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Tweedle\Documents\Chemical Processes\Energy Balance\"/>
    </mc:Choice>
  </mc:AlternateContent>
  <bookViews>
    <workbookView xWindow="0" yWindow="0" windowWidth="19200" windowHeight="8256" activeTab="4" xr2:uid="{8A2BE2FB-1FAF-436F-8DFE-098251BED782}"/>
  </bookViews>
  <sheets>
    <sheet name="#3" sheetId="1" r:id="rId1"/>
    <sheet name="5" sheetId="3" r:id="rId2"/>
    <sheet name="#6" sheetId="4" r:id="rId3"/>
    <sheet name="Sheet7" sheetId="7" r:id="rId4"/>
    <sheet name="Sheet9" sheetId="9" r:id="rId5"/>
    <sheet name="Sheet5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9" l="1"/>
  <c r="H23" i="9" s="1"/>
  <c r="H26" i="9" s="1"/>
  <c r="F20" i="9"/>
  <c r="G17" i="9"/>
  <c r="C17" i="9"/>
  <c r="I17" i="9" s="1"/>
  <c r="I29" i="7"/>
  <c r="G29" i="7"/>
  <c r="C16" i="7"/>
  <c r="C19" i="7" s="1"/>
  <c r="I6" i="7"/>
  <c r="E10" i="7" s="1"/>
  <c r="F6" i="7"/>
  <c r="C6" i="7"/>
  <c r="C3" i="7"/>
  <c r="C9" i="7" s="1"/>
  <c r="H16" i="5"/>
  <c r="C16" i="5"/>
  <c r="H10" i="5"/>
  <c r="C10" i="5"/>
  <c r="E8" i="5"/>
  <c r="H7" i="5"/>
  <c r="K16" i="5" s="1"/>
  <c r="C7" i="5"/>
  <c r="H32" i="4"/>
  <c r="H35" i="4" s="1"/>
  <c r="E33" i="4"/>
  <c r="F29" i="4"/>
  <c r="I26" i="4"/>
  <c r="I29" i="4" s="1"/>
  <c r="G26" i="4"/>
  <c r="C26" i="4"/>
  <c r="G55" i="3"/>
  <c r="N55" i="3" s="1"/>
  <c r="I55" i="3"/>
  <c r="C42" i="3"/>
  <c r="C45" i="3" s="1"/>
  <c r="C55" i="3"/>
  <c r="I32" i="3"/>
  <c r="E36" i="3" s="1"/>
  <c r="F32" i="3"/>
  <c r="C32" i="3"/>
  <c r="C29" i="3"/>
  <c r="J35" i="3" s="1"/>
  <c r="E45" i="3" s="1"/>
  <c r="K40" i="1"/>
  <c r="H40" i="1"/>
  <c r="E40" i="1"/>
  <c r="C40" i="1"/>
  <c r="E37" i="1"/>
  <c r="M34" i="1"/>
  <c r="J34" i="1"/>
  <c r="H34" i="1"/>
  <c r="E34" i="1"/>
  <c r="C34" i="1"/>
  <c r="H31" i="1"/>
  <c r="E32" i="1"/>
  <c r="C31" i="1"/>
  <c r="D16" i="1"/>
  <c r="B16" i="1"/>
  <c r="I20" i="9" l="1"/>
  <c r="C20" i="9"/>
  <c r="J9" i="7"/>
  <c r="J10" i="5"/>
  <c r="E16" i="5"/>
  <c r="M10" i="5"/>
  <c r="E13" i="5" s="1"/>
  <c r="E10" i="5"/>
  <c r="K35" i="4"/>
  <c r="E35" i="4"/>
  <c r="C29" i="4"/>
  <c r="H45" i="3"/>
  <c r="C35" i="3"/>
  <c r="K26" i="9" l="1"/>
  <c r="E26" i="9"/>
  <c r="N29" i="7"/>
  <c r="E19" i="7"/>
  <c r="C29" i="7"/>
  <c r="H19" i="7"/>
</calcChain>
</file>

<file path=xl/sharedStrings.xml><?xml version="1.0" encoding="utf-8"?>
<sst xmlns="http://schemas.openxmlformats.org/spreadsheetml/2006/main" count="298" uniqueCount="73">
  <si>
    <t>Temperature</t>
  </si>
  <si>
    <t>F</t>
  </si>
  <si>
    <t>C</t>
  </si>
  <si>
    <t>Pressure</t>
  </si>
  <si>
    <t>psia</t>
  </si>
  <si>
    <t>bar</t>
  </si>
  <si>
    <t>Part B</t>
  </si>
  <si>
    <t>Intial</t>
  </si>
  <si>
    <t>Final</t>
  </si>
  <si>
    <t>specfic V</t>
  </si>
  <si>
    <t>specfic U</t>
  </si>
  <si>
    <t>Volume</t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</si>
  <si>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/lb</t>
    </r>
    <r>
      <rPr>
        <vertAlign val="subscript"/>
        <sz val="11"/>
        <color theme="1"/>
        <rFont val="Calibri"/>
        <family val="2"/>
        <scheme val="minor"/>
      </rPr>
      <t>m</t>
    </r>
  </si>
  <si>
    <t>?????</t>
  </si>
  <si>
    <r>
      <t>BTU/lb</t>
    </r>
    <r>
      <rPr>
        <vertAlign val="subscript"/>
        <sz val="11"/>
        <color theme="1"/>
        <rFont val="Calibri"/>
        <family val="2"/>
        <scheme val="minor"/>
      </rPr>
      <t>m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</si>
  <si>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</si>
  <si>
    <t>Mass</t>
  </si>
  <si>
    <t xml:space="preserve">        =</t>
  </si>
  <si>
    <t>lb</t>
  </si>
  <si>
    <t xml:space="preserve">      =</t>
  </si>
  <si>
    <t>ΔU</t>
  </si>
  <si>
    <t xml:space="preserve">       =</t>
  </si>
  <si>
    <t>BTU</t>
  </si>
  <si>
    <r>
      <t>lb</t>
    </r>
    <r>
      <rPr>
        <vertAlign val="subscript"/>
        <sz val="11"/>
        <color theme="1"/>
        <rFont val="Calibri"/>
        <family val="2"/>
        <scheme val="minor"/>
      </rPr>
      <t>m</t>
    </r>
  </si>
  <si>
    <t xml:space="preserve">   =</t>
  </si>
  <si>
    <t xml:space="preserve"> =</t>
  </si>
  <si>
    <t xml:space="preserve">  -</t>
  </si>
  <si>
    <t>Q</t>
  </si>
  <si>
    <t xml:space="preserve">     =</t>
  </si>
  <si>
    <t>Part B&amp;C</t>
  </si>
  <si>
    <t>Part D</t>
  </si>
  <si>
    <r>
      <rPr>
        <b/>
        <i/>
        <sz val="11"/>
        <color theme="1"/>
        <rFont val="Calibri"/>
        <family val="2"/>
        <scheme val="minor"/>
      </rPr>
      <t>V</t>
    </r>
    <r>
      <rPr>
        <b/>
        <i/>
        <vertAlign val="subscript"/>
        <sz val="11"/>
        <color theme="1"/>
        <rFont val="Calibri"/>
        <family val="2"/>
        <scheme val="minor"/>
      </rPr>
      <t>2ndtank</t>
    </r>
  </si>
  <si>
    <t>Part A</t>
  </si>
  <si>
    <t xml:space="preserve">Intial </t>
  </si>
  <si>
    <t xml:space="preserve">Final </t>
  </si>
  <si>
    <t>H</t>
  </si>
  <si>
    <t>KJ/kg</t>
  </si>
  <si>
    <t>KJ</t>
  </si>
  <si>
    <t>KJ/s</t>
  </si>
  <si>
    <t>ΔH</t>
  </si>
  <si>
    <t>KG</t>
  </si>
  <si>
    <t xml:space="preserve">     -</t>
  </si>
  <si>
    <t>V</t>
  </si>
  <si>
    <t>Steam rate        =</t>
  </si>
  <si>
    <t>S</t>
  </si>
  <si>
    <t>s</t>
  </si>
  <si>
    <t>hr</t>
  </si>
  <si>
    <t>kg</t>
  </si>
  <si>
    <r>
      <t>ΔH</t>
    </r>
    <r>
      <rPr>
        <vertAlign val="superscript"/>
        <sz val="11"/>
        <color theme="1"/>
        <rFont val="Calibri"/>
        <family val="2"/>
      </rPr>
      <t>sp</t>
    </r>
  </si>
  <si>
    <r>
      <t>V</t>
    </r>
    <r>
      <rPr>
        <vertAlign val="superscript"/>
        <sz val="11"/>
        <color theme="1"/>
        <rFont val="Calibri"/>
        <family val="2"/>
        <scheme val="minor"/>
      </rPr>
      <t>sp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</si>
  <si>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</si>
  <si>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Flow rate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</si>
  <si>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</si>
  <si>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Part C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</si>
  <si>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*bar</t>
    </r>
  </si>
  <si>
    <t>mol*k</t>
  </si>
  <si>
    <t>K</t>
  </si>
  <si>
    <t xml:space="preserve">    =</t>
  </si>
  <si>
    <t>mol/hr</t>
  </si>
  <si>
    <t xml:space="preserve">Initial </t>
  </si>
  <si>
    <t>Work</t>
  </si>
  <si>
    <t>hp</t>
  </si>
  <si>
    <t>Temp</t>
  </si>
  <si>
    <r>
      <t>H</t>
    </r>
    <r>
      <rPr>
        <vertAlign val="superscript"/>
        <sz val="11"/>
        <color theme="1"/>
        <rFont val="Calibri"/>
        <family val="2"/>
        <scheme val="minor"/>
      </rPr>
      <t>sp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</si>
  <si>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</si>
  <si>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  =</t>
  </si>
  <si>
    <t>vapor</t>
  </si>
  <si>
    <t>liquid</t>
  </si>
  <si>
    <t xml:space="preserve">       +</t>
  </si>
  <si>
    <t>W</t>
  </si>
  <si>
    <t xml:space="preserve"> </t>
  </si>
  <si>
    <t>hp*hr</t>
  </si>
  <si>
    <t xml:space="preserve">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</si>
</sst>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5" fillId="0" borderId="0" xfId="0" applyFont="1"/>
    <xf numFmtId="0" fontId="0" fillId="0" borderId="5" xfId="0" applyBorder="1"/>
    <xf numFmtId="0" fontId="6" fillId="0" borderId="0" xfId="0" applyFont="1"/>
    <xf numFmtId="0" fontId="1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163830</xdr:rowOff>
    </xdr:from>
    <xdr:to>
      <xdr:col>3</xdr:col>
      <xdr:colOff>529590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4680EE-91E7-4E85-88CD-71867963B719}"/>
            </a:ext>
          </a:extLst>
        </xdr:cNvPr>
        <xdr:cNvSpPr txBox="1"/>
      </xdr:nvSpPr>
      <xdr:spPr>
        <a:xfrm>
          <a:off x="38100" y="895350"/>
          <a:ext cx="2411730" cy="1135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22860</xdr:colOff>
      <xdr:row>7</xdr:row>
      <xdr:rowOff>7620</xdr:rowOff>
    </xdr:from>
    <xdr:to>
      <xdr:col>3</xdr:col>
      <xdr:colOff>533400</xdr:colOff>
      <xdr:row>11</xdr:row>
      <xdr:rowOff>34290</xdr:rowOff>
    </xdr:to>
    <xdr:sp macro="" textlink="">
      <xdr:nvSpPr>
        <xdr:cNvPr id="9" name="Wave 8">
          <a:extLst>
            <a:ext uri="{FF2B5EF4-FFF2-40B4-BE49-F238E27FC236}">
              <a16:creationId xmlns:a16="http://schemas.microsoft.com/office/drawing/2014/main" id="{005863AA-EDE9-4ED0-A6BB-99AF0E5F71D5}"/>
            </a:ext>
          </a:extLst>
        </xdr:cNvPr>
        <xdr:cNvSpPr/>
      </xdr:nvSpPr>
      <xdr:spPr>
        <a:xfrm>
          <a:off x="22860" y="1287780"/>
          <a:ext cx="2430780" cy="758190"/>
        </a:xfrm>
        <a:prstGeom prst="wave">
          <a:avLst>
            <a:gd name="adj1" fmla="val 440"/>
            <a:gd name="adj2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200F°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487680</xdr:colOff>
      <xdr:row>5</xdr:row>
      <xdr:rowOff>140970</xdr:rowOff>
    </xdr:from>
    <xdr:to>
      <xdr:col>1</xdr:col>
      <xdr:colOff>247650</xdr:colOff>
      <xdr:row>11</xdr:row>
      <xdr:rowOff>3810</xdr:rowOff>
    </xdr:to>
    <xdr:sp macro="" textlink="">
      <xdr:nvSpPr>
        <xdr:cNvPr id="10" name="Cylinder 9">
          <a:extLst>
            <a:ext uri="{FF2B5EF4-FFF2-40B4-BE49-F238E27FC236}">
              <a16:creationId xmlns:a16="http://schemas.microsoft.com/office/drawing/2014/main" id="{A0D0B1C1-5DE3-4A90-97D0-B17EEBB0DE6F}"/>
            </a:ext>
          </a:extLst>
        </xdr:cNvPr>
        <xdr:cNvSpPr/>
      </xdr:nvSpPr>
      <xdr:spPr>
        <a:xfrm>
          <a:off x="487680" y="1055370"/>
          <a:ext cx="400050" cy="960120"/>
        </a:xfrm>
        <a:prstGeom prst="can">
          <a:avLst>
            <a:gd name="adj" fmla="val 877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ffffffffff</a:t>
          </a:r>
        </a:p>
      </xdr:txBody>
    </xdr:sp>
    <xdr:clientData/>
  </xdr:twoCellAnchor>
  <xdr:twoCellAnchor>
    <xdr:from>
      <xdr:col>2</xdr:col>
      <xdr:colOff>270510</xdr:colOff>
      <xdr:row>5</xdr:row>
      <xdr:rowOff>152400</xdr:rowOff>
    </xdr:from>
    <xdr:to>
      <xdr:col>3</xdr:col>
      <xdr:colOff>41910</xdr:colOff>
      <xdr:row>11</xdr:row>
      <xdr:rowOff>0</xdr:rowOff>
    </xdr:to>
    <xdr:sp macro="" textlink="">
      <xdr:nvSpPr>
        <xdr:cNvPr id="11" name="Cylinder 10">
          <a:extLst>
            <a:ext uri="{FF2B5EF4-FFF2-40B4-BE49-F238E27FC236}">
              <a16:creationId xmlns:a16="http://schemas.microsoft.com/office/drawing/2014/main" id="{82C29E80-7224-42CB-AA31-9B3E5EB865AC}"/>
            </a:ext>
          </a:extLst>
        </xdr:cNvPr>
        <xdr:cNvSpPr/>
      </xdr:nvSpPr>
      <xdr:spPr>
        <a:xfrm>
          <a:off x="1550670" y="1066800"/>
          <a:ext cx="411480" cy="944880"/>
        </a:xfrm>
        <a:prstGeom prst="can">
          <a:avLst>
            <a:gd name="adj" fmla="val 783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</xdr:col>
      <xdr:colOff>243672</xdr:colOff>
      <xdr:row>8</xdr:row>
      <xdr:rowOff>100802</xdr:rowOff>
    </xdr:from>
    <xdr:to>
      <xdr:col>2</xdr:col>
      <xdr:colOff>285753</xdr:colOff>
      <xdr:row>8</xdr:row>
      <xdr:rowOff>146521</xdr:rowOff>
    </xdr:to>
    <xdr:sp macro="" textlink="">
      <xdr:nvSpPr>
        <xdr:cNvPr id="12" name="Cylinder 11">
          <a:extLst>
            <a:ext uri="{FF2B5EF4-FFF2-40B4-BE49-F238E27FC236}">
              <a16:creationId xmlns:a16="http://schemas.microsoft.com/office/drawing/2014/main" id="{9A82A096-A49C-46C4-9C56-724C450800D9}"/>
            </a:ext>
          </a:extLst>
        </xdr:cNvPr>
        <xdr:cNvSpPr/>
      </xdr:nvSpPr>
      <xdr:spPr>
        <a:xfrm rot="16200000">
          <a:off x="1201973" y="1245621"/>
          <a:ext cx="45719" cy="682161"/>
        </a:xfrm>
        <a:prstGeom prst="can">
          <a:avLst>
            <a:gd name="adj" fmla="val 2352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224790</xdr:colOff>
      <xdr:row>6</xdr:row>
      <xdr:rowOff>38100</xdr:rowOff>
    </xdr:from>
    <xdr:to>
      <xdr:col>3</xdr:col>
      <xdr:colOff>114300</xdr:colOff>
      <xdr:row>10</xdr:row>
      <xdr:rowOff>15240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DC96A05-8101-4658-BC6D-51996A64E8C7}"/>
            </a:ext>
          </a:extLst>
        </xdr:cNvPr>
        <xdr:cNvSpPr txBox="1"/>
      </xdr:nvSpPr>
      <xdr:spPr>
        <a:xfrm>
          <a:off x="1504950" y="1135380"/>
          <a:ext cx="529590" cy="708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1psia</a:t>
          </a:r>
        </a:p>
        <a:p>
          <a:r>
            <a:rPr lang="en-US" sz="1100"/>
            <a:t>1ft</a:t>
          </a:r>
          <a:r>
            <a:rPr lang="en-US" sz="1100" baseline="30000"/>
            <a:t>3</a:t>
          </a:r>
        </a:p>
        <a:p>
          <a:r>
            <a:rPr lang="en-US" sz="1100"/>
            <a:t>sat st</a:t>
          </a:r>
        </a:p>
      </xdr:txBody>
    </xdr:sp>
    <xdr:clientData/>
  </xdr:twoCellAnchor>
  <xdr:twoCellAnchor>
    <xdr:from>
      <xdr:col>0</xdr:col>
      <xdr:colOff>445770</xdr:colOff>
      <xdr:row>6</xdr:row>
      <xdr:rowOff>148590</xdr:rowOff>
    </xdr:from>
    <xdr:to>
      <xdr:col>1</xdr:col>
      <xdr:colOff>323850</xdr:colOff>
      <xdr:row>9</xdr:row>
      <xdr:rowOff>110490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0BF68F-555B-4B8C-9D84-671BCC0B38B5}"/>
            </a:ext>
          </a:extLst>
        </xdr:cNvPr>
        <xdr:cNvSpPr txBox="1"/>
      </xdr:nvSpPr>
      <xdr:spPr>
        <a:xfrm>
          <a:off x="445770" y="1245870"/>
          <a:ext cx="51816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1psia</a:t>
          </a:r>
        </a:p>
        <a:p>
          <a:r>
            <a:rPr lang="en-US" sz="1100"/>
            <a:t>V=?</a:t>
          </a:r>
        </a:p>
      </xdr:txBody>
    </xdr:sp>
    <xdr:clientData/>
  </xdr:twoCellAnchor>
  <xdr:twoCellAnchor>
    <xdr:from>
      <xdr:col>0</xdr:col>
      <xdr:colOff>167640</xdr:colOff>
      <xdr:row>18</xdr:row>
      <xdr:rowOff>72390</xdr:rowOff>
    </xdr:from>
    <xdr:to>
      <xdr:col>5</xdr:col>
      <xdr:colOff>605790</xdr:colOff>
      <xdr:row>23</xdr:row>
      <xdr:rowOff>102870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65B8B57-91F0-4311-BE28-5CCE10C6F454}"/>
                </a:ext>
              </a:extLst>
            </xdr:cNvPr>
            <xdr:cNvSpPr txBox="1"/>
          </xdr:nvSpPr>
          <xdr:spPr>
            <a:xfrm>
              <a:off x="167640" y="3364230"/>
              <a:ext cx="3638550" cy="944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For</a:t>
              </a:r>
              <a:r>
                <a:rPr lang="en-US" sz="1100" baseline="0"/>
                <a:t> closed system:</a:t>
              </a:r>
            </a:p>
            <a:p>
              <a:r>
                <a:rPr lang="en-US" sz="1100" baseline="0"/>
                <a:t>1.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𝑈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 baseline="0">
                      <a:latin typeface="Cambria Math" panose="02040503050406030204" pitchFamily="18" charset="0"/>
                    </a:rPr>
                    <m:t>Δ</m:t>
                  </m:r>
                  <m:r>
                    <m:rPr>
                      <m:sty m:val="p"/>
                    </m:rPr>
                    <a:rPr lang="en-US" sz="1100" b="0" i="0" baseline="0">
                      <a:latin typeface="Cambria Math" panose="02040503050406030204" pitchFamily="18" charset="0"/>
                    </a:rPr>
                    <m:t>KE</m:t>
                  </m:r>
                  <m:r>
                    <a:rPr lang="en-US" sz="1100" b="0" i="0" baseline="0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 baseline="0">
                      <a:latin typeface="Cambria Math" panose="02040503050406030204" pitchFamily="18" charset="0"/>
                    </a:rPr>
                    <m:t>Δ</m:t>
                  </m:r>
                  <m:r>
                    <m:rPr>
                      <m:sty m:val="p"/>
                    </m:rPr>
                    <a:rPr lang="en-US" sz="1100" b="0" i="0" baseline="0">
                      <a:latin typeface="Cambria Math" panose="02040503050406030204" pitchFamily="18" charset="0"/>
                    </a:rPr>
                    <m:t>PE</m:t>
                  </m:r>
                  <m:r>
                    <a:rPr lang="en-US" sz="1100" b="0" i="0" baseline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baseline="0">
                      <a:latin typeface="Cambria Math" panose="02040503050406030204" pitchFamily="18" charset="0"/>
                    </a:rPr>
                    <m:t>Q</m:t>
                  </m:r>
                  <m:r>
                    <a:rPr lang="en-US" sz="1100" b="0" i="0" baseline="0">
                      <a:latin typeface="Cambria Math" panose="02040503050406030204" pitchFamily="18" charset="0"/>
                    </a:rPr>
                    <m:t>−</m:t>
                  </m:r>
                  <m:r>
                    <m:rPr>
                      <m:sty m:val="p"/>
                    </m:rPr>
                    <a:rPr lang="en-US" sz="1100" b="0" i="0" baseline="0">
                      <a:latin typeface="Cambria Math" panose="02040503050406030204" pitchFamily="18" charset="0"/>
                    </a:rPr>
                    <m:t>W</m:t>
                  </m:r>
                </m:oMath>
              </a14:m>
              <a:endParaRPr lang="en-US" sz="1100" b="0" baseline="0"/>
            </a:p>
            <a:p>
              <a:r>
                <a:rPr lang="en-US" sz="1100" baseline="0"/>
                <a:t>2.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𝑈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𝑄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US" sz="1100" b="0" baseline="0"/>
            </a:p>
            <a:p>
              <a:r>
                <a:rPr lang="en-US" sz="1100" b="0" baseline="0"/>
                <a:t>A)</a:t>
              </a:r>
              <a14:m>
                <m:oMath xmlns:m="http://schemas.openxmlformats.org/officeDocument/2006/math">
                  <m:r>
                    <a:rPr lang="en-US" sz="1100" b="0" i="1" baseline="0">
                      <a:latin typeface="Cambria Math" panose="02040503050406030204" pitchFamily="18" charset="0"/>
                    </a:rPr>
                    <m:t>𝑤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=0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𝑠𝑖𝑛𝑐𝑒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𝑛𝑜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𝑚𝑜𝑣𝑖𝑛𝑔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𝑝𝑎𝑟𝑡𝑠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𝑜𝑟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𝑔𝑒𝑛𝑒𝑟𝑎𝑡𝑒𝑑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𝑐𝑢𝑟𝑟𝑒𝑛𝑡𝑠</m:t>
                  </m:r>
                </m:oMath>
              </a14:m>
              <a:endParaRPr lang="en-US" sz="1100" b="0" baseline="0"/>
            </a:p>
            <a:p>
              <a:r>
                <a:rPr lang="en-US" sz="1100" b="0" baseline="0"/>
                <a:t>3. values found in intro to thermodynamics</a:t>
              </a:r>
            </a:p>
            <a:p>
              <a:endParaRPr lang="en-US" sz="1100" b="0" baseline="0"/>
            </a:p>
            <a:p>
              <a:endParaRPr lang="en-US" sz="1100" b="0" baseline="0"/>
            </a:p>
            <a:p>
              <a:endParaRPr lang="en-US" sz="1100" b="0" baseline="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65B8B57-91F0-4311-BE28-5CCE10C6F454}"/>
                </a:ext>
              </a:extLst>
            </xdr:cNvPr>
            <xdr:cNvSpPr txBox="1"/>
          </xdr:nvSpPr>
          <xdr:spPr>
            <a:xfrm>
              <a:off x="167640" y="3364230"/>
              <a:ext cx="3638550" cy="944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For</a:t>
              </a:r>
              <a:r>
                <a:rPr lang="en-US" sz="1100" baseline="0"/>
                <a:t> closed system:</a:t>
              </a:r>
            </a:p>
            <a:p>
              <a:r>
                <a:rPr lang="en-US" sz="1100" baseline="0"/>
                <a:t>1.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𝑈+</a:t>
              </a:r>
              <a:r>
                <a:rPr lang="el-GR" sz="1100" b="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KE+</a:t>
              </a:r>
              <a:r>
                <a:rPr lang="el-GR" sz="1100" b="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PE=Q−W</a:t>
              </a:r>
              <a:endParaRPr lang="en-US" sz="1100" b="0" baseline="0"/>
            </a:p>
            <a:p>
              <a:r>
                <a:rPr lang="en-US" sz="1100" baseline="0"/>
                <a:t>2.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𝑈=𝑄 </a:t>
              </a:r>
              <a:endParaRPr lang="en-US" sz="1100" b="0" baseline="0"/>
            </a:p>
            <a:p>
              <a:r>
                <a:rPr lang="en-US" sz="1100" b="0" baseline="0"/>
                <a:t>A)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𝑤=0 𝑠𝑖𝑛𝑐𝑒 𝑛𝑜 𝑚𝑜𝑣𝑖𝑛𝑔 𝑝𝑎𝑟𝑡𝑠 𝑜𝑟 𝑔𝑒𝑛𝑒𝑟𝑎𝑡𝑒𝑑 𝑐𝑢𝑟𝑟𝑒𝑛𝑡𝑠</a:t>
              </a:r>
              <a:endParaRPr lang="en-US" sz="1100" b="0" baseline="0"/>
            </a:p>
            <a:p>
              <a:r>
                <a:rPr lang="en-US" sz="1100" b="0" baseline="0"/>
                <a:t>3. values found in intro to thermodynamics</a:t>
              </a:r>
            </a:p>
            <a:p>
              <a:endParaRPr lang="en-US" sz="1100" b="0" baseline="0"/>
            </a:p>
            <a:p>
              <a:endParaRPr lang="en-US" sz="1100" b="0" baseline="0"/>
            </a:p>
            <a:p>
              <a:endParaRPr lang="en-US" sz="1100" b="0" baseline="0"/>
            </a:p>
          </xdr:txBody>
        </xdr:sp>
      </mc:Fallback>
    </mc:AlternateContent>
    <xdr:clientData/>
  </xdr:twoCellAnchor>
  <xdr:twoCellAnchor>
    <xdr:from>
      <xdr:col>0</xdr:col>
      <xdr:colOff>102870</xdr:colOff>
      <xdr:row>0</xdr:row>
      <xdr:rowOff>106680</xdr:rowOff>
    </xdr:from>
    <xdr:to>
      <xdr:col>2</xdr:col>
      <xdr:colOff>163830</xdr:colOff>
      <xdr:row>2</xdr:row>
      <xdr:rowOff>102870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B5B57CF-18A9-4E64-9E77-1255DAB481AA}"/>
            </a:ext>
          </a:extLst>
        </xdr:cNvPr>
        <xdr:cNvSpPr txBox="1"/>
      </xdr:nvSpPr>
      <xdr:spPr>
        <a:xfrm>
          <a:off x="102870" y="106680"/>
          <a:ext cx="134112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1"/>
            <a:t>problem</a:t>
          </a:r>
          <a:r>
            <a:rPr lang="en-US" sz="1600" b="1" i="1" baseline="0"/>
            <a:t> 3</a:t>
          </a:r>
          <a:endParaRPr lang="en-US" sz="16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175260</xdr:rowOff>
    </xdr:from>
    <xdr:to>
      <xdr:col>3</xdr:col>
      <xdr:colOff>480060</xdr:colOff>
      <xdr:row>17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EC34218-5732-474B-901F-5F2A57992B02}"/>
            </a:ext>
          </a:extLst>
        </xdr:cNvPr>
        <xdr:cNvSpPr txBox="1"/>
      </xdr:nvSpPr>
      <xdr:spPr>
        <a:xfrm>
          <a:off x="0" y="541020"/>
          <a:ext cx="2377440" cy="2701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442989</xdr:colOff>
      <xdr:row>6</xdr:row>
      <xdr:rowOff>163830</xdr:rowOff>
    </xdr:from>
    <xdr:to>
      <xdr:col>2</xdr:col>
      <xdr:colOff>126149</xdr:colOff>
      <xdr:row>13</xdr:row>
      <xdr:rowOff>57150</xdr:rowOff>
    </xdr:to>
    <xdr:sp macro="" textlink="">
      <xdr:nvSpPr>
        <xdr:cNvPr id="19" name="Cylinder 18">
          <a:extLst>
            <a:ext uri="{FF2B5EF4-FFF2-40B4-BE49-F238E27FC236}">
              <a16:creationId xmlns:a16="http://schemas.microsoft.com/office/drawing/2014/main" id="{979F253C-FECC-43FD-BC0F-ED0CAE451404}"/>
            </a:ext>
          </a:extLst>
        </xdr:cNvPr>
        <xdr:cNvSpPr/>
      </xdr:nvSpPr>
      <xdr:spPr>
        <a:xfrm>
          <a:off x="1075449" y="1261110"/>
          <a:ext cx="315620" cy="1173480"/>
        </a:xfrm>
        <a:prstGeom prst="can">
          <a:avLst>
            <a:gd name="adj" fmla="val 1155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584207</xdr:colOff>
      <xdr:row>6</xdr:row>
      <xdr:rowOff>156210</xdr:rowOff>
    </xdr:from>
    <xdr:to>
      <xdr:col>3</xdr:col>
      <xdr:colOff>217342</xdr:colOff>
      <xdr:row>13</xdr:row>
      <xdr:rowOff>60960</xdr:rowOff>
    </xdr:to>
    <xdr:sp macro="" textlink="">
      <xdr:nvSpPr>
        <xdr:cNvPr id="20" name="Cylinder 19">
          <a:extLst>
            <a:ext uri="{FF2B5EF4-FFF2-40B4-BE49-F238E27FC236}">
              <a16:creationId xmlns:a16="http://schemas.microsoft.com/office/drawing/2014/main" id="{2942149E-1515-4FEB-917C-9D209893964A}"/>
            </a:ext>
          </a:extLst>
        </xdr:cNvPr>
        <xdr:cNvSpPr/>
      </xdr:nvSpPr>
      <xdr:spPr>
        <a:xfrm>
          <a:off x="1849127" y="1253490"/>
          <a:ext cx="265595" cy="118491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</xdr:colOff>
      <xdr:row>9</xdr:row>
      <xdr:rowOff>175260</xdr:rowOff>
    </xdr:from>
    <xdr:to>
      <xdr:col>1</xdr:col>
      <xdr:colOff>454419</xdr:colOff>
      <xdr:row>9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F6693AC-E9AB-4B18-AB35-7C06628DA4FA}"/>
            </a:ext>
          </a:extLst>
        </xdr:cNvPr>
        <xdr:cNvCxnSpPr/>
      </xdr:nvCxnSpPr>
      <xdr:spPr>
        <a:xfrm>
          <a:off x="643890" y="1821180"/>
          <a:ext cx="44298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9</xdr:row>
      <xdr:rowOff>163830</xdr:rowOff>
    </xdr:from>
    <xdr:to>
      <xdr:col>2</xdr:col>
      <xdr:colOff>584207</xdr:colOff>
      <xdr:row>9</xdr:row>
      <xdr:rowOff>169545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806734E-2181-467B-A175-960F29283603}"/>
            </a:ext>
          </a:extLst>
        </xdr:cNvPr>
        <xdr:cNvCxnSpPr/>
      </xdr:nvCxnSpPr>
      <xdr:spPr>
        <a:xfrm>
          <a:off x="1398270" y="1809750"/>
          <a:ext cx="450857" cy="5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80735</xdr:colOff>
      <xdr:row>13</xdr:row>
      <xdr:rowOff>60960</xdr:rowOff>
    </xdr:from>
    <xdr:to>
      <xdr:col>3</xdr:col>
      <xdr:colOff>83821</xdr:colOff>
      <xdr:row>15</xdr:row>
      <xdr:rowOff>110490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C5EE2D4-21D6-4921-96E8-28A0A5660C37}"/>
            </a:ext>
          </a:extLst>
        </xdr:cNvPr>
        <xdr:cNvCxnSpPr>
          <a:endCxn id="20" idx="3"/>
        </xdr:cNvCxnSpPr>
      </xdr:nvCxnSpPr>
      <xdr:spPr>
        <a:xfrm flipH="1" flipV="1">
          <a:off x="1978115" y="2438400"/>
          <a:ext cx="3086" cy="4152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8</xdr:row>
      <xdr:rowOff>160020</xdr:rowOff>
    </xdr:from>
    <xdr:to>
      <xdr:col>1</xdr:col>
      <xdr:colOff>411480</xdr:colOff>
      <xdr:row>9</xdr:row>
      <xdr:rowOff>156210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8E77A6-0DEE-48A2-BE0A-0851CACBB0B9}"/>
            </a:ext>
          </a:extLst>
        </xdr:cNvPr>
        <xdr:cNvSpPr txBox="1"/>
      </xdr:nvSpPr>
      <xdr:spPr>
        <a:xfrm>
          <a:off x="628650" y="1623060"/>
          <a:ext cx="41529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coal</a:t>
          </a:r>
        </a:p>
      </xdr:txBody>
    </xdr:sp>
    <xdr:clientData/>
  </xdr:twoCellAnchor>
  <xdr:twoCellAnchor>
    <xdr:from>
      <xdr:col>2</xdr:col>
      <xdr:colOff>118110</xdr:colOff>
      <xdr:row>8</xdr:row>
      <xdr:rowOff>118110</xdr:rowOff>
    </xdr:from>
    <xdr:to>
      <xdr:col>2</xdr:col>
      <xdr:colOff>636270</xdr:colOff>
      <xdr:row>9</xdr:row>
      <xdr:rowOff>156210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92EA477-DC7D-40D1-9233-8579E3A40F25}"/>
            </a:ext>
          </a:extLst>
        </xdr:cNvPr>
        <xdr:cNvSpPr txBox="1"/>
      </xdr:nvSpPr>
      <xdr:spPr>
        <a:xfrm>
          <a:off x="1383030" y="1581150"/>
          <a:ext cx="51435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595Kw</a:t>
          </a:r>
        </a:p>
      </xdr:txBody>
    </xdr:sp>
    <xdr:clientData/>
  </xdr:twoCellAnchor>
  <xdr:twoCellAnchor>
    <xdr:from>
      <xdr:col>2</xdr:col>
      <xdr:colOff>521970</xdr:colOff>
      <xdr:row>15</xdr:row>
      <xdr:rowOff>38100</xdr:rowOff>
    </xdr:from>
    <xdr:to>
      <xdr:col>3</xdr:col>
      <xdr:colOff>392430</xdr:colOff>
      <xdr:row>17</xdr:row>
      <xdr:rowOff>160020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44CEF53-C1DE-46E4-8E97-1CD8B9248A18}"/>
            </a:ext>
          </a:extLst>
        </xdr:cNvPr>
        <xdr:cNvSpPr txBox="1"/>
      </xdr:nvSpPr>
      <xdr:spPr>
        <a:xfrm>
          <a:off x="1786890" y="2781300"/>
          <a:ext cx="50292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</a:t>
          </a:r>
          <a:r>
            <a:rPr lang="en-US" sz="1100" baseline="-25000"/>
            <a:t>2</a:t>
          </a:r>
          <a:r>
            <a:rPr lang="en-US" sz="1100" baseline="0"/>
            <a:t>O</a:t>
          </a:r>
          <a:r>
            <a:rPr lang="en-US" sz="1100" baseline="-25000"/>
            <a:t>(l)</a:t>
          </a:r>
          <a:endParaRPr lang="en-US" sz="1100" baseline="0"/>
        </a:p>
        <a:p>
          <a:r>
            <a:rPr lang="en-US" sz="1100" baseline="0"/>
            <a:t>25°C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3</xdr:row>
      <xdr:rowOff>72390</xdr:rowOff>
    </xdr:from>
    <xdr:to>
      <xdr:col>3</xdr:col>
      <xdr:colOff>80735</xdr:colOff>
      <xdr:row>6</xdr:row>
      <xdr:rowOff>156210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722E9A1-A0AF-43A2-80C1-7CBE9DCBF620}"/>
            </a:ext>
          </a:extLst>
        </xdr:cNvPr>
        <xdr:cNvCxnSpPr>
          <a:stCxn id="20" idx="1"/>
        </xdr:cNvCxnSpPr>
      </xdr:nvCxnSpPr>
      <xdr:spPr>
        <a:xfrm flipH="1" flipV="1">
          <a:off x="1973580" y="621030"/>
          <a:ext cx="4535" cy="632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72390</xdr:rowOff>
    </xdr:from>
    <xdr:to>
      <xdr:col>3</xdr:col>
      <xdr:colOff>579120</xdr:colOff>
      <xdr:row>7</xdr:row>
      <xdr:rowOff>38100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6079369-A8CD-4741-B4CE-799A69536F36}"/>
            </a:ext>
          </a:extLst>
        </xdr:cNvPr>
        <xdr:cNvSpPr txBox="1"/>
      </xdr:nvSpPr>
      <xdr:spPr>
        <a:xfrm>
          <a:off x="1905000" y="803910"/>
          <a:ext cx="5715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</a:t>
          </a:r>
          <a:r>
            <a:rPr lang="en-US" sz="1100" baseline="-25000"/>
            <a:t>2</a:t>
          </a:r>
          <a:r>
            <a:rPr lang="en-US" sz="1100" baseline="0"/>
            <a:t>O</a:t>
          </a:r>
          <a:r>
            <a:rPr lang="en-US" sz="1100" baseline="-25000"/>
            <a:t>(g)</a:t>
          </a:r>
        </a:p>
        <a:p>
          <a:r>
            <a:rPr lang="en-US" sz="1100" baseline="0"/>
            <a:t>20 bar</a:t>
          </a:r>
        </a:p>
      </xdr:txBody>
    </xdr:sp>
    <xdr:clientData/>
  </xdr:twoCellAnchor>
  <xdr:twoCellAnchor>
    <xdr:from>
      <xdr:col>1</xdr:col>
      <xdr:colOff>604609</xdr:colOff>
      <xdr:row>3</xdr:row>
      <xdr:rowOff>148590</xdr:rowOff>
    </xdr:from>
    <xdr:to>
      <xdr:col>1</xdr:col>
      <xdr:colOff>609600</xdr:colOff>
      <xdr:row>6</xdr:row>
      <xdr:rowOff>163830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763707A-E137-4427-B35A-29093FE0F14B}"/>
            </a:ext>
          </a:extLst>
        </xdr:cNvPr>
        <xdr:cNvCxnSpPr>
          <a:stCxn id="19" idx="1"/>
        </xdr:cNvCxnSpPr>
      </xdr:nvCxnSpPr>
      <xdr:spPr>
        <a:xfrm flipV="1">
          <a:off x="1237069" y="697230"/>
          <a:ext cx="4991" cy="5638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2</xdr:row>
      <xdr:rowOff>129540</xdr:rowOff>
    </xdr:from>
    <xdr:to>
      <xdr:col>2</xdr:col>
      <xdr:colOff>514350</xdr:colOff>
      <xdr:row>6</xdr:row>
      <xdr:rowOff>57150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69500FC-3900-4A3E-B3D9-6AEF7733A38F}"/>
            </a:ext>
          </a:extLst>
        </xdr:cNvPr>
        <xdr:cNvSpPr txBox="1"/>
      </xdr:nvSpPr>
      <xdr:spPr>
        <a:xfrm>
          <a:off x="388620" y="495300"/>
          <a:ext cx="1390650" cy="65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Combustion</a:t>
          </a:r>
          <a:r>
            <a:rPr lang="en-US" sz="1100" baseline="0"/>
            <a:t> products</a:t>
          </a:r>
        </a:p>
        <a:p>
          <a:r>
            <a:rPr lang="en-US" sz="1100" baseline="0"/>
            <a:t>600°C</a:t>
          </a:r>
        </a:p>
        <a:p>
          <a:r>
            <a:rPr lang="en-US" sz="1100" baseline="0"/>
            <a:t>255Kw</a:t>
          </a:r>
        </a:p>
        <a:p>
          <a:endParaRPr lang="en-US" sz="1100"/>
        </a:p>
      </xdr:txBody>
    </xdr:sp>
    <xdr:clientData/>
  </xdr:twoCellAnchor>
  <xdr:twoCellAnchor>
    <xdr:from>
      <xdr:col>0</xdr:col>
      <xdr:colOff>49530</xdr:colOff>
      <xdr:row>20</xdr:row>
      <xdr:rowOff>11430</xdr:rowOff>
    </xdr:from>
    <xdr:to>
      <xdr:col>3</xdr:col>
      <xdr:colOff>579120</xdr:colOff>
      <xdr:row>26</xdr:row>
      <xdr:rowOff>3810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1CEEB5BA-A479-4AE2-9835-94F77D34DCA6}"/>
                </a:ext>
              </a:extLst>
            </xdr:cNvPr>
            <xdr:cNvSpPr txBox="1"/>
          </xdr:nvSpPr>
          <xdr:spPr>
            <a:xfrm>
              <a:off x="49530" y="3669030"/>
              <a:ext cx="2426970" cy="1089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Energy balance:</a:t>
              </a:r>
            </a:p>
            <a:p>
              <a:r>
                <a:rPr lang="en-US" sz="1100"/>
                <a:t>1.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𝐻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𝐾𝐸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 baseline="0">
                      <a:latin typeface="Cambria Math" panose="02040503050406030204" pitchFamily="18" charset="0"/>
                    </a:rPr>
                    <m:t>Δ</m:t>
                  </m:r>
                </m:oMath>
              </a14:m>
              <a:r>
                <a:rPr lang="en-US" sz="1100" baseline="0"/>
                <a:t>PE=Q-W</a:t>
              </a:r>
            </a:p>
            <a:p>
              <a:r>
                <a:rPr lang="en-US" sz="1100" baseline="0"/>
                <a:t>2.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𝐾𝐸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,</m:t>
                  </m:r>
                  <m:r>
                    <m:rPr>
                      <m:sty m:val="p"/>
                    </m:rPr>
                    <a:rPr lang="el-GR" sz="1100" b="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𝑃𝐸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,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𝑎𝑛𝑑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𝑊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=0</m:t>
                  </m:r>
                </m:oMath>
              </a14:m>
              <a:endParaRPr lang="en-US" sz="1100" b="0" baseline="0"/>
            </a:p>
            <a:p>
              <a:r>
                <a:rPr lang="en-US" sz="1100" baseline="0"/>
                <a:t>3.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𝐻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𝑄</m:t>
                  </m:r>
                </m:oMath>
              </a14:m>
              <a:endParaRPr lang="en-US" sz="1100" baseline="0"/>
            </a:p>
            <a:p>
              <a:r>
                <a:rPr lang="en-US" sz="1100" baseline="0"/>
                <a:t>4.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i="1" baseline="0">
                          <a:latin typeface="Cambria Math" panose="02040503050406030204" pitchFamily="18" charset="0"/>
                        </a:rPr>
                        <m:t>Δ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num>
                    <m:den>
                      <m:r>
                        <m:rPr>
                          <m:sty m:val="p"/>
                        </m:rPr>
                        <a:rPr lang="el-GR" sz="1100" b="0" i="1" baseline="0">
                          <a:latin typeface="Cambria Math" panose="02040503050406030204" pitchFamily="18" charset="0"/>
                        </a:rPr>
                        <m:t>Δ</m:t>
                      </m:r>
                      <m:sSup>
                        <m:sSupPr>
                          <m:ctrlPr>
                            <a:rPr lang="en-US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 baseline="0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p>
                          <m:r>
                            <a:rPr lang="en-US" sz="1100" b="0" i="1" baseline="0">
                              <a:latin typeface="Cambria Math" panose="02040503050406030204" pitchFamily="18" charset="0"/>
                            </a:rPr>
                            <m:t>𝑠𝑝</m:t>
                          </m:r>
                        </m:sup>
                      </m:sSup>
                    </m:den>
                  </m:f>
                </m:oMath>
              </a14:m>
              <a:r>
                <a:rPr lang="en-US" sz="1100" b="0" baseline="0"/>
                <a:t>=steam production rate</a:t>
              </a:r>
            </a:p>
            <a:p>
              <a:endParaRPr lang="en-US" sz="1100" baseline="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1CEEB5BA-A479-4AE2-9835-94F77D34DCA6}"/>
                </a:ext>
              </a:extLst>
            </xdr:cNvPr>
            <xdr:cNvSpPr txBox="1"/>
          </xdr:nvSpPr>
          <xdr:spPr>
            <a:xfrm>
              <a:off x="49530" y="3669030"/>
              <a:ext cx="2426970" cy="1089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Energy balance:</a:t>
              </a:r>
            </a:p>
            <a:p>
              <a:r>
                <a:rPr lang="en-US" sz="1100"/>
                <a:t>1.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𝐻+</a:t>
              </a:r>
              <a:r>
                <a:rPr lang="el-GR" sz="1100" b="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𝐾𝐸+</a:t>
              </a:r>
              <a:r>
                <a:rPr lang="el-GR" sz="1100" b="0" i="0" baseline="0">
                  <a:latin typeface="Cambria Math" panose="02040503050406030204" pitchFamily="18" charset="0"/>
                </a:rPr>
                <a:t>Δ</a:t>
              </a:r>
              <a:r>
                <a:rPr lang="en-US" sz="1100" baseline="0"/>
                <a:t>PE=Q-W</a:t>
              </a:r>
            </a:p>
            <a:p>
              <a:r>
                <a:rPr lang="en-US" sz="1100" baseline="0"/>
                <a:t>2.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𝐾𝐸,</a:t>
              </a:r>
              <a:r>
                <a:rPr lang="el-GR" sz="1100" b="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𝑃𝐸, 𝑎𝑛𝑑 𝑊=0</a:t>
              </a:r>
              <a:endParaRPr lang="en-US" sz="1100" b="0" baseline="0"/>
            </a:p>
            <a:p>
              <a:r>
                <a:rPr lang="en-US" sz="1100" baseline="0"/>
                <a:t>3.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𝐻=𝑄</a:t>
              </a:r>
              <a:endParaRPr lang="en-US" sz="1100" baseline="0"/>
            </a:p>
            <a:p>
              <a:r>
                <a:rPr lang="en-US" sz="1100" baseline="0"/>
                <a:t>4.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𝐻/(</a:t>
              </a:r>
              <a:r>
                <a:rPr lang="el-GR" sz="1100" b="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𝐻^𝑠𝑝 )</a:t>
              </a:r>
              <a:r>
                <a:rPr lang="en-US" sz="1100" b="0" baseline="0"/>
                <a:t>=steam production rate</a:t>
              </a:r>
            </a:p>
            <a:p>
              <a:endParaRPr lang="en-US" sz="1100" baseline="0"/>
            </a:p>
          </xdr:txBody>
        </xdr:sp>
      </mc:Fallback>
    </mc:AlternateContent>
    <xdr:clientData/>
  </xdr:twoCellAnchor>
  <xdr:twoCellAnchor>
    <xdr:from>
      <xdr:col>0</xdr:col>
      <xdr:colOff>0</xdr:colOff>
      <xdr:row>38</xdr:row>
      <xdr:rowOff>137160</xdr:rowOff>
    </xdr:from>
    <xdr:to>
      <xdr:col>5</xdr:col>
      <xdr:colOff>11430</xdr:colOff>
      <xdr:row>40</xdr:row>
      <xdr:rowOff>34290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9187E6E8-0364-4C3E-B502-4C361AF90B1C}"/>
                </a:ext>
              </a:extLst>
            </xdr:cNvPr>
            <xdr:cNvSpPr txBox="1"/>
          </xdr:nvSpPr>
          <xdr:spPr>
            <a:xfrm>
              <a:off x="0" y="7143750"/>
              <a:ext cx="2994660" cy="2628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𝑠𝑝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𝑠𝑡𝑒𝑎𝑚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𝑟𝑎𝑡𝑒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𝑣𝑜𝑙𝑢𝑚𝑒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𝑓𝑙𝑜𝑤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𝑟𝑎𝑡𝑒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9187E6E8-0364-4C3E-B502-4C361AF90B1C}"/>
                </a:ext>
              </a:extLst>
            </xdr:cNvPr>
            <xdr:cNvSpPr txBox="1"/>
          </xdr:nvSpPr>
          <xdr:spPr>
            <a:xfrm>
              <a:off x="0" y="7143750"/>
              <a:ext cx="2994660" cy="2628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n-US" sz="1100" b="0" i="0">
                  <a:latin typeface="Cambria Math" panose="02040503050406030204" pitchFamily="18" charset="0"/>
                </a:rPr>
                <a:t>𝑉^𝑠𝑝∗𝑠𝑡𝑒𝑎𝑚 𝑟𝑎𝑡𝑒=𝑣𝑜𝑙𝑢𝑚𝑒 𝑓𝑙𝑜𝑤 𝑟𝑎𝑡𝑒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95250</xdr:colOff>
      <xdr:row>47</xdr:row>
      <xdr:rowOff>156210</xdr:rowOff>
    </xdr:from>
    <xdr:to>
      <xdr:col>3</xdr:col>
      <xdr:colOff>160020</xdr:colOff>
      <xdr:row>53</xdr:row>
      <xdr:rowOff>11430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43734F9-1215-474E-B2DB-4589031BC8F4}"/>
                </a:ext>
              </a:extLst>
            </xdr:cNvPr>
            <xdr:cNvSpPr txBox="1"/>
          </xdr:nvSpPr>
          <xdr:spPr>
            <a:xfrm>
              <a:off x="95250" y="8884920"/>
              <a:ext cx="1985010" cy="9563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𝑛𝑟𝑡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100" b="0"/>
            </a:p>
            <a:p>
              <a:r>
                <a:rPr lang="en-US" sz="1100" b="0"/>
                <a:t>2. steam is not an ideal </a:t>
              </a:r>
            </a:p>
            <a:p>
              <a:r>
                <a:rPr lang="en-US" sz="1100" b="0"/>
                <a:t>gas</a:t>
              </a:r>
              <a:r>
                <a:rPr lang="en-US" sz="1100" b="0" baseline="0"/>
                <a:t>, so the estimate in B would be more accurate</a:t>
              </a:r>
              <a:endParaRPr lang="en-US" sz="1100" b="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43734F9-1215-474E-B2DB-4589031BC8F4}"/>
                </a:ext>
              </a:extLst>
            </xdr:cNvPr>
            <xdr:cNvSpPr txBox="1"/>
          </xdr:nvSpPr>
          <xdr:spPr>
            <a:xfrm>
              <a:off x="95250" y="8884920"/>
              <a:ext cx="1985010" cy="9563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n-US" sz="1100" b="0" i="0">
                  <a:latin typeface="Cambria Math" panose="02040503050406030204" pitchFamily="18" charset="0"/>
                </a:rPr>
                <a:t>𝑉=𝑛𝑟𝑡/𝑃</a:t>
              </a:r>
              <a:endParaRPr lang="en-US" sz="1100" b="0"/>
            </a:p>
            <a:p>
              <a:r>
                <a:rPr lang="en-US" sz="1100" b="0"/>
                <a:t>2. steam is not an ideal </a:t>
              </a:r>
            </a:p>
            <a:p>
              <a:r>
                <a:rPr lang="en-US" sz="1100" b="0"/>
                <a:t>gas</a:t>
              </a:r>
              <a:r>
                <a:rPr lang="en-US" sz="1100" b="0" baseline="0"/>
                <a:t>, so the estimate in B would be more accurate</a:t>
              </a:r>
              <a:endParaRPr lang="en-US" sz="1100" b="0"/>
            </a:p>
          </xdr:txBody>
        </xdr:sp>
      </mc:Fallback>
    </mc:AlternateContent>
    <xdr:clientData/>
  </xdr:twoCellAnchor>
  <xdr:twoCellAnchor>
    <xdr:from>
      <xdr:col>0</xdr:col>
      <xdr:colOff>0</xdr:colOff>
      <xdr:row>58</xdr:row>
      <xdr:rowOff>0</xdr:rowOff>
    </xdr:from>
    <xdr:to>
      <xdr:col>2</xdr:col>
      <xdr:colOff>312420</xdr:colOff>
      <xdr:row>63</xdr:row>
      <xdr:rowOff>72390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4751851-D7BE-468C-B698-E5E3ACB9A054}"/>
            </a:ext>
          </a:extLst>
        </xdr:cNvPr>
        <xdr:cNvSpPr txBox="1"/>
      </xdr:nvSpPr>
      <xdr:spPr>
        <a:xfrm>
          <a:off x="0" y="10789920"/>
          <a:ext cx="1592580" cy="986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1.the 30%</a:t>
          </a:r>
          <a:r>
            <a:rPr lang="en-US" sz="1100" baseline="0"/>
            <a:t> percent of coal not used for the bolier most likely was lost to the combustion products</a:t>
          </a:r>
          <a:endParaRPr lang="en-US" sz="1100"/>
        </a:p>
      </xdr:txBody>
    </xdr:sp>
    <xdr:clientData/>
  </xdr:twoCellAnchor>
  <xdr:twoCellAnchor>
    <xdr:from>
      <xdr:col>0</xdr:col>
      <xdr:colOff>45720</xdr:colOff>
      <xdr:row>0</xdr:row>
      <xdr:rowOff>121920</xdr:rowOff>
    </xdr:from>
    <xdr:to>
      <xdr:col>2</xdr:col>
      <xdr:colOff>468630</xdr:colOff>
      <xdr:row>2</xdr:row>
      <xdr:rowOff>38100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8DBFC6C-1206-4D12-B2E4-766C94AC8BD9}"/>
            </a:ext>
          </a:extLst>
        </xdr:cNvPr>
        <xdr:cNvSpPr txBox="1"/>
      </xdr:nvSpPr>
      <xdr:spPr>
        <a:xfrm>
          <a:off x="45720" y="121920"/>
          <a:ext cx="170307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1"/>
            <a:t>Problem</a:t>
          </a:r>
          <a:r>
            <a:rPr lang="en-US" sz="1600" b="1" i="1" baseline="0"/>
            <a:t> 5</a:t>
          </a:r>
          <a:endParaRPr lang="en-US" sz="16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</xdr:row>
      <xdr:rowOff>7620</xdr:rowOff>
    </xdr:from>
    <xdr:to>
      <xdr:col>5</xdr:col>
      <xdr:colOff>83820</xdr:colOff>
      <xdr:row>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32E122-BDCA-4708-AD6B-05E48EFA5D69}"/>
            </a:ext>
          </a:extLst>
        </xdr:cNvPr>
        <xdr:cNvSpPr txBox="1"/>
      </xdr:nvSpPr>
      <xdr:spPr>
        <a:xfrm>
          <a:off x="198120" y="190500"/>
          <a:ext cx="308610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497205</xdr:colOff>
      <xdr:row>3</xdr:row>
      <xdr:rowOff>87629</xdr:rowOff>
    </xdr:from>
    <xdr:to>
      <xdr:col>3</xdr:col>
      <xdr:colOff>41910</xdr:colOff>
      <xdr:row>5</xdr:row>
      <xdr:rowOff>165734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E2D5D0C9-AFA9-41F9-B26A-FE79A8608396}"/>
            </a:ext>
          </a:extLst>
        </xdr:cNvPr>
        <xdr:cNvSpPr/>
      </xdr:nvSpPr>
      <xdr:spPr>
        <a:xfrm rot="5400000">
          <a:off x="1327785" y="445769"/>
          <a:ext cx="443865" cy="824865"/>
        </a:xfrm>
        <a:prstGeom prst="flowChartManualOperat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</xdr:colOff>
      <xdr:row>4</xdr:row>
      <xdr:rowOff>114300</xdr:rowOff>
    </xdr:from>
    <xdr:to>
      <xdr:col>3</xdr:col>
      <xdr:colOff>605790</xdr:colOff>
      <xdr:row>4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EA9CE2D-55D9-4A96-BFE5-1055EC6C1EE5}"/>
            </a:ext>
          </a:extLst>
        </xdr:cNvPr>
        <xdr:cNvCxnSpPr/>
      </xdr:nvCxnSpPr>
      <xdr:spPr>
        <a:xfrm flipV="1">
          <a:off x="1950720" y="845820"/>
          <a:ext cx="57531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621030</xdr:colOff>
      <xdr:row>4</xdr:row>
      <xdr:rowOff>125730</xdr:rowOff>
    </xdr:from>
    <xdr:to>
      <xdr:col>1</xdr:col>
      <xdr:colOff>497205</xdr:colOff>
      <xdr:row>4</xdr:row>
      <xdr:rowOff>126682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1737D8-5FDA-42C5-93C4-2659712FF7AC}"/>
            </a:ext>
          </a:extLst>
        </xdr:cNvPr>
        <xdr:cNvCxnSpPr>
          <a:endCxn id="3" idx="2"/>
        </xdr:cNvCxnSpPr>
      </xdr:nvCxnSpPr>
      <xdr:spPr>
        <a:xfrm>
          <a:off x="621030" y="857250"/>
          <a:ext cx="516255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331470</xdr:colOff>
      <xdr:row>5</xdr:row>
      <xdr:rowOff>7620</xdr:rowOff>
    </xdr:from>
    <xdr:to>
      <xdr:col>1</xdr:col>
      <xdr:colOff>457200</xdr:colOff>
      <xdr:row>8</xdr:row>
      <xdr:rowOff>148590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916003-64A4-48AE-B242-0C62A133EECB}"/>
            </a:ext>
          </a:extLst>
        </xdr:cNvPr>
        <xdr:cNvSpPr txBox="1"/>
      </xdr:nvSpPr>
      <xdr:spPr>
        <a:xfrm>
          <a:off x="331470" y="922020"/>
          <a:ext cx="765810" cy="689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Steam</a:t>
          </a:r>
        </a:p>
        <a:p>
          <a:r>
            <a:rPr lang="en-US" sz="1100"/>
            <a:t>P=250psia</a:t>
          </a:r>
        </a:p>
        <a:p>
          <a:r>
            <a:rPr lang="en-US" sz="1100"/>
            <a:t>T=500°F</a:t>
          </a:r>
        </a:p>
      </xdr:txBody>
    </xdr:sp>
    <xdr:clientData/>
  </xdr:twoCellAnchor>
  <xdr:twoCellAnchor>
    <xdr:from>
      <xdr:col>3</xdr:col>
      <xdr:colOff>586740</xdr:colOff>
      <xdr:row>3</xdr:row>
      <xdr:rowOff>83820</xdr:rowOff>
    </xdr:from>
    <xdr:to>
      <xdr:col>5</xdr:col>
      <xdr:colOff>144780</xdr:colOff>
      <xdr:row>8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40F5D68-22AE-4774-919C-BAFBD9A95AFD}"/>
            </a:ext>
          </a:extLst>
        </xdr:cNvPr>
        <xdr:cNvSpPr txBox="1"/>
      </xdr:nvSpPr>
      <xdr:spPr>
        <a:xfrm>
          <a:off x="2506980" y="632460"/>
          <a:ext cx="838200" cy="95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Steam</a:t>
          </a:r>
        </a:p>
        <a:p>
          <a:r>
            <a:rPr lang="en-US" sz="1100"/>
            <a:t>85% vapor</a:t>
          </a:r>
        </a:p>
        <a:p>
          <a:r>
            <a:rPr lang="en-US" sz="1100"/>
            <a:t>15% liquid</a:t>
          </a:r>
        </a:p>
        <a:p>
          <a:r>
            <a:rPr lang="en-US" sz="1100"/>
            <a:t>W=86.5hp</a:t>
          </a:r>
        </a:p>
        <a:p>
          <a:r>
            <a:rPr lang="en-US" sz="1100"/>
            <a:t>P=14.7psia</a:t>
          </a:r>
        </a:p>
      </xdr:txBody>
    </xdr:sp>
    <xdr:clientData/>
  </xdr:twoCellAnchor>
  <xdr:twoCellAnchor>
    <xdr:from>
      <xdr:col>0</xdr:col>
      <xdr:colOff>72390</xdr:colOff>
      <xdr:row>15</xdr:row>
      <xdr:rowOff>175260</xdr:rowOff>
    </xdr:from>
    <xdr:to>
      <xdr:col>4</xdr:col>
      <xdr:colOff>156210</xdr:colOff>
      <xdr:row>24</xdr:row>
      <xdr:rowOff>87630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05709EE-1E07-423E-B486-19387526E45C}"/>
                </a:ext>
              </a:extLst>
            </xdr:cNvPr>
            <xdr:cNvSpPr txBox="1"/>
          </xdr:nvSpPr>
          <xdr:spPr>
            <a:xfrm>
              <a:off x="72390" y="2960370"/>
              <a:ext cx="2644140" cy="15582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𝐻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KE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𝑃𝐸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</m:t>
                  </m:r>
                </m:oMath>
              </a14:m>
              <a:endParaRPr lang="en-US" sz="1100" b="0"/>
            </a:p>
            <a:p>
              <a:r>
                <a:rPr lang="en-US" sz="1100"/>
                <a:t>2.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𝑘𝑒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𝑎𝑛𝑑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𝑎𝑟𝑒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𝑧𝑒𝑟𝑜</m:t>
                  </m:r>
                </m:oMath>
              </a14:m>
              <a:endParaRPr lang="en-US" sz="1100" b="0"/>
            </a:p>
            <a:p>
              <a:r>
                <a:rPr lang="en-US" sz="1100"/>
                <a:t>3.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𝐻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𝑊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𝑄</m:t>
                  </m:r>
                </m:oMath>
              </a14:m>
              <a:endParaRPr lang="en-US" sz="1100" b="0" baseline="0"/>
            </a:p>
            <a:p>
              <a:r>
                <a:rPr lang="en-US" sz="1100" baseline="0"/>
                <a:t>4.</a:t>
              </a:r>
              <a14:m>
                <m:oMath xmlns:m="http://schemas.openxmlformats.org/officeDocument/2006/math">
                  <m:r>
                    <a:rPr lang="en-US" sz="1100" b="0" i="1" baseline="0">
                      <a:latin typeface="Cambria Math" panose="02040503050406030204" pitchFamily="18" charset="0"/>
                    </a:rPr>
                    <m:t>𝑉𝑎𝑙𝑢𝑒𝑠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𝑓𝑜𝑢𝑛𝑑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𝑓𝑟𝑜𝑚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𝑡h𝑒𝑟𝑚𝑜</m:t>
                  </m:r>
                  <m:r>
                    <a:rPr lang="en-US" sz="1100" b="0" i="0" baseline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latin typeface="Cambria Math" panose="02040503050406030204" pitchFamily="18" charset="0"/>
                    </a:rPr>
                    <m:t>book</m:t>
                  </m:r>
                </m:oMath>
              </a14:m>
              <a:endParaRPr lang="en-US" sz="1100" b="0" baseline="0"/>
            </a:p>
            <a:p>
              <a:r>
                <a:rPr lang="en-US" sz="1100" b="0" baseline="0"/>
                <a:t>5.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𝑙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∗0.15+</m:t>
                  </m:r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∗0.85 </m:t>
                  </m:r>
                </m:oMath>
              </a14:m>
              <a:endParaRPr lang="en-US" sz="1100" b="0" baseline="0"/>
            </a:p>
            <a:p>
              <a:r>
                <a:rPr lang="en-US" sz="1100" b="0" baseline="0"/>
                <a:t>6. </a:t>
              </a:r>
              <a:r>
                <a:rPr lang="en-US" sz="1100" b="1" i="1" u="sng" baseline="0"/>
                <a:t>Q is large meaning the process is not adiabatic</a:t>
              </a:r>
            </a:p>
            <a:p>
              <a:endParaRPr lang="en-US" sz="1100" b="0" baseline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05709EE-1E07-423E-B486-19387526E45C}"/>
                </a:ext>
              </a:extLst>
            </xdr:cNvPr>
            <xdr:cNvSpPr txBox="1"/>
          </xdr:nvSpPr>
          <xdr:spPr>
            <a:xfrm>
              <a:off x="72390" y="2960370"/>
              <a:ext cx="2644140" cy="15582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𝐻+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KE+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𝑃𝐸=𝑄−𝑊</a:t>
              </a:r>
              <a:endParaRPr lang="en-US" sz="1100" b="0"/>
            </a:p>
            <a:p>
              <a:r>
                <a:rPr lang="en-US" sz="1100"/>
                <a:t>2.</a:t>
              </a:r>
              <a:r>
                <a:rPr lang="en-US" sz="1100" b="0" i="0">
                  <a:latin typeface="Cambria Math" panose="02040503050406030204" pitchFamily="18" charset="0"/>
                </a:rPr>
                <a:t>𝑘𝑒 𝑎𝑛𝑑 𝑝𝑒 𝑎𝑟𝑒 𝑧𝑒𝑟𝑜</a:t>
              </a:r>
              <a:endParaRPr lang="en-US" sz="1100" b="0"/>
            </a:p>
            <a:p>
              <a:r>
                <a:rPr lang="en-US" sz="1100"/>
                <a:t>3.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𝐻+𝑊=𝑄</a:t>
              </a:r>
              <a:endParaRPr lang="en-US" sz="1100" b="0" baseline="0"/>
            </a:p>
            <a:p>
              <a:r>
                <a:rPr lang="en-US" sz="1100" baseline="0"/>
                <a:t>4.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𝑉𝑎𝑙𝑢𝑒𝑠 𝑓𝑜𝑢𝑛𝑑 𝑓𝑟𝑜𝑚 𝑡ℎ𝑒𝑟𝑚𝑜 book</a:t>
              </a:r>
              <a:endParaRPr lang="en-US" sz="1100" b="0" baseline="0"/>
            </a:p>
            <a:p>
              <a:r>
                <a:rPr lang="en-US" sz="1100" b="0" baseline="0"/>
                <a:t>5.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𝐻_𝑓=𝐻_𝑙∗0.15+𝐻_𝑣∗0.85 </a:t>
              </a:r>
              <a:endParaRPr lang="en-US" sz="1100" b="0" baseline="0"/>
            </a:p>
            <a:p>
              <a:r>
                <a:rPr lang="en-US" sz="1100" b="0" baseline="0"/>
                <a:t>6. </a:t>
              </a:r>
              <a:r>
                <a:rPr lang="en-US" sz="1100" b="1" i="1" u="sng" baseline="0"/>
                <a:t>Q is large meaning the process is not adiabatic</a:t>
              </a:r>
            </a:p>
            <a:p>
              <a:endParaRPr lang="en-US" sz="1100" b="0" baseline="0"/>
            </a:p>
          </xdr:txBody>
        </xdr:sp>
      </mc:Fallback>
    </mc:AlternateContent>
    <xdr:clientData/>
  </xdr:twoCellAnchor>
  <xdr:twoCellAnchor>
    <xdr:from>
      <xdr:col>0</xdr:col>
      <xdr:colOff>194310</xdr:colOff>
      <xdr:row>1</xdr:row>
      <xdr:rowOff>0</xdr:rowOff>
    </xdr:from>
    <xdr:to>
      <xdr:col>2</xdr:col>
      <xdr:colOff>350520</xdr:colOff>
      <xdr:row>2</xdr:row>
      <xdr:rowOff>148590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757AD58-8ED8-4C66-A872-0E80A49725BF}"/>
            </a:ext>
          </a:extLst>
        </xdr:cNvPr>
        <xdr:cNvSpPr txBox="1"/>
      </xdr:nvSpPr>
      <xdr:spPr>
        <a:xfrm>
          <a:off x="194310" y="182880"/>
          <a:ext cx="1436370" cy="331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1"/>
            <a:t>Problem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137160</xdr:rowOff>
    </xdr:from>
    <xdr:to>
      <xdr:col>2</xdr:col>
      <xdr:colOff>45720</xdr:colOff>
      <xdr:row>14</xdr:row>
      <xdr:rowOff>34290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C3DFCC-2F0A-40D1-9956-612114768876}"/>
                </a:ext>
              </a:extLst>
            </xdr:cNvPr>
            <xdr:cNvSpPr txBox="1"/>
          </xdr:nvSpPr>
          <xdr:spPr>
            <a:xfrm>
              <a:off x="0" y="2388870"/>
              <a:ext cx="2651760" cy="2628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𝑠𝑝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𝑠𝑡𝑒𝑎𝑚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𝑟𝑎𝑡𝑒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𝑣𝑜𝑙𝑢𝑚𝑒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𝑓𝑙𝑜𝑤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𝑟𝑎𝑡𝑒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C3DFCC-2F0A-40D1-9956-612114768876}"/>
                </a:ext>
              </a:extLst>
            </xdr:cNvPr>
            <xdr:cNvSpPr txBox="1"/>
          </xdr:nvSpPr>
          <xdr:spPr>
            <a:xfrm>
              <a:off x="0" y="2388870"/>
              <a:ext cx="2651760" cy="2628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n-US" sz="1100" b="0" i="0">
                  <a:latin typeface="Cambria Math" panose="02040503050406030204" pitchFamily="18" charset="0"/>
                </a:rPr>
                <a:t>𝑉^𝑠𝑝∗𝑠𝑡𝑒𝑎𝑚 𝑟𝑎𝑡𝑒=𝑣𝑜𝑙𝑢𝑚𝑒 𝑓𝑙𝑜𝑤 𝑟𝑎𝑡𝑒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22</xdr:row>
      <xdr:rowOff>34290</xdr:rowOff>
    </xdr:from>
    <xdr:to>
      <xdr:col>1</xdr:col>
      <xdr:colOff>177165</xdr:colOff>
      <xdr:row>27</xdr:row>
      <xdr:rowOff>72390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AF0504-B8B7-46BF-A125-F578D996606B}"/>
                </a:ext>
              </a:extLst>
            </xdr:cNvPr>
            <xdr:cNvSpPr txBox="1"/>
          </xdr:nvSpPr>
          <xdr:spPr>
            <a:xfrm>
              <a:off x="0" y="4191000"/>
              <a:ext cx="163449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𝑛𝑟𝑡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100" b="0"/>
            </a:p>
            <a:p>
              <a:r>
                <a:rPr lang="en-US" sz="1100" b="0"/>
                <a:t>2. steam is not an ideal </a:t>
              </a:r>
            </a:p>
            <a:p>
              <a:r>
                <a:rPr lang="en-US" sz="1100" b="0"/>
                <a:t>gas</a:t>
              </a:r>
              <a:r>
                <a:rPr lang="en-US" sz="1100" b="0" baseline="0"/>
                <a:t>, so the estimate in B would be more accurate</a:t>
              </a:r>
              <a:endParaRPr lang="en-US" sz="1100" b="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AF0504-B8B7-46BF-A125-F578D996606B}"/>
                </a:ext>
              </a:extLst>
            </xdr:cNvPr>
            <xdr:cNvSpPr txBox="1"/>
          </xdr:nvSpPr>
          <xdr:spPr>
            <a:xfrm>
              <a:off x="0" y="4191000"/>
              <a:ext cx="1634490" cy="952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n-US" sz="1100" b="0" i="0">
                  <a:latin typeface="Cambria Math" panose="02040503050406030204" pitchFamily="18" charset="0"/>
                </a:rPr>
                <a:t>𝑉=𝑛𝑟𝑡/𝑃</a:t>
              </a:r>
              <a:endParaRPr lang="en-US" sz="1100" b="0"/>
            </a:p>
            <a:p>
              <a:r>
                <a:rPr lang="en-US" sz="1100" b="0"/>
                <a:t>2. steam is not an ideal </a:t>
              </a:r>
            </a:p>
            <a:p>
              <a:r>
                <a:rPr lang="en-US" sz="1100" b="0"/>
                <a:t>gas</a:t>
              </a:r>
              <a:r>
                <a:rPr lang="en-US" sz="1100" b="0" baseline="0"/>
                <a:t>, so the estimate in B would be more accurate</a:t>
              </a:r>
              <a:endParaRPr lang="en-US" sz="1100" b="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</xdr:colOff>
      <xdr:row>6</xdr:row>
      <xdr:rowOff>175260</xdr:rowOff>
    </xdr:from>
    <xdr:to>
      <xdr:col>4</xdr:col>
      <xdr:colOff>156210</xdr:colOff>
      <xdr:row>15</xdr:row>
      <xdr:rowOff>87630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6CB5DF-329D-45E7-AC60-BC4095258C50}"/>
                </a:ext>
              </a:extLst>
            </xdr:cNvPr>
            <xdr:cNvSpPr txBox="1"/>
          </xdr:nvSpPr>
          <xdr:spPr>
            <a:xfrm>
              <a:off x="72390" y="2960370"/>
              <a:ext cx="2644140" cy="15582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𝐻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KE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+</m:t>
                  </m:r>
                  <m:r>
                    <m:rPr>
                      <m:sty m:val="p"/>
                    </m:rPr>
                    <a:rPr lang="el-GR" sz="1100" b="0" i="1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𝑃𝐸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</m:t>
                  </m:r>
                </m:oMath>
              </a14:m>
              <a:endParaRPr lang="en-US" sz="1100" b="0"/>
            </a:p>
            <a:p>
              <a:r>
                <a:rPr lang="en-US" sz="1100"/>
                <a:t>2.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𝑘𝑒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𝑎𝑛𝑑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𝑎𝑟𝑒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𝑧𝑒𝑟𝑜</m:t>
                  </m:r>
                </m:oMath>
              </a14:m>
              <a:endParaRPr lang="en-US" sz="1100" b="0"/>
            </a:p>
            <a:p>
              <a:r>
                <a:rPr lang="en-US" sz="1100"/>
                <a:t>3.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𝐻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𝑊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𝑄</m:t>
                  </m:r>
                </m:oMath>
              </a14:m>
              <a:endParaRPr lang="en-US" sz="1100" b="0" baseline="0"/>
            </a:p>
            <a:p>
              <a:r>
                <a:rPr lang="en-US" sz="1100" baseline="0"/>
                <a:t>4.</a:t>
              </a:r>
              <a14:m>
                <m:oMath xmlns:m="http://schemas.openxmlformats.org/officeDocument/2006/math">
                  <m:r>
                    <a:rPr lang="en-US" sz="1100" b="0" i="1" baseline="0">
                      <a:latin typeface="Cambria Math" panose="02040503050406030204" pitchFamily="18" charset="0"/>
                    </a:rPr>
                    <m:t>𝑉𝑎𝑙𝑢𝑒𝑠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𝑓𝑜𝑢𝑛𝑑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𝑓𝑟𝑜𝑚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𝑡h𝑒𝑟𝑚𝑜</m:t>
                  </m:r>
                  <m:r>
                    <a:rPr lang="en-US" sz="1100" b="0" i="0" baseline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latin typeface="Cambria Math" panose="02040503050406030204" pitchFamily="18" charset="0"/>
                    </a:rPr>
                    <m:t>book</m:t>
                  </m:r>
                </m:oMath>
              </a14:m>
              <a:endParaRPr lang="en-US" sz="1100" b="0" baseline="0"/>
            </a:p>
            <a:p>
              <a:r>
                <a:rPr lang="en-US" sz="1100" b="0" baseline="0"/>
                <a:t>5.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𝑙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∗0.15+</m:t>
                  </m:r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∗0.85 </m:t>
                  </m:r>
                </m:oMath>
              </a14:m>
              <a:endParaRPr lang="en-US" sz="1100" b="0" baseline="0"/>
            </a:p>
            <a:p>
              <a:r>
                <a:rPr lang="en-US" sz="1100" b="0" baseline="0"/>
                <a:t>6. </a:t>
              </a:r>
              <a:r>
                <a:rPr lang="en-US" sz="1100" b="1" i="1" u="sng" baseline="0"/>
                <a:t>Q is large meaning the process is not adiabatic</a:t>
              </a:r>
            </a:p>
            <a:p>
              <a:endParaRPr lang="en-US" sz="1100" b="0" baseline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6CB5DF-329D-45E7-AC60-BC4095258C50}"/>
                </a:ext>
              </a:extLst>
            </xdr:cNvPr>
            <xdr:cNvSpPr txBox="1"/>
          </xdr:nvSpPr>
          <xdr:spPr>
            <a:xfrm>
              <a:off x="72390" y="2960370"/>
              <a:ext cx="2644140" cy="15582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1.</a:t>
              </a:r>
              <a:r>
                <a:rPr lang="el-GR" sz="110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𝐻+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KE+</a:t>
              </a:r>
              <a:r>
                <a:rPr lang="el-GR" sz="1100" b="0" i="0">
                  <a:latin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𝑃𝐸=𝑄−𝑊</a:t>
              </a:r>
              <a:endParaRPr lang="en-US" sz="1100" b="0"/>
            </a:p>
            <a:p>
              <a:r>
                <a:rPr lang="en-US" sz="1100"/>
                <a:t>2.</a:t>
              </a:r>
              <a:r>
                <a:rPr lang="en-US" sz="1100" b="0" i="0">
                  <a:latin typeface="Cambria Math" panose="02040503050406030204" pitchFamily="18" charset="0"/>
                </a:rPr>
                <a:t>𝑘𝑒 𝑎𝑛𝑑 𝑝𝑒 𝑎𝑟𝑒 𝑧𝑒𝑟𝑜</a:t>
              </a:r>
              <a:endParaRPr lang="en-US" sz="1100" b="0"/>
            </a:p>
            <a:p>
              <a:r>
                <a:rPr lang="en-US" sz="1100"/>
                <a:t>3.</a:t>
              </a:r>
              <a:r>
                <a:rPr lang="el-GR" sz="1100" i="0" baseline="0">
                  <a:latin typeface="Cambria Math" panose="02040503050406030204" pitchFamily="18" charset="0"/>
                </a:rPr>
                <a:t>Δ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𝐻+𝑊=𝑄</a:t>
              </a:r>
              <a:endParaRPr lang="en-US" sz="1100" b="0" baseline="0"/>
            </a:p>
            <a:p>
              <a:r>
                <a:rPr lang="en-US" sz="1100" baseline="0"/>
                <a:t>4.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𝑉𝑎𝑙𝑢𝑒𝑠 𝑓𝑜𝑢𝑛𝑑 𝑓𝑟𝑜𝑚 𝑡ℎ𝑒𝑟𝑚𝑜 book</a:t>
              </a:r>
              <a:endParaRPr lang="en-US" sz="1100" b="0" baseline="0"/>
            </a:p>
            <a:p>
              <a:r>
                <a:rPr lang="en-US" sz="1100" b="0" baseline="0"/>
                <a:t>5.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𝐻_𝑓=𝐻_𝑙∗0.15+𝐻_𝑣∗0.85 </a:t>
              </a:r>
              <a:endParaRPr lang="en-US" sz="1100" b="0" baseline="0"/>
            </a:p>
            <a:p>
              <a:r>
                <a:rPr lang="en-US" sz="1100" b="0" baseline="0"/>
                <a:t>6. </a:t>
              </a:r>
              <a:r>
                <a:rPr lang="en-US" sz="1100" b="1" i="1" u="sng" baseline="0"/>
                <a:t>Q is large meaning the process is not adiabatic</a:t>
              </a:r>
            </a:p>
            <a:p>
              <a:endParaRPr lang="en-US" sz="1100" b="0" baseline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78BC-1B81-4517-8D88-5DC5B46D4241}">
  <sheetPr>
    <pageSetUpPr fitToPage="1"/>
  </sheetPr>
  <dimension ref="A14:N41"/>
  <sheetViews>
    <sheetView topLeftCell="B18" workbookViewId="0">
      <selection activeCell="Q40" sqref="Q40"/>
    </sheetView>
  </sheetViews>
  <sheetFormatPr defaultRowHeight="14.4" x14ac:dyDescent="0.55000000000000004"/>
  <cols>
    <col min="7" max="7" width="2.20703125" customWidth="1"/>
    <col min="9" max="9" width="3.68359375" customWidth="1"/>
    <col min="11" max="11" width="6.3125" customWidth="1"/>
    <col min="12" max="12" width="3.89453125" customWidth="1"/>
    <col min="13" max="13" width="5.68359375" customWidth="1"/>
    <col min="14" max="14" width="4.05078125" customWidth="1"/>
  </cols>
  <sheetData>
    <row r="14" spans="1:4" x14ac:dyDescent="0.55000000000000004">
      <c r="A14" t="s">
        <v>0</v>
      </c>
      <c r="D14" t="s">
        <v>3</v>
      </c>
    </row>
    <row r="15" spans="1:4" x14ac:dyDescent="0.55000000000000004">
      <c r="A15" t="s">
        <v>1</v>
      </c>
      <c r="B15">
        <v>200</v>
      </c>
      <c r="C15" t="s">
        <v>4</v>
      </c>
      <c r="D15">
        <v>1</v>
      </c>
    </row>
    <row r="16" spans="1:4" x14ac:dyDescent="0.55000000000000004">
      <c r="A16" t="s">
        <v>2</v>
      </c>
      <c r="B16">
        <f>(B15-32)/1.8</f>
        <v>93.333333333333329</v>
      </c>
      <c r="C16" t="s">
        <v>5</v>
      </c>
      <c r="D16">
        <f>D15/14.5038</f>
        <v>6.8947448254940091E-2</v>
      </c>
    </row>
    <row r="25" spans="1:9" x14ac:dyDescent="0.55000000000000004">
      <c r="A25" s="9" t="s">
        <v>29</v>
      </c>
    </row>
    <row r="26" spans="1:9" x14ac:dyDescent="0.55000000000000004">
      <c r="B26" t="s">
        <v>7</v>
      </c>
      <c r="C26" t="s">
        <v>8</v>
      </c>
    </row>
    <row r="27" spans="1:9" ht="17.7" x14ac:dyDescent="0.75">
      <c r="A27" t="s">
        <v>9</v>
      </c>
      <c r="B27">
        <v>33.630000000000003</v>
      </c>
      <c r="C27">
        <v>392.51</v>
      </c>
      <c r="D27" t="s">
        <v>12</v>
      </c>
    </row>
    <row r="28" spans="1:9" ht="16.8" x14ac:dyDescent="0.75">
      <c r="A28" t="s">
        <v>10</v>
      </c>
      <c r="B28">
        <v>1074.18</v>
      </c>
      <c r="C28">
        <v>1077.49</v>
      </c>
      <c r="D28" t="s">
        <v>14</v>
      </c>
    </row>
    <row r="29" spans="1:9" ht="16.5" x14ac:dyDescent="0.55000000000000004">
      <c r="A29" t="s">
        <v>11</v>
      </c>
      <c r="B29">
        <v>1</v>
      </c>
      <c r="C29" t="s">
        <v>13</v>
      </c>
      <c r="D29" t="s">
        <v>15</v>
      </c>
    </row>
    <row r="31" spans="1:9" ht="16.8" thickBot="1" x14ac:dyDescent="0.6">
      <c r="A31" t="s">
        <v>16</v>
      </c>
      <c r="B31" t="s">
        <v>17</v>
      </c>
      <c r="C31" s="1">
        <f>B29</f>
        <v>1</v>
      </c>
      <c r="D31" s="2" t="s">
        <v>15</v>
      </c>
      <c r="E31" s="2">
        <v>1</v>
      </c>
      <c r="F31" s="2" t="s">
        <v>18</v>
      </c>
      <c r="G31" t="s">
        <v>25</v>
      </c>
      <c r="H31">
        <f>B29/B27</f>
        <v>2.9735355337496282E-2</v>
      </c>
      <c r="I31" t="s">
        <v>18</v>
      </c>
    </row>
    <row r="32" spans="1:9" ht="18" thickTop="1" x14ac:dyDescent="0.75">
      <c r="C32" s="3"/>
      <c r="D32" s="4"/>
      <c r="E32" s="4">
        <f>B27</f>
        <v>33.630000000000003</v>
      </c>
      <c r="F32" s="4" t="s">
        <v>12</v>
      </c>
    </row>
    <row r="33" spans="1:14" ht="14.7" thickBot="1" x14ac:dyDescent="0.6"/>
    <row r="34" spans="1:14" ht="15" thickTop="1" thickBot="1" x14ac:dyDescent="0.6">
      <c r="A34" s="6" t="s">
        <v>20</v>
      </c>
      <c r="B34" t="s">
        <v>21</v>
      </c>
      <c r="C34" s="1">
        <f>C28</f>
        <v>1077.49</v>
      </c>
      <c r="D34" s="2" t="s">
        <v>22</v>
      </c>
      <c r="E34" s="2">
        <f>H31</f>
        <v>2.9735355337496282E-2</v>
      </c>
      <c r="F34" s="2" t="s">
        <v>18</v>
      </c>
      <c r="G34" s="2" t="s">
        <v>26</v>
      </c>
      <c r="H34" s="2">
        <f>B28</f>
        <v>1074.18</v>
      </c>
      <c r="I34" s="2" t="s">
        <v>22</v>
      </c>
      <c r="J34" s="2">
        <f>H31</f>
        <v>2.9735355337496282E-2</v>
      </c>
      <c r="K34" s="2" t="s">
        <v>18</v>
      </c>
      <c r="L34" t="s">
        <v>24</v>
      </c>
      <c r="M34" s="7">
        <f>(C28*H31)-(B28*H31)</f>
        <v>9.8424026167112544E-2</v>
      </c>
      <c r="N34" s="7" t="s">
        <v>22</v>
      </c>
    </row>
    <row r="35" spans="1:14" ht="17.100000000000001" thickTop="1" x14ac:dyDescent="0.75">
      <c r="C35" s="3"/>
      <c r="D35" s="4" t="s">
        <v>23</v>
      </c>
      <c r="E35" s="4"/>
      <c r="F35" s="4"/>
      <c r="G35" s="4"/>
      <c r="H35" s="4"/>
      <c r="I35" s="4" t="s">
        <v>23</v>
      </c>
      <c r="J35" s="4"/>
      <c r="K35" s="4"/>
    </row>
    <row r="36" spans="1:14" ht="14.7" thickBot="1" x14ac:dyDescent="0.6"/>
    <row r="37" spans="1:14" ht="15" thickTop="1" thickBot="1" x14ac:dyDescent="0.6">
      <c r="A37" s="8" t="s">
        <v>27</v>
      </c>
      <c r="B37" t="s">
        <v>17</v>
      </c>
      <c r="C37" s="5" t="s">
        <v>20</v>
      </c>
      <c r="D37" s="5" t="s">
        <v>28</v>
      </c>
      <c r="E37" s="7">
        <f>M34</f>
        <v>9.8424026167112544E-2</v>
      </c>
      <c r="F37" s="7" t="s">
        <v>22</v>
      </c>
    </row>
    <row r="38" spans="1:14" ht="14.7" thickTop="1" x14ac:dyDescent="0.55000000000000004"/>
    <row r="39" spans="1:14" ht="14.7" thickBot="1" x14ac:dyDescent="0.6">
      <c r="A39" s="8" t="s">
        <v>30</v>
      </c>
    </row>
    <row r="40" spans="1:14" ht="18.3" thickTop="1" thickBot="1" x14ac:dyDescent="0.8">
      <c r="A40" s="8" t="s">
        <v>31</v>
      </c>
      <c r="B40" t="s">
        <v>17</v>
      </c>
      <c r="C40" s="1">
        <f>C27</f>
        <v>392.51</v>
      </c>
      <c r="D40" s="2" t="s">
        <v>15</v>
      </c>
      <c r="E40" s="2">
        <f>H31</f>
        <v>2.9735355337496282E-2</v>
      </c>
      <c r="F40" s="2" t="s">
        <v>18</v>
      </c>
      <c r="G40" s="2" t="s">
        <v>26</v>
      </c>
      <c r="H40" s="2">
        <f>B29</f>
        <v>1</v>
      </c>
      <c r="I40" s="2" t="s">
        <v>15</v>
      </c>
      <c r="J40" t="s">
        <v>19</v>
      </c>
      <c r="K40" s="7">
        <f>(C27*H31)-B29</f>
        <v>10.671424323520666</v>
      </c>
      <c r="L40" s="7" t="s">
        <v>15</v>
      </c>
    </row>
    <row r="41" spans="1:14" ht="17.100000000000001" thickTop="1" x14ac:dyDescent="0.75">
      <c r="C41" s="3"/>
      <c r="D41" s="4" t="s">
        <v>23</v>
      </c>
      <c r="E41" s="4"/>
      <c r="F41" s="4"/>
      <c r="G41" s="4"/>
      <c r="H41" s="4"/>
      <c r="I41" s="4"/>
    </row>
  </sheetData>
  <pageMargins left="0.7" right="0.7" top="0.75" bottom="0.75" header="0.3" footer="0.3"/>
  <pageSetup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59D6-CE13-4B40-A110-2530C746847B}">
  <sheetPr>
    <pageSetUpPr fitToPage="1"/>
  </sheetPr>
  <dimension ref="A20:O58"/>
  <sheetViews>
    <sheetView workbookViewId="0">
      <selection activeCell="L4" sqref="L4"/>
    </sheetView>
  </sheetViews>
  <sheetFormatPr defaultRowHeight="14.4" x14ac:dyDescent="0.55000000000000004"/>
  <cols>
    <col min="5" max="5" width="6.3125" customWidth="1"/>
    <col min="7" max="7" width="11.20703125" customWidth="1"/>
    <col min="8" max="8" width="7.15625" customWidth="1"/>
    <col min="10" max="10" width="6.734375" customWidth="1"/>
    <col min="11" max="11" width="3.47265625" customWidth="1"/>
    <col min="12" max="12" width="3.05078125" customWidth="1"/>
  </cols>
  <sheetData>
    <row r="20" spans="1:10" x14ac:dyDescent="0.55000000000000004">
      <c r="A20" s="9" t="s">
        <v>32</v>
      </c>
    </row>
    <row r="27" spans="1:10" x14ac:dyDescent="0.55000000000000004">
      <c r="B27" t="s">
        <v>33</v>
      </c>
      <c r="C27" t="s">
        <v>34</v>
      </c>
    </row>
    <row r="28" spans="1:10" x14ac:dyDescent="0.55000000000000004">
      <c r="A28" t="s">
        <v>35</v>
      </c>
      <c r="B28">
        <v>104.8</v>
      </c>
      <c r="C28">
        <v>2797.2</v>
      </c>
      <c r="D28" t="s">
        <v>36</v>
      </c>
    </row>
    <row r="29" spans="1:10" x14ac:dyDescent="0.55000000000000004">
      <c r="A29" t="s">
        <v>27</v>
      </c>
      <c r="B29">
        <v>850</v>
      </c>
      <c r="C29">
        <f>0.7*B29</f>
        <v>595</v>
      </c>
      <c r="D29" t="s">
        <v>38</v>
      </c>
    </row>
    <row r="30" spans="1:10" x14ac:dyDescent="0.55000000000000004">
      <c r="A30" t="s">
        <v>42</v>
      </c>
    </row>
    <row r="32" spans="1:10" ht="16.8" thickBot="1" x14ac:dyDescent="0.6">
      <c r="A32" s="5" t="s">
        <v>48</v>
      </c>
      <c r="B32" t="s">
        <v>21</v>
      </c>
      <c r="C32" s="1">
        <f>C28</f>
        <v>2797.2</v>
      </c>
      <c r="D32" s="2" t="s">
        <v>37</v>
      </c>
      <c r="E32" s="2" t="s">
        <v>26</v>
      </c>
      <c r="F32" s="2">
        <f>B28</f>
        <v>104.8</v>
      </c>
      <c r="G32" s="2" t="s">
        <v>37</v>
      </c>
      <c r="H32" t="s">
        <v>24</v>
      </c>
      <c r="I32">
        <f>C28-B28</f>
        <v>2692.3999999999996</v>
      </c>
      <c r="J32" t="s">
        <v>37</v>
      </c>
    </row>
    <row r="33" spans="1:11" ht="14.7" thickTop="1" x14ac:dyDescent="0.55000000000000004">
      <c r="C33" s="3"/>
      <c r="D33" s="4" t="s">
        <v>40</v>
      </c>
      <c r="E33" s="4"/>
      <c r="F33" s="4"/>
      <c r="G33" s="4" t="s">
        <v>40</v>
      </c>
      <c r="J33" t="s">
        <v>40</v>
      </c>
    </row>
    <row r="34" spans="1:11" ht="14.7" thickBot="1" x14ac:dyDescent="0.6"/>
    <row r="35" spans="1:11" ht="15" thickTop="1" thickBot="1" x14ac:dyDescent="0.6">
      <c r="A35" s="8" t="s">
        <v>43</v>
      </c>
      <c r="C35" s="1">
        <f>C29</f>
        <v>595</v>
      </c>
      <c r="D35" s="2" t="s">
        <v>37</v>
      </c>
      <c r="E35" s="2">
        <v>1</v>
      </c>
      <c r="F35" s="2"/>
      <c r="G35" s="2">
        <v>3600</v>
      </c>
      <c r="H35" s="2" t="s">
        <v>45</v>
      </c>
      <c r="I35" t="s">
        <v>17</v>
      </c>
      <c r="J35" s="10">
        <f>(C29/I32)*G35</f>
        <v>795.57272322091831</v>
      </c>
      <c r="K35" s="10" t="s">
        <v>47</v>
      </c>
    </row>
    <row r="36" spans="1:11" ht="15" thickTop="1" thickBot="1" x14ac:dyDescent="0.6">
      <c r="C36" s="3"/>
      <c r="D36" s="4" t="s">
        <v>44</v>
      </c>
      <c r="E36" s="4">
        <f>I32</f>
        <v>2692.3999999999996</v>
      </c>
      <c r="F36" s="4" t="s">
        <v>36</v>
      </c>
      <c r="G36" s="4">
        <v>1</v>
      </c>
      <c r="H36" s="4" t="s">
        <v>46</v>
      </c>
      <c r="J36" s="10"/>
      <c r="K36" s="10" t="s">
        <v>46</v>
      </c>
    </row>
    <row r="37" spans="1:11" ht="14.7" thickTop="1" x14ac:dyDescent="0.55000000000000004"/>
    <row r="38" spans="1:11" x14ac:dyDescent="0.55000000000000004">
      <c r="A38" s="8" t="s">
        <v>6</v>
      </c>
    </row>
    <row r="42" spans="1:11" ht="16.5" x14ac:dyDescent="0.55000000000000004">
      <c r="A42" t="s">
        <v>49</v>
      </c>
      <c r="B42" t="s">
        <v>19</v>
      </c>
      <c r="C42">
        <f>0.0995</f>
        <v>9.9500000000000005E-2</v>
      </c>
      <c r="D42" t="s">
        <v>50</v>
      </c>
    </row>
    <row r="43" spans="1:11" x14ac:dyDescent="0.55000000000000004">
      <c r="D43" t="s">
        <v>47</v>
      </c>
    </row>
    <row r="44" spans="1:11" ht="14.7" thickBot="1" x14ac:dyDescent="0.6"/>
    <row r="45" spans="1:11" ht="17.100000000000001" thickTop="1" thickBot="1" x14ac:dyDescent="0.6">
      <c r="A45" s="8" t="s">
        <v>51</v>
      </c>
      <c r="B45" t="s">
        <v>19</v>
      </c>
      <c r="C45" s="1">
        <f>C42</f>
        <v>9.9500000000000005E-2</v>
      </c>
      <c r="D45" s="2" t="s">
        <v>50</v>
      </c>
      <c r="E45" s="2">
        <f>J35</f>
        <v>795.57272322091831</v>
      </c>
      <c r="F45" s="2" t="s">
        <v>47</v>
      </c>
      <c r="G45" t="s">
        <v>21</v>
      </c>
      <c r="H45" s="10">
        <f>C45*J35</f>
        <v>79.159485960481376</v>
      </c>
      <c r="I45" s="10" t="s">
        <v>52</v>
      </c>
    </row>
    <row r="46" spans="1:11" ht="15" thickTop="1" thickBot="1" x14ac:dyDescent="0.6">
      <c r="C46" s="3"/>
      <c r="D46" s="4" t="s">
        <v>47</v>
      </c>
      <c r="E46" s="4"/>
      <c r="F46" s="4" t="s">
        <v>46</v>
      </c>
      <c r="H46" s="10"/>
      <c r="I46" s="10" t="s">
        <v>46</v>
      </c>
    </row>
    <row r="47" spans="1:11" ht="14.7" thickTop="1" x14ac:dyDescent="0.55000000000000004"/>
    <row r="48" spans="1:11" x14ac:dyDescent="0.55000000000000004">
      <c r="A48" s="9" t="s">
        <v>53</v>
      </c>
    </row>
    <row r="54" spans="1:15" ht="14.7" thickBot="1" x14ac:dyDescent="0.6"/>
    <row r="55" spans="1:15" ht="17.100000000000001" thickTop="1" thickBot="1" x14ac:dyDescent="0.6">
      <c r="A55" s="8" t="s">
        <v>42</v>
      </c>
      <c r="B55" t="s">
        <v>24</v>
      </c>
      <c r="C55">
        <f>J35</f>
        <v>795.57272322091831</v>
      </c>
      <c r="D55" t="s">
        <v>47</v>
      </c>
      <c r="E55">
        <v>1</v>
      </c>
      <c r="F55" t="s">
        <v>58</v>
      </c>
      <c r="G55">
        <f>8.3144*10^-5</f>
        <v>8.3144000000000002E-5</v>
      </c>
      <c r="H55" t="s">
        <v>54</v>
      </c>
      <c r="I55">
        <f>212.4+273</f>
        <v>485.4</v>
      </c>
      <c r="J55" t="s">
        <v>56</v>
      </c>
      <c r="M55" t="s">
        <v>57</v>
      </c>
      <c r="N55" s="10">
        <f>(J35*G55*I55)/(E56*K56)</f>
        <v>89.089349643861254</v>
      </c>
      <c r="O55" s="10" t="s">
        <v>52</v>
      </c>
    </row>
    <row r="56" spans="1:15" ht="15" thickTop="1" thickBot="1" x14ac:dyDescent="0.6">
      <c r="D56" t="s">
        <v>46</v>
      </c>
      <c r="E56">
        <v>1.8020000000000001E-2</v>
      </c>
      <c r="F56" t="s">
        <v>47</v>
      </c>
      <c r="H56" t="s">
        <v>55</v>
      </c>
      <c r="K56">
        <v>20</v>
      </c>
      <c r="L56" t="s">
        <v>5</v>
      </c>
      <c r="N56" s="10"/>
      <c r="O56" s="10" t="s">
        <v>46</v>
      </c>
    </row>
    <row r="57" spans="1:15" ht="14.7" thickTop="1" x14ac:dyDescent="0.55000000000000004"/>
    <row r="58" spans="1:15" x14ac:dyDescent="0.55000000000000004">
      <c r="A58" s="8" t="s">
        <v>30</v>
      </c>
    </row>
  </sheetData>
  <pageMargins left="0.7" right="0.7" top="0.75" bottom="0.75" header="0.3" footer="0.3"/>
  <pageSetup scale="5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D24-F3B6-43CC-9FB3-0F021E432A75}">
  <sheetPr>
    <pageSetUpPr fitToPage="1"/>
  </sheetPr>
  <dimension ref="A11:L37"/>
  <sheetViews>
    <sheetView workbookViewId="0">
      <selection activeCell="G2" sqref="G2"/>
    </sheetView>
  </sheetViews>
  <sheetFormatPr defaultRowHeight="14.4" x14ac:dyDescent="0.55000000000000004"/>
  <cols>
    <col min="8" max="8" width="7.734375" customWidth="1"/>
    <col min="10" max="10" width="3.68359375" customWidth="1"/>
  </cols>
  <sheetData>
    <row r="11" spans="1:5" x14ac:dyDescent="0.55000000000000004">
      <c r="B11" t="s">
        <v>59</v>
      </c>
      <c r="C11" t="s">
        <v>8</v>
      </c>
    </row>
    <row r="12" spans="1:5" x14ac:dyDescent="0.55000000000000004">
      <c r="A12" t="s">
        <v>3</v>
      </c>
      <c r="B12">
        <v>250</v>
      </c>
      <c r="C12">
        <v>14.7</v>
      </c>
      <c r="D12" t="s">
        <v>4</v>
      </c>
    </row>
    <row r="13" spans="1:5" x14ac:dyDescent="0.55000000000000004">
      <c r="A13" t="s">
        <v>60</v>
      </c>
      <c r="C13">
        <v>86.5</v>
      </c>
      <c r="D13" t="s">
        <v>61</v>
      </c>
    </row>
    <row r="14" spans="1:5" x14ac:dyDescent="0.55000000000000004">
      <c r="A14" t="s">
        <v>62</v>
      </c>
      <c r="B14">
        <v>500</v>
      </c>
    </row>
    <row r="15" spans="1:5" ht="17.7" x14ac:dyDescent="0.75">
      <c r="A15" t="s">
        <v>63</v>
      </c>
      <c r="B15">
        <v>1263</v>
      </c>
      <c r="C15">
        <v>1150.49</v>
      </c>
      <c r="D15">
        <v>180.13</v>
      </c>
      <c r="E15" t="s">
        <v>14</v>
      </c>
    </row>
    <row r="16" spans="1:5" x14ac:dyDescent="0.55000000000000004">
      <c r="C16" t="s">
        <v>66</v>
      </c>
      <c r="D16" t="s">
        <v>67</v>
      </c>
    </row>
    <row r="26" spans="1:10" ht="17.100000000000001" thickBot="1" x14ac:dyDescent="0.8">
      <c r="A26" t="s">
        <v>64</v>
      </c>
      <c r="B26" t="s">
        <v>65</v>
      </c>
      <c r="C26" s="1">
        <f>C15</f>
        <v>1150.49</v>
      </c>
      <c r="D26" s="2">
        <v>0.85</v>
      </c>
      <c r="E26" s="2" t="s">
        <v>68</v>
      </c>
      <c r="F26" s="2">
        <v>0.15</v>
      </c>
      <c r="G26" s="2">
        <f>D15</f>
        <v>180.13</v>
      </c>
      <c r="H26" t="s">
        <v>57</v>
      </c>
      <c r="I26">
        <f>(C26*D26)+(F26*G26)</f>
        <v>1004.9359999999999</v>
      </c>
      <c r="J26" t="s">
        <v>22</v>
      </c>
    </row>
    <row r="27" spans="1:10" ht="17.100000000000001" thickTop="1" x14ac:dyDescent="0.75">
      <c r="C27" s="3"/>
      <c r="D27" s="4"/>
      <c r="E27" s="4"/>
      <c r="F27" s="4"/>
      <c r="G27" s="4"/>
      <c r="J27" t="s">
        <v>23</v>
      </c>
    </row>
    <row r="29" spans="1:10" ht="14.7" thickBot="1" x14ac:dyDescent="0.6">
      <c r="A29" s="5" t="s">
        <v>39</v>
      </c>
      <c r="B29" t="s">
        <v>17</v>
      </c>
      <c r="C29" s="1">
        <f>I26</f>
        <v>1004.9359999999999</v>
      </c>
      <c r="D29" s="2" t="s">
        <v>22</v>
      </c>
      <c r="E29" s="2" t="s">
        <v>41</v>
      </c>
      <c r="F29" s="2">
        <f>B15</f>
        <v>1263</v>
      </c>
      <c r="G29" s="2" t="s">
        <v>22</v>
      </c>
      <c r="H29" t="s">
        <v>21</v>
      </c>
      <c r="I29">
        <f>I26-B15</f>
        <v>-258.06400000000008</v>
      </c>
      <c r="J29" t="s">
        <v>22</v>
      </c>
    </row>
    <row r="30" spans="1:10" ht="17.100000000000001" thickTop="1" x14ac:dyDescent="0.75">
      <c r="C30" s="3"/>
      <c r="D30" s="4" t="s">
        <v>23</v>
      </c>
      <c r="E30" s="4"/>
      <c r="F30" s="4"/>
      <c r="G30" s="4" t="s">
        <v>23</v>
      </c>
      <c r="J30" t="s">
        <v>23</v>
      </c>
    </row>
    <row r="31" spans="1:10" x14ac:dyDescent="0.55000000000000004">
      <c r="B31" t="s">
        <v>70</v>
      </c>
    </row>
    <row r="32" spans="1:10" x14ac:dyDescent="0.55000000000000004">
      <c r="A32" t="s">
        <v>69</v>
      </c>
      <c r="B32" t="s">
        <v>21</v>
      </c>
      <c r="C32">
        <v>86.5</v>
      </c>
      <c r="D32" t="s">
        <v>61</v>
      </c>
      <c r="E32">
        <v>1</v>
      </c>
      <c r="F32" t="s">
        <v>22</v>
      </c>
      <c r="G32" t="s">
        <v>19</v>
      </c>
      <c r="H32">
        <f>C13/E33</f>
        <v>221794.87179487181</v>
      </c>
      <c r="I32" t="s">
        <v>22</v>
      </c>
    </row>
    <row r="33" spans="1:12" x14ac:dyDescent="0.55000000000000004">
      <c r="E33">
        <f>3.9*10^-4</f>
        <v>3.8999999999999999E-4</v>
      </c>
      <c r="F33" t="s">
        <v>71</v>
      </c>
      <c r="I33" t="s">
        <v>46</v>
      </c>
    </row>
    <row r="34" spans="1:12" ht="14.7" thickBot="1" x14ac:dyDescent="0.6"/>
    <row r="35" spans="1:12" ht="15" thickTop="1" thickBot="1" x14ac:dyDescent="0.6">
      <c r="A35" s="8" t="s">
        <v>27</v>
      </c>
      <c r="B35" t="s">
        <v>21</v>
      </c>
      <c r="C35">
        <v>1000</v>
      </c>
      <c r="D35" t="s">
        <v>18</v>
      </c>
      <c r="E35">
        <f>I29</f>
        <v>-258.06400000000008</v>
      </c>
      <c r="F35" t="s">
        <v>22</v>
      </c>
      <c r="G35" t="s">
        <v>72</v>
      </c>
      <c r="H35">
        <f>H32</f>
        <v>221794.87179487181</v>
      </c>
      <c r="I35" t="s">
        <v>22</v>
      </c>
      <c r="J35" t="s">
        <v>24</v>
      </c>
      <c r="K35" s="10">
        <f>(C35*I29)+H35</f>
        <v>-36269.128205128276</v>
      </c>
      <c r="L35" s="10" t="s">
        <v>22</v>
      </c>
    </row>
    <row r="36" spans="1:12" ht="17.399999999999999" thickTop="1" thickBot="1" x14ac:dyDescent="0.8">
      <c r="D36" t="s">
        <v>46</v>
      </c>
      <c r="F36" t="s">
        <v>23</v>
      </c>
      <c r="I36" t="s">
        <v>46</v>
      </c>
      <c r="K36" s="10"/>
      <c r="L36" s="10" t="s">
        <v>46</v>
      </c>
    </row>
    <row r="37" spans="1:12" ht="14.7" thickTop="1" x14ac:dyDescent="0.55000000000000004"/>
  </sheetData>
  <pageMargins left="0.7" right="0.7" top="0.75" bottom="0.75" header="0.3" footer="0.3"/>
  <pageSetup scale="9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1877-A577-4748-AB38-CCBFDAE9CE7D}">
  <sheetPr>
    <pageSetUpPr fitToPage="1"/>
  </sheetPr>
  <dimension ref="A1:O31"/>
  <sheetViews>
    <sheetView showFormulas="1" workbookViewId="0">
      <selection sqref="A1:I1"/>
    </sheetView>
  </sheetViews>
  <sheetFormatPr defaultRowHeight="14.4" x14ac:dyDescent="0.55000000000000004"/>
  <sheetData>
    <row r="1" spans="1:11" x14ac:dyDescent="0.55000000000000004">
      <c r="B1" t="s">
        <v>33</v>
      </c>
      <c r="C1" t="s">
        <v>34</v>
      </c>
    </row>
    <row r="2" spans="1:11" x14ac:dyDescent="0.55000000000000004">
      <c r="A2" t="s">
        <v>35</v>
      </c>
      <c r="B2">
        <v>104.8</v>
      </c>
      <c r="C2">
        <v>2797.2</v>
      </c>
      <c r="D2" t="s">
        <v>36</v>
      </c>
    </row>
    <row r="3" spans="1:11" x14ac:dyDescent="0.55000000000000004">
      <c r="A3" t="s">
        <v>27</v>
      </c>
      <c r="B3">
        <v>850</v>
      </c>
      <c r="C3">
        <f>0.7*B3</f>
        <v>595</v>
      </c>
      <c r="D3" t="s">
        <v>38</v>
      </c>
    </row>
    <row r="4" spans="1:11" x14ac:dyDescent="0.55000000000000004">
      <c r="A4" t="s">
        <v>42</v>
      </c>
    </row>
    <row r="6" spans="1:11" ht="16.8" thickBot="1" x14ac:dyDescent="0.6">
      <c r="A6" s="5" t="s">
        <v>48</v>
      </c>
      <c r="B6" t="s">
        <v>21</v>
      </c>
      <c r="C6" s="1">
        <f>C2</f>
        <v>2797.2</v>
      </c>
      <c r="D6" s="2" t="s">
        <v>37</v>
      </c>
      <c r="E6" s="2" t="s">
        <v>26</v>
      </c>
      <c r="F6" s="2">
        <f>B2</f>
        <v>104.8</v>
      </c>
      <c r="G6" s="2" t="s">
        <v>37</v>
      </c>
      <c r="H6" t="s">
        <v>24</v>
      </c>
      <c r="I6">
        <f>C2-B2</f>
        <v>2692.3999999999996</v>
      </c>
      <c r="J6" t="s">
        <v>37</v>
      </c>
    </row>
    <row r="7" spans="1:11" ht="14.7" thickTop="1" x14ac:dyDescent="0.55000000000000004">
      <c r="C7" s="3"/>
      <c r="D7" s="4" t="s">
        <v>40</v>
      </c>
      <c r="E7" s="4"/>
      <c r="F7" s="4"/>
      <c r="G7" s="4" t="s">
        <v>40</v>
      </c>
      <c r="J7" t="s">
        <v>40</v>
      </c>
    </row>
    <row r="8" spans="1:11" ht="14.7" thickBot="1" x14ac:dyDescent="0.6"/>
    <row r="9" spans="1:11" ht="15" thickTop="1" thickBot="1" x14ac:dyDescent="0.6">
      <c r="A9" s="8" t="s">
        <v>43</v>
      </c>
      <c r="C9" s="1">
        <f>C3</f>
        <v>595</v>
      </c>
      <c r="D9" s="2" t="s">
        <v>37</v>
      </c>
      <c r="E9" s="2">
        <v>1</v>
      </c>
      <c r="F9" s="2"/>
      <c r="G9" s="2">
        <v>3600</v>
      </c>
      <c r="H9" s="2" t="s">
        <v>45</v>
      </c>
      <c r="I9" t="s">
        <v>17</v>
      </c>
      <c r="J9" s="10">
        <f>(C3/I6)*G9</f>
        <v>795.57272322091831</v>
      </c>
      <c r="K9" s="10" t="s">
        <v>47</v>
      </c>
    </row>
    <row r="10" spans="1:11" ht="15" thickTop="1" thickBot="1" x14ac:dyDescent="0.6">
      <c r="C10" s="3"/>
      <c r="D10" s="4" t="s">
        <v>44</v>
      </c>
      <c r="E10" s="4">
        <f>I6</f>
        <v>2692.3999999999996</v>
      </c>
      <c r="F10" s="4" t="s">
        <v>36</v>
      </c>
      <c r="G10" s="4">
        <v>1</v>
      </c>
      <c r="H10" s="4" t="s">
        <v>46</v>
      </c>
      <c r="J10" s="10"/>
      <c r="K10" s="10" t="s">
        <v>46</v>
      </c>
    </row>
    <row r="11" spans="1:11" ht="14.7" thickTop="1" x14ac:dyDescent="0.55000000000000004"/>
    <row r="12" spans="1:11" x14ac:dyDescent="0.55000000000000004">
      <c r="A12" s="8" t="s">
        <v>6</v>
      </c>
    </row>
    <row r="16" spans="1:11" ht="16.5" x14ac:dyDescent="0.55000000000000004">
      <c r="A16" t="s">
        <v>49</v>
      </c>
      <c r="B16" t="s">
        <v>19</v>
      </c>
      <c r="C16">
        <f>0.0995</f>
        <v>9.9500000000000005E-2</v>
      </c>
      <c r="D16" t="s">
        <v>50</v>
      </c>
    </row>
    <row r="17" spans="1:15" x14ac:dyDescent="0.55000000000000004">
      <c r="D17" t="s">
        <v>47</v>
      </c>
    </row>
    <row r="18" spans="1:15" ht="14.7" thickBot="1" x14ac:dyDescent="0.6"/>
    <row r="19" spans="1:15" ht="17.100000000000001" thickTop="1" thickBot="1" x14ac:dyDescent="0.6">
      <c r="A19" s="8" t="s">
        <v>51</v>
      </c>
      <c r="B19" t="s">
        <v>19</v>
      </c>
      <c r="C19" s="1">
        <f>C16</f>
        <v>9.9500000000000005E-2</v>
      </c>
      <c r="D19" s="2" t="s">
        <v>50</v>
      </c>
      <c r="E19" s="2">
        <f>J9</f>
        <v>795.57272322091831</v>
      </c>
      <c r="F19" s="2" t="s">
        <v>47</v>
      </c>
      <c r="G19" t="s">
        <v>21</v>
      </c>
      <c r="H19" s="10">
        <f>C19*J9</f>
        <v>79.159485960481376</v>
      </c>
      <c r="I19" s="10" t="s">
        <v>52</v>
      </c>
    </row>
    <row r="20" spans="1:15" ht="15" thickTop="1" thickBot="1" x14ac:dyDescent="0.6">
      <c r="C20" s="3"/>
      <c r="D20" s="4" t="s">
        <v>47</v>
      </c>
      <c r="E20" s="4"/>
      <c r="F20" s="4" t="s">
        <v>46</v>
      </c>
      <c r="H20" s="10"/>
      <c r="I20" s="10" t="s">
        <v>46</v>
      </c>
    </row>
    <row r="21" spans="1:15" ht="14.7" thickTop="1" x14ac:dyDescent="0.55000000000000004"/>
    <row r="22" spans="1:15" x14ac:dyDescent="0.55000000000000004">
      <c r="A22" s="9" t="s">
        <v>53</v>
      </c>
    </row>
    <row r="28" spans="1:15" ht="14.7" thickBot="1" x14ac:dyDescent="0.6"/>
    <row r="29" spans="1:15" ht="17.100000000000001" thickTop="1" thickBot="1" x14ac:dyDescent="0.6">
      <c r="A29" s="8" t="s">
        <v>42</v>
      </c>
      <c r="B29" t="s">
        <v>24</v>
      </c>
      <c r="C29">
        <f>J9</f>
        <v>795.57272322091831</v>
      </c>
      <c r="D29" t="s">
        <v>47</v>
      </c>
      <c r="E29">
        <v>1</v>
      </c>
      <c r="F29" t="s">
        <v>58</v>
      </c>
      <c r="G29">
        <f>8.3144*10^-5</f>
        <v>8.3144000000000002E-5</v>
      </c>
      <c r="H29" t="s">
        <v>54</v>
      </c>
      <c r="I29">
        <f>212.4+273</f>
        <v>485.4</v>
      </c>
      <c r="J29" t="s">
        <v>56</v>
      </c>
      <c r="M29" t="s">
        <v>57</v>
      </c>
      <c r="N29" s="10">
        <f>(J9*G29*I29)/(E30*K30)</f>
        <v>89.089349643861254</v>
      </c>
      <c r="O29" s="10" t="s">
        <v>52</v>
      </c>
    </row>
    <row r="30" spans="1:15" ht="15" thickTop="1" thickBot="1" x14ac:dyDescent="0.6">
      <c r="D30" t="s">
        <v>46</v>
      </c>
      <c r="E30">
        <v>1.8020000000000001E-2</v>
      </c>
      <c r="F30" t="s">
        <v>47</v>
      </c>
      <c r="H30" t="s">
        <v>55</v>
      </c>
      <c r="K30">
        <v>20</v>
      </c>
      <c r="L30" t="s">
        <v>5</v>
      </c>
      <c r="N30" s="10"/>
      <c r="O30" s="10" t="s">
        <v>46</v>
      </c>
    </row>
    <row r="31" spans="1:15" ht="14.7" thickTop="1" x14ac:dyDescent="0.55000000000000004"/>
  </sheetData>
  <pageMargins left="0.7" right="0.7" top="0.75" bottom="0.75" header="0.3" footer="0.3"/>
  <pageSetup scale="4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23DF-B0EF-43CC-BB8B-789B0672C486}">
  <sheetPr>
    <pageSetUpPr fitToPage="1"/>
  </sheetPr>
  <dimension ref="A2:L28"/>
  <sheetViews>
    <sheetView showFormulas="1" tabSelected="1" workbookViewId="0">
      <selection activeCell="K6" sqref="K6"/>
    </sheetView>
  </sheetViews>
  <sheetFormatPr defaultRowHeight="14.4" x14ac:dyDescent="0.55000000000000004"/>
  <sheetData>
    <row r="2" spans="1:5" x14ac:dyDescent="0.55000000000000004">
      <c r="B2" t="s">
        <v>59</v>
      </c>
      <c r="C2" t="s">
        <v>8</v>
      </c>
    </row>
    <row r="3" spans="1:5" x14ac:dyDescent="0.55000000000000004">
      <c r="A3" t="s">
        <v>3</v>
      </c>
      <c r="B3">
        <v>250</v>
      </c>
      <c r="C3">
        <v>14.7</v>
      </c>
      <c r="D3" t="s">
        <v>4</v>
      </c>
    </row>
    <row r="4" spans="1:5" x14ac:dyDescent="0.55000000000000004">
      <c r="A4" t="s">
        <v>60</v>
      </c>
      <c r="C4">
        <v>86.5</v>
      </c>
      <c r="D4" t="s">
        <v>61</v>
      </c>
    </row>
    <row r="5" spans="1:5" x14ac:dyDescent="0.55000000000000004">
      <c r="A5" t="s">
        <v>62</v>
      </c>
      <c r="B5">
        <v>500</v>
      </c>
    </row>
    <row r="6" spans="1:5" ht="17.7" x14ac:dyDescent="0.75">
      <c r="A6" t="s">
        <v>63</v>
      </c>
      <c r="B6">
        <v>1263</v>
      </c>
      <c r="C6">
        <v>1150.49</v>
      </c>
      <c r="D6">
        <v>180.13</v>
      </c>
      <c r="E6" t="s">
        <v>14</v>
      </c>
    </row>
    <row r="7" spans="1:5" x14ac:dyDescent="0.55000000000000004">
      <c r="C7" t="s">
        <v>66</v>
      </c>
      <c r="D7" t="s">
        <v>67</v>
      </c>
    </row>
    <row r="17" spans="1:12" ht="17.100000000000001" thickBot="1" x14ac:dyDescent="0.8">
      <c r="A17" t="s">
        <v>64</v>
      </c>
      <c r="B17" t="s">
        <v>65</v>
      </c>
      <c r="C17" s="1">
        <f>C6</f>
        <v>1150.49</v>
      </c>
      <c r="D17" s="2">
        <v>0.85</v>
      </c>
      <c r="E17" s="2" t="s">
        <v>68</v>
      </c>
      <c r="F17" s="2">
        <v>0.15</v>
      </c>
      <c r="G17" s="2">
        <f>D6</f>
        <v>180.13</v>
      </c>
      <c r="H17" t="s">
        <v>57</v>
      </c>
      <c r="I17">
        <f>(C17*D17)+(F17*G17)</f>
        <v>1004.9359999999999</v>
      </c>
      <c r="J17" t="s">
        <v>22</v>
      </c>
    </row>
    <row r="18" spans="1:12" ht="17.100000000000001" thickTop="1" x14ac:dyDescent="0.75">
      <c r="C18" s="3"/>
      <c r="D18" s="4"/>
      <c r="E18" s="4"/>
      <c r="F18" s="4"/>
      <c r="G18" s="4"/>
      <c r="J18" t="s">
        <v>23</v>
      </c>
    </row>
    <row r="20" spans="1:12" ht="14.7" thickBot="1" x14ac:dyDescent="0.6">
      <c r="A20" s="5" t="s">
        <v>39</v>
      </c>
      <c r="B20" t="s">
        <v>17</v>
      </c>
      <c r="C20" s="1">
        <f>I17</f>
        <v>1004.9359999999999</v>
      </c>
      <c r="D20" s="2" t="s">
        <v>22</v>
      </c>
      <c r="E20" s="2" t="s">
        <v>41</v>
      </c>
      <c r="F20" s="2">
        <f>B6</f>
        <v>1263</v>
      </c>
      <c r="G20" s="2" t="s">
        <v>22</v>
      </c>
      <c r="H20" t="s">
        <v>21</v>
      </c>
      <c r="I20">
        <f>I17-B6</f>
        <v>-258.06400000000008</v>
      </c>
      <c r="J20" t="s">
        <v>22</v>
      </c>
    </row>
    <row r="21" spans="1:12" ht="17.100000000000001" thickTop="1" x14ac:dyDescent="0.75">
      <c r="C21" s="3"/>
      <c r="D21" s="4" t="s">
        <v>23</v>
      </c>
      <c r="E21" s="4"/>
      <c r="F21" s="4"/>
      <c r="G21" s="4" t="s">
        <v>23</v>
      </c>
      <c r="J21" t="s">
        <v>23</v>
      </c>
    </row>
    <row r="22" spans="1:12" x14ac:dyDescent="0.55000000000000004">
      <c r="B22" t="s">
        <v>70</v>
      </c>
    </row>
    <row r="23" spans="1:12" x14ac:dyDescent="0.55000000000000004">
      <c r="A23" t="s">
        <v>69</v>
      </c>
      <c r="B23" t="s">
        <v>21</v>
      </c>
      <c r="C23">
        <v>86.5</v>
      </c>
      <c r="D23" t="s">
        <v>61</v>
      </c>
      <c r="E23">
        <v>1</v>
      </c>
      <c r="F23" t="s">
        <v>22</v>
      </c>
      <c r="G23" t="s">
        <v>19</v>
      </c>
      <c r="H23">
        <f>C4/E24</f>
        <v>221794.87179487181</v>
      </c>
      <c r="I23" t="s">
        <v>22</v>
      </c>
    </row>
    <row r="24" spans="1:12" x14ac:dyDescent="0.55000000000000004">
      <c r="E24">
        <f>3.9*10^-4</f>
        <v>3.8999999999999999E-4</v>
      </c>
      <c r="F24" t="s">
        <v>71</v>
      </c>
      <c r="I24" t="s">
        <v>46</v>
      </c>
    </row>
    <row r="25" spans="1:12" ht="14.7" thickBot="1" x14ac:dyDescent="0.6"/>
    <row r="26" spans="1:12" ht="15" thickTop="1" thickBot="1" x14ac:dyDescent="0.6">
      <c r="A26" s="8" t="s">
        <v>27</v>
      </c>
      <c r="B26" t="s">
        <v>21</v>
      </c>
      <c r="C26">
        <v>1000</v>
      </c>
      <c r="D26" t="s">
        <v>18</v>
      </c>
      <c r="E26">
        <f>I20</f>
        <v>-258.06400000000008</v>
      </c>
      <c r="F26" t="s">
        <v>22</v>
      </c>
      <c r="G26" t="s">
        <v>72</v>
      </c>
      <c r="H26">
        <f>H23</f>
        <v>221794.87179487181</v>
      </c>
      <c r="I26" t="s">
        <v>22</v>
      </c>
      <c r="J26" t="s">
        <v>24</v>
      </c>
      <c r="K26" s="10">
        <f>(C26*I20)+H26</f>
        <v>-36269.128205128276</v>
      </c>
      <c r="L26" s="10" t="s">
        <v>22</v>
      </c>
    </row>
    <row r="27" spans="1:12" ht="17.399999999999999" thickTop="1" thickBot="1" x14ac:dyDescent="0.8">
      <c r="D27" t="s">
        <v>46</v>
      </c>
      <c r="F27" t="s">
        <v>23</v>
      </c>
      <c r="I27" t="s">
        <v>46</v>
      </c>
      <c r="K27" s="10"/>
      <c r="L27" s="10" t="s">
        <v>46</v>
      </c>
    </row>
    <row r="28" spans="1:12" ht="14.7" thickTop="1" x14ac:dyDescent="0.55000000000000004"/>
  </sheetData>
  <pageMargins left="0.7" right="0.7" top="0.75" bottom="0.75" header="0.3" footer="0.3"/>
  <pageSetup scale="5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89A-F302-4D0B-B3DF-6DE24FB12E19}">
  <sheetPr>
    <pageSetUpPr fitToPage="1"/>
  </sheetPr>
  <dimension ref="A1:N17"/>
  <sheetViews>
    <sheetView showFormulas="1" workbookViewId="0">
      <selection activeCell="D20" sqref="D20"/>
    </sheetView>
  </sheetViews>
  <sheetFormatPr defaultRowHeight="14.4" x14ac:dyDescent="0.55000000000000004"/>
  <sheetData>
    <row r="1" spans="1:14" x14ac:dyDescent="0.55000000000000004">
      <c r="A1" s="9" t="s">
        <v>29</v>
      </c>
    </row>
    <row r="2" spans="1:14" x14ac:dyDescent="0.55000000000000004">
      <c r="B2" t="s">
        <v>7</v>
      </c>
      <c r="C2" t="s">
        <v>8</v>
      </c>
    </row>
    <row r="3" spans="1:14" ht="17.7" x14ac:dyDescent="0.75">
      <c r="A3" t="s">
        <v>9</v>
      </c>
      <c r="B3">
        <v>33.630000000000003</v>
      </c>
      <c r="C3">
        <v>392.51</v>
      </c>
      <c r="D3" t="s">
        <v>12</v>
      </c>
    </row>
    <row r="4" spans="1:14" ht="16.8" x14ac:dyDescent="0.75">
      <c r="A4" t="s">
        <v>10</v>
      </c>
      <c r="B4">
        <v>1074.18</v>
      </c>
      <c r="C4">
        <v>1077.49</v>
      </c>
      <c r="D4" t="s">
        <v>14</v>
      </c>
    </row>
    <row r="5" spans="1:14" ht="16.5" x14ac:dyDescent="0.55000000000000004">
      <c r="A5" t="s">
        <v>11</v>
      </c>
      <c r="B5">
        <v>1</v>
      </c>
      <c r="C5" t="s">
        <v>13</v>
      </c>
      <c r="D5" t="s">
        <v>15</v>
      </c>
    </row>
    <row r="7" spans="1:14" ht="16.8" thickBot="1" x14ac:dyDescent="0.6">
      <c r="A7" t="s">
        <v>16</v>
      </c>
      <c r="B7" t="s">
        <v>17</v>
      </c>
      <c r="C7" s="1">
        <f>B5</f>
        <v>1</v>
      </c>
      <c r="D7" s="2" t="s">
        <v>15</v>
      </c>
      <c r="E7" s="2">
        <v>1</v>
      </c>
      <c r="F7" s="2" t="s">
        <v>18</v>
      </c>
      <c r="G7" t="s">
        <v>25</v>
      </c>
      <c r="H7">
        <f>B5/B3</f>
        <v>2.9735355337496282E-2</v>
      </c>
      <c r="I7" t="s">
        <v>18</v>
      </c>
    </row>
    <row r="8" spans="1:14" ht="18" thickTop="1" x14ac:dyDescent="0.75">
      <c r="C8" s="3"/>
      <c r="D8" s="4"/>
      <c r="E8" s="4">
        <f>B3</f>
        <v>33.630000000000003</v>
      </c>
      <c r="F8" s="4" t="s">
        <v>12</v>
      </c>
    </row>
    <row r="9" spans="1:14" ht="14.7" thickBot="1" x14ac:dyDescent="0.6"/>
    <row r="10" spans="1:14" ht="15" thickTop="1" thickBot="1" x14ac:dyDescent="0.6">
      <c r="A10" s="6" t="s">
        <v>20</v>
      </c>
      <c r="B10" t="s">
        <v>21</v>
      </c>
      <c r="C10" s="1">
        <f>C4</f>
        <v>1077.49</v>
      </c>
      <c r="D10" s="2" t="s">
        <v>22</v>
      </c>
      <c r="E10" s="2">
        <f>H7</f>
        <v>2.9735355337496282E-2</v>
      </c>
      <c r="F10" s="2" t="s">
        <v>18</v>
      </c>
      <c r="G10" s="2" t="s">
        <v>26</v>
      </c>
      <c r="H10" s="2">
        <f>B4</f>
        <v>1074.18</v>
      </c>
      <c r="I10" s="2" t="s">
        <v>22</v>
      </c>
      <c r="J10" s="2">
        <f>H7</f>
        <v>2.9735355337496282E-2</v>
      </c>
      <c r="K10" s="2" t="s">
        <v>18</v>
      </c>
      <c r="L10" t="s">
        <v>24</v>
      </c>
      <c r="M10" s="7">
        <f>(C4*H7)-(B4*H7)</f>
        <v>9.8424026167112544E-2</v>
      </c>
      <c r="N10" s="7" t="s">
        <v>22</v>
      </c>
    </row>
    <row r="11" spans="1:14" ht="17.100000000000001" thickTop="1" x14ac:dyDescent="0.75">
      <c r="C11" s="3"/>
      <c r="D11" s="4" t="s">
        <v>23</v>
      </c>
      <c r="E11" s="4"/>
      <c r="F11" s="4"/>
      <c r="G11" s="4"/>
      <c r="H11" s="4"/>
      <c r="I11" s="4" t="s">
        <v>23</v>
      </c>
      <c r="J11" s="4"/>
      <c r="K11" s="4"/>
    </row>
    <row r="12" spans="1:14" ht="14.7" thickBot="1" x14ac:dyDescent="0.6"/>
    <row r="13" spans="1:14" ht="15" thickTop="1" thickBot="1" x14ac:dyDescent="0.6">
      <c r="A13" s="8" t="s">
        <v>27</v>
      </c>
      <c r="B13" t="s">
        <v>17</v>
      </c>
      <c r="C13" s="5" t="s">
        <v>20</v>
      </c>
      <c r="D13" s="5" t="s">
        <v>28</v>
      </c>
      <c r="E13" s="7">
        <f>M10</f>
        <v>9.8424026167112544E-2</v>
      </c>
      <c r="F13" s="7" t="s">
        <v>22</v>
      </c>
    </row>
    <row r="14" spans="1:14" ht="14.7" thickTop="1" x14ac:dyDescent="0.55000000000000004"/>
    <row r="15" spans="1:14" ht="14.7" thickBot="1" x14ac:dyDescent="0.6">
      <c r="A15" s="8" t="s">
        <v>30</v>
      </c>
    </row>
    <row r="16" spans="1:14" ht="18.3" thickTop="1" thickBot="1" x14ac:dyDescent="0.8">
      <c r="A16" s="8" t="s">
        <v>31</v>
      </c>
      <c r="B16" t="s">
        <v>17</v>
      </c>
      <c r="C16" s="1">
        <f>C3</f>
        <v>392.51</v>
      </c>
      <c r="D16" s="2" t="s">
        <v>15</v>
      </c>
      <c r="E16" s="2">
        <f>H7</f>
        <v>2.9735355337496282E-2</v>
      </c>
      <c r="F16" s="2" t="s">
        <v>18</v>
      </c>
      <c r="G16" s="2" t="s">
        <v>26</v>
      </c>
      <c r="H16" s="2">
        <f>B5</f>
        <v>1</v>
      </c>
      <c r="I16" s="2" t="s">
        <v>15</v>
      </c>
      <c r="J16" t="s">
        <v>19</v>
      </c>
      <c r="K16" s="7">
        <f>(C3*H7)-B5</f>
        <v>10.671424323520666</v>
      </c>
      <c r="L16" s="7" t="s">
        <v>15</v>
      </c>
    </row>
    <row r="17" spans="3:9" ht="17.100000000000001" thickTop="1" x14ac:dyDescent="0.75">
      <c r="C17" s="3"/>
      <c r="D17" s="4" t="s">
        <v>23</v>
      </c>
      <c r="E17" s="4"/>
      <c r="F17" s="4"/>
      <c r="G17" s="4"/>
      <c r="H17" s="4"/>
      <c r="I17" s="4"/>
    </row>
  </sheetData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#3</vt:lpstr>
      <vt:lpstr>5</vt:lpstr>
      <vt:lpstr>#6</vt:lpstr>
      <vt:lpstr>Sheet7</vt:lpstr>
      <vt:lpstr>Sheet9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Tweedle</dc:creator>
  <cp:lastModifiedBy>Jake Tweedle</cp:lastModifiedBy>
  <cp:lastPrinted>2018-02-13T04:38:20Z</cp:lastPrinted>
  <dcterms:created xsi:type="dcterms:W3CDTF">2018-02-12T23:35:37Z</dcterms:created>
  <dcterms:modified xsi:type="dcterms:W3CDTF">2018-02-13T04:42:32Z</dcterms:modified>
</cp:coreProperties>
</file>