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Tweedle\Documents\Chemical Processes\Energy Balance\"/>
    </mc:Choice>
  </mc:AlternateContent>
  <bookViews>
    <workbookView xWindow="0" yWindow="0" windowWidth="19200" windowHeight="8256" activeTab="1" xr2:uid="{1F92883C-EC6E-44E4-89FA-818C87A8161E}"/>
  </bookViews>
  <sheets>
    <sheet name="#1" sheetId="1" r:id="rId1"/>
    <sheet name="Formul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2" l="1"/>
  <c r="G36" i="2" s="1"/>
  <c r="D28" i="2"/>
  <c r="C28" i="2"/>
  <c r="B27" i="2"/>
  <c r="B26" i="2"/>
  <c r="B25" i="2"/>
  <c r="B24" i="2"/>
  <c r="J17" i="2"/>
  <c r="G28" i="2" s="1"/>
  <c r="J35" i="1"/>
  <c r="C35" i="1"/>
  <c r="G36" i="1"/>
  <c r="I33" i="1"/>
  <c r="D28" i="1"/>
  <c r="C28" i="1"/>
  <c r="J17" i="1"/>
  <c r="G28" i="1" s="1"/>
  <c r="B27" i="1"/>
  <c r="G27" i="1" s="1"/>
  <c r="F27" i="1" s="1"/>
  <c r="B26" i="1"/>
  <c r="B25" i="1"/>
  <c r="B24" i="1"/>
  <c r="G24" i="1" s="1"/>
  <c r="G24" i="2" l="1"/>
  <c r="G25" i="2"/>
  <c r="G26" i="2"/>
  <c r="G27" i="2"/>
  <c r="G26" i="1"/>
  <c r="G25" i="1"/>
  <c r="F25" i="1"/>
  <c r="E25" i="1"/>
  <c r="F26" i="1"/>
  <c r="E26" i="1"/>
  <c r="F24" i="1"/>
  <c r="E24" i="1"/>
  <c r="E27" i="1"/>
  <c r="F27" i="2" l="1"/>
  <c r="E27" i="2"/>
  <c r="F26" i="2"/>
  <c r="E26" i="2"/>
  <c r="F25" i="2"/>
  <c r="E25" i="2"/>
  <c r="F24" i="2"/>
  <c r="F28" i="2" s="1"/>
  <c r="E24" i="2"/>
  <c r="E28" i="2" s="1"/>
  <c r="F30" i="2" s="1"/>
  <c r="E28" i="1"/>
  <c r="F30" i="1" s="1"/>
  <c r="F28" i="1"/>
  <c r="J30" i="2" l="1"/>
  <c r="M30" i="2" s="1"/>
  <c r="C35" i="2" s="1"/>
  <c r="J35" i="2" s="1"/>
  <c r="C30" i="2"/>
  <c r="J30" i="1"/>
  <c r="M30" i="1" s="1"/>
  <c r="C30" i="1"/>
</calcChain>
</file>

<file path=xl/sharedStrings.xml><?xml version="1.0" encoding="utf-8"?>
<sst xmlns="http://schemas.openxmlformats.org/spreadsheetml/2006/main" count="112" uniqueCount="37">
  <si>
    <r>
      <t>H</t>
    </r>
    <r>
      <rPr>
        <vertAlign val="subscript"/>
        <sz val="11"/>
        <color theme="1"/>
        <rFont val="Calibri"/>
        <family val="2"/>
        <scheme val="minor"/>
      </rPr>
      <t>in</t>
    </r>
  </si>
  <si>
    <r>
      <t>H</t>
    </r>
    <r>
      <rPr>
        <vertAlign val="subscript"/>
        <sz val="11"/>
        <color theme="1"/>
        <rFont val="Calibri"/>
        <family val="2"/>
        <scheme val="minor"/>
      </rPr>
      <t>out</t>
    </r>
  </si>
  <si>
    <t>Fraction</t>
  </si>
  <si>
    <t>Feed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</si>
  <si>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</si>
  <si>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</si>
  <si>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</si>
  <si>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</si>
  <si>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H</t>
    </r>
    <r>
      <rPr>
        <vertAlign val="superscript"/>
        <sz val="11"/>
        <color theme="1"/>
        <rFont val="Calibri"/>
        <family val="2"/>
        <scheme val="minor"/>
      </rPr>
      <t>^</t>
    </r>
    <r>
      <rPr>
        <vertAlign val="subscript"/>
        <sz val="11"/>
        <color theme="1"/>
        <rFont val="Calibri"/>
        <family val="2"/>
        <scheme val="minor"/>
      </rPr>
      <t>in</t>
    </r>
  </si>
  <si>
    <r>
      <t>H</t>
    </r>
    <r>
      <rPr>
        <vertAlign val="superscript"/>
        <sz val="11"/>
        <color theme="1"/>
        <rFont val="Calibri"/>
        <family val="2"/>
        <scheme val="minor"/>
      </rPr>
      <t>^</t>
    </r>
    <r>
      <rPr>
        <vertAlign val="subscript"/>
        <sz val="11"/>
        <color theme="1"/>
        <rFont val="Calibri"/>
        <family val="2"/>
        <scheme val="minor"/>
      </rPr>
      <t>out</t>
    </r>
  </si>
  <si>
    <t>Total</t>
  </si>
  <si>
    <t xml:space="preserve">         =</t>
  </si>
  <si>
    <t>kmol</t>
  </si>
  <si>
    <t>s</t>
  </si>
  <si>
    <t>mol</t>
  </si>
  <si>
    <t>hr</t>
  </si>
  <si>
    <t xml:space="preserve">  =</t>
  </si>
  <si>
    <t>Feed(mol/s)</t>
  </si>
  <si>
    <t>ΔH</t>
  </si>
  <si>
    <t xml:space="preserve">   =</t>
  </si>
  <si>
    <t>kJ</t>
  </si>
  <si>
    <t xml:space="preserve">       -</t>
  </si>
  <si>
    <t xml:space="preserve"> =</t>
  </si>
  <si>
    <t>J</t>
  </si>
  <si>
    <t>ΔT</t>
  </si>
  <si>
    <t xml:space="preserve">     =</t>
  </si>
  <si>
    <r>
      <t>T(C</t>
    </r>
    <r>
      <rPr>
        <sz val="11"/>
        <color theme="1"/>
        <rFont val="Calibri"/>
        <family val="2"/>
      </rPr>
      <t>°)</t>
    </r>
  </si>
  <si>
    <t>Initial</t>
  </si>
  <si>
    <t>Final</t>
  </si>
  <si>
    <r>
      <t>C</t>
    </r>
    <r>
      <rPr>
        <sz val="11"/>
        <color theme="1"/>
        <rFont val="Calibri"/>
        <family val="2"/>
      </rPr>
      <t>°</t>
    </r>
  </si>
  <si>
    <t xml:space="preserve">    -</t>
  </si>
  <si>
    <r>
      <t>m</t>
    </r>
    <r>
      <rPr>
        <vertAlign val="superscript"/>
        <sz val="11"/>
        <color theme="1"/>
        <rFont val="Calibri"/>
        <family val="2"/>
      </rPr>
      <t>·</t>
    </r>
  </si>
  <si>
    <t xml:space="preserve">    =</t>
  </si>
  <si>
    <r>
      <t>kg*C</t>
    </r>
    <r>
      <rPr>
        <sz val="11"/>
        <color theme="1"/>
        <rFont val="Calibri"/>
        <family val="2"/>
      </rPr>
      <t>°</t>
    </r>
  </si>
  <si>
    <t>kg</t>
  </si>
  <si>
    <t>F+A17:L38eed</t>
  </si>
  <si>
    <r>
      <rPr>
        <b/>
        <i/>
        <sz val="11"/>
        <color theme="1"/>
        <rFont val="Calibri"/>
        <family val="2"/>
        <scheme val="minor"/>
      </rPr>
      <t>m</t>
    </r>
    <r>
      <rPr>
        <b/>
        <i/>
        <vertAlign val="superscript"/>
        <sz val="11"/>
        <color theme="1"/>
        <rFont val="Calibri"/>
        <family val="2"/>
      </rPr>
      <t>·</t>
    </r>
    <r>
      <rPr>
        <b/>
        <i/>
        <vertAlign val="subscript"/>
        <sz val="11"/>
        <color theme="1"/>
        <rFont val="Calibri"/>
        <family val="2"/>
      </rPr>
      <t>H2O(l)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</si>
</sst>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</font>
    <font>
      <b/>
      <i/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</xdr:colOff>
      <xdr:row>0</xdr:row>
      <xdr:rowOff>38100</xdr:rowOff>
    </xdr:from>
    <xdr:to>
      <xdr:col>5</xdr:col>
      <xdr:colOff>171450</xdr:colOff>
      <xdr:row>14</xdr:row>
      <xdr:rowOff>156210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DECB6F-0903-4764-9F2B-2A3D25BA4BFC}"/>
            </a:ext>
          </a:extLst>
        </xdr:cNvPr>
        <xdr:cNvSpPr txBox="1"/>
      </xdr:nvSpPr>
      <xdr:spPr>
        <a:xfrm>
          <a:off x="49530" y="38100"/>
          <a:ext cx="3322320" cy="26784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259080</xdr:colOff>
      <xdr:row>5</xdr:row>
      <xdr:rowOff>160020</xdr:rowOff>
    </xdr:from>
    <xdr:to>
      <xdr:col>4</xdr:col>
      <xdr:colOff>152400</xdr:colOff>
      <xdr:row>10</xdr:row>
      <xdr:rowOff>3810</xdr:rowOff>
    </xdr:to>
    <xdr:sp macro="" textlink="">
      <xdr:nvSpPr>
        <xdr:cNvPr id="3" name="Cylinder 2">
          <a:extLst>
            <a:ext uri="{FF2B5EF4-FFF2-40B4-BE49-F238E27FC236}">
              <a16:creationId xmlns:a16="http://schemas.microsoft.com/office/drawing/2014/main" id="{727D1E38-8BBB-4BE5-A498-F12FB0527796}"/>
            </a:ext>
          </a:extLst>
        </xdr:cNvPr>
        <xdr:cNvSpPr/>
      </xdr:nvSpPr>
      <xdr:spPr>
        <a:xfrm rot="5400000">
          <a:off x="1426845" y="546735"/>
          <a:ext cx="758190" cy="1813560"/>
        </a:xfrm>
        <a:prstGeom prst="ca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22860</xdr:colOff>
      <xdr:row>10</xdr:row>
      <xdr:rowOff>3810</xdr:rowOff>
    </xdr:from>
    <xdr:to>
      <xdr:col>4</xdr:col>
      <xdr:colOff>22860</xdr:colOff>
      <xdr:row>13</xdr:row>
      <xdr:rowOff>60960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769D3B1-D8F5-4DF0-9B97-1CE724F31172}"/>
            </a:ext>
          </a:extLst>
        </xdr:cNvPr>
        <xdr:cNvCxnSpPr/>
      </xdr:nvCxnSpPr>
      <xdr:spPr>
        <a:xfrm flipV="1">
          <a:off x="2583180" y="1832610"/>
          <a:ext cx="0" cy="60579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416242</xdr:colOff>
      <xdr:row>10</xdr:row>
      <xdr:rowOff>1905</xdr:rowOff>
    </xdr:from>
    <xdr:to>
      <xdr:col>3</xdr:col>
      <xdr:colOff>422910</xdr:colOff>
      <xdr:row>13</xdr:row>
      <xdr:rowOff>22860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0B6C1A0-8412-4446-A52E-B144F90608B2}"/>
            </a:ext>
          </a:extLst>
        </xdr:cNvPr>
        <xdr:cNvCxnSpPr/>
      </xdr:nvCxnSpPr>
      <xdr:spPr>
        <a:xfrm>
          <a:off x="2336482" y="1830705"/>
          <a:ext cx="6668" cy="56959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350520</xdr:colOff>
      <xdr:row>4</xdr:row>
      <xdr:rowOff>3810</xdr:rowOff>
    </xdr:from>
    <xdr:to>
      <xdr:col>1</xdr:col>
      <xdr:colOff>350520</xdr:colOff>
      <xdr:row>5</xdr:row>
      <xdr:rowOff>163830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BED04D0-B8CC-4800-AC2C-1495C64B0BBF}"/>
            </a:ext>
          </a:extLst>
        </xdr:cNvPr>
        <xdr:cNvCxnSpPr/>
      </xdr:nvCxnSpPr>
      <xdr:spPr>
        <a:xfrm flipV="1">
          <a:off x="990600" y="735330"/>
          <a:ext cx="0" cy="3429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579120</xdr:colOff>
      <xdr:row>3</xdr:row>
      <xdr:rowOff>140970</xdr:rowOff>
    </xdr:from>
    <xdr:to>
      <xdr:col>1</xdr:col>
      <xdr:colOff>579120</xdr:colOff>
      <xdr:row>6</xdr:row>
      <xdr:rowOff>11430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5562311-C1B2-41B6-919C-136AF12B74F5}"/>
            </a:ext>
          </a:extLst>
        </xdr:cNvPr>
        <xdr:cNvCxnSpPr/>
      </xdr:nvCxnSpPr>
      <xdr:spPr>
        <a:xfrm>
          <a:off x="1219200" y="689610"/>
          <a:ext cx="0" cy="4191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636270</xdr:colOff>
      <xdr:row>9</xdr:row>
      <xdr:rowOff>144780</xdr:rowOff>
    </xdr:from>
    <xdr:to>
      <xdr:col>5</xdr:col>
      <xdr:colOff>236220</xdr:colOff>
      <xdr:row>15</xdr:row>
      <xdr:rowOff>15240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7A438339-AEFF-4A8D-AFC8-340573A03315}"/>
                </a:ext>
              </a:extLst>
            </xdr:cNvPr>
            <xdr:cNvSpPr txBox="1"/>
          </xdr:nvSpPr>
          <xdr:spPr>
            <a:xfrm>
              <a:off x="2556510" y="1790700"/>
              <a:ext cx="880110" cy="9677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/>
                <a:t>Tube</a:t>
              </a:r>
              <a:r>
                <a:rPr lang="en-US" sz="800" baseline="0"/>
                <a:t> inlet</a:t>
              </a:r>
            </a:p>
            <a:p>
              <a:r>
                <a:rPr lang="en-US" sz="800" baseline="0"/>
                <a:t>1).4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8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800" b="0" i="1" baseline="0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800" b="0" i="0" baseline="0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m:rPr>
                      <m:sty m:val="p"/>
                    </m:rPr>
                    <a:rPr lang="en-US" sz="800" b="0" i="0" baseline="0">
                      <a:latin typeface="Cambria Math" panose="02040503050406030204" pitchFamily="18" charset="0"/>
                    </a:rPr>
                    <m:t>O</m:t>
                  </m:r>
                </m:oMath>
              </a14:m>
              <a:endParaRPr lang="en-US" sz="800" b="0" baseline="0"/>
            </a:p>
            <a:p>
              <a:r>
                <a:rPr lang="en-US" sz="800"/>
                <a:t>2).3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8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r>
                        <a:rPr lang="en-US" sz="8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endParaRPr lang="en-US" sz="800" b="0"/>
            </a:p>
            <a:p>
              <a:r>
                <a:rPr lang="en-US" sz="800" b="0"/>
                <a:t>3)</a:t>
              </a:r>
              <a14:m>
                <m:oMath xmlns:m="http://schemas.openxmlformats.org/officeDocument/2006/math">
                  <m:r>
                    <a:rPr lang="en-US" sz="800" b="0" i="0">
                      <a:latin typeface="Cambria Math" panose="02040503050406030204" pitchFamily="18" charset="0"/>
                    </a:rPr>
                    <m:t> </m:t>
                  </m:r>
                  <m:r>
                    <a:rPr lang="en-US" sz="800" b="0" i="1">
                      <a:latin typeface="Cambria Math" panose="02040503050406030204" pitchFamily="18" charset="0"/>
                    </a:rPr>
                    <m:t>.2</m:t>
                  </m:r>
                  <m:r>
                    <a:rPr lang="en-US" sz="800" b="0" i="1">
                      <a:latin typeface="Cambria Math" panose="02040503050406030204" pitchFamily="18" charset="0"/>
                    </a:rPr>
                    <m:t>𝐶</m:t>
                  </m:r>
                  <m:sSub>
                    <m:sSubPr>
                      <m:ctrlPr>
                        <a:rPr lang="en-US" sz="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8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r>
                        <a:rPr lang="en-US" sz="8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endParaRPr lang="en-US" sz="800" b="0"/>
            </a:p>
            <a:p>
              <a:r>
                <a:rPr lang="en-US" sz="800" b="0"/>
                <a:t>4) .1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800" b="0" i="1">
                          <a:latin typeface="Cambria Math" panose="02040503050406030204" pitchFamily="18" charset="0"/>
                        </a:rPr>
                        <m:t>𝑁</m:t>
                      </m:r>
                    </m:e>
                    <m:sub>
                      <m:r>
                        <a:rPr lang="en-US" sz="8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endParaRPr lang="en-US" sz="800" b="0"/>
            </a:p>
            <a:p>
              <a:r>
                <a:rPr lang="en-US" sz="800" b="0"/>
                <a:t>5)</a:t>
              </a:r>
              <a:r>
                <a:rPr lang="en-US" sz="800" b="0" baseline="0"/>
                <a:t> T=500C</a:t>
              </a:r>
            </a:p>
            <a:p>
              <a:r>
                <a:rPr lang="en-US" sz="800" b="0" baseline="0"/>
                <a:t>6)F=100 kmol/hr</a:t>
              </a:r>
            </a:p>
            <a:p>
              <a:endParaRPr lang="en-US" sz="1100" b="0"/>
            </a:p>
            <a:p>
              <a:endParaRPr lang="en-US" sz="1100" b="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7A438339-AEFF-4A8D-AFC8-340573A03315}"/>
                </a:ext>
              </a:extLst>
            </xdr:cNvPr>
            <xdr:cNvSpPr txBox="1"/>
          </xdr:nvSpPr>
          <xdr:spPr>
            <a:xfrm>
              <a:off x="2556510" y="1790700"/>
              <a:ext cx="880110" cy="9677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/>
                <a:t>Tube</a:t>
              </a:r>
              <a:r>
                <a:rPr lang="en-US" sz="800" baseline="0"/>
                <a:t> inlet</a:t>
              </a:r>
            </a:p>
            <a:p>
              <a:r>
                <a:rPr lang="en-US" sz="800" baseline="0"/>
                <a:t>1).4 </a:t>
              </a:r>
              <a:r>
                <a:rPr lang="en-US" sz="800" b="0" i="0" baseline="0">
                  <a:latin typeface="Cambria Math" panose="02040503050406030204" pitchFamily="18" charset="0"/>
                </a:rPr>
                <a:t>𝐻_2 O</a:t>
              </a:r>
              <a:endParaRPr lang="en-US" sz="800" b="0" baseline="0"/>
            </a:p>
            <a:p>
              <a:r>
                <a:rPr lang="en-US" sz="800"/>
                <a:t>2).3 </a:t>
              </a:r>
              <a:r>
                <a:rPr lang="en-US" sz="800" b="0" i="0">
                  <a:latin typeface="Cambria Math" panose="02040503050406030204" pitchFamily="18" charset="0"/>
                </a:rPr>
                <a:t>𝑂_2</a:t>
              </a:r>
              <a:endParaRPr lang="en-US" sz="800" b="0"/>
            </a:p>
            <a:p>
              <a:r>
                <a:rPr lang="en-US" sz="800" b="0"/>
                <a:t>3)</a:t>
              </a:r>
              <a:r>
                <a:rPr lang="en-US" sz="800" b="0" i="0">
                  <a:latin typeface="Cambria Math" panose="02040503050406030204" pitchFamily="18" charset="0"/>
                </a:rPr>
                <a:t> .2𝐶𝑂_2</a:t>
              </a:r>
              <a:endParaRPr lang="en-US" sz="800" b="0"/>
            </a:p>
            <a:p>
              <a:r>
                <a:rPr lang="en-US" sz="800" b="0"/>
                <a:t>4) .1</a:t>
              </a:r>
              <a:r>
                <a:rPr lang="en-US" sz="800" b="0" i="0">
                  <a:latin typeface="Cambria Math" panose="02040503050406030204" pitchFamily="18" charset="0"/>
                </a:rPr>
                <a:t>𝑁_2</a:t>
              </a:r>
              <a:endParaRPr lang="en-US" sz="800" b="0"/>
            </a:p>
            <a:p>
              <a:r>
                <a:rPr lang="en-US" sz="800" b="0"/>
                <a:t>5)</a:t>
              </a:r>
              <a:r>
                <a:rPr lang="en-US" sz="800" b="0" baseline="0"/>
                <a:t> T=500C</a:t>
              </a:r>
            </a:p>
            <a:p>
              <a:r>
                <a:rPr lang="en-US" sz="800" b="0" baseline="0"/>
                <a:t>6)F=100 kmol/hr</a:t>
              </a:r>
            </a:p>
            <a:p>
              <a:endParaRPr lang="en-US" sz="1100" b="0"/>
            </a:p>
            <a:p>
              <a:endParaRPr lang="en-US" sz="1100" b="0"/>
            </a:p>
          </xdr:txBody>
        </xdr:sp>
      </mc:Fallback>
    </mc:AlternateContent>
    <xdr:clientData/>
  </xdr:twoCellAnchor>
  <xdr:twoCellAnchor>
    <xdr:from>
      <xdr:col>0</xdr:col>
      <xdr:colOff>327660</xdr:colOff>
      <xdr:row>4</xdr:row>
      <xdr:rowOff>34290</xdr:rowOff>
    </xdr:from>
    <xdr:to>
      <xdr:col>1</xdr:col>
      <xdr:colOff>365760</xdr:colOff>
      <xdr:row>6</xdr:row>
      <xdr:rowOff>11430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9953DF4-A83D-4259-8926-2222F36895BB}"/>
            </a:ext>
          </a:extLst>
        </xdr:cNvPr>
        <xdr:cNvSpPr txBox="1"/>
      </xdr:nvSpPr>
      <xdr:spPr>
        <a:xfrm>
          <a:off x="327660" y="765810"/>
          <a:ext cx="67818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Tube Outlet</a:t>
          </a:r>
        </a:p>
        <a:p>
          <a:r>
            <a:rPr lang="en-US" sz="800"/>
            <a:t>1) T=300C</a:t>
          </a:r>
        </a:p>
        <a:p>
          <a:endParaRPr lang="en-US" sz="1100"/>
        </a:p>
      </xdr:txBody>
    </xdr:sp>
    <xdr:clientData/>
  </xdr:twoCellAnchor>
  <xdr:twoCellAnchor>
    <xdr:from>
      <xdr:col>1</xdr:col>
      <xdr:colOff>575310</xdr:colOff>
      <xdr:row>3</xdr:row>
      <xdr:rowOff>83820</xdr:rowOff>
    </xdr:from>
    <xdr:to>
      <xdr:col>2</xdr:col>
      <xdr:colOff>586740</xdr:colOff>
      <xdr:row>6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0D8F92A-BC02-4CFE-8CD5-B93BFA45ECBB}"/>
                </a:ext>
              </a:extLst>
            </xdr:cNvPr>
            <xdr:cNvSpPr txBox="1"/>
          </xdr:nvSpPr>
          <xdr:spPr>
            <a:xfrm>
              <a:off x="1215390" y="632460"/>
              <a:ext cx="651510" cy="5029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/>
                <a:t>Shell inlet</a:t>
              </a:r>
            </a:p>
            <a:p>
              <a:r>
                <a:rPr lang="en-US" sz="800"/>
                <a:t>1)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8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8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sSub>
                    <m:sSubPr>
                      <m:ctrlPr>
                        <a:rPr lang="en-US" sz="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8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d>
                        <m:dPr>
                          <m:ctrlPr>
                            <a:rPr lang="en-US" sz="8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8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</m:d>
                      <m:r>
                        <a:rPr lang="en-US" sz="800" b="0" i="1">
                          <a:latin typeface="Cambria Math" panose="02040503050406030204" pitchFamily="18" charset="0"/>
                        </a:rPr>
                        <m:t>     </m:t>
                      </m:r>
                    </m:sub>
                  </m:sSub>
                </m:oMath>
              </a14:m>
              <a:endParaRPr lang="en-US" sz="800" b="0"/>
            </a:p>
            <a:p>
              <a:r>
                <a:rPr lang="en-US" sz="800"/>
                <a:t>2)</a:t>
              </a:r>
              <a:r>
                <a:rPr lang="en-US" sz="800" baseline="0"/>
                <a:t> T=20C</a:t>
              </a:r>
              <a:endParaRPr lang="en-US" sz="8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0D8F92A-BC02-4CFE-8CD5-B93BFA45ECBB}"/>
                </a:ext>
              </a:extLst>
            </xdr:cNvPr>
            <xdr:cNvSpPr txBox="1"/>
          </xdr:nvSpPr>
          <xdr:spPr>
            <a:xfrm>
              <a:off x="1215390" y="632460"/>
              <a:ext cx="651510" cy="5029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/>
                <a:t>Shell inlet</a:t>
              </a:r>
            </a:p>
            <a:p>
              <a:r>
                <a:rPr lang="en-US" sz="800"/>
                <a:t>1)</a:t>
              </a:r>
              <a:r>
                <a:rPr lang="en-US" sz="800" b="0" i="0">
                  <a:latin typeface="Cambria Math" panose="02040503050406030204" pitchFamily="18" charset="0"/>
                </a:rPr>
                <a:t>𝐻_2 𝑂_((𝐿)      )</a:t>
              </a:r>
              <a:endParaRPr lang="en-US" sz="800" b="0"/>
            </a:p>
            <a:p>
              <a:r>
                <a:rPr lang="en-US" sz="800"/>
                <a:t>2)</a:t>
              </a:r>
              <a:r>
                <a:rPr lang="en-US" sz="800" baseline="0"/>
                <a:t> T=20C</a:t>
              </a:r>
              <a:endParaRPr lang="en-US" sz="800"/>
            </a:p>
          </xdr:txBody>
        </xdr:sp>
      </mc:Fallback>
    </mc:AlternateContent>
    <xdr:clientData/>
  </xdr:twoCellAnchor>
  <xdr:twoCellAnchor>
    <xdr:from>
      <xdr:col>2</xdr:col>
      <xdr:colOff>403860</xdr:colOff>
      <xdr:row>10</xdr:row>
      <xdr:rowOff>3810</xdr:rowOff>
    </xdr:from>
    <xdr:to>
      <xdr:col>3</xdr:col>
      <xdr:colOff>434340</xdr:colOff>
      <xdr:row>13</xdr:row>
      <xdr:rowOff>72390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B78D9488-9E58-4A76-939A-7B8A9C35629B}"/>
                </a:ext>
              </a:extLst>
            </xdr:cNvPr>
            <xdr:cNvSpPr txBox="1"/>
          </xdr:nvSpPr>
          <xdr:spPr>
            <a:xfrm>
              <a:off x="1684020" y="1832610"/>
              <a:ext cx="670560" cy="6172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/>
                <a:t>Shell Outlet</a:t>
              </a:r>
            </a:p>
            <a:p>
              <a:r>
                <a:rPr lang="en-US" sz="800"/>
                <a:t>1)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8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8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sSub>
                    <m:sSubPr>
                      <m:ctrlPr>
                        <a:rPr lang="en-US" sz="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8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r>
                        <a:rPr lang="en-US" sz="8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800" b="0" i="1">
                          <a:latin typeface="Cambria Math" panose="02040503050406030204" pitchFamily="18" charset="0"/>
                        </a:rPr>
                        <m:t>𝐿</m:t>
                      </m:r>
                      <m:r>
                        <a:rPr lang="en-US" sz="800" b="0" i="1">
                          <a:latin typeface="Cambria Math" panose="02040503050406030204" pitchFamily="18" charset="0"/>
                        </a:rPr>
                        <m:t>)</m:t>
                      </m:r>
                    </m:sub>
                  </m:sSub>
                </m:oMath>
              </a14:m>
              <a:endParaRPr lang="en-US" sz="800" b="0"/>
            </a:p>
            <a:p>
              <a:r>
                <a:rPr lang="en-US" sz="800"/>
                <a:t>2)P=20</a:t>
              </a:r>
              <a:r>
                <a:rPr lang="en-US" sz="800" baseline="0"/>
                <a:t> bar</a:t>
              </a:r>
            </a:p>
            <a:p>
              <a:r>
                <a:rPr lang="en-US" sz="800" baseline="0"/>
                <a:t>3)Saturated</a:t>
              </a:r>
              <a:endParaRPr lang="en-US" sz="8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B78D9488-9E58-4A76-939A-7B8A9C35629B}"/>
                </a:ext>
              </a:extLst>
            </xdr:cNvPr>
            <xdr:cNvSpPr txBox="1"/>
          </xdr:nvSpPr>
          <xdr:spPr>
            <a:xfrm>
              <a:off x="1684020" y="1832610"/>
              <a:ext cx="670560" cy="6172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/>
                <a:t>Shell Outlet</a:t>
              </a:r>
            </a:p>
            <a:p>
              <a:r>
                <a:rPr lang="en-US" sz="800"/>
                <a:t>1)</a:t>
              </a:r>
              <a:r>
                <a:rPr lang="en-US" sz="800" b="0" i="0">
                  <a:latin typeface="Cambria Math" panose="02040503050406030204" pitchFamily="18" charset="0"/>
                </a:rPr>
                <a:t>𝐻_2 𝑂_((𝐿))</a:t>
              </a:r>
              <a:endParaRPr lang="en-US" sz="800" b="0"/>
            </a:p>
            <a:p>
              <a:r>
                <a:rPr lang="en-US" sz="800"/>
                <a:t>2)P=20</a:t>
              </a:r>
              <a:r>
                <a:rPr lang="en-US" sz="800" baseline="0"/>
                <a:t> bar</a:t>
              </a:r>
            </a:p>
            <a:p>
              <a:r>
                <a:rPr lang="en-US" sz="800" baseline="0"/>
                <a:t>3)Saturated</a:t>
              </a:r>
              <a:endParaRPr lang="en-US" sz="800"/>
            </a:p>
          </xdr:txBody>
        </xdr:sp>
      </mc:Fallback>
    </mc:AlternateContent>
    <xdr:clientData/>
  </xdr:twoCellAnchor>
  <xdr:twoCellAnchor>
    <xdr:from>
      <xdr:col>2</xdr:col>
      <xdr:colOff>171450</xdr:colOff>
      <xdr:row>19</xdr:row>
      <xdr:rowOff>38100</xdr:rowOff>
    </xdr:from>
    <xdr:to>
      <xdr:col>3</xdr:col>
      <xdr:colOff>571500</xdr:colOff>
      <xdr:row>20</xdr:row>
      <xdr:rowOff>80010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F3BE155-E89C-44E7-8250-74E964F61231}"/>
                </a:ext>
              </a:extLst>
            </xdr:cNvPr>
            <xdr:cNvSpPr txBox="1"/>
          </xdr:nvSpPr>
          <xdr:spPr>
            <a:xfrm>
              <a:off x="1451610" y="3512820"/>
              <a:ext cx="1040130" cy="22479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1.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𝐺𝑎𝑠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𝑠𝑡𝑟𝑒𝑎𝑚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F3BE155-E89C-44E7-8250-74E964F61231}"/>
                </a:ext>
              </a:extLst>
            </xdr:cNvPr>
            <xdr:cNvSpPr txBox="1"/>
          </xdr:nvSpPr>
          <xdr:spPr>
            <a:xfrm>
              <a:off x="1451610" y="3512820"/>
              <a:ext cx="1040130" cy="22479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1.</a:t>
              </a:r>
              <a:r>
                <a:rPr lang="en-US" sz="1100" b="0" i="0">
                  <a:latin typeface="Cambria Math" panose="02040503050406030204" pitchFamily="18" charset="0"/>
                </a:rPr>
                <a:t>𝐺𝑎𝑠 𝑠𝑡𝑟𝑒𝑎𝑚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5</xdr:col>
      <xdr:colOff>95250</xdr:colOff>
      <xdr:row>19</xdr:row>
      <xdr:rowOff>64770</xdr:rowOff>
    </xdr:from>
    <xdr:to>
      <xdr:col>6</xdr:col>
      <xdr:colOff>590550</xdr:colOff>
      <xdr:row>20</xdr:row>
      <xdr:rowOff>121920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E01C32A-EEBC-48C4-8F0C-DCAEDE2206C7}"/>
                </a:ext>
              </a:extLst>
            </xdr:cNvPr>
            <xdr:cNvSpPr txBox="1"/>
          </xdr:nvSpPr>
          <xdr:spPr>
            <a:xfrm>
              <a:off x="3295650" y="3539490"/>
              <a:ext cx="1135380" cy="2400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𝐿𝑖𝑞𝑢𝑖𝑑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𝑠𝑡𝑟𝑒𝑎𝑚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E01C32A-EEBC-48C4-8F0C-DCAEDE2206C7}"/>
                </a:ext>
              </a:extLst>
            </xdr:cNvPr>
            <xdr:cNvSpPr txBox="1"/>
          </xdr:nvSpPr>
          <xdr:spPr>
            <a:xfrm>
              <a:off x="3295650" y="3539490"/>
              <a:ext cx="1135380" cy="2400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𝐿𝑖𝑞𝑢𝑖𝑑 𝑠𝑡𝑟𝑒𝑎𝑚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7</xdr:col>
      <xdr:colOff>83820</xdr:colOff>
      <xdr:row>21</xdr:row>
      <xdr:rowOff>45720</xdr:rowOff>
    </xdr:from>
    <xdr:to>
      <xdr:col>12</xdr:col>
      <xdr:colOff>426720</xdr:colOff>
      <xdr:row>28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014F3E1-5B22-4A96-B4C0-7145149935C6}"/>
                </a:ext>
              </a:extLst>
            </xdr:cNvPr>
            <xdr:cNvSpPr txBox="1"/>
          </xdr:nvSpPr>
          <xdr:spPr>
            <a:xfrm>
              <a:off x="4640580" y="3886200"/>
              <a:ext cx="2415540" cy="139827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1.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𝐹𝑟𝑎𝑐𝑡𝑖𝑜𝑛𝑎𝑙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𝑓𝑒𝑒𝑑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𝑡𝑜𝑡𝑎𝑙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𝑓𝑒𝑒𝑑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endParaRPr lang="en-US" sz="1100"/>
            </a:p>
            <a:p>
              <a:r>
                <a:rPr lang="en-US" sz="1100"/>
                <a:t>2.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𝑖𝑛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𝑖𝑛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^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𝑓𝑟𝑎𝑐𝑡𝑖𝑜𝑛𝑎𝑙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𝑓𝑒𝑒𝑑</m:t>
                  </m:r>
                </m:oMath>
              </a14:m>
              <a:endParaRPr lang="en-US" sz="1100" b="0"/>
            </a:p>
            <a:p>
              <a:r>
                <a:rPr lang="en-US" sz="1100"/>
                <a:t>3.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𝑜𝑢𝑡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𝑜𝑢𝑡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^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𝑓𝑟𝑎𝑐𝑡𝑖𝑜𝑛𝑎𝑙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𝑓𝑒𝑒𝑑</m:t>
                  </m:r>
                </m:oMath>
              </a14:m>
              <a:endParaRPr lang="en-US" sz="1100" b="0"/>
            </a:p>
            <a:p>
              <a:r>
                <a:rPr lang="en-US" sz="1100"/>
                <a:t>4.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i="1">
                      <a:latin typeface="Cambria Math" panose="02040503050406030204" pitchFamily="18" charset="0"/>
                    </a:rPr>
                    <m:t>Δ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𝐻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𝑜𝑢𝑡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𝑖𝑛</m:t>
                      </m:r>
                    </m:sub>
                  </m:sSub>
                </m:oMath>
              </a14:m>
              <a:endParaRPr lang="en-US" sz="1100" b="0"/>
            </a:p>
            <a:p>
              <a:r>
                <a:rPr lang="en-US" sz="1100"/>
                <a:t>5.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i="1">
                      <a:latin typeface="Cambria Math" panose="02040503050406030204" pitchFamily="18" charset="0"/>
                    </a:rPr>
                    <m:t>Δ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𝑇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𝑓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𝑙</m:t>
                          </m:r>
                        </m:e>
                      </m:d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𝑙</m:t>
                          </m:r>
                        </m:e>
                      </m:d>
                    </m:sub>
                  </m:sSub>
                </m:oMath>
              </a14:m>
              <a:endParaRPr lang="en-US" sz="1100" b="0"/>
            </a:p>
            <a:p>
              <a:r>
                <a:rPr lang="en-US" sz="1100"/>
                <a:t>6.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𝐻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𝑂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𝑙</m:t>
                          </m:r>
                        </m:e>
                      </m:d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·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𝑄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𝑔𝑎𝑠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𝑤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</a:rPr>
                        <m:t>Δ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014F3E1-5B22-4A96-B4C0-7145149935C6}"/>
                </a:ext>
              </a:extLst>
            </xdr:cNvPr>
            <xdr:cNvSpPr txBox="1"/>
          </xdr:nvSpPr>
          <xdr:spPr>
            <a:xfrm>
              <a:off x="4640580" y="3886200"/>
              <a:ext cx="2415540" cy="139827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1.</a:t>
              </a:r>
              <a:r>
                <a:rPr lang="en-US" sz="1100" b="0" i="0">
                  <a:latin typeface="Cambria Math" panose="02040503050406030204" pitchFamily="18" charset="0"/>
                </a:rPr>
                <a:t>𝐹𝑟𝑎𝑐𝑡𝑖𝑜𝑛𝑎𝑙 𝑓𝑒𝑒𝑑=𝑡𝑜𝑡𝑎𝑙 𝑓𝑒𝑒𝑑∗𝑋_𝑖</a:t>
              </a:r>
              <a:endParaRPr lang="en-US" sz="1100"/>
            </a:p>
            <a:p>
              <a:r>
                <a:rPr lang="en-US" sz="1100"/>
                <a:t>2.</a:t>
              </a:r>
              <a:r>
                <a:rPr lang="en-US" sz="1100" b="0" i="0">
                  <a:latin typeface="Cambria Math" panose="02040503050406030204" pitchFamily="18" charset="0"/>
                </a:rPr>
                <a:t>𝐻_𝑖𝑛=𝐻_𝑖𝑛^^∗𝑓𝑟𝑎𝑐𝑡𝑖𝑜𝑛𝑎𝑙 𝑓𝑒𝑒𝑑</a:t>
              </a:r>
              <a:endParaRPr lang="en-US" sz="1100" b="0"/>
            </a:p>
            <a:p>
              <a:r>
                <a:rPr lang="en-US" sz="1100"/>
                <a:t>3.</a:t>
              </a:r>
              <a:r>
                <a:rPr lang="en-US" sz="1100" b="0" i="0">
                  <a:latin typeface="Cambria Math" panose="02040503050406030204" pitchFamily="18" charset="0"/>
                </a:rPr>
                <a:t>𝐻_𝑜𝑢𝑡=𝐻_𝑜𝑢𝑡^^∗𝑓𝑟𝑎𝑐𝑡𝑖𝑜𝑛𝑎𝑙 𝑓𝑒𝑒𝑑</a:t>
              </a:r>
              <a:endParaRPr lang="en-US" sz="1100" b="0"/>
            </a:p>
            <a:p>
              <a:r>
                <a:rPr lang="en-US" sz="1100"/>
                <a:t>4.</a:t>
              </a:r>
              <a:r>
                <a:rPr lang="el-GR" sz="1100" i="0">
                  <a:latin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𝐻=𝐻_𝑜𝑢𝑡−𝐻_𝑖𝑛</a:t>
              </a:r>
              <a:endParaRPr lang="en-US" sz="1100" b="0"/>
            </a:p>
            <a:p>
              <a:r>
                <a:rPr lang="en-US" sz="1100"/>
                <a:t>5.</a:t>
              </a:r>
              <a:r>
                <a:rPr lang="el-GR" sz="1100" i="0">
                  <a:latin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𝑇=𝑇_𝑓(𝑙) −𝑇_𝑖(𝑙) </a:t>
              </a:r>
              <a:endParaRPr lang="en-US" sz="1100" b="0"/>
            </a:p>
            <a:p>
              <a:r>
                <a:rPr lang="en-US" sz="1100"/>
                <a:t>6.</a:t>
              </a:r>
              <a:r>
                <a:rPr lang="en-US" sz="1100" b="0" i="0">
                  <a:latin typeface="Cambria Math" panose="02040503050406030204" pitchFamily="18" charset="0"/>
                </a:rPr>
                <a:t>𝑀_(𝐻_2 𝑂(𝑙))^·=𝑄_𝑔𝑎𝑠/(𝐶_𝑤∗</a:t>
              </a:r>
              <a:r>
                <a:rPr lang="el-GR" sz="1100" b="0" i="0">
                  <a:latin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𝑇)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</xdr:colOff>
      <xdr:row>0</xdr:row>
      <xdr:rowOff>38100</xdr:rowOff>
    </xdr:from>
    <xdr:to>
      <xdr:col>5</xdr:col>
      <xdr:colOff>171450</xdr:colOff>
      <xdr:row>14</xdr:row>
      <xdr:rowOff>156210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2DA3F5-7496-4320-941C-FFD89448C2F5}"/>
            </a:ext>
          </a:extLst>
        </xdr:cNvPr>
        <xdr:cNvSpPr txBox="1"/>
      </xdr:nvSpPr>
      <xdr:spPr>
        <a:xfrm>
          <a:off x="49530" y="38100"/>
          <a:ext cx="3322320" cy="26784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259080</xdr:colOff>
      <xdr:row>5</xdr:row>
      <xdr:rowOff>160020</xdr:rowOff>
    </xdr:from>
    <xdr:to>
      <xdr:col>4</xdr:col>
      <xdr:colOff>152400</xdr:colOff>
      <xdr:row>10</xdr:row>
      <xdr:rowOff>3810</xdr:rowOff>
    </xdr:to>
    <xdr:sp macro="" textlink="">
      <xdr:nvSpPr>
        <xdr:cNvPr id="3" name="Cylinder 2">
          <a:extLst>
            <a:ext uri="{FF2B5EF4-FFF2-40B4-BE49-F238E27FC236}">
              <a16:creationId xmlns:a16="http://schemas.microsoft.com/office/drawing/2014/main" id="{4FE56BE5-E419-4552-A903-5A14B76399D6}"/>
            </a:ext>
          </a:extLst>
        </xdr:cNvPr>
        <xdr:cNvSpPr/>
      </xdr:nvSpPr>
      <xdr:spPr>
        <a:xfrm rot="5400000">
          <a:off x="1426845" y="546735"/>
          <a:ext cx="758190" cy="1813560"/>
        </a:xfrm>
        <a:prstGeom prst="ca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22860</xdr:colOff>
      <xdr:row>10</xdr:row>
      <xdr:rowOff>3810</xdr:rowOff>
    </xdr:from>
    <xdr:to>
      <xdr:col>4</xdr:col>
      <xdr:colOff>22860</xdr:colOff>
      <xdr:row>13</xdr:row>
      <xdr:rowOff>60960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07C1CD9-2061-4A6A-A4AD-34135F9BC088}"/>
            </a:ext>
          </a:extLst>
        </xdr:cNvPr>
        <xdr:cNvCxnSpPr/>
      </xdr:nvCxnSpPr>
      <xdr:spPr>
        <a:xfrm flipV="1">
          <a:off x="2583180" y="1832610"/>
          <a:ext cx="0" cy="60579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416242</xdr:colOff>
      <xdr:row>10</xdr:row>
      <xdr:rowOff>1905</xdr:rowOff>
    </xdr:from>
    <xdr:to>
      <xdr:col>3</xdr:col>
      <xdr:colOff>422910</xdr:colOff>
      <xdr:row>13</xdr:row>
      <xdr:rowOff>22860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7B6D71B-1426-4420-947E-FF401CD2D291}"/>
            </a:ext>
          </a:extLst>
        </xdr:cNvPr>
        <xdr:cNvCxnSpPr/>
      </xdr:nvCxnSpPr>
      <xdr:spPr>
        <a:xfrm>
          <a:off x="2336482" y="1830705"/>
          <a:ext cx="6668" cy="56959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350520</xdr:colOff>
      <xdr:row>4</xdr:row>
      <xdr:rowOff>3810</xdr:rowOff>
    </xdr:from>
    <xdr:to>
      <xdr:col>1</xdr:col>
      <xdr:colOff>350520</xdr:colOff>
      <xdr:row>5</xdr:row>
      <xdr:rowOff>163830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10C4ACC-4876-471A-A961-ED47885164FF}"/>
            </a:ext>
          </a:extLst>
        </xdr:cNvPr>
        <xdr:cNvCxnSpPr/>
      </xdr:nvCxnSpPr>
      <xdr:spPr>
        <a:xfrm flipV="1">
          <a:off x="990600" y="735330"/>
          <a:ext cx="0" cy="3429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579120</xdr:colOff>
      <xdr:row>3</xdr:row>
      <xdr:rowOff>140970</xdr:rowOff>
    </xdr:from>
    <xdr:to>
      <xdr:col>1</xdr:col>
      <xdr:colOff>579120</xdr:colOff>
      <xdr:row>6</xdr:row>
      <xdr:rowOff>11430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EC7B381-D7C7-4C7B-AF95-3ABC2A2C3E72}"/>
            </a:ext>
          </a:extLst>
        </xdr:cNvPr>
        <xdr:cNvCxnSpPr/>
      </xdr:nvCxnSpPr>
      <xdr:spPr>
        <a:xfrm>
          <a:off x="1219200" y="689610"/>
          <a:ext cx="0" cy="4191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636270</xdr:colOff>
      <xdr:row>9</xdr:row>
      <xdr:rowOff>144780</xdr:rowOff>
    </xdr:from>
    <xdr:to>
      <xdr:col>5</xdr:col>
      <xdr:colOff>236220</xdr:colOff>
      <xdr:row>15</xdr:row>
      <xdr:rowOff>15240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A4856F07-25AA-4905-A78E-BAFB83076B82}"/>
                </a:ext>
              </a:extLst>
            </xdr:cNvPr>
            <xdr:cNvSpPr txBox="1"/>
          </xdr:nvSpPr>
          <xdr:spPr>
            <a:xfrm>
              <a:off x="2556510" y="1790700"/>
              <a:ext cx="880110" cy="9677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/>
                <a:t>Tube</a:t>
              </a:r>
              <a:r>
                <a:rPr lang="en-US" sz="800" baseline="0"/>
                <a:t> inlet</a:t>
              </a:r>
            </a:p>
            <a:p>
              <a:r>
                <a:rPr lang="en-US" sz="800" baseline="0"/>
                <a:t>1).4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8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800" b="0" i="1" baseline="0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800" b="0" i="0" baseline="0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m:rPr>
                      <m:sty m:val="p"/>
                    </m:rPr>
                    <a:rPr lang="en-US" sz="800" b="0" i="0" baseline="0">
                      <a:latin typeface="Cambria Math" panose="02040503050406030204" pitchFamily="18" charset="0"/>
                    </a:rPr>
                    <m:t>O</m:t>
                  </m:r>
                </m:oMath>
              </a14:m>
              <a:endParaRPr lang="en-US" sz="800" b="0" baseline="0"/>
            </a:p>
            <a:p>
              <a:r>
                <a:rPr lang="en-US" sz="800"/>
                <a:t>2).3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8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r>
                        <a:rPr lang="en-US" sz="8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endParaRPr lang="en-US" sz="800" b="0"/>
            </a:p>
            <a:p>
              <a:r>
                <a:rPr lang="en-US" sz="800" b="0"/>
                <a:t>3)</a:t>
              </a:r>
              <a14:m>
                <m:oMath xmlns:m="http://schemas.openxmlformats.org/officeDocument/2006/math">
                  <m:r>
                    <a:rPr lang="en-US" sz="800" b="0" i="0">
                      <a:latin typeface="Cambria Math" panose="02040503050406030204" pitchFamily="18" charset="0"/>
                    </a:rPr>
                    <m:t> </m:t>
                  </m:r>
                  <m:r>
                    <a:rPr lang="en-US" sz="800" b="0" i="1">
                      <a:latin typeface="Cambria Math" panose="02040503050406030204" pitchFamily="18" charset="0"/>
                    </a:rPr>
                    <m:t>.2</m:t>
                  </m:r>
                  <m:r>
                    <a:rPr lang="en-US" sz="800" b="0" i="1">
                      <a:latin typeface="Cambria Math" panose="02040503050406030204" pitchFamily="18" charset="0"/>
                    </a:rPr>
                    <m:t>𝐶</m:t>
                  </m:r>
                  <m:sSub>
                    <m:sSubPr>
                      <m:ctrlPr>
                        <a:rPr lang="en-US" sz="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8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r>
                        <a:rPr lang="en-US" sz="8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endParaRPr lang="en-US" sz="800" b="0"/>
            </a:p>
            <a:p>
              <a:r>
                <a:rPr lang="en-US" sz="800" b="0"/>
                <a:t>4) .1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800" b="0" i="1">
                          <a:latin typeface="Cambria Math" panose="02040503050406030204" pitchFamily="18" charset="0"/>
                        </a:rPr>
                        <m:t>𝑁</m:t>
                      </m:r>
                    </m:e>
                    <m:sub>
                      <m:r>
                        <a:rPr lang="en-US" sz="8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endParaRPr lang="en-US" sz="800" b="0"/>
            </a:p>
            <a:p>
              <a:r>
                <a:rPr lang="en-US" sz="800" b="0"/>
                <a:t>5)</a:t>
              </a:r>
              <a:r>
                <a:rPr lang="en-US" sz="800" b="0" baseline="0"/>
                <a:t> T=500C</a:t>
              </a:r>
            </a:p>
            <a:p>
              <a:r>
                <a:rPr lang="en-US" sz="800" b="0" baseline="0"/>
                <a:t>6)F=100 kmol/hr</a:t>
              </a:r>
            </a:p>
            <a:p>
              <a:endParaRPr lang="en-US" sz="1100" b="0"/>
            </a:p>
            <a:p>
              <a:endParaRPr lang="en-US" sz="1100" b="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A4856F07-25AA-4905-A78E-BAFB83076B82}"/>
                </a:ext>
              </a:extLst>
            </xdr:cNvPr>
            <xdr:cNvSpPr txBox="1"/>
          </xdr:nvSpPr>
          <xdr:spPr>
            <a:xfrm>
              <a:off x="2556510" y="1790700"/>
              <a:ext cx="880110" cy="9677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/>
                <a:t>Tube</a:t>
              </a:r>
              <a:r>
                <a:rPr lang="en-US" sz="800" baseline="0"/>
                <a:t> inlet</a:t>
              </a:r>
            </a:p>
            <a:p>
              <a:r>
                <a:rPr lang="en-US" sz="800" baseline="0"/>
                <a:t>1).4 </a:t>
              </a:r>
              <a:r>
                <a:rPr lang="en-US" sz="800" b="0" i="0" baseline="0">
                  <a:latin typeface="Cambria Math" panose="02040503050406030204" pitchFamily="18" charset="0"/>
                </a:rPr>
                <a:t>𝐻_2 O</a:t>
              </a:r>
              <a:endParaRPr lang="en-US" sz="800" b="0" baseline="0"/>
            </a:p>
            <a:p>
              <a:r>
                <a:rPr lang="en-US" sz="800"/>
                <a:t>2).3 </a:t>
              </a:r>
              <a:r>
                <a:rPr lang="en-US" sz="800" b="0" i="0">
                  <a:latin typeface="Cambria Math" panose="02040503050406030204" pitchFamily="18" charset="0"/>
                </a:rPr>
                <a:t>𝑂_2</a:t>
              </a:r>
              <a:endParaRPr lang="en-US" sz="800" b="0"/>
            </a:p>
            <a:p>
              <a:r>
                <a:rPr lang="en-US" sz="800" b="0"/>
                <a:t>3)</a:t>
              </a:r>
              <a:r>
                <a:rPr lang="en-US" sz="800" b="0" i="0">
                  <a:latin typeface="Cambria Math" panose="02040503050406030204" pitchFamily="18" charset="0"/>
                </a:rPr>
                <a:t> .2𝐶𝑂_2</a:t>
              </a:r>
              <a:endParaRPr lang="en-US" sz="800" b="0"/>
            </a:p>
            <a:p>
              <a:r>
                <a:rPr lang="en-US" sz="800" b="0"/>
                <a:t>4) .1</a:t>
              </a:r>
              <a:r>
                <a:rPr lang="en-US" sz="800" b="0" i="0">
                  <a:latin typeface="Cambria Math" panose="02040503050406030204" pitchFamily="18" charset="0"/>
                </a:rPr>
                <a:t>𝑁_2</a:t>
              </a:r>
              <a:endParaRPr lang="en-US" sz="800" b="0"/>
            </a:p>
            <a:p>
              <a:r>
                <a:rPr lang="en-US" sz="800" b="0"/>
                <a:t>5)</a:t>
              </a:r>
              <a:r>
                <a:rPr lang="en-US" sz="800" b="0" baseline="0"/>
                <a:t> T=500C</a:t>
              </a:r>
            </a:p>
            <a:p>
              <a:r>
                <a:rPr lang="en-US" sz="800" b="0" baseline="0"/>
                <a:t>6)F=100 kmol/hr</a:t>
              </a:r>
            </a:p>
            <a:p>
              <a:endParaRPr lang="en-US" sz="1100" b="0"/>
            </a:p>
            <a:p>
              <a:endParaRPr lang="en-US" sz="1100" b="0"/>
            </a:p>
          </xdr:txBody>
        </xdr:sp>
      </mc:Fallback>
    </mc:AlternateContent>
    <xdr:clientData/>
  </xdr:twoCellAnchor>
  <xdr:twoCellAnchor>
    <xdr:from>
      <xdr:col>0</xdr:col>
      <xdr:colOff>327660</xdr:colOff>
      <xdr:row>4</xdr:row>
      <xdr:rowOff>34290</xdr:rowOff>
    </xdr:from>
    <xdr:to>
      <xdr:col>1</xdr:col>
      <xdr:colOff>365760</xdr:colOff>
      <xdr:row>6</xdr:row>
      <xdr:rowOff>11430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D1A9F91-687F-41FE-9D52-9372BD907FFD}"/>
            </a:ext>
          </a:extLst>
        </xdr:cNvPr>
        <xdr:cNvSpPr txBox="1"/>
      </xdr:nvSpPr>
      <xdr:spPr>
        <a:xfrm>
          <a:off x="327660" y="765810"/>
          <a:ext cx="67818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Tube Outlet</a:t>
          </a:r>
        </a:p>
        <a:p>
          <a:r>
            <a:rPr lang="en-US" sz="800"/>
            <a:t>1) T=300C</a:t>
          </a:r>
        </a:p>
        <a:p>
          <a:endParaRPr lang="en-US" sz="1100"/>
        </a:p>
      </xdr:txBody>
    </xdr:sp>
    <xdr:clientData/>
  </xdr:twoCellAnchor>
  <xdr:twoCellAnchor>
    <xdr:from>
      <xdr:col>1</xdr:col>
      <xdr:colOff>575310</xdr:colOff>
      <xdr:row>3</xdr:row>
      <xdr:rowOff>83820</xdr:rowOff>
    </xdr:from>
    <xdr:to>
      <xdr:col>2</xdr:col>
      <xdr:colOff>586740</xdr:colOff>
      <xdr:row>6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E80B098-10E1-4E3E-962B-BE2473C4F978}"/>
                </a:ext>
              </a:extLst>
            </xdr:cNvPr>
            <xdr:cNvSpPr txBox="1"/>
          </xdr:nvSpPr>
          <xdr:spPr>
            <a:xfrm>
              <a:off x="1215390" y="632460"/>
              <a:ext cx="651510" cy="5029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/>
                <a:t>Shell inlet</a:t>
              </a:r>
            </a:p>
            <a:p>
              <a:r>
                <a:rPr lang="en-US" sz="800"/>
                <a:t>1)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8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8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sSub>
                    <m:sSubPr>
                      <m:ctrlPr>
                        <a:rPr lang="en-US" sz="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8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d>
                        <m:dPr>
                          <m:ctrlPr>
                            <a:rPr lang="en-US" sz="8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8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</m:d>
                      <m:r>
                        <a:rPr lang="en-US" sz="800" b="0" i="1">
                          <a:latin typeface="Cambria Math" panose="02040503050406030204" pitchFamily="18" charset="0"/>
                        </a:rPr>
                        <m:t>     </m:t>
                      </m:r>
                    </m:sub>
                  </m:sSub>
                </m:oMath>
              </a14:m>
              <a:endParaRPr lang="en-US" sz="800" b="0"/>
            </a:p>
            <a:p>
              <a:r>
                <a:rPr lang="en-US" sz="800"/>
                <a:t>2)</a:t>
              </a:r>
              <a:r>
                <a:rPr lang="en-US" sz="800" baseline="0"/>
                <a:t> T=20C</a:t>
              </a:r>
              <a:endParaRPr lang="en-US" sz="8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E80B098-10E1-4E3E-962B-BE2473C4F978}"/>
                </a:ext>
              </a:extLst>
            </xdr:cNvPr>
            <xdr:cNvSpPr txBox="1"/>
          </xdr:nvSpPr>
          <xdr:spPr>
            <a:xfrm>
              <a:off x="1215390" y="632460"/>
              <a:ext cx="651510" cy="5029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/>
                <a:t>Shell inlet</a:t>
              </a:r>
            </a:p>
            <a:p>
              <a:r>
                <a:rPr lang="en-US" sz="800"/>
                <a:t>1)</a:t>
              </a:r>
              <a:r>
                <a:rPr lang="en-US" sz="800" b="0" i="0">
                  <a:latin typeface="Cambria Math" panose="02040503050406030204" pitchFamily="18" charset="0"/>
                </a:rPr>
                <a:t>𝐻_2 𝑂_((𝐿)      )</a:t>
              </a:r>
              <a:endParaRPr lang="en-US" sz="800" b="0"/>
            </a:p>
            <a:p>
              <a:r>
                <a:rPr lang="en-US" sz="800"/>
                <a:t>2)</a:t>
              </a:r>
              <a:r>
                <a:rPr lang="en-US" sz="800" baseline="0"/>
                <a:t> T=20C</a:t>
              </a:r>
              <a:endParaRPr lang="en-US" sz="800"/>
            </a:p>
          </xdr:txBody>
        </xdr:sp>
      </mc:Fallback>
    </mc:AlternateContent>
    <xdr:clientData/>
  </xdr:twoCellAnchor>
  <xdr:twoCellAnchor>
    <xdr:from>
      <xdr:col>2</xdr:col>
      <xdr:colOff>403860</xdr:colOff>
      <xdr:row>10</xdr:row>
      <xdr:rowOff>3810</xdr:rowOff>
    </xdr:from>
    <xdr:to>
      <xdr:col>3</xdr:col>
      <xdr:colOff>434340</xdr:colOff>
      <xdr:row>13</xdr:row>
      <xdr:rowOff>72390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769388B-A58B-4149-8336-7D20B9AFAD20}"/>
                </a:ext>
              </a:extLst>
            </xdr:cNvPr>
            <xdr:cNvSpPr txBox="1"/>
          </xdr:nvSpPr>
          <xdr:spPr>
            <a:xfrm>
              <a:off x="1684020" y="1832610"/>
              <a:ext cx="670560" cy="6172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/>
                <a:t>Shell Outlet</a:t>
              </a:r>
            </a:p>
            <a:p>
              <a:r>
                <a:rPr lang="en-US" sz="800"/>
                <a:t>1)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8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8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sSub>
                    <m:sSubPr>
                      <m:ctrlPr>
                        <a:rPr lang="en-US" sz="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8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r>
                        <a:rPr lang="en-US" sz="8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800" b="0" i="1">
                          <a:latin typeface="Cambria Math" panose="02040503050406030204" pitchFamily="18" charset="0"/>
                        </a:rPr>
                        <m:t>𝐿</m:t>
                      </m:r>
                      <m:r>
                        <a:rPr lang="en-US" sz="800" b="0" i="1">
                          <a:latin typeface="Cambria Math" panose="02040503050406030204" pitchFamily="18" charset="0"/>
                        </a:rPr>
                        <m:t>)</m:t>
                      </m:r>
                    </m:sub>
                  </m:sSub>
                </m:oMath>
              </a14:m>
              <a:endParaRPr lang="en-US" sz="800" b="0"/>
            </a:p>
            <a:p>
              <a:r>
                <a:rPr lang="en-US" sz="800"/>
                <a:t>2)P=20</a:t>
              </a:r>
              <a:r>
                <a:rPr lang="en-US" sz="800" baseline="0"/>
                <a:t> bar</a:t>
              </a:r>
            </a:p>
            <a:p>
              <a:r>
                <a:rPr lang="en-US" sz="800" baseline="0"/>
                <a:t>3)Saturated</a:t>
              </a:r>
              <a:endParaRPr lang="en-US" sz="8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769388B-A58B-4149-8336-7D20B9AFAD20}"/>
                </a:ext>
              </a:extLst>
            </xdr:cNvPr>
            <xdr:cNvSpPr txBox="1"/>
          </xdr:nvSpPr>
          <xdr:spPr>
            <a:xfrm>
              <a:off x="1684020" y="1832610"/>
              <a:ext cx="670560" cy="6172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/>
                <a:t>Shell Outlet</a:t>
              </a:r>
            </a:p>
            <a:p>
              <a:r>
                <a:rPr lang="en-US" sz="800"/>
                <a:t>1)</a:t>
              </a:r>
              <a:r>
                <a:rPr lang="en-US" sz="800" b="0" i="0">
                  <a:latin typeface="Cambria Math" panose="02040503050406030204" pitchFamily="18" charset="0"/>
                </a:rPr>
                <a:t>𝐻_2 𝑂_((𝐿))</a:t>
              </a:r>
              <a:endParaRPr lang="en-US" sz="800" b="0"/>
            </a:p>
            <a:p>
              <a:r>
                <a:rPr lang="en-US" sz="800"/>
                <a:t>2)P=20</a:t>
              </a:r>
              <a:r>
                <a:rPr lang="en-US" sz="800" baseline="0"/>
                <a:t> bar</a:t>
              </a:r>
            </a:p>
            <a:p>
              <a:r>
                <a:rPr lang="en-US" sz="800" baseline="0"/>
                <a:t>3)Saturated</a:t>
              </a:r>
              <a:endParaRPr lang="en-US" sz="8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5F2D-C93D-446E-BACD-058C39B9FADC}">
  <sheetPr>
    <pageSetUpPr fitToPage="1"/>
  </sheetPr>
  <dimension ref="A17:N37"/>
  <sheetViews>
    <sheetView workbookViewId="0">
      <selection activeCell="M34" sqref="M34"/>
    </sheetView>
  </sheetViews>
  <sheetFormatPr defaultRowHeight="14.4" x14ac:dyDescent="0.55000000000000004"/>
  <cols>
    <col min="7" max="7" width="9.89453125" customWidth="1"/>
    <col min="8" max="8" width="2.41796875" customWidth="1"/>
    <col min="9" max="9" width="4.47265625" customWidth="1"/>
    <col min="10" max="10" width="5.68359375" customWidth="1"/>
    <col min="11" max="11" width="7.20703125" customWidth="1"/>
    <col min="13" max="13" width="7.9453125" customWidth="1"/>
    <col min="14" max="14" width="1.89453125" customWidth="1"/>
  </cols>
  <sheetData>
    <row r="17" spans="1:14" x14ac:dyDescent="0.55000000000000004">
      <c r="A17" t="s">
        <v>35</v>
      </c>
      <c r="B17" t="s">
        <v>11</v>
      </c>
      <c r="C17">
        <v>100</v>
      </c>
      <c r="D17" t="s">
        <v>12</v>
      </c>
      <c r="E17">
        <v>1000</v>
      </c>
      <c r="F17" t="s">
        <v>14</v>
      </c>
      <c r="G17">
        <v>1</v>
      </c>
      <c r="H17" t="s">
        <v>15</v>
      </c>
      <c r="I17" t="s">
        <v>16</v>
      </c>
      <c r="J17">
        <f>C17*E17*(G17/G18)</f>
        <v>27.777777777777779</v>
      </c>
      <c r="K17" t="s">
        <v>14</v>
      </c>
    </row>
    <row r="18" spans="1:14" x14ac:dyDescent="0.55000000000000004">
      <c r="D18" t="s">
        <v>15</v>
      </c>
      <c r="E18">
        <v>1</v>
      </c>
      <c r="F18" t="s">
        <v>12</v>
      </c>
      <c r="G18">
        <v>3600</v>
      </c>
      <c r="H18" t="s">
        <v>13</v>
      </c>
      <c r="K18" t="s">
        <v>13</v>
      </c>
    </row>
    <row r="19" spans="1:14" x14ac:dyDescent="0.55000000000000004">
      <c r="B19" t="s">
        <v>26</v>
      </c>
      <c r="E19" t="s">
        <v>26</v>
      </c>
    </row>
    <row r="20" spans="1:14" x14ac:dyDescent="0.55000000000000004">
      <c r="A20" t="s">
        <v>27</v>
      </c>
      <c r="B20">
        <v>500</v>
      </c>
      <c r="E20">
        <v>20</v>
      </c>
    </row>
    <row r="21" spans="1:14" x14ac:dyDescent="0.55000000000000004">
      <c r="A21" t="s">
        <v>28</v>
      </c>
      <c r="B21">
        <v>300</v>
      </c>
      <c r="E21">
        <v>212.4</v>
      </c>
    </row>
    <row r="23" spans="1:14" ht="17.7" x14ac:dyDescent="0.75">
      <c r="B23" t="s">
        <v>2</v>
      </c>
      <c r="C23" t="s">
        <v>8</v>
      </c>
      <c r="D23" t="s">
        <v>9</v>
      </c>
      <c r="E23" t="s">
        <v>0</v>
      </c>
      <c r="F23" t="s">
        <v>1</v>
      </c>
      <c r="G23" t="s">
        <v>17</v>
      </c>
    </row>
    <row r="24" spans="1:14" ht="16.8" x14ac:dyDescent="0.75">
      <c r="A24" t="s">
        <v>4</v>
      </c>
      <c r="B24">
        <f>0.2*B28</f>
        <v>0.2</v>
      </c>
      <c r="C24">
        <v>21.34</v>
      </c>
      <c r="D24">
        <v>11.58</v>
      </c>
      <c r="E24">
        <f>G24*C24</f>
        <v>118.55555555555557</v>
      </c>
      <c r="F24">
        <f>G24*D24</f>
        <v>64.333333333333343</v>
      </c>
      <c r="G24">
        <f>B24*J17</f>
        <v>5.5555555555555562</v>
      </c>
    </row>
    <row r="25" spans="1:14" ht="16.8" x14ac:dyDescent="0.75">
      <c r="A25" t="s">
        <v>5</v>
      </c>
      <c r="B25">
        <f>0.1*B28</f>
        <v>0.1</v>
      </c>
      <c r="C25">
        <v>14.24</v>
      </c>
      <c r="D25">
        <v>8.1199999999999992</v>
      </c>
      <c r="E25">
        <f>G25*C25</f>
        <v>39.555555555555564</v>
      </c>
      <c r="F25">
        <f>D25*G25</f>
        <v>22.555555555555557</v>
      </c>
      <c r="G25">
        <f>B25*J17</f>
        <v>2.7777777777777781</v>
      </c>
    </row>
    <row r="26" spans="1:14" ht="16.8" x14ac:dyDescent="0.75">
      <c r="A26" t="s">
        <v>6</v>
      </c>
      <c r="B26">
        <f>0.3*B28</f>
        <v>0.3</v>
      </c>
      <c r="C26">
        <v>15.03</v>
      </c>
      <c r="D26">
        <v>8.4700000000000006</v>
      </c>
      <c r="E26">
        <f>G26*C26</f>
        <v>125.25</v>
      </c>
      <c r="F26">
        <f>D26*G26</f>
        <v>70.583333333333343</v>
      </c>
      <c r="G26">
        <f>B26*J17</f>
        <v>8.3333333333333339</v>
      </c>
    </row>
    <row r="27" spans="1:14" ht="16.8" x14ac:dyDescent="0.75">
      <c r="A27" t="s">
        <v>7</v>
      </c>
      <c r="B27">
        <f>0.4*B28</f>
        <v>0.4</v>
      </c>
      <c r="C27">
        <v>17.010000000000002</v>
      </c>
      <c r="D27">
        <v>9.57</v>
      </c>
      <c r="E27">
        <f>G27*C27</f>
        <v>189.00000000000003</v>
      </c>
      <c r="F27">
        <f>D27*G27</f>
        <v>106.33333333333334</v>
      </c>
      <c r="G27">
        <f>B27*J17</f>
        <v>11.111111111111112</v>
      </c>
    </row>
    <row r="28" spans="1:14" x14ac:dyDescent="0.55000000000000004">
      <c r="A28" t="s">
        <v>10</v>
      </c>
      <c r="B28">
        <v>1</v>
      </c>
      <c r="C28">
        <f>SUM(C24:C27)</f>
        <v>67.62</v>
      </c>
      <c r="D28">
        <f>SUM(D24:D27)</f>
        <v>37.74</v>
      </c>
      <c r="E28">
        <f>SUM(E24:E27)</f>
        <v>472.3611111111112</v>
      </c>
      <c r="F28">
        <f>SUM(F24:F27)</f>
        <v>263.80555555555554</v>
      </c>
      <c r="G28">
        <f>J17</f>
        <v>27.777777777777779</v>
      </c>
    </row>
    <row r="30" spans="1:14" x14ac:dyDescent="0.55000000000000004">
      <c r="A30" s="1" t="s">
        <v>18</v>
      </c>
      <c r="B30" t="s">
        <v>19</v>
      </c>
      <c r="C30">
        <f>F28</f>
        <v>263.80555555555554</v>
      </c>
      <c r="D30" t="s">
        <v>20</v>
      </c>
      <c r="E30" t="s">
        <v>21</v>
      </c>
      <c r="F30">
        <f>E28</f>
        <v>472.3611111111112</v>
      </c>
      <c r="G30" t="s">
        <v>20</v>
      </c>
      <c r="H30" t="s">
        <v>16</v>
      </c>
      <c r="J30">
        <f>F28-E28</f>
        <v>-208.55555555555566</v>
      </c>
      <c r="K30" t="s">
        <v>20</v>
      </c>
      <c r="L30" t="s">
        <v>22</v>
      </c>
      <c r="M30">
        <f>J30*1000</f>
        <v>-208555.55555555565</v>
      </c>
      <c r="N30" t="s">
        <v>23</v>
      </c>
    </row>
    <row r="31" spans="1:14" x14ac:dyDescent="0.55000000000000004">
      <c r="D31" t="s">
        <v>13</v>
      </c>
      <c r="G31" t="s">
        <v>13</v>
      </c>
      <c r="K31" t="s">
        <v>13</v>
      </c>
      <c r="N31" t="s">
        <v>13</v>
      </c>
    </row>
    <row r="33" spans="1:11" x14ac:dyDescent="0.55000000000000004">
      <c r="A33" s="1" t="s">
        <v>24</v>
      </c>
      <c r="B33" t="s">
        <v>25</v>
      </c>
      <c r="C33">
        <v>212.4</v>
      </c>
      <c r="D33" t="s">
        <v>29</v>
      </c>
      <c r="E33" t="s">
        <v>30</v>
      </c>
      <c r="F33">
        <v>20</v>
      </c>
      <c r="G33" t="s">
        <v>29</v>
      </c>
      <c r="H33" t="s">
        <v>16</v>
      </c>
      <c r="I33">
        <f>C33-F33</f>
        <v>192.4</v>
      </c>
      <c r="J33" t="s">
        <v>29</v>
      </c>
    </row>
    <row r="34" spans="1:11" ht="14.7" thickBot="1" x14ac:dyDescent="0.6"/>
    <row r="35" spans="1:11" ht="18.3" thickTop="1" thickBot="1" x14ac:dyDescent="0.8">
      <c r="A35" s="2" t="s">
        <v>36</v>
      </c>
      <c r="B35" t="s">
        <v>32</v>
      </c>
      <c r="C35">
        <f>-1*M30</f>
        <v>208555.55555555565</v>
      </c>
      <c r="D35" t="s">
        <v>23</v>
      </c>
      <c r="E35">
        <v>1</v>
      </c>
      <c r="F35" t="s">
        <v>33</v>
      </c>
      <c r="G35">
        <v>1</v>
      </c>
      <c r="I35" t="s">
        <v>32</v>
      </c>
      <c r="J35" s="3">
        <f>C35*(E35/E36)*(G35/G36)</f>
        <v>0.25926060367581544</v>
      </c>
      <c r="K35" s="3" t="s">
        <v>34</v>
      </c>
    </row>
    <row r="36" spans="1:11" ht="15" thickTop="1" thickBot="1" x14ac:dyDescent="0.6">
      <c r="D36" t="s">
        <v>13</v>
      </c>
      <c r="E36">
        <v>4181</v>
      </c>
      <c r="F36" t="s">
        <v>23</v>
      </c>
      <c r="G36">
        <f>I33</f>
        <v>192.4</v>
      </c>
      <c r="H36" t="s">
        <v>29</v>
      </c>
      <c r="J36" s="3"/>
      <c r="K36" s="3" t="s">
        <v>13</v>
      </c>
    </row>
    <row r="37" spans="1:11" ht="14.7" thickTop="1" x14ac:dyDescent="0.55000000000000004"/>
  </sheetData>
  <pageMargins left="0.7" right="0.7" top="0.75" bottom="0.75" header="0.3" footer="0.3"/>
  <pageSetup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6EC79-CBBE-4626-9650-D80F18102FB4}">
  <sheetPr>
    <pageSetUpPr fitToPage="1"/>
  </sheetPr>
  <dimension ref="A17:N36"/>
  <sheetViews>
    <sheetView showFormulas="1" tabSelected="1" topLeftCell="A19" workbookViewId="0">
      <selection activeCell="J22" sqref="J1:J1048576"/>
    </sheetView>
  </sheetViews>
  <sheetFormatPr defaultRowHeight="14.4" x14ac:dyDescent="0.55000000000000004"/>
  <cols>
    <col min="7" max="7" width="9.89453125" customWidth="1"/>
    <col min="8" max="8" width="2.41796875" customWidth="1"/>
    <col min="9" max="9" width="4.47265625" customWidth="1"/>
    <col min="10" max="10" width="11.3125" customWidth="1"/>
    <col min="11" max="11" width="7.20703125" customWidth="1"/>
    <col min="13" max="13" width="7.9453125" customWidth="1"/>
    <col min="14" max="14" width="1.89453125" customWidth="1"/>
  </cols>
  <sheetData>
    <row r="17" spans="1:14" x14ac:dyDescent="0.55000000000000004">
      <c r="A17" t="s">
        <v>3</v>
      </c>
      <c r="B17" t="s">
        <v>11</v>
      </c>
      <c r="C17">
        <v>100</v>
      </c>
      <c r="D17" t="s">
        <v>12</v>
      </c>
      <c r="E17">
        <v>1000</v>
      </c>
      <c r="F17" t="s">
        <v>14</v>
      </c>
      <c r="G17">
        <v>1</v>
      </c>
      <c r="H17" t="s">
        <v>15</v>
      </c>
      <c r="I17" t="s">
        <v>16</v>
      </c>
      <c r="J17">
        <f>C17*E17*(G17/G18)</f>
        <v>27.777777777777779</v>
      </c>
      <c r="K17" t="s">
        <v>14</v>
      </c>
    </row>
    <row r="18" spans="1:14" x14ac:dyDescent="0.55000000000000004">
      <c r="D18" t="s">
        <v>15</v>
      </c>
      <c r="E18">
        <v>1</v>
      </c>
      <c r="F18" t="s">
        <v>12</v>
      </c>
      <c r="G18">
        <v>3600</v>
      </c>
      <c r="H18" t="s">
        <v>13</v>
      </c>
      <c r="K18" t="s">
        <v>13</v>
      </c>
    </row>
    <row r="19" spans="1:14" x14ac:dyDescent="0.55000000000000004">
      <c r="B19" t="s">
        <v>26</v>
      </c>
      <c r="E19" t="s">
        <v>26</v>
      </c>
    </row>
    <row r="20" spans="1:14" x14ac:dyDescent="0.55000000000000004">
      <c r="A20" t="s">
        <v>27</v>
      </c>
      <c r="B20">
        <v>500</v>
      </c>
      <c r="E20">
        <v>20</v>
      </c>
    </row>
    <row r="21" spans="1:14" x14ac:dyDescent="0.55000000000000004">
      <c r="A21" t="s">
        <v>28</v>
      </c>
      <c r="B21">
        <v>300</v>
      </c>
      <c r="E21">
        <v>212.4</v>
      </c>
    </row>
    <row r="23" spans="1:14" ht="17.7" x14ac:dyDescent="0.75">
      <c r="B23" t="s">
        <v>2</v>
      </c>
      <c r="C23" t="s">
        <v>8</v>
      </c>
      <c r="D23" t="s">
        <v>9</v>
      </c>
      <c r="E23" t="s">
        <v>0</v>
      </c>
      <c r="F23" t="s">
        <v>1</v>
      </c>
      <c r="G23" t="s">
        <v>17</v>
      </c>
    </row>
    <row r="24" spans="1:14" ht="16.8" x14ac:dyDescent="0.75">
      <c r="A24" t="s">
        <v>4</v>
      </c>
      <c r="B24">
        <f>0.2*B28</f>
        <v>0.2</v>
      </c>
      <c r="C24">
        <v>21.34</v>
      </c>
      <c r="D24">
        <v>11.58</v>
      </c>
      <c r="E24">
        <f>G24*C24</f>
        <v>118.55555555555557</v>
      </c>
      <c r="F24">
        <f>G24*D24</f>
        <v>64.333333333333343</v>
      </c>
      <c r="G24">
        <f>B24*J17</f>
        <v>5.5555555555555562</v>
      </c>
    </row>
    <row r="25" spans="1:14" ht="16.8" x14ac:dyDescent="0.75">
      <c r="A25" t="s">
        <v>5</v>
      </c>
      <c r="B25">
        <f>0.1*B28</f>
        <v>0.1</v>
      </c>
      <c r="C25">
        <v>14.24</v>
      </c>
      <c r="D25">
        <v>8.1199999999999992</v>
      </c>
      <c r="E25">
        <f>G25*C25</f>
        <v>39.555555555555564</v>
      </c>
      <c r="F25">
        <f>D25*G25</f>
        <v>22.555555555555557</v>
      </c>
      <c r="G25">
        <f>B25*J17</f>
        <v>2.7777777777777781</v>
      </c>
    </row>
    <row r="26" spans="1:14" ht="16.8" x14ac:dyDescent="0.75">
      <c r="A26" t="s">
        <v>6</v>
      </c>
      <c r="B26">
        <f>0.3*B28</f>
        <v>0.3</v>
      </c>
      <c r="C26">
        <v>15.03</v>
      </c>
      <c r="D26">
        <v>8.4700000000000006</v>
      </c>
      <c r="E26">
        <f>G26*C26</f>
        <v>125.25</v>
      </c>
      <c r="F26">
        <f>D26*G26</f>
        <v>70.583333333333343</v>
      </c>
      <c r="G26">
        <f>B26*J17</f>
        <v>8.3333333333333339</v>
      </c>
    </row>
    <row r="27" spans="1:14" ht="16.8" x14ac:dyDescent="0.75">
      <c r="A27" t="s">
        <v>7</v>
      </c>
      <c r="B27">
        <f>0.4*B28</f>
        <v>0.4</v>
      </c>
      <c r="C27">
        <v>17.010000000000002</v>
      </c>
      <c r="D27">
        <v>9.57</v>
      </c>
      <c r="E27">
        <f>G27*C27</f>
        <v>189.00000000000003</v>
      </c>
      <c r="F27">
        <f>D27*G27</f>
        <v>106.33333333333334</v>
      </c>
      <c r="G27">
        <f>B27*J17</f>
        <v>11.111111111111112</v>
      </c>
    </row>
    <row r="28" spans="1:14" x14ac:dyDescent="0.55000000000000004">
      <c r="A28" t="s">
        <v>10</v>
      </c>
      <c r="B28">
        <v>1</v>
      </c>
      <c r="C28">
        <f>SUM(C24:C27)</f>
        <v>67.62</v>
      </c>
      <c r="D28">
        <f>SUM(D24:D27)</f>
        <v>37.74</v>
      </c>
      <c r="E28">
        <f>SUM(E24:E27)</f>
        <v>472.3611111111112</v>
      </c>
      <c r="F28">
        <f>SUM(F24:F27)</f>
        <v>263.80555555555554</v>
      </c>
      <c r="G28">
        <f>J17</f>
        <v>27.777777777777779</v>
      </c>
    </row>
    <row r="30" spans="1:14" x14ac:dyDescent="0.55000000000000004">
      <c r="A30" s="1" t="s">
        <v>18</v>
      </c>
      <c r="B30" t="s">
        <v>19</v>
      </c>
      <c r="C30">
        <f>F28</f>
        <v>263.80555555555554</v>
      </c>
      <c r="D30" t="s">
        <v>20</v>
      </c>
      <c r="E30" t="s">
        <v>21</v>
      </c>
      <c r="F30">
        <f>E28</f>
        <v>472.3611111111112</v>
      </c>
      <c r="G30" t="s">
        <v>20</v>
      </c>
      <c r="H30" t="s">
        <v>16</v>
      </c>
      <c r="J30">
        <f>F28-E28</f>
        <v>-208.55555555555566</v>
      </c>
      <c r="K30" t="s">
        <v>20</v>
      </c>
      <c r="L30" t="s">
        <v>22</v>
      </c>
      <c r="M30">
        <f>J30*1000</f>
        <v>-208555.55555555565</v>
      </c>
      <c r="N30" t="s">
        <v>23</v>
      </c>
    </row>
    <row r="31" spans="1:14" x14ac:dyDescent="0.55000000000000004">
      <c r="D31" t="s">
        <v>13</v>
      </c>
      <c r="G31" t="s">
        <v>13</v>
      </c>
      <c r="K31" t="s">
        <v>13</v>
      </c>
      <c r="N31" t="s">
        <v>13</v>
      </c>
    </row>
    <row r="33" spans="1:11" x14ac:dyDescent="0.55000000000000004">
      <c r="A33" s="1" t="s">
        <v>24</v>
      </c>
      <c r="B33" t="s">
        <v>25</v>
      </c>
      <c r="C33">
        <v>212.4</v>
      </c>
      <c r="D33" t="s">
        <v>29</v>
      </c>
      <c r="E33" t="s">
        <v>30</v>
      </c>
      <c r="F33">
        <v>20</v>
      </c>
      <c r="G33" t="s">
        <v>29</v>
      </c>
      <c r="H33" t="s">
        <v>16</v>
      </c>
      <c r="I33">
        <f>C33-F33</f>
        <v>192.4</v>
      </c>
      <c r="J33" t="s">
        <v>29</v>
      </c>
    </row>
    <row r="35" spans="1:11" ht="16.5" x14ac:dyDescent="0.55000000000000004">
      <c r="A35" t="s">
        <v>31</v>
      </c>
      <c r="B35" t="s">
        <v>32</v>
      </c>
      <c r="C35">
        <f>-1*M30</f>
        <v>208555.55555555565</v>
      </c>
      <c r="D35" t="s">
        <v>23</v>
      </c>
      <c r="E35">
        <v>1</v>
      </c>
      <c r="F35" t="s">
        <v>33</v>
      </c>
      <c r="G35">
        <v>1</v>
      </c>
      <c r="I35" t="s">
        <v>32</v>
      </c>
      <c r="J35">
        <f>C35*(E35/E36)*(G35/G36)</f>
        <v>0.25926060367581544</v>
      </c>
      <c r="K35" t="s">
        <v>34</v>
      </c>
    </row>
    <row r="36" spans="1:11" x14ac:dyDescent="0.55000000000000004">
      <c r="D36" t="s">
        <v>13</v>
      </c>
      <c r="E36">
        <v>4181</v>
      </c>
      <c r="F36" t="s">
        <v>23</v>
      </c>
      <c r="G36">
        <f>I33</f>
        <v>192.4</v>
      </c>
      <c r="H36" t="s">
        <v>29</v>
      </c>
      <c r="K36" t="s">
        <v>13</v>
      </c>
    </row>
  </sheetData>
  <pageMargins left="0.7" right="0.7" top="0.75" bottom="0.75" header="0.3" footer="0.3"/>
  <pageSetup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#1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Tweedle</dc:creator>
  <cp:lastModifiedBy>Jake Tweedle</cp:lastModifiedBy>
  <cp:lastPrinted>2018-02-20T17:20:17Z</cp:lastPrinted>
  <dcterms:created xsi:type="dcterms:W3CDTF">2018-02-16T17:49:38Z</dcterms:created>
  <dcterms:modified xsi:type="dcterms:W3CDTF">2018-02-20T17:21:03Z</dcterms:modified>
</cp:coreProperties>
</file>