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Jake Tweedle\Documents\Chemical Processes\Energy Balance\"/>
    </mc:Choice>
  </mc:AlternateContent>
  <xr:revisionPtr revIDLastSave="0" documentId="12_ncr:400001_{4F565B0D-B136-4FFB-BA2C-9C77ACE6CA34}" xr6:coauthVersionLast="28" xr6:coauthVersionMax="28" xr10:uidLastSave="{00000000-0000-0000-0000-000000000000}"/>
  <bookViews>
    <workbookView xWindow="0" yWindow="0" windowWidth="23040" windowHeight="9192" activeTab="1" xr2:uid="{00000000-000D-0000-FFFF-FFFF00000000}"/>
  </bookViews>
  <sheets>
    <sheet name="Stream Table" sheetId="2" r:id="rId1"/>
    <sheet name="1" sheetId="1" r:id="rId2"/>
  </sheets>
  <externalReferences>
    <externalReference r:id="rId3"/>
  </externalReferences>
  <definedNames>
    <definedName name="_xlnm.Print_Titles" localSheetId="0">'Stream Table'!$B:$B,'Stream Table'!$1:$1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" i="1" l="1"/>
  <c r="C40" i="1"/>
  <c r="H37" i="1"/>
  <c r="D37" i="1"/>
  <c r="C34" i="1"/>
  <c r="H28" i="1"/>
  <c r="D31" i="1" s="1"/>
  <c r="H31" i="1" l="1"/>
  <c r="E34" i="1" s="1"/>
  <c r="H34" i="1" s="1"/>
  <c r="W4" i="2"/>
  <c r="D6" i="2"/>
  <c r="E6" i="2"/>
  <c r="F6" i="2"/>
  <c r="F33" i="2" s="1"/>
  <c r="G6" i="2"/>
  <c r="H6" i="2"/>
  <c r="J6" i="2"/>
  <c r="K6" i="2"/>
  <c r="L6" i="2"/>
  <c r="Q6" i="2"/>
  <c r="R6" i="2"/>
  <c r="S6" i="2"/>
  <c r="AJ6" i="2"/>
  <c r="AL6" i="2" s="1"/>
  <c r="AT6" i="2"/>
  <c r="AU6" i="2"/>
  <c r="D7" i="2"/>
  <c r="E7" i="2"/>
  <c r="F7" i="2"/>
  <c r="G7" i="2"/>
  <c r="G9" i="2" s="1"/>
  <c r="H7" i="2"/>
  <c r="J7" i="2"/>
  <c r="K7" i="2" s="1"/>
  <c r="K34" i="2" s="1"/>
  <c r="L7" i="2"/>
  <c r="M7" i="2"/>
  <c r="N7" i="2"/>
  <c r="P7" i="2"/>
  <c r="Q7" i="2"/>
  <c r="AT7" i="2"/>
  <c r="AU7" i="2"/>
  <c r="A8" i="2"/>
  <c r="K8" i="2"/>
  <c r="L8" i="2"/>
  <c r="M8" i="2"/>
  <c r="P8" i="2"/>
  <c r="Q8" i="2" s="1"/>
  <c r="AT8" i="2"/>
  <c r="AU8" i="2"/>
  <c r="A9" i="2"/>
  <c r="D9" i="2"/>
  <c r="E9" i="2"/>
  <c r="F9" i="2"/>
  <c r="H9" i="2"/>
  <c r="N9" i="2"/>
  <c r="O9" i="2"/>
  <c r="P9" i="2"/>
  <c r="AT9" i="2"/>
  <c r="AU9" i="2"/>
  <c r="D10" i="2"/>
  <c r="E10" i="2"/>
  <c r="F10" i="2"/>
  <c r="G10" i="2"/>
  <c r="H10" i="2"/>
  <c r="J10" i="2"/>
  <c r="K10" i="2" s="1"/>
  <c r="L10" i="2"/>
  <c r="M10" i="2" s="1"/>
  <c r="M37" i="2" s="1"/>
  <c r="AT10" i="2"/>
  <c r="AU10" i="2"/>
  <c r="D11" i="2"/>
  <c r="E11" i="2"/>
  <c r="E17" i="2" s="1"/>
  <c r="E27" i="2" s="1"/>
  <c r="F11" i="2"/>
  <c r="G11" i="2"/>
  <c r="H11" i="2"/>
  <c r="J11" i="2"/>
  <c r="L11" i="2"/>
  <c r="M11" i="2" s="1"/>
  <c r="N11" i="2" s="1"/>
  <c r="AT11" i="2"/>
  <c r="AU11" i="2"/>
  <c r="D12" i="2"/>
  <c r="D39" i="2" s="1"/>
  <c r="E12" i="2"/>
  <c r="F12" i="2"/>
  <c r="G12" i="2"/>
  <c r="H12" i="2"/>
  <c r="H39" i="2" s="1"/>
  <c r="J12" i="2"/>
  <c r="K12" i="2" s="1"/>
  <c r="L12" i="2"/>
  <c r="M12" i="2"/>
  <c r="AO12" i="2"/>
  <c r="AO17" i="2" s="1"/>
  <c r="AT12" i="2"/>
  <c r="AU12" i="2"/>
  <c r="K13" i="2"/>
  <c r="Q13" i="2"/>
  <c r="R13" i="2" s="1"/>
  <c r="S13" i="2" s="1"/>
  <c r="AA13" i="2"/>
  <c r="AC13" i="2"/>
  <c r="AG13" i="2"/>
  <c r="AG17" i="2" s="1"/>
  <c r="K14" i="2"/>
  <c r="Q14" i="2"/>
  <c r="R14" i="2" s="1"/>
  <c r="S14" i="2" s="1"/>
  <c r="T14" i="2" s="1"/>
  <c r="U14" i="2" s="1"/>
  <c r="U41" i="2" s="1"/>
  <c r="AM14" i="2"/>
  <c r="AT14" i="2"/>
  <c r="K15" i="2"/>
  <c r="Q15" i="2"/>
  <c r="R15" i="2"/>
  <c r="S15" i="2"/>
  <c r="T15" i="2" s="1"/>
  <c r="U15" i="2" s="1"/>
  <c r="V15" i="2" s="1"/>
  <c r="W15" i="2" s="1"/>
  <c r="W42" i="2" s="1"/>
  <c r="AT15" i="2"/>
  <c r="K16" i="2"/>
  <c r="Q16" i="2"/>
  <c r="R16" i="2" s="1"/>
  <c r="R43" i="2" s="1"/>
  <c r="AT16" i="2"/>
  <c r="AA17" i="2"/>
  <c r="AA25" i="2" s="1"/>
  <c r="AJ17" i="2"/>
  <c r="AK17" i="2"/>
  <c r="AL17" i="2"/>
  <c r="AM17" i="2"/>
  <c r="AN17" i="2"/>
  <c r="AP17" i="2"/>
  <c r="AQ17" i="2"/>
  <c r="AR17" i="2"/>
  <c r="AS17" i="2"/>
  <c r="AV17" i="2"/>
  <c r="AA20" i="2"/>
  <c r="A22" i="2"/>
  <c r="A23" i="2" s="1"/>
  <c r="AA23" i="2"/>
  <c r="AA27" i="2"/>
  <c r="D33" i="2"/>
  <c r="E33" i="2"/>
  <c r="G33" i="2"/>
  <c r="H33" i="2"/>
  <c r="I33" i="2"/>
  <c r="J33" i="2"/>
  <c r="L33" i="2"/>
  <c r="M33" i="2"/>
  <c r="N33" i="2"/>
  <c r="O33" i="2"/>
  <c r="P33" i="2"/>
  <c r="Q33" i="2"/>
  <c r="R33" i="2"/>
  <c r="W33" i="2"/>
  <c r="X33" i="2"/>
  <c r="Z33" i="2"/>
  <c r="AA33" i="2"/>
  <c r="AB33" i="2"/>
  <c r="AC33" i="2"/>
  <c r="AD33" i="2"/>
  <c r="AE33" i="2"/>
  <c r="AF33" i="2"/>
  <c r="AG33" i="2"/>
  <c r="AH33" i="2"/>
  <c r="AI33" i="2"/>
  <c r="AJ33" i="2"/>
  <c r="AL33" i="2"/>
  <c r="D34" i="2"/>
  <c r="E34" i="2"/>
  <c r="F34" i="2"/>
  <c r="H34" i="2"/>
  <c r="I34" i="2"/>
  <c r="J34" i="2"/>
  <c r="L34" i="2"/>
  <c r="M34" i="2"/>
  <c r="N34" i="2"/>
  <c r="O34" i="2"/>
  <c r="P34" i="2"/>
  <c r="AA34" i="2"/>
  <c r="AC34" i="2"/>
  <c r="AD34" i="2"/>
  <c r="AE34" i="2"/>
  <c r="AF34" i="2"/>
  <c r="AG34" i="2"/>
  <c r="AH34" i="2"/>
  <c r="AI34" i="2"/>
  <c r="A35" i="2"/>
  <c r="A36" i="2" s="1"/>
  <c r="D35" i="2"/>
  <c r="E35" i="2"/>
  <c r="F35" i="2"/>
  <c r="G35" i="2"/>
  <c r="H35" i="2"/>
  <c r="I35" i="2"/>
  <c r="J35" i="2"/>
  <c r="K35" i="2"/>
  <c r="L35" i="2"/>
  <c r="N35" i="2"/>
  <c r="O35" i="2"/>
  <c r="P35" i="2"/>
  <c r="Q35" i="2"/>
  <c r="W35" i="2"/>
  <c r="X35" i="2"/>
  <c r="AA35" i="2"/>
  <c r="AB35" i="2"/>
  <c r="AC35" i="2"/>
  <c r="AD35" i="2"/>
  <c r="AE35" i="2"/>
  <c r="AF35" i="2"/>
  <c r="AG35" i="2"/>
  <c r="AH35" i="2"/>
  <c r="AI35" i="2"/>
  <c r="D36" i="2"/>
  <c r="E36" i="2"/>
  <c r="F36" i="2"/>
  <c r="H36" i="2"/>
  <c r="I36" i="2"/>
  <c r="N36" i="2"/>
  <c r="O36" i="2"/>
  <c r="AA36" i="2"/>
  <c r="AC36" i="2"/>
  <c r="AD36" i="2"/>
  <c r="AE36" i="2"/>
  <c r="AF36" i="2"/>
  <c r="AG36" i="2"/>
  <c r="AH36" i="2"/>
  <c r="AI36" i="2"/>
  <c r="D37" i="2"/>
  <c r="E37" i="2"/>
  <c r="F37" i="2"/>
  <c r="G37" i="2"/>
  <c r="H37" i="2"/>
  <c r="I37" i="2"/>
  <c r="J37" i="2"/>
  <c r="L37" i="2"/>
  <c r="AA37" i="2"/>
  <c r="AC37" i="2"/>
  <c r="AD37" i="2"/>
  <c r="AE37" i="2"/>
  <c r="AF37" i="2"/>
  <c r="AG37" i="2"/>
  <c r="AH37" i="2"/>
  <c r="AI37" i="2"/>
  <c r="D38" i="2"/>
  <c r="E38" i="2"/>
  <c r="F38" i="2"/>
  <c r="G38" i="2"/>
  <c r="H38" i="2"/>
  <c r="I38" i="2"/>
  <c r="J38" i="2"/>
  <c r="L38" i="2"/>
  <c r="M38" i="2"/>
  <c r="AA38" i="2"/>
  <c r="AC38" i="2"/>
  <c r="AD38" i="2"/>
  <c r="AE38" i="2"/>
  <c r="AF38" i="2"/>
  <c r="AG38" i="2"/>
  <c r="AH38" i="2"/>
  <c r="AI38" i="2"/>
  <c r="E39" i="2"/>
  <c r="F39" i="2"/>
  <c r="G39" i="2"/>
  <c r="I39" i="2"/>
  <c r="J39" i="2"/>
  <c r="K39" i="2"/>
  <c r="L39" i="2"/>
  <c r="M39" i="2"/>
  <c r="AA39" i="2"/>
  <c r="AC39" i="2"/>
  <c r="AD39" i="2"/>
  <c r="AE39" i="2"/>
  <c r="AF39" i="2"/>
  <c r="AG39" i="2"/>
  <c r="AH39" i="2"/>
  <c r="AI39" i="2"/>
  <c r="AO39" i="2"/>
  <c r="D40" i="2"/>
  <c r="E40" i="2"/>
  <c r="F40" i="2"/>
  <c r="G40" i="2"/>
  <c r="H40" i="2"/>
  <c r="J40" i="2"/>
  <c r="K40" i="2"/>
  <c r="L40" i="2"/>
  <c r="M40" i="2"/>
  <c r="N40" i="2"/>
  <c r="O40" i="2"/>
  <c r="P40" i="2"/>
  <c r="Q40" i="2"/>
  <c r="R40" i="2"/>
  <c r="S40" i="2"/>
  <c r="AA40" i="2"/>
  <c r="AC40" i="2"/>
  <c r="AG40" i="2"/>
  <c r="AT40" i="2"/>
  <c r="AU40" i="2"/>
  <c r="AV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AA41" i="2"/>
  <c r="AC41" i="2"/>
  <c r="AD41" i="2"/>
  <c r="AE41" i="2"/>
  <c r="AF41" i="2"/>
  <c r="AG41" i="2"/>
  <c r="AH41" i="2"/>
  <c r="AI41" i="2"/>
  <c r="AM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AA42" i="2"/>
  <c r="AC42" i="2"/>
  <c r="AD42" i="2"/>
  <c r="AE42" i="2"/>
  <c r="AF42" i="2"/>
  <c r="AG42" i="2"/>
  <c r="AH42" i="2"/>
  <c r="AI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AA43" i="2"/>
  <c r="AC43" i="2"/>
  <c r="AD43" i="2"/>
  <c r="AE43" i="2"/>
  <c r="AF43" i="2"/>
  <c r="AG43" i="2"/>
  <c r="AH43" i="2"/>
  <c r="AI43" i="2"/>
  <c r="AA28" i="2" l="1"/>
  <c r="AA24" i="2"/>
  <c r="AA21" i="2"/>
  <c r="AT17" i="2"/>
  <c r="AU17" i="2"/>
  <c r="AA30" i="2"/>
  <c r="AA26" i="2"/>
  <c r="AA22" i="2"/>
  <c r="J9" i="2"/>
  <c r="AA29" i="2"/>
  <c r="AD13" i="2"/>
  <c r="AE13" i="2" s="1"/>
  <c r="AE40" i="2" s="1"/>
  <c r="E20" i="2"/>
  <c r="N12" i="2"/>
  <c r="O11" i="2"/>
  <c r="K37" i="2"/>
  <c r="R7" i="2"/>
  <c r="Q34" i="2"/>
  <c r="L9" i="2"/>
  <c r="G36" i="2"/>
  <c r="N38" i="2"/>
  <c r="G34" i="2"/>
  <c r="AD17" i="2"/>
  <c r="K11" i="2"/>
  <c r="K17" i="2" s="1"/>
  <c r="J17" i="2"/>
  <c r="J25" i="2" s="1"/>
  <c r="Q9" i="2"/>
  <c r="P36" i="2"/>
  <c r="E22" i="2"/>
  <c r="E21" i="2"/>
  <c r="E24" i="2"/>
  <c r="E26" i="2"/>
  <c r="E23" i="2"/>
  <c r="E28" i="2"/>
  <c r="E30" i="2"/>
  <c r="AD40" i="2"/>
  <c r="E29" i="2"/>
  <c r="E25" i="2"/>
  <c r="AC17" i="2"/>
  <c r="S16" i="2"/>
  <c r="T13" i="2"/>
  <c r="M9" i="2"/>
  <c r="M17" i="2"/>
  <c r="M26" i="2" s="1"/>
  <c r="M35" i="2"/>
  <c r="V14" i="2"/>
  <c r="AE17" i="2"/>
  <c r="AF13" i="2"/>
  <c r="N10" i="2"/>
  <c r="T6" i="2"/>
  <c r="S33" i="2"/>
  <c r="K33" i="2"/>
  <c r="F17" i="2"/>
  <c r="F24" i="2" s="1"/>
  <c r="F20" i="2"/>
  <c r="Y15" i="2"/>
  <c r="R8" i="2"/>
  <c r="H17" i="2"/>
  <c r="D17" i="2"/>
  <c r="L17" i="2"/>
  <c r="L21" i="2" s="1"/>
  <c r="G17" i="2"/>
  <c r="G23" i="2" s="1"/>
  <c r="K24" i="2" l="1"/>
  <c r="K20" i="2"/>
  <c r="K9" i="2"/>
  <c r="K36" i="2" s="1"/>
  <c r="J36" i="2"/>
  <c r="G21" i="2"/>
  <c r="D21" i="2"/>
  <c r="D24" i="2"/>
  <c r="D27" i="2"/>
  <c r="D29" i="2"/>
  <c r="D25" i="2"/>
  <c r="D28" i="2"/>
  <c r="D30" i="2"/>
  <c r="D20" i="2"/>
  <c r="D22" i="2"/>
  <c r="D23" i="2"/>
  <c r="J20" i="2"/>
  <c r="J23" i="2"/>
  <c r="J22" i="2"/>
  <c r="J24" i="2"/>
  <c r="J28" i="2"/>
  <c r="J30" i="2"/>
  <c r="J26" i="2"/>
  <c r="J27" i="2"/>
  <c r="J21" i="2"/>
  <c r="J29" i="2"/>
  <c r="L36" i="2"/>
  <c r="L23" i="2"/>
  <c r="S7" i="2"/>
  <c r="R34" i="2"/>
  <c r="O12" i="2"/>
  <c r="N39" i="2"/>
  <c r="K21" i="2"/>
  <c r="K26" i="2"/>
  <c r="K27" i="2"/>
  <c r="K29" i="2"/>
  <c r="K22" i="2"/>
  <c r="K28" i="2"/>
  <c r="K30" i="2"/>
  <c r="W14" i="2"/>
  <c r="V41" i="2"/>
  <c r="AC22" i="2"/>
  <c r="AC21" i="2"/>
  <c r="AC24" i="2"/>
  <c r="AC20" i="2"/>
  <c r="AC25" i="2"/>
  <c r="AC26" i="2"/>
  <c r="AC28" i="2"/>
  <c r="AC30" i="2"/>
  <c r="AC23" i="2"/>
  <c r="AC29" i="2"/>
  <c r="K25" i="2"/>
  <c r="K38" i="2"/>
  <c r="L24" i="2"/>
  <c r="L26" i="2"/>
  <c r="L27" i="2"/>
  <c r="L29" i="2"/>
  <c r="L20" i="2"/>
  <c r="L22" i="2"/>
  <c r="L28" i="2"/>
  <c r="L25" i="2"/>
  <c r="L30" i="2"/>
  <c r="O10" i="2"/>
  <c r="N17" i="2"/>
  <c r="N26" i="2" s="1"/>
  <c r="N37" i="2"/>
  <c r="N24" i="2"/>
  <c r="T16" i="2"/>
  <c r="S43" i="2"/>
  <c r="Y42" i="2"/>
  <c r="D26" i="2"/>
  <c r="H21" i="2"/>
  <c r="H24" i="2"/>
  <c r="H20" i="2"/>
  <c r="H22" i="2"/>
  <c r="H25" i="2"/>
  <c r="H23" i="2"/>
  <c r="H27" i="2"/>
  <c r="H29" i="2"/>
  <c r="H30" i="2"/>
  <c r="H28" i="2"/>
  <c r="U6" i="2"/>
  <c r="T33" i="2"/>
  <c r="H26" i="2"/>
  <c r="M21" i="2"/>
  <c r="M28" i="2"/>
  <c r="M30" i="2"/>
  <c r="M20" i="2"/>
  <c r="M29" i="2"/>
  <c r="M25" i="2"/>
  <c r="M27" i="2"/>
  <c r="U13" i="2"/>
  <c r="T40" i="2"/>
  <c r="G20" i="2"/>
  <c r="G25" i="2"/>
  <c r="G27" i="2"/>
  <c r="G29" i="2"/>
  <c r="G26" i="2"/>
  <c r="G30" i="2"/>
  <c r="G28" i="2"/>
  <c r="G24" i="2"/>
  <c r="G22" i="2"/>
  <c r="S8" i="2"/>
  <c r="R35" i="2"/>
  <c r="F23" i="2"/>
  <c r="F25" i="2"/>
  <c r="F22" i="2"/>
  <c r="F21" i="2"/>
  <c r="F26" i="2"/>
  <c r="F28" i="2"/>
  <c r="F30" i="2"/>
  <c r="F27" i="2"/>
  <c r="F29" i="2"/>
  <c r="M24" i="2"/>
  <c r="AH13" i="2"/>
  <c r="AF17" i="2"/>
  <c r="AF40" i="2"/>
  <c r="M22" i="2"/>
  <c r="R9" i="2"/>
  <c r="Q36" i="2"/>
  <c r="K23" i="2"/>
  <c r="P11" i="2"/>
  <c r="O38" i="2"/>
  <c r="AC27" i="2"/>
  <c r="M23" i="2"/>
  <c r="M36" i="2"/>
  <c r="S9" i="2" l="1"/>
  <c r="R36" i="2"/>
  <c r="T8" i="2"/>
  <c r="S35" i="2"/>
  <c r="N20" i="2"/>
  <c r="N23" i="2"/>
  <c r="N22" i="2"/>
  <c r="N21" i="2"/>
  <c r="N28" i="2"/>
  <c r="N30" i="2"/>
  <c r="N29" i="2"/>
  <c r="N27" i="2"/>
  <c r="N25" i="2"/>
  <c r="P12" i="2"/>
  <c r="O39" i="2"/>
  <c r="T7" i="2"/>
  <c r="S34" i="2"/>
  <c r="W41" i="2"/>
  <c r="Y14" i="2"/>
  <c r="Q11" i="2"/>
  <c r="P38" i="2"/>
  <c r="I13" i="2"/>
  <c r="AI13" i="2"/>
  <c r="AH17" i="2"/>
  <c r="AH40" i="2"/>
  <c r="V13" i="2"/>
  <c r="U40" i="2"/>
  <c r="V6" i="2"/>
  <c r="U33" i="2"/>
  <c r="U16" i="2"/>
  <c r="T43" i="2"/>
  <c r="P10" i="2"/>
  <c r="O17" i="2"/>
  <c r="O37" i="2"/>
  <c r="O20" i="2" l="1"/>
  <c r="O23" i="2"/>
  <c r="O27" i="2"/>
  <c r="O29" i="2"/>
  <c r="O21" i="2"/>
  <c r="O30" i="2"/>
  <c r="O22" i="2"/>
  <c r="O28" i="2"/>
  <c r="O25" i="2"/>
  <c r="V16" i="2"/>
  <c r="U43" i="2"/>
  <c r="Y6" i="2"/>
  <c r="V33" i="2"/>
  <c r="Q10" i="2"/>
  <c r="P37" i="2"/>
  <c r="P17" i="2"/>
  <c r="P26" i="2"/>
  <c r="Q12" i="2"/>
  <c r="P39" i="2"/>
  <c r="U8" i="2"/>
  <c r="T35" i="2"/>
  <c r="O24" i="2"/>
  <c r="AI17" i="2"/>
  <c r="AI40" i="2"/>
  <c r="R11" i="2"/>
  <c r="Q38" i="2"/>
  <c r="U7" i="2"/>
  <c r="T34" i="2"/>
  <c r="W13" i="2"/>
  <c r="Y13" i="2" s="1"/>
  <c r="V40" i="2"/>
  <c r="I17" i="2"/>
  <c r="I40" i="2"/>
  <c r="Y41" i="2"/>
  <c r="O26" i="2"/>
  <c r="T9" i="2"/>
  <c r="S36" i="2"/>
  <c r="Y40" i="2" l="1"/>
  <c r="U9" i="2"/>
  <c r="T36" i="2"/>
  <c r="V8" i="2"/>
  <c r="U35" i="2"/>
  <c r="I22" i="2"/>
  <c r="I21" i="2"/>
  <c r="I24" i="2"/>
  <c r="I26" i="2"/>
  <c r="I28" i="2"/>
  <c r="I30" i="2"/>
  <c r="I20" i="2"/>
  <c r="I25" i="2"/>
  <c r="I23" i="2"/>
  <c r="I29" i="2"/>
  <c r="P21" i="2"/>
  <c r="P20" i="2"/>
  <c r="P22" i="2"/>
  <c r="P27" i="2"/>
  <c r="P29" i="2"/>
  <c r="P30" i="2"/>
  <c r="P28" i="2"/>
  <c r="P23" i="2"/>
  <c r="P25" i="2"/>
  <c r="S11" i="2"/>
  <c r="R38" i="2"/>
  <c r="I27" i="2"/>
  <c r="V7" i="2"/>
  <c r="U34" i="2"/>
  <c r="R12" i="2"/>
  <c r="Q39" i="2"/>
  <c r="P24" i="2"/>
  <c r="Y33" i="2"/>
  <c r="W16" i="2"/>
  <c r="Y16" i="2" s="1"/>
  <c r="V43" i="2"/>
  <c r="W40" i="2"/>
  <c r="R10" i="2"/>
  <c r="Q37" i="2"/>
  <c r="Q17" i="2"/>
  <c r="Q28" i="2" l="1"/>
  <c r="Q30" i="2"/>
  <c r="Q20" i="2"/>
  <c r="Q27" i="2"/>
  <c r="Q29" i="2"/>
  <c r="Q21" i="2"/>
  <c r="Q22" i="2"/>
  <c r="Q23" i="2"/>
  <c r="Q25" i="2"/>
  <c r="S12" i="2"/>
  <c r="R39" i="2"/>
  <c r="Z8" i="2"/>
  <c r="V35" i="2"/>
  <c r="Y8" i="2"/>
  <c r="V9" i="2"/>
  <c r="U36" i="2"/>
  <c r="Q26" i="2"/>
  <c r="Y43" i="2"/>
  <c r="W7" i="2"/>
  <c r="Y7" i="2"/>
  <c r="V34" i="2"/>
  <c r="T11" i="2"/>
  <c r="S38" i="2"/>
  <c r="Q24" i="2"/>
  <c r="W43" i="2"/>
  <c r="R24" i="2"/>
  <c r="S10" i="2"/>
  <c r="R37" i="2"/>
  <c r="R17" i="2"/>
  <c r="Y34" i="2" l="1"/>
  <c r="Y35" i="2"/>
  <c r="T12" i="2"/>
  <c r="S39" i="2"/>
  <c r="T10" i="2"/>
  <c r="S37" i="2"/>
  <c r="S17" i="2"/>
  <c r="U11" i="2"/>
  <c r="T38" i="2"/>
  <c r="V36" i="2"/>
  <c r="Z35" i="2"/>
  <c r="R20" i="2"/>
  <c r="R28" i="2"/>
  <c r="R29" i="2"/>
  <c r="R27" i="2"/>
  <c r="R30" i="2"/>
  <c r="R21" i="2"/>
  <c r="R22" i="2"/>
  <c r="R23" i="2"/>
  <c r="R25" i="2"/>
  <c r="W9" i="2"/>
  <c r="W34" i="2"/>
  <c r="R26" i="2"/>
  <c r="W36" i="2" l="1"/>
  <c r="S29" i="2"/>
  <c r="S28" i="2"/>
  <c r="S20" i="2"/>
  <c r="S27" i="2"/>
  <c r="S30" i="2"/>
  <c r="S21" i="2"/>
  <c r="S22" i="2"/>
  <c r="S23" i="2"/>
  <c r="S25" i="2"/>
  <c r="S24" i="2"/>
  <c r="S26" i="2"/>
  <c r="V11" i="2"/>
  <c r="U38" i="2"/>
  <c r="U10" i="2"/>
  <c r="T37" i="2"/>
  <c r="T17" i="2"/>
  <c r="T24" i="2" s="1"/>
  <c r="Y9" i="2"/>
  <c r="U12" i="2"/>
  <c r="T39" i="2"/>
  <c r="V12" i="2" l="1"/>
  <c r="U39" i="2"/>
  <c r="W11" i="2"/>
  <c r="Y11" i="2" s="1"/>
  <c r="V38" i="2"/>
  <c r="Y36" i="2"/>
  <c r="V10" i="2"/>
  <c r="U37" i="2"/>
  <c r="U17" i="2"/>
  <c r="U24" i="2" s="1"/>
  <c r="T29" i="2"/>
  <c r="T28" i="2"/>
  <c r="T20" i="2"/>
  <c r="T27" i="2"/>
  <c r="T30" i="2"/>
  <c r="T21" i="2"/>
  <c r="T22" i="2"/>
  <c r="T23" i="2"/>
  <c r="T25" i="2"/>
  <c r="T26" i="2"/>
  <c r="U26" i="2" l="1"/>
  <c r="W10" i="2"/>
  <c r="V37" i="2"/>
  <c r="V4" i="2"/>
  <c r="V17" i="2"/>
  <c r="V24" i="2" s="1"/>
  <c r="W38" i="2"/>
  <c r="Y38" i="2"/>
  <c r="U29" i="2"/>
  <c r="U28" i="2"/>
  <c r="U27" i="2"/>
  <c r="U20" i="2"/>
  <c r="U30" i="2"/>
  <c r="U22" i="2"/>
  <c r="U21" i="2"/>
  <c r="U23" i="2"/>
  <c r="U25" i="2"/>
  <c r="W12" i="2"/>
  <c r="Y12" i="2" s="1"/>
  <c r="V39" i="2"/>
  <c r="Z10" i="2" l="1"/>
  <c r="AB10" i="2"/>
  <c r="V26" i="2"/>
  <c r="Y39" i="2"/>
  <c r="V29" i="2"/>
  <c r="V28" i="2"/>
  <c r="V20" i="2"/>
  <c r="V27" i="2"/>
  <c r="V30" i="2"/>
  <c r="V21" i="2"/>
  <c r="AB7" i="2" s="1"/>
  <c r="V22" i="2"/>
  <c r="V23" i="2"/>
  <c r="V25" i="2"/>
  <c r="X10" i="2"/>
  <c r="W37" i="2"/>
  <c r="W17" i="2"/>
  <c r="W39" i="2"/>
  <c r="Y10" i="2"/>
  <c r="Y37" i="2" l="1"/>
  <c r="Y17" i="2"/>
  <c r="X37" i="2"/>
  <c r="AB9" i="2"/>
  <c r="AB34" i="2"/>
  <c r="X7" i="2"/>
  <c r="Z14" i="2"/>
  <c r="AB14" i="2"/>
  <c r="Z12" i="2"/>
  <c r="AB12" i="2"/>
  <c r="W20" i="2"/>
  <c r="W22" i="2"/>
  <c r="W29" i="2"/>
  <c r="W28" i="2"/>
  <c r="W27" i="2"/>
  <c r="W30" i="2"/>
  <c r="W21" i="2"/>
  <c r="W23" i="2"/>
  <c r="W25" i="2"/>
  <c r="AB11" i="2"/>
  <c r="Z11" i="2"/>
  <c r="AB16" i="2"/>
  <c r="Z16" i="2"/>
  <c r="Z15" i="2"/>
  <c r="AB15" i="2"/>
  <c r="AB37" i="2"/>
  <c r="W26" i="2"/>
  <c r="W24" i="2"/>
  <c r="Z13" i="2"/>
  <c r="AB13" i="2"/>
  <c r="Z37" i="2"/>
  <c r="Z42" i="2" l="1"/>
  <c r="AB38" i="2"/>
  <c r="X11" i="2"/>
  <c r="AB41" i="2"/>
  <c r="X14" i="2"/>
  <c r="AB17" i="2"/>
  <c r="AB28" i="2" s="1"/>
  <c r="AB40" i="2"/>
  <c r="X13" i="2"/>
  <c r="Z43" i="2"/>
  <c r="Z41" i="2"/>
  <c r="AB36" i="2"/>
  <c r="Y29" i="2"/>
  <c r="Y28" i="2"/>
  <c r="Y20" i="2"/>
  <c r="Y27" i="2"/>
  <c r="Y30" i="2"/>
  <c r="Y21" i="2"/>
  <c r="Y22" i="2"/>
  <c r="Y23" i="2"/>
  <c r="Y25" i="2"/>
  <c r="Y26" i="2"/>
  <c r="Z40" i="2"/>
  <c r="AB43" i="2"/>
  <c r="AB30" i="2"/>
  <c r="X16" i="2"/>
  <c r="AB26" i="2"/>
  <c r="AB39" i="2"/>
  <c r="X12" i="2"/>
  <c r="X17" i="2" s="1"/>
  <c r="X9" i="2"/>
  <c r="X34" i="2"/>
  <c r="AB29" i="2"/>
  <c r="AB42" i="2"/>
  <c r="X15" i="2"/>
  <c r="Z38" i="2"/>
  <c r="Z39" i="2"/>
  <c r="Y24" i="2"/>
  <c r="AB25" i="2" l="1"/>
  <c r="AB23" i="2"/>
  <c r="AB27" i="2"/>
  <c r="X20" i="2"/>
  <c r="X22" i="2"/>
  <c r="X24" i="2"/>
  <c r="X39" i="2"/>
  <c r="X26" i="2"/>
  <c r="X27" i="2"/>
  <c r="X40" i="2"/>
  <c r="X28" i="2"/>
  <c r="X41" i="2"/>
  <c r="X29" i="2"/>
  <c r="X42" i="2"/>
  <c r="X23" i="2"/>
  <c r="X36" i="2"/>
  <c r="X21" i="2"/>
  <c r="X30" i="2"/>
  <c r="X43" i="2"/>
  <c r="AB20" i="2"/>
  <c r="AB22" i="2"/>
  <c r="Z7" i="2"/>
  <c r="AB21" i="2"/>
  <c r="AB24" i="2"/>
  <c r="X25" i="2"/>
  <c r="X38" i="2"/>
  <c r="Z9" i="2" l="1"/>
  <c r="Z17" i="2"/>
  <c r="Z21" i="2" s="1"/>
  <c r="Z34" i="2"/>
  <c r="Z20" i="2" l="1"/>
  <c r="Z22" i="2"/>
  <c r="Z24" i="2"/>
  <c r="Z29" i="2"/>
  <c r="Z30" i="2"/>
  <c r="Z27" i="2"/>
  <c r="Z26" i="2"/>
  <c r="Z28" i="2"/>
  <c r="Z25" i="2"/>
  <c r="Z23" i="2"/>
  <c r="Z36" i="2"/>
</calcChain>
</file>

<file path=xl/sharedStrings.xml><?xml version="1.0" encoding="utf-8"?>
<sst xmlns="http://schemas.openxmlformats.org/spreadsheetml/2006/main" count="213" uniqueCount="43">
  <si>
    <t>Oxygen</t>
  </si>
  <si>
    <t>Nitrogen</t>
  </si>
  <si>
    <t>Na2CO3.H2O</t>
  </si>
  <si>
    <t>CO2</t>
  </si>
  <si>
    <t>H20</t>
  </si>
  <si>
    <t>Na2SO4</t>
  </si>
  <si>
    <t>NaCl</t>
  </si>
  <si>
    <t>NaHCO3(total)</t>
  </si>
  <si>
    <t>NaHCO3(s)</t>
  </si>
  <si>
    <t>NaHCO3(aq)</t>
  </si>
  <si>
    <t>Na2CO3</t>
  </si>
  <si>
    <t>(kmol/s)</t>
  </si>
  <si>
    <t>Mole Flow</t>
  </si>
  <si>
    <t>Na2CO3*H2O</t>
  </si>
  <si>
    <r>
      <t>(X</t>
    </r>
    <r>
      <rPr>
        <b/>
        <vertAlign val="subscript"/>
        <sz val="11"/>
        <color theme="1"/>
        <rFont val="Calibri"/>
        <family val="2"/>
        <scheme val="minor"/>
      </rPr>
      <t>weight</t>
    </r>
    <r>
      <rPr>
        <b/>
        <sz val="11"/>
        <color theme="1"/>
        <rFont val="Calibri"/>
        <family val="2"/>
        <scheme val="minor"/>
      </rPr>
      <t>)</t>
    </r>
  </si>
  <si>
    <t>(% weight)</t>
  </si>
  <si>
    <t>Mass Fraction</t>
  </si>
  <si>
    <t>Total</t>
  </si>
  <si>
    <t>(kg/s)</t>
  </si>
  <si>
    <t>Total Mass Flow(Kg/s)</t>
  </si>
  <si>
    <t>P(bar)</t>
  </si>
  <si>
    <r>
      <t>T(C</t>
    </r>
    <r>
      <rPr>
        <sz val="11"/>
        <color theme="1"/>
        <rFont val="Calibri"/>
        <family val="2"/>
      </rPr>
      <t>°)</t>
    </r>
  </si>
  <si>
    <t>P</t>
  </si>
  <si>
    <t>7B</t>
  </si>
  <si>
    <t>Streams</t>
  </si>
  <si>
    <r>
      <t>g</t>
    </r>
    <r>
      <rPr>
        <sz val="11"/>
        <color theme="1"/>
        <rFont val="Calibri"/>
        <family val="2"/>
      </rPr>
      <t>Δz</t>
    </r>
  </si>
  <si>
    <t xml:space="preserve">         =</t>
  </si>
  <si>
    <t>m</t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</si>
  <si>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</si>
  <si>
    <t xml:space="preserve">       =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</si>
  <si>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</si>
  <si>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>Ḟ</t>
  </si>
  <si>
    <t xml:space="preserve">        =</t>
  </si>
  <si>
    <t xml:space="preserve"> =</t>
  </si>
  <si>
    <t>ṁ(gΔz+Ḟ)</t>
  </si>
  <si>
    <t>kg</t>
  </si>
  <si>
    <t>s</t>
  </si>
  <si>
    <t>W</t>
  </si>
  <si>
    <r>
      <rPr>
        <sz val="11"/>
        <color theme="1"/>
        <rFont val="Calibri"/>
        <family val="2"/>
      </rPr>
      <t>Ẇ</t>
    </r>
    <r>
      <rPr>
        <vertAlign val="subscript"/>
        <sz val="11"/>
        <color theme="1"/>
        <rFont val="Calibri"/>
        <family val="2"/>
      </rPr>
      <t>s</t>
    </r>
  </si>
  <si>
    <t>w</t>
  </si>
  <si>
    <t>kW</t>
  </si>
  <si>
    <r>
      <t>Ẇ</t>
    </r>
    <r>
      <rPr>
        <vertAlign val="subscript"/>
        <sz val="11"/>
        <color theme="1"/>
        <rFont val="Calibri"/>
        <family val="2"/>
      </rPr>
      <t>supply</t>
    </r>
  </si>
  <si>
    <t xml:space="preserve">     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</si>
</sst>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0" fillId="0" borderId="0" xfId="0" applyFont="1" applyBorder="1"/>
    <xf numFmtId="164" fontId="0" fillId="0" borderId="1" xfId="0" applyNumberFormat="1" applyFont="1" applyBorder="1"/>
    <xf numFmtId="0" fontId="0" fillId="0" borderId="0" xfId="0" applyFill="1" applyBorder="1"/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vertical="center"/>
    </xf>
    <xf numFmtId="2" fontId="0" fillId="0" borderId="0" xfId="0" applyNumberFormat="1" applyBorder="1"/>
    <xf numFmtId="0" fontId="0" fillId="0" borderId="1" xfId="0" applyBorder="1"/>
    <xf numFmtId="2" fontId="0" fillId="0" borderId="1" xfId="0" applyNumberFormat="1" applyBorder="1"/>
    <xf numFmtId="165" fontId="0" fillId="0" borderId="1" xfId="0" applyNumberFormat="1" applyBorder="1"/>
    <xf numFmtId="164" fontId="0" fillId="0" borderId="1" xfId="0" applyNumberFormat="1" applyBorder="1"/>
    <xf numFmtId="2" fontId="0" fillId="0" borderId="0" xfId="0" applyNumberFormat="1" applyFont="1" applyBorder="1"/>
    <xf numFmtId="0" fontId="0" fillId="0" borderId="1" xfId="0" applyFont="1" applyBorder="1"/>
    <xf numFmtId="0" fontId="0" fillId="0" borderId="0" xfId="0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0" xfId="0" applyFont="1"/>
    <xf numFmtId="2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</xdr:colOff>
      <xdr:row>1</xdr:row>
      <xdr:rowOff>95250</xdr:rowOff>
    </xdr:from>
    <xdr:to>
      <xdr:col>8</xdr:col>
      <xdr:colOff>617220</xdr:colOff>
      <xdr:row>18</xdr:row>
      <xdr:rowOff>22860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FD43CF0-1C41-46C2-88E1-E0169C03A872}"/>
            </a:ext>
          </a:extLst>
        </xdr:cNvPr>
        <xdr:cNvSpPr txBox="1"/>
      </xdr:nvSpPr>
      <xdr:spPr>
        <a:xfrm>
          <a:off x="3810" y="278130"/>
          <a:ext cx="5734050" cy="30365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259080</xdr:colOff>
      <xdr:row>3</xdr:row>
      <xdr:rowOff>121920</xdr:rowOff>
    </xdr:from>
    <xdr:to>
      <xdr:col>4</xdr:col>
      <xdr:colOff>594360</xdr:colOff>
      <xdr:row>10</xdr:row>
      <xdr:rowOff>99060</xdr:rowOff>
    </xdr:to>
    <xdr:sp macro="" textlink="">
      <xdr:nvSpPr>
        <xdr:cNvPr id="3" name="Cylinder 2">
          <a:extLst>
            <a:ext uri="{FF2B5EF4-FFF2-40B4-BE49-F238E27FC236}">
              <a16:creationId xmlns:a16="http://schemas.microsoft.com/office/drawing/2014/main" id="{BF75EAEE-6409-45E3-8C22-845E6A547A38}"/>
            </a:ext>
          </a:extLst>
        </xdr:cNvPr>
        <xdr:cNvSpPr/>
      </xdr:nvSpPr>
      <xdr:spPr>
        <a:xfrm>
          <a:off x="2179320" y="670560"/>
          <a:ext cx="975360" cy="1257300"/>
        </a:xfrm>
        <a:prstGeom prst="can">
          <a:avLst>
            <a:gd name="adj" fmla="val 22266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Storage</a:t>
          </a:r>
          <a:r>
            <a:rPr lang="en-US" sz="1100" baseline="0"/>
            <a:t> tank</a:t>
          </a:r>
          <a:endParaRPr lang="en-US" sz="1100"/>
        </a:p>
      </xdr:txBody>
    </xdr:sp>
    <xdr:clientData/>
  </xdr:twoCellAnchor>
  <xdr:twoCellAnchor>
    <xdr:from>
      <xdr:col>0</xdr:col>
      <xdr:colOff>403860</xdr:colOff>
      <xdr:row>15</xdr:row>
      <xdr:rowOff>87630</xdr:rowOff>
    </xdr:from>
    <xdr:to>
      <xdr:col>5</xdr:col>
      <xdr:colOff>152400</xdr:colOff>
      <xdr:row>17</xdr:row>
      <xdr:rowOff>148590</xdr:rowOff>
    </xdr:to>
    <xdr:sp macro="" textlink="">
      <xdr:nvSpPr>
        <xdr:cNvPr id="4" name="Wave 3">
          <a:extLst>
            <a:ext uri="{FF2B5EF4-FFF2-40B4-BE49-F238E27FC236}">
              <a16:creationId xmlns:a16="http://schemas.microsoft.com/office/drawing/2014/main" id="{76963052-8481-486B-AFEC-C790B36539C2}"/>
            </a:ext>
          </a:extLst>
        </xdr:cNvPr>
        <xdr:cNvSpPr/>
      </xdr:nvSpPr>
      <xdr:spPr>
        <a:xfrm>
          <a:off x="403860" y="2830830"/>
          <a:ext cx="2948940" cy="426720"/>
        </a:xfrm>
        <a:prstGeom prst="wave">
          <a:avLst>
            <a:gd name="adj1" fmla="val 0"/>
            <a:gd name="adj2" fmla="val 123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Brine</a:t>
          </a:r>
          <a:r>
            <a:rPr lang="en-US" sz="1100" baseline="0"/>
            <a:t> pool </a:t>
          </a:r>
          <a:endParaRPr lang="en-US" sz="1100"/>
        </a:p>
      </xdr:txBody>
    </xdr:sp>
    <xdr:clientData/>
  </xdr:twoCellAnchor>
  <xdr:twoCellAnchor>
    <xdr:from>
      <xdr:col>2</xdr:col>
      <xdr:colOff>590550</xdr:colOff>
      <xdr:row>3</xdr:row>
      <xdr:rowOff>121920</xdr:rowOff>
    </xdr:from>
    <xdr:to>
      <xdr:col>4</xdr:col>
      <xdr:colOff>106680</xdr:colOff>
      <xdr:row>3</xdr:row>
      <xdr:rowOff>129540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9B756C13-FA96-4647-AED7-BF57B7A1B339}"/>
            </a:ext>
          </a:extLst>
        </xdr:cNvPr>
        <xdr:cNvCxnSpPr>
          <a:stCxn id="3" idx="1"/>
        </xdr:cNvCxnSpPr>
      </xdr:nvCxnSpPr>
      <xdr:spPr>
        <a:xfrm flipH="1">
          <a:off x="1870710" y="670560"/>
          <a:ext cx="79629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594361</xdr:colOff>
      <xdr:row>3</xdr:row>
      <xdr:rowOff>133350</xdr:rowOff>
    </xdr:from>
    <xdr:to>
      <xdr:col>2</xdr:col>
      <xdr:colOff>594543</xdr:colOff>
      <xdr:row>15</xdr:row>
      <xdr:rowOff>87630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0ECD7D23-3203-4381-BFE1-D419F940EA54}"/>
            </a:ext>
          </a:extLst>
        </xdr:cNvPr>
        <xdr:cNvCxnSpPr>
          <a:stCxn id="4" idx="0"/>
        </xdr:cNvCxnSpPr>
      </xdr:nvCxnSpPr>
      <xdr:spPr>
        <a:xfrm flipH="1" flipV="1">
          <a:off x="1874521" y="681990"/>
          <a:ext cx="182" cy="21488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</xdr:colOff>
      <xdr:row>6</xdr:row>
      <xdr:rowOff>19050</xdr:rowOff>
    </xdr:from>
    <xdr:to>
      <xdr:col>2</xdr:col>
      <xdr:colOff>548640</xdr:colOff>
      <xdr:row>7</xdr:row>
      <xdr:rowOff>57150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9D8F7E48-98B0-40DF-8BAF-E1A6C71D6004}"/>
            </a:ext>
          </a:extLst>
        </xdr:cNvPr>
        <xdr:cNvSpPr txBox="1"/>
      </xdr:nvSpPr>
      <xdr:spPr>
        <a:xfrm>
          <a:off x="1295400" y="1116330"/>
          <a:ext cx="533400" cy="220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110m</a:t>
          </a:r>
        </a:p>
      </xdr:txBody>
    </xdr:sp>
    <xdr:clientData/>
  </xdr:twoCellAnchor>
  <xdr:twoCellAnchor>
    <xdr:from>
      <xdr:col>0</xdr:col>
      <xdr:colOff>64770</xdr:colOff>
      <xdr:row>18</xdr:row>
      <xdr:rowOff>137160</xdr:rowOff>
    </xdr:from>
    <xdr:to>
      <xdr:col>6</xdr:col>
      <xdr:colOff>175260</xdr:colOff>
      <xdr:row>24</xdr:row>
      <xdr:rowOff>125730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C056B48B-291F-4283-AEFB-2598F78E25B0}"/>
                </a:ext>
              </a:extLst>
            </xdr:cNvPr>
            <xdr:cNvSpPr txBox="1"/>
          </xdr:nvSpPr>
          <xdr:spPr>
            <a:xfrm>
              <a:off x="64770" y="3429000"/>
              <a:ext cx="3950970" cy="10858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Mechanical</a:t>
              </a:r>
              <a:r>
                <a:rPr lang="en-US" sz="1100" baseline="0"/>
                <a:t> energy balance</a:t>
              </a:r>
            </a:p>
            <a:p>
              <a:r>
                <a:rPr lang="en-US" sz="1400" baseline="0"/>
                <a:t>1.</a:t>
              </a:r>
              <a14:m>
                <m:oMath xmlns:m="http://schemas.openxmlformats.org/officeDocument/2006/math">
                  <m:r>
                    <a:rPr lang="en-US" sz="1400" b="0" i="1" baseline="0">
                      <a:latin typeface="Cambria Math" panose="02040503050406030204" pitchFamily="18" charset="0"/>
                    </a:rPr>
                    <m:t>ṁ</m:t>
                  </m:r>
                  <m:d>
                    <m:dPr>
                      <m:ctrlPr>
                        <a:rPr lang="en-US" sz="1400" b="0" i="1" baseline="0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400" b="0" i="1" baseline="0">
                          <a:latin typeface="Cambria Math" panose="02040503050406030204" pitchFamily="18" charset="0"/>
                        </a:rPr>
                        <m:t>𝑔</m:t>
                      </m:r>
                      <m:r>
                        <m:rPr>
                          <m:sty m:val="p"/>
                        </m:rPr>
                        <a:rPr lang="el-GR" sz="1400" b="0" i="1" baseline="0">
                          <a:latin typeface="Cambria Math" panose="02040503050406030204" pitchFamily="18" charset="0"/>
                        </a:rPr>
                        <m:t>Δ</m:t>
                      </m:r>
                      <m:r>
                        <a:rPr lang="en-US" sz="1400" b="0" i="1" baseline="0">
                          <a:latin typeface="Cambria Math" panose="02040503050406030204" pitchFamily="18" charset="0"/>
                        </a:rPr>
                        <m:t>𝑧</m:t>
                      </m:r>
                      <m:r>
                        <a:rPr lang="en-US" sz="1400" b="0" i="1" baseline="0">
                          <a:latin typeface="Cambria Math" panose="02040503050406030204" pitchFamily="18" charset="0"/>
                        </a:rPr>
                        <m:t>+Ḟ</m:t>
                      </m:r>
                    </m:e>
                  </m:d>
                  <m:r>
                    <a:rPr lang="en-US" sz="1400" b="0" i="1" baseline="0">
                      <a:latin typeface="Cambria Math" panose="02040503050406030204" pitchFamily="18" charset="0"/>
                    </a:rPr>
                    <m:t>=−</m:t>
                  </m:r>
                  <m:sSub>
                    <m:sSubPr>
                      <m:ctrlPr>
                        <a:rPr lang="en-US" sz="14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400" b="0" i="1" baseline="0">
                          <a:latin typeface="Cambria Math" panose="02040503050406030204" pitchFamily="18" charset="0"/>
                        </a:rPr>
                        <m:t>Ẇ</m:t>
                      </m:r>
                    </m:e>
                    <m:sub>
                      <m:r>
                        <a:rPr lang="en-US" sz="1400" b="0" i="1" baseline="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</m:oMath>
              </a14:m>
              <a:endParaRPr lang="en-US" sz="1400" b="0" baseline="0"/>
            </a:p>
            <a:p>
              <a:r>
                <a:rPr lang="en-US" sz="1400"/>
                <a:t>Efficiency</a:t>
              </a:r>
            </a:p>
            <a:p>
              <a:r>
                <a:rPr lang="en-US" sz="1400"/>
                <a:t>2.</a:t>
              </a:r>
              <a14:m>
                <m:oMath xmlns:m="http://schemas.openxmlformats.org/officeDocument/2006/math">
                  <m:r>
                    <a:rPr lang="en-US" sz="1400" b="0" i="1">
                      <a:latin typeface="Cambria Math" panose="02040503050406030204" pitchFamily="18" charset="0"/>
                    </a:rPr>
                    <m:t>0.55=</m:t>
                  </m:r>
                  <m:f>
                    <m:fPr>
                      <m:ctrlPr>
                        <a:rPr lang="en-US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𝑤𝑜𝑟𝑘</m:t>
                      </m:r>
                      <m:r>
                        <a:rPr lang="en-US" sz="14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𝑢𝑠𝑒𝑑</m:t>
                      </m:r>
                    </m:num>
                    <m:den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𝑤𝑜𝑟𝑘</m:t>
                      </m:r>
                      <m:r>
                        <a:rPr lang="en-US" sz="14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𝑠𝑢𝑝𝑝𝑙𝑖𝑒𝑑</m:t>
                      </m:r>
                    </m:den>
                  </m:f>
                </m:oMath>
              </a14:m>
              <a:endParaRPr lang="en-US" sz="1400"/>
            </a:p>
            <a:p>
              <a:endParaRPr lang="en-US" sz="1400"/>
            </a:p>
          </xdr:txBody>
        </xdr:sp>
      </mc:Choice>
      <mc:Fallback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C056B48B-291F-4283-AEFB-2598F78E25B0}"/>
                </a:ext>
              </a:extLst>
            </xdr:cNvPr>
            <xdr:cNvSpPr txBox="1"/>
          </xdr:nvSpPr>
          <xdr:spPr>
            <a:xfrm>
              <a:off x="64770" y="3429000"/>
              <a:ext cx="3950970" cy="10858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Mechanical</a:t>
              </a:r>
              <a:r>
                <a:rPr lang="en-US" sz="1100" baseline="0"/>
                <a:t> energy balance</a:t>
              </a:r>
            </a:p>
            <a:p>
              <a:r>
                <a:rPr lang="en-US" sz="1400" baseline="0"/>
                <a:t>1.</a:t>
              </a:r>
              <a:r>
                <a:rPr lang="en-US" sz="1400" b="0" i="0" baseline="0">
                  <a:latin typeface="Cambria Math" panose="02040503050406030204" pitchFamily="18" charset="0"/>
                </a:rPr>
                <a:t>ṁ(𝑔</a:t>
              </a:r>
              <a:r>
                <a:rPr lang="el-GR" sz="1400" b="0" i="0" baseline="0">
                  <a:latin typeface="Cambria Math" panose="02040503050406030204" pitchFamily="18" charset="0"/>
                </a:rPr>
                <a:t>Δ</a:t>
              </a:r>
              <a:r>
                <a:rPr lang="en-US" sz="1400" b="0" i="0" baseline="0">
                  <a:latin typeface="Cambria Math" panose="02040503050406030204" pitchFamily="18" charset="0"/>
                </a:rPr>
                <a:t>𝑧+Ḟ)=−Ẇ_𝑠</a:t>
              </a:r>
              <a:endParaRPr lang="en-US" sz="1400" b="0" baseline="0"/>
            </a:p>
            <a:p>
              <a:r>
                <a:rPr lang="en-US" sz="1400"/>
                <a:t>Efficiency</a:t>
              </a:r>
            </a:p>
            <a:p>
              <a:r>
                <a:rPr lang="en-US" sz="1400"/>
                <a:t>2.</a:t>
              </a:r>
              <a:r>
                <a:rPr lang="en-US" sz="1400" b="0" i="0">
                  <a:latin typeface="Cambria Math" panose="02040503050406030204" pitchFamily="18" charset="0"/>
                </a:rPr>
                <a:t>0.55=(𝑤𝑜𝑟𝑘 𝑢𝑠𝑒𝑑)/(𝑤𝑜𝑟𝑘 𝑠𝑢𝑝𝑝𝑙𝑖𝑒𝑑)</a:t>
              </a:r>
              <a:endParaRPr lang="en-US" sz="1400"/>
            </a:p>
            <a:p>
              <a:endParaRPr lang="en-US" sz="1400"/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nish/Desktop/Sophomore%20Fall%20Semester/Course%20Content/ChE%20307/case%20study-Ronis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to 7"/>
      <sheetName val="8 and 9"/>
      <sheetName val="10"/>
      <sheetName val="11"/>
      <sheetName val="12"/>
      <sheetName val="13"/>
    </sheetNames>
    <sheetDataSet>
      <sheetData sheetId="0">
        <row r="4">
          <cell r="CB4">
            <v>17.786918520810435</v>
          </cell>
        </row>
        <row r="6">
          <cell r="BH6">
            <v>42.832484090785961</v>
          </cell>
        </row>
        <row r="7">
          <cell r="BP7">
            <v>1.7786918520810435</v>
          </cell>
        </row>
        <row r="12">
          <cell r="BH12">
            <v>50.119422080565833</v>
          </cell>
        </row>
        <row r="16">
          <cell r="G16">
            <v>49.083333333333329</v>
          </cell>
          <cell r="X16">
            <v>18.208333333333332</v>
          </cell>
          <cell r="BS16">
            <v>6.6392068092853274</v>
          </cell>
        </row>
        <row r="17">
          <cell r="G17">
            <v>4.75</v>
          </cell>
        </row>
        <row r="18">
          <cell r="G18">
            <v>150.41666666666666</v>
          </cell>
          <cell r="Z18">
            <v>64.35528401585205</v>
          </cell>
          <cell r="AJ18">
            <v>67.903915663609283</v>
          </cell>
        </row>
        <row r="19">
          <cell r="G19">
            <v>31.666666666666664</v>
          </cell>
        </row>
        <row r="20">
          <cell r="G20">
            <v>555.75</v>
          </cell>
        </row>
        <row r="25">
          <cell r="AJ25">
            <v>14.659701685576096</v>
          </cell>
        </row>
      </sheetData>
      <sheetData sheetId="1"/>
      <sheetData sheetId="2"/>
      <sheetData sheetId="3">
        <row r="12">
          <cell r="W12">
            <v>18.21</v>
          </cell>
        </row>
        <row r="13">
          <cell r="AA13">
            <v>27.608298045403394</v>
          </cell>
        </row>
        <row r="15">
          <cell r="AA15">
            <v>24.541666666666664</v>
          </cell>
        </row>
        <row r="16">
          <cell r="AA16">
            <v>551.3453031843884</v>
          </cell>
        </row>
        <row r="17">
          <cell r="W17">
            <v>150.41666666666666</v>
          </cell>
        </row>
        <row r="18">
          <cell r="W18">
            <v>31.666666666666664</v>
          </cell>
        </row>
        <row r="20">
          <cell r="G20">
            <v>9.0729787416214087</v>
          </cell>
        </row>
        <row r="22">
          <cell r="G22">
            <v>47.950961659432593</v>
          </cell>
        </row>
        <row r="23">
          <cell r="G23">
            <v>555.28634770361987</v>
          </cell>
        </row>
        <row r="24">
          <cell r="C24">
            <v>150.41666666666666</v>
          </cell>
        </row>
        <row r="25">
          <cell r="C25">
            <v>31.666666666666664</v>
          </cell>
        </row>
      </sheetData>
      <sheetData sheetId="4"/>
      <sheetData sheetId="5">
        <row r="22">
          <cell r="D22">
            <v>9.0014122740479046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8"/>
  <sheetViews>
    <sheetView workbookViewId="0">
      <pane xSplit="2" topLeftCell="C1" activePane="topRight" state="frozen"/>
      <selection pane="topRight" activeCell="P6" sqref="P6"/>
    </sheetView>
  </sheetViews>
  <sheetFormatPr defaultColWidth="8.89453125" defaultRowHeight="14.4" x14ac:dyDescent="0.55000000000000004"/>
  <cols>
    <col min="1" max="1" width="18" style="1" bestFit="1" customWidth="1"/>
    <col min="2" max="2" width="12.3125" style="1" bestFit="1" customWidth="1"/>
    <col min="3" max="3" width="8.89453125" style="1"/>
    <col min="4" max="12" width="9" style="1" bestFit="1" customWidth="1"/>
    <col min="13" max="13" width="8.5234375" style="1" bestFit="1" customWidth="1"/>
    <col min="14" max="23" width="9" style="1" bestFit="1" customWidth="1"/>
    <col min="24" max="24" width="9" style="1" customWidth="1"/>
    <col min="25" max="33" width="9" style="1" bestFit="1" customWidth="1"/>
    <col min="34" max="34" width="8.3125" style="1" bestFit="1" customWidth="1"/>
    <col min="35" max="48" width="9" style="1" bestFit="1" customWidth="1"/>
    <col min="49" max="16384" width="8.89453125" style="1"/>
  </cols>
  <sheetData>
    <row r="1" spans="1:48" ht="14.7" thickBot="1" x14ac:dyDescent="0.6">
      <c r="B1" s="1" t="s">
        <v>24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4" t="s">
        <v>23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>
        <v>19</v>
      </c>
      <c r="X1" s="4">
        <v>20</v>
      </c>
      <c r="Y1" s="1">
        <v>21</v>
      </c>
      <c r="Z1" s="1">
        <v>22</v>
      </c>
      <c r="AA1" s="1">
        <v>23</v>
      </c>
      <c r="AB1" s="4">
        <v>24</v>
      </c>
      <c r="AC1" s="14" t="s">
        <v>22</v>
      </c>
      <c r="AD1" s="1">
        <v>25</v>
      </c>
      <c r="AE1" s="1">
        <v>26</v>
      </c>
      <c r="AF1" s="1">
        <v>27</v>
      </c>
      <c r="AG1" s="1">
        <v>28</v>
      </c>
      <c r="AH1" s="1">
        <v>29</v>
      </c>
      <c r="AI1" s="1">
        <v>30</v>
      </c>
      <c r="AJ1" s="1">
        <v>31</v>
      </c>
      <c r="AK1" s="1">
        <v>32</v>
      </c>
      <c r="AL1" s="1">
        <v>33</v>
      </c>
      <c r="AM1" s="1">
        <v>34</v>
      </c>
      <c r="AN1" s="1">
        <v>35</v>
      </c>
      <c r="AO1" s="1">
        <v>36</v>
      </c>
      <c r="AP1" s="1">
        <v>37</v>
      </c>
      <c r="AQ1" s="1">
        <v>38</v>
      </c>
      <c r="AR1" s="1">
        <v>39</v>
      </c>
      <c r="AS1" s="1">
        <v>40</v>
      </c>
      <c r="AT1" s="1">
        <v>41</v>
      </c>
      <c r="AU1" s="1">
        <v>42</v>
      </c>
      <c r="AV1" s="1">
        <v>43</v>
      </c>
    </row>
    <row r="2" spans="1:48" ht="15" thickTop="1" thickBot="1" x14ac:dyDescent="0.6">
      <c r="B2" s="1" t="s">
        <v>21</v>
      </c>
      <c r="C2" s="2"/>
      <c r="D2" s="13">
        <v>10</v>
      </c>
      <c r="E2" s="13">
        <v>10</v>
      </c>
      <c r="F2" s="13">
        <v>10</v>
      </c>
      <c r="G2" s="13">
        <v>10</v>
      </c>
      <c r="H2" s="13">
        <v>10</v>
      </c>
      <c r="I2" s="13">
        <v>10</v>
      </c>
      <c r="J2" s="13">
        <v>10</v>
      </c>
      <c r="K2" s="13">
        <v>10</v>
      </c>
      <c r="L2" s="13">
        <v>60</v>
      </c>
      <c r="M2" s="13">
        <v>60</v>
      </c>
      <c r="N2" s="13">
        <v>49</v>
      </c>
      <c r="O2" s="13">
        <v>38</v>
      </c>
      <c r="P2" s="13">
        <v>27</v>
      </c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>
        <v>60</v>
      </c>
      <c r="AG2" s="13">
        <v>20</v>
      </c>
      <c r="AH2" s="13"/>
      <c r="AI2" s="13"/>
      <c r="AJ2" s="13">
        <v>180</v>
      </c>
      <c r="AK2" s="13"/>
      <c r="AL2" s="13"/>
      <c r="AM2" s="13">
        <v>88</v>
      </c>
      <c r="AN2" s="13"/>
      <c r="AO2" s="13"/>
      <c r="AP2" s="13"/>
      <c r="AQ2" s="13"/>
      <c r="AR2" s="13"/>
      <c r="AS2" s="13"/>
      <c r="AT2" s="13"/>
      <c r="AU2" s="13"/>
      <c r="AV2" s="13"/>
    </row>
    <row r="3" spans="1:48" ht="15" thickTop="1" thickBot="1" x14ac:dyDescent="0.6">
      <c r="B3" s="1" t="s">
        <v>20</v>
      </c>
      <c r="C3" s="2"/>
      <c r="D3" s="13"/>
      <c r="E3" s="13"/>
      <c r="F3" s="13"/>
      <c r="G3" s="13"/>
      <c r="H3" s="13"/>
      <c r="I3" s="13"/>
      <c r="J3" s="13"/>
      <c r="K3" s="13"/>
      <c r="L3" s="13">
        <v>2</v>
      </c>
      <c r="M3" s="13">
        <v>2</v>
      </c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</row>
    <row r="4" spans="1:48" ht="14.7" thickTop="1" x14ac:dyDescent="0.55000000000000004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12">
        <f>SUM(V7,V10,V11,V12,V13,V14,V15,V16)</f>
        <v>744.14833820329773</v>
      </c>
      <c r="W4" s="2">
        <f>0.09*74.61</f>
        <v>6.7149000000000001</v>
      </c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</row>
    <row r="5" spans="1:48" ht="14.7" thickBot="1" x14ac:dyDescent="0.6">
      <c r="A5" s="1" t="s">
        <v>19</v>
      </c>
      <c r="C5" s="2"/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  <c r="I5" s="5" t="s">
        <v>18</v>
      </c>
      <c r="J5" s="5" t="s">
        <v>18</v>
      </c>
      <c r="K5" s="5" t="s">
        <v>18</v>
      </c>
      <c r="L5" s="5" t="s">
        <v>18</v>
      </c>
      <c r="M5" s="5" t="s">
        <v>18</v>
      </c>
      <c r="N5" s="5" t="s">
        <v>18</v>
      </c>
      <c r="O5" s="5" t="s">
        <v>18</v>
      </c>
      <c r="P5" s="5" t="s">
        <v>18</v>
      </c>
      <c r="Q5" s="5" t="s">
        <v>18</v>
      </c>
      <c r="R5" s="5" t="s">
        <v>18</v>
      </c>
      <c r="S5" s="5" t="s">
        <v>18</v>
      </c>
      <c r="T5" s="5" t="s">
        <v>18</v>
      </c>
      <c r="U5" s="5" t="s">
        <v>18</v>
      </c>
      <c r="V5" s="5" t="s">
        <v>18</v>
      </c>
      <c r="W5" s="5" t="s">
        <v>18</v>
      </c>
      <c r="X5" s="5" t="s">
        <v>18</v>
      </c>
      <c r="Y5" s="5" t="s">
        <v>18</v>
      </c>
      <c r="Z5" s="5" t="s">
        <v>18</v>
      </c>
      <c r="AA5" s="5" t="s">
        <v>18</v>
      </c>
      <c r="AB5" s="5" t="s">
        <v>18</v>
      </c>
      <c r="AC5" s="5" t="s">
        <v>18</v>
      </c>
      <c r="AD5" s="5" t="s">
        <v>18</v>
      </c>
      <c r="AE5" s="5" t="s">
        <v>18</v>
      </c>
      <c r="AF5" s="5" t="s">
        <v>18</v>
      </c>
      <c r="AG5" s="5" t="s">
        <v>18</v>
      </c>
      <c r="AH5" s="5" t="s">
        <v>18</v>
      </c>
      <c r="AI5" s="5" t="s">
        <v>18</v>
      </c>
      <c r="AJ5" s="5" t="s">
        <v>18</v>
      </c>
      <c r="AK5" s="5" t="s">
        <v>18</v>
      </c>
      <c r="AL5" s="5" t="s">
        <v>18</v>
      </c>
      <c r="AM5" s="5" t="s">
        <v>18</v>
      </c>
      <c r="AN5" s="5" t="s">
        <v>18</v>
      </c>
      <c r="AO5" s="5" t="s">
        <v>18</v>
      </c>
      <c r="AP5" s="5" t="s">
        <v>18</v>
      </c>
      <c r="AQ5" s="5" t="s">
        <v>18</v>
      </c>
      <c r="AR5" s="5" t="s">
        <v>18</v>
      </c>
      <c r="AS5" s="5" t="s">
        <v>18</v>
      </c>
      <c r="AT5" s="5" t="s">
        <v>18</v>
      </c>
      <c r="AU5" s="5" t="s">
        <v>18</v>
      </c>
      <c r="AV5" s="5" t="s">
        <v>18</v>
      </c>
    </row>
    <row r="6" spans="1:48" ht="15" thickTop="1" thickBot="1" x14ac:dyDescent="0.6">
      <c r="A6" s="1">
        <v>105.98</v>
      </c>
      <c r="B6" s="1" t="s">
        <v>10</v>
      </c>
      <c r="D6" s="9">
        <f>'[1]Upto 7'!$G$16</f>
        <v>49.083333333333329</v>
      </c>
      <c r="E6" s="9">
        <f>'[1]Upto 7'!$G$16</f>
        <v>49.083333333333329</v>
      </c>
      <c r="F6" s="9">
        <f>'[1]Upto 7'!$G$16</f>
        <v>49.083333333333329</v>
      </c>
      <c r="G6" s="9">
        <f>'[1]Upto 7'!$G$16</f>
        <v>49.083333333333329</v>
      </c>
      <c r="H6" s="9">
        <f>'[1]Upto 7'!$G$16</f>
        <v>49.083333333333329</v>
      </c>
      <c r="I6" s="8">
        <v>0</v>
      </c>
      <c r="J6" s="9">
        <f>'[1]11'!G22</f>
        <v>47.950961659432593</v>
      </c>
      <c r="K6" s="9">
        <f t="shared" ref="K6:K16" si="0">J6</f>
        <v>47.950961659432593</v>
      </c>
      <c r="L6" s="9">
        <f>'[1]11'!AA15</f>
        <v>24.541666666666664</v>
      </c>
      <c r="M6" s="8">
        <v>0</v>
      </c>
      <c r="N6" s="8">
        <v>0</v>
      </c>
      <c r="O6" s="8">
        <v>0</v>
      </c>
      <c r="P6" s="8">
        <v>0</v>
      </c>
      <c r="Q6" s="9">
        <f t="shared" ref="Q6:V16" si="1">P6</f>
        <v>0</v>
      </c>
      <c r="R6" s="9">
        <f t="shared" si="1"/>
        <v>0</v>
      </c>
      <c r="S6" s="9">
        <f t="shared" si="1"/>
        <v>0</v>
      </c>
      <c r="T6" s="9">
        <f t="shared" si="1"/>
        <v>0</v>
      </c>
      <c r="U6" s="9">
        <f t="shared" si="1"/>
        <v>0</v>
      </c>
      <c r="V6" s="9">
        <f t="shared" si="1"/>
        <v>0</v>
      </c>
      <c r="W6" s="8">
        <v>0</v>
      </c>
      <c r="X6" s="8">
        <v>0</v>
      </c>
      <c r="Y6" s="9">
        <f t="shared" ref="Y6:Y16" si="2">V6-W6</f>
        <v>0</v>
      </c>
      <c r="Z6" s="8">
        <v>0</v>
      </c>
      <c r="AA6" s="8"/>
      <c r="AB6" s="8">
        <v>0</v>
      </c>
      <c r="AC6" s="8">
        <v>0</v>
      </c>
      <c r="AD6" s="8"/>
      <c r="AE6" s="8"/>
      <c r="AF6" s="8"/>
      <c r="AG6" s="8"/>
      <c r="AH6" s="8"/>
      <c r="AI6" s="8"/>
      <c r="AJ6" s="10">
        <f>'[1]Upto 7'!BH6</f>
        <v>42.832484090785961</v>
      </c>
      <c r="AK6" s="10"/>
      <c r="AL6" s="10">
        <f>AJ6</f>
        <v>42.832484090785961</v>
      </c>
      <c r="AM6" s="8">
        <v>0</v>
      </c>
      <c r="AN6" s="8"/>
      <c r="AO6" s="8">
        <v>0</v>
      </c>
      <c r="AP6" s="8"/>
      <c r="AQ6" s="8"/>
      <c r="AR6" s="8"/>
      <c r="AS6" s="8"/>
      <c r="AT6" s="8">
        <f>0</f>
        <v>0</v>
      </c>
      <c r="AU6" s="8">
        <f>0</f>
        <v>0</v>
      </c>
      <c r="AV6" s="8"/>
    </row>
    <row r="7" spans="1:48" ht="15" thickTop="1" thickBot="1" x14ac:dyDescent="0.6">
      <c r="A7" s="1">
        <v>84.007000000000005</v>
      </c>
      <c r="B7" s="4" t="s">
        <v>9</v>
      </c>
      <c r="D7" s="9">
        <f>'[1]Upto 7'!$G$17</f>
        <v>4.75</v>
      </c>
      <c r="E7" s="9">
        <f>'[1]Upto 7'!$G$17</f>
        <v>4.75</v>
      </c>
      <c r="F7" s="9">
        <f>'[1]Upto 7'!$G$17</f>
        <v>4.75</v>
      </c>
      <c r="G7" s="9">
        <f>'[1]Upto 7'!$G$17</f>
        <v>4.75</v>
      </c>
      <c r="H7" s="9">
        <f>'[1]Upto 7'!$G$17</f>
        <v>4.75</v>
      </c>
      <c r="I7" s="8">
        <v>0</v>
      </c>
      <c r="J7" s="9">
        <f>'[1]11'!G20</f>
        <v>9.0729787416214087</v>
      </c>
      <c r="K7" s="9">
        <f t="shared" si="0"/>
        <v>9.0729787416214087</v>
      </c>
      <c r="L7" s="9">
        <f>'[1]11'!W12</f>
        <v>18.21</v>
      </c>
      <c r="M7" s="9">
        <f>'[1]Upto 7'!X16</f>
        <v>18.208333333333332</v>
      </c>
      <c r="N7" s="8">
        <f>16.33</f>
        <v>16.329999999999998</v>
      </c>
      <c r="O7" s="8">
        <v>15.5</v>
      </c>
      <c r="P7" s="9">
        <f>'[1]Upto 7'!AJ25</f>
        <v>14.659701685576096</v>
      </c>
      <c r="Q7" s="9">
        <f t="shared" si="1"/>
        <v>14.659701685576096</v>
      </c>
      <c r="R7" s="9">
        <f t="shared" si="1"/>
        <v>14.659701685576096</v>
      </c>
      <c r="S7" s="9">
        <f t="shared" si="1"/>
        <v>14.659701685576096</v>
      </c>
      <c r="T7" s="9">
        <f t="shared" si="1"/>
        <v>14.659701685576096</v>
      </c>
      <c r="U7" s="9">
        <f t="shared" si="1"/>
        <v>14.659701685576096</v>
      </c>
      <c r="V7" s="9">
        <f t="shared" si="1"/>
        <v>14.659701685576096</v>
      </c>
      <c r="W7" s="8">
        <f>V7/744.16*737.4451</f>
        <v>14.527420414278964</v>
      </c>
      <c r="X7" s="8">
        <f>W7+AB7</f>
        <v>14.643733690315567</v>
      </c>
      <c r="Y7" s="9">
        <f t="shared" si="2"/>
        <v>0.1322812712971313</v>
      </c>
      <c r="Z7" s="9">
        <f>Y7+AB17</f>
        <v>6.036516768720749</v>
      </c>
      <c r="AA7" s="8"/>
      <c r="AB7" s="8">
        <f>V21*6.443</f>
        <v>0.11631327603660253</v>
      </c>
      <c r="AC7" s="8">
        <v>0</v>
      </c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>
        <v>0</v>
      </c>
      <c r="AP7" s="8"/>
      <c r="AQ7" s="8"/>
      <c r="AR7" s="8"/>
      <c r="AS7" s="8"/>
      <c r="AT7" s="8">
        <f>0</f>
        <v>0</v>
      </c>
      <c r="AU7" s="8">
        <f>0</f>
        <v>0</v>
      </c>
      <c r="AV7" s="8"/>
    </row>
    <row r="8" spans="1:48" ht="15" thickTop="1" thickBot="1" x14ac:dyDescent="0.6">
      <c r="A8" s="1">
        <f>A7</f>
        <v>84.007000000000005</v>
      </c>
      <c r="B8" s="4" t="s">
        <v>8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9">
        <f t="shared" si="0"/>
        <v>0</v>
      </c>
      <c r="L8" s="9">
        <f>'[1]11'!AA13</f>
        <v>27.608298045403394</v>
      </c>
      <c r="M8" s="9">
        <f>'[1]Upto 7'!Z18</f>
        <v>64.35528401585205</v>
      </c>
      <c r="N8" s="8">
        <v>66.23</v>
      </c>
      <c r="O8" s="8">
        <v>67.069999999999993</v>
      </c>
      <c r="P8" s="9">
        <f>'[1]Upto 7'!AJ18</f>
        <v>67.903915663609283</v>
      </c>
      <c r="Q8" s="9">
        <f t="shared" si="1"/>
        <v>67.903915663609283</v>
      </c>
      <c r="R8" s="9">
        <f t="shared" si="1"/>
        <v>67.903915663609283</v>
      </c>
      <c r="S8" s="9">
        <f t="shared" si="1"/>
        <v>67.903915663609283</v>
      </c>
      <c r="T8" s="9">
        <f t="shared" si="1"/>
        <v>67.903915663609283</v>
      </c>
      <c r="U8" s="9">
        <f t="shared" si="1"/>
        <v>67.903915663609283</v>
      </c>
      <c r="V8" s="9">
        <f t="shared" si="1"/>
        <v>67.903915663609283</v>
      </c>
      <c r="W8" s="8">
        <v>0</v>
      </c>
      <c r="X8" s="8">
        <v>0</v>
      </c>
      <c r="Y8" s="9">
        <f t="shared" si="2"/>
        <v>67.903915663609283</v>
      </c>
      <c r="Z8" s="9">
        <f>V8</f>
        <v>67.903915663609283</v>
      </c>
      <c r="AA8" s="8"/>
      <c r="AB8" s="8">
        <v>0</v>
      </c>
      <c r="AC8" s="8">
        <v>0</v>
      </c>
      <c r="AD8" s="8"/>
      <c r="AE8" s="8"/>
      <c r="AF8" s="8"/>
      <c r="AG8" s="8"/>
      <c r="AH8" s="8"/>
      <c r="AI8" s="8"/>
      <c r="AJ8" s="9">
        <v>0</v>
      </c>
      <c r="AK8" s="8"/>
      <c r="AL8" s="8">
        <v>0</v>
      </c>
      <c r="AM8" s="8"/>
      <c r="AN8" s="8"/>
      <c r="AO8" s="8">
        <v>0</v>
      </c>
      <c r="AP8" s="8"/>
      <c r="AQ8" s="8"/>
      <c r="AR8" s="8"/>
      <c r="AS8" s="8"/>
      <c r="AT8" s="8">
        <f>0</f>
        <v>0</v>
      </c>
      <c r="AU8" s="8">
        <f>0</f>
        <v>0</v>
      </c>
      <c r="AV8" s="8"/>
    </row>
    <row r="9" spans="1:48" ht="15" thickTop="1" thickBot="1" x14ac:dyDescent="0.6">
      <c r="A9" s="4">
        <f>A8</f>
        <v>84.007000000000005</v>
      </c>
      <c r="B9" s="1" t="s">
        <v>7</v>
      </c>
      <c r="D9" s="9">
        <f>SUM(D7:D8)</f>
        <v>4.75</v>
      </c>
      <c r="E9" s="9">
        <f>SUM(E7:E8)</f>
        <v>4.75</v>
      </c>
      <c r="F9" s="9">
        <f>SUM(F7:F8)</f>
        <v>4.75</v>
      </c>
      <c r="G9" s="9">
        <f>SUM(G7:G8)</f>
        <v>4.75</v>
      </c>
      <c r="H9" s="9">
        <f>SUM(H7:H8)</f>
        <v>4.75</v>
      </c>
      <c r="I9" s="8">
        <v>0</v>
      </c>
      <c r="J9" s="9">
        <f>SUM(J7:J8)</f>
        <v>9.0729787416214087</v>
      </c>
      <c r="K9" s="9">
        <f t="shared" si="0"/>
        <v>9.0729787416214087</v>
      </c>
      <c r="L9" s="9">
        <f>SUM(L7:L8)</f>
        <v>45.818298045403395</v>
      </c>
      <c r="M9" s="9">
        <f>SUM(M7:M8)</f>
        <v>82.563617349185378</v>
      </c>
      <c r="N9" s="8">
        <f>SUM(N7,N8)</f>
        <v>82.56</v>
      </c>
      <c r="O9" s="8">
        <f>SUM(O7:O8)</f>
        <v>82.57</v>
      </c>
      <c r="P9" s="9">
        <f>SUM(P7:P8)</f>
        <v>82.563617349185378</v>
      </c>
      <c r="Q9" s="9">
        <f t="shared" si="1"/>
        <v>82.563617349185378</v>
      </c>
      <c r="R9" s="9">
        <f t="shared" si="1"/>
        <v>82.563617349185378</v>
      </c>
      <c r="S9" s="9">
        <f t="shared" si="1"/>
        <v>82.563617349185378</v>
      </c>
      <c r="T9" s="9">
        <f t="shared" si="1"/>
        <v>82.563617349185378</v>
      </c>
      <c r="U9" s="9">
        <f t="shared" si="1"/>
        <v>82.563617349185378</v>
      </c>
      <c r="V9" s="9">
        <f t="shared" si="1"/>
        <v>82.563617349185378</v>
      </c>
      <c r="W9" s="8">
        <f>SUM(W7:W8)</f>
        <v>14.527420414278964</v>
      </c>
      <c r="X9" s="8">
        <f>SUM(X7:X8)</f>
        <v>14.643733690315567</v>
      </c>
      <c r="Y9" s="9">
        <f t="shared" si="2"/>
        <v>68.036196934906414</v>
      </c>
      <c r="Z9" s="9">
        <f>SUM(Z7:Z8)</f>
        <v>73.940432432330027</v>
      </c>
      <c r="AA9" s="8"/>
      <c r="AB9" s="8">
        <f>SUM(AB7,AB8)</f>
        <v>0.11631327603660253</v>
      </c>
      <c r="AC9" s="8">
        <v>0</v>
      </c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>
        <v>0</v>
      </c>
      <c r="AP9" s="8"/>
      <c r="AQ9" s="8"/>
      <c r="AR9" s="8"/>
      <c r="AS9" s="8"/>
      <c r="AT9" s="8">
        <f>0</f>
        <v>0</v>
      </c>
      <c r="AU9" s="8">
        <f>0</f>
        <v>0</v>
      </c>
      <c r="AV9" s="8"/>
    </row>
    <row r="10" spans="1:48" ht="15" thickTop="1" thickBot="1" x14ac:dyDescent="0.6">
      <c r="A10" s="4">
        <v>58.45</v>
      </c>
      <c r="B10" s="4" t="s">
        <v>6</v>
      </c>
      <c r="D10" s="9">
        <f>'[1]Upto 7'!$G$18</f>
        <v>150.41666666666666</v>
      </c>
      <c r="E10" s="9">
        <f>'[1]Upto 7'!$G$18</f>
        <v>150.41666666666666</v>
      </c>
      <c r="F10" s="9">
        <f>'[1]Upto 7'!$G$18</f>
        <v>150.41666666666666</v>
      </c>
      <c r="G10" s="9">
        <f>'[1]Upto 7'!$G$18</f>
        <v>150.41666666666666</v>
      </c>
      <c r="H10" s="9">
        <f>'[1]Upto 7'!$G$18</f>
        <v>150.41666666666666</v>
      </c>
      <c r="I10" s="8">
        <v>0</v>
      </c>
      <c r="J10" s="9">
        <f>'[1]11'!C24</f>
        <v>150.41666666666666</v>
      </c>
      <c r="K10" s="9">
        <f t="shared" si="0"/>
        <v>150.41666666666666</v>
      </c>
      <c r="L10" s="9">
        <f>'[1]11'!W17</f>
        <v>150.41666666666666</v>
      </c>
      <c r="M10" s="9">
        <f t="shared" ref="M10:P11" si="3">L10</f>
        <v>150.41666666666666</v>
      </c>
      <c r="N10" s="9">
        <f t="shared" si="3"/>
        <v>150.41666666666666</v>
      </c>
      <c r="O10" s="9">
        <f t="shared" si="3"/>
        <v>150.41666666666666</v>
      </c>
      <c r="P10" s="9">
        <f t="shared" si="3"/>
        <v>150.41666666666666</v>
      </c>
      <c r="Q10" s="9">
        <f t="shared" si="1"/>
        <v>150.41666666666666</v>
      </c>
      <c r="R10" s="9">
        <f t="shared" si="1"/>
        <v>150.41666666666666</v>
      </c>
      <c r="S10" s="9">
        <f t="shared" si="1"/>
        <v>150.41666666666666</v>
      </c>
      <c r="T10" s="9">
        <f t="shared" si="1"/>
        <v>150.41666666666666</v>
      </c>
      <c r="U10" s="9">
        <f t="shared" si="1"/>
        <v>150.41666666666666</v>
      </c>
      <c r="V10" s="9">
        <f t="shared" si="1"/>
        <v>150.41666666666666</v>
      </c>
      <c r="W10" s="8">
        <f t="shared" ref="W10:W16" si="4">V10/744.16*737.4451</f>
        <v>149.0593874861141</v>
      </c>
      <c r="X10" s="8">
        <f t="shared" ref="X10:X16" si="5">W10+AB10</f>
        <v>150.25282618259996</v>
      </c>
      <c r="Y10" s="9">
        <f t="shared" si="2"/>
        <v>1.3572791805525526</v>
      </c>
      <c r="Z10" s="8">
        <f t="shared" ref="Z10:Z16" si="6">V24*0.276</f>
        <v>5.1123557384774143E-2</v>
      </c>
      <c r="AA10" s="8"/>
      <c r="AB10" s="8">
        <f t="shared" ref="AB10:AB16" si="7">V24*6.443</f>
        <v>1.1934386964858688</v>
      </c>
      <c r="AC10" s="8">
        <v>0</v>
      </c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>
        <v>0</v>
      </c>
      <c r="AP10" s="8"/>
      <c r="AQ10" s="8"/>
      <c r="AR10" s="8"/>
      <c r="AS10" s="8"/>
      <c r="AT10" s="8">
        <f>0</f>
        <v>0</v>
      </c>
      <c r="AU10" s="8">
        <f>0</f>
        <v>0</v>
      </c>
      <c r="AV10" s="8"/>
    </row>
    <row r="11" spans="1:48" ht="15" thickTop="1" thickBot="1" x14ac:dyDescent="0.6">
      <c r="A11" s="4">
        <v>142.04</v>
      </c>
      <c r="B11" s="4" t="s">
        <v>5</v>
      </c>
      <c r="D11" s="9">
        <f>'[1]Upto 7'!$G$19</f>
        <v>31.666666666666664</v>
      </c>
      <c r="E11" s="9">
        <f>'[1]Upto 7'!$G$19</f>
        <v>31.666666666666664</v>
      </c>
      <c r="F11" s="9">
        <f>'[1]Upto 7'!$G$19</f>
        <v>31.666666666666664</v>
      </c>
      <c r="G11" s="9">
        <f>'[1]Upto 7'!$G$19</f>
        <v>31.666666666666664</v>
      </c>
      <c r="H11" s="9">
        <f>'[1]Upto 7'!$G$19</f>
        <v>31.666666666666664</v>
      </c>
      <c r="I11" s="8">
        <v>0</v>
      </c>
      <c r="J11" s="9">
        <f>'[1]11'!C25</f>
        <v>31.666666666666664</v>
      </c>
      <c r="K11" s="9">
        <f t="shared" si="0"/>
        <v>31.666666666666664</v>
      </c>
      <c r="L11" s="9">
        <f>'[1]11'!W18</f>
        <v>31.666666666666664</v>
      </c>
      <c r="M11" s="9">
        <f t="shared" si="3"/>
        <v>31.666666666666664</v>
      </c>
      <c r="N11" s="9">
        <f t="shared" si="3"/>
        <v>31.666666666666664</v>
      </c>
      <c r="O11" s="9">
        <f t="shared" si="3"/>
        <v>31.666666666666664</v>
      </c>
      <c r="P11" s="9">
        <f t="shared" si="3"/>
        <v>31.666666666666664</v>
      </c>
      <c r="Q11" s="9">
        <f t="shared" si="1"/>
        <v>31.666666666666664</v>
      </c>
      <c r="R11" s="9">
        <f t="shared" si="1"/>
        <v>31.666666666666664</v>
      </c>
      <c r="S11" s="9">
        <f t="shared" si="1"/>
        <v>31.666666666666664</v>
      </c>
      <c r="T11" s="9">
        <f t="shared" si="1"/>
        <v>31.666666666666664</v>
      </c>
      <c r="U11" s="9">
        <f t="shared" si="1"/>
        <v>31.666666666666664</v>
      </c>
      <c r="V11" s="9">
        <f t="shared" si="1"/>
        <v>31.666666666666664</v>
      </c>
      <c r="W11" s="8">
        <f t="shared" si="4"/>
        <v>31.380923681287179</v>
      </c>
      <c r="X11" s="8">
        <f t="shared" si="5"/>
        <v>31.63217393317894</v>
      </c>
      <c r="Y11" s="9">
        <f t="shared" si="2"/>
        <v>0.2857429853794855</v>
      </c>
      <c r="Z11" s="8">
        <f t="shared" si="6"/>
        <v>1.0762854186268241E-2</v>
      </c>
      <c r="AA11" s="8"/>
      <c r="AB11" s="8">
        <f t="shared" si="7"/>
        <v>0.25125025189176181</v>
      </c>
      <c r="AC11" s="8">
        <v>0</v>
      </c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>
        <v>0</v>
      </c>
      <c r="AP11" s="8"/>
      <c r="AQ11" s="8"/>
      <c r="AR11" s="8"/>
      <c r="AS11" s="8"/>
      <c r="AT11" s="8">
        <f>0</f>
        <v>0</v>
      </c>
      <c r="AU11" s="8">
        <f>0</f>
        <v>0</v>
      </c>
      <c r="AV11" s="8"/>
    </row>
    <row r="12" spans="1:48" ht="15" thickTop="1" thickBot="1" x14ac:dyDescent="0.6">
      <c r="A12" s="4">
        <v>18.02</v>
      </c>
      <c r="B12" s="4" t="s">
        <v>4</v>
      </c>
      <c r="D12" s="9">
        <f>'[1]Upto 7'!$G$20</f>
        <v>555.75</v>
      </c>
      <c r="E12" s="9">
        <f>'[1]Upto 7'!$G$20</f>
        <v>555.75</v>
      </c>
      <c r="F12" s="9">
        <f>'[1]Upto 7'!$G$20</f>
        <v>555.75</v>
      </c>
      <c r="G12" s="9">
        <f>'[1]Upto 7'!$G$20</f>
        <v>555.75</v>
      </c>
      <c r="H12" s="9">
        <f>'[1]Upto 7'!$G$20</f>
        <v>555.75</v>
      </c>
      <c r="I12" s="8">
        <v>0</v>
      </c>
      <c r="J12" s="9">
        <f>'[1]11'!G23</f>
        <v>555.28634770361987</v>
      </c>
      <c r="K12" s="9">
        <f t="shared" si="0"/>
        <v>555.28634770361987</v>
      </c>
      <c r="L12" s="9">
        <f>'[1]11'!AA16</f>
        <v>551.3453031843884</v>
      </c>
      <c r="M12" s="9">
        <f>L12-3.94</f>
        <v>547.40530318438834</v>
      </c>
      <c r="N12" s="9">
        <f>M12</f>
        <v>547.40530318438834</v>
      </c>
      <c r="O12" s="9">
        <f>N12</f>
        <v>547.40530318438834</v>
      </c>
      <c r="P12" s="9">
        <f>O12</f>
        <v>547.40530318438834</v>
      </c>
      <c r="Q12" s="9">
        <f t="shared" si="1"/>
        <v>547.40530318438834</v>
      </c>
      <c r="R12" s="9">
        <f t="shared" si="1"/>
        <v>547.40530318438834</v>
      </c>
      <c r="S12" s="9">
        <f t="shared" si="1"/>
        <v>547.40530318438834</v>
      </c>
      <c r="T12" s="9">
        <f t="shared" si="1"/>
        <v>547.40530318438834</v>
      </c>
      <c r="U12" s="9">
        <f t="shared" si="1"/>
        <v>547.40530318438834</v>
      </c>
      <c r="V12" s="9">
        <f t="shared" si="1"/>
        <v>547.40530318438834</v>
      </c>
      <c r="W12" s="8">
        <f t="shared" si="4"/>
        <v>542.46581185140508</v>
      </c>
      <c r="X12" s="8">
        <f t="shared" si="5"/>
        <v>546.80904512441441</v>
      </c>
      <c r="Y12" s="9">
        <f t="shared" si="2"/>
        <v>4.9394913329832661</v>
      </c>
      <c r="Z12" s="8">
        <f t="shared" si="6"/>
        <v>0.18605189870411148</v>
      </c>
      <c r="AA12" s="8"/>
      <c r="AB12" s="8">
        <f t="shared" si="7"/>
        <v>4.3432332730093846</v>
      </c>
      <c r="AC12" s="8">
        <v>0</v>
      </c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1">
        <f>'[1]13'!D22</f>
        <v>9.0014122740479046</v>
      </c>
      <c r="AP12" s="8"/>
      <c r="AQ12" s="8"/>
      <c r="AR12" s="8"/>
      <c r="AS12" s="8"/>
      <c r="AT12" s="8">
        <f>0</f>
        <v>0</v>
      </c>
      <c r="AU12" s="8">
        <f>0</f>
        <v>0</v>
      </c>
      <c r="AV12" s="8"/>
    </row>
    <row r="13" spans="1:48" ht="15" thickTop="1" thickBot="1" x14ac:dyDescent="0.6">
      <c r="A13" s="4">
        <v>44.01</v>
      </c>
      <c r="B13" s="4" t="s">
        <v>3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f>0.1*AH13</f>
        <v>2.2647433478014718</v>
      </c>
      <c r="J13" s="8">
        <v>0</v>
      </c>
      <c r="K13" s="9">
        <f t="shared" si="0"/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9">
        <f t="shared" si="1"/>
        <v>0</v>
      </c>
      <c r="R13" s="9">
        <f t="shared" si="1"/>
        <v>0</v>
      </c>
      <c r="S13" s="9">
        <f t="shared" si="1"/>
        <v>0</v>
      </c>
      <c r="T13" s="9">
        <f t="shared" si="1"/>
        <v>0</v>
      </c>
      <c r="U13" s="9">
        <f t="shared" si="1"/>
        <v>0</v>
      </c>
      <c r="V13" s="9">
        <f t="shared" si="1"/>
        <v>0</v>
      </c>
      <c r="W13" s="8">
        <f t="shared" si="4"/>
        <v>0</v>
      </c>
      <c r="X13" s="8">
        <f t="shared" si="5"/>
        <v>0</v>
      </c>
      <c r="Y13" s="9">
        <f t="shared" si="2"/>
        <v>0</v>
      </c>
      <c r="Z13" s="8">
        <f t="shared" si="6"/>
        <v>0</v>
      </c>
      <c r="AA13" s="9">
        <f>'[1]Upto 7'!CB4</f>
        <v>17.786918520810435</v>
      </c>
      <c r="AB13" s="8">
        <f t="shared" si="7"/>
        <v>0</v>
      </c>
      <c r="AC13" s="9">
        <f>'[1]Upto 7'!BP7</f>
        <v>1.7786918520810435</v>
      </c>
      <c r="AD13" s="9">
        <f>AA13-AC13</f>
        <v>16.008226668729392</v>
      </c>
      <c r="AE13" s="9">
        <f>AD13</f>
        <v>16.008226668729392</v>
      </c>
      <c r="AF13" s="9">
        <f>AE13</f>
        <v>16.008226668729392</v>
      </c>
      <c r="AG13" s="10">
        <f>'[1]Upto 7'!BS16</f>
        <v>6.6392068092853274</v>
      </c>
      <c r="AH13" s="10">
        <f>AF13+AG13</f>
        <v>22.647433478014719</v>
      </c>
      <c r="AI13" s="10">
        <f>AH13/2</f>
        <v>11.323716739007359</v>
      </c>
      <c r="AJ13" s="8"/>
      <c r="AK13" s="8"/>
      <c r="AL13" s="8"/>
      <c r="AM13" s="8"/>
      <c r="AN13" s="8"/>
      <c r="AO13" s="8">
        <v>0</v>
      </c>
      <c r="AP13" s="8"/>
      <c r="AQ13" s="8"/>
      <c r="AR13" s="8"/>
      <c r="AS13" s="8"/>
      <c r="AT13" s="8">
        <v>1.6990000000000001</v>
      </c>
      <c r="AU13" s="8">
        <v>3.3969999999999998</v>
      </c>
      <c r="AV13" s="8"/>
    </row>
    <row r="14" spans="1:48" ht="15" thickTop="1" thickBot="1" x14ac:dyDescent="0.6">
      <c r="A14" s="4">
        <v>124.01</v>
      </c>
      <c r="B14" s="4" t="s">
        <v>13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9">
        <f t="shared" si="0"/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9">
        <f t="shared" si="1"/>
        <v>0</v>
      </c>
      <c r="R14" s="9">
        <f t="shared" si="1"/>
        <v>0</v>
      </c>
      <c r="S14" s="9">
        <f t="shared" si="1"/>
        <v>0</v>
      </c>
      <c r="T14" s="9">
        <f t="shared" si="1"/>
        <v>0</v>
      </c>
      <c r="U14" s="9">
        <f t="shared" si="1"/>
        <v>0</v>
      </c>
      <c r="V14" s="9">
        <f t="shared" si="1"/>
        <v>0</v>
      </c>
      <c r="W14" s="8">
        <f t="shared" si="4"/>
        <v>0</v>
      </c>
      <c r="X14" s="8">
        <f t="shared" si="5"/>
        <v>0</v>
      </c>
      <c r="Y14" s="9">
        <f t="shared" si="2"/>
        <v>0</v>
      </c>
      <c r="Z14" s="8">
        <f t="shared" si="6"/>
        <v>0</v>
      </c>
      <c r="AA14" s="8"/>
      <c r="AB14" s="8">
        <f t="shared" si="7"/>
        <v>0</v>
      </c>
      <c r="AC14" s="8">
        <v>0</v>
      </c>
      <c r="AD14" s="8"/>
      <c r="AE14" s="8"/>
      <c r="AF14" s="8"/>
      <c r="AG14" s="8"/>
      <c r="AH14" s="8"/>
      <c r="AI14" s="8"/>
      <c r="AJ14" s="8"/>
      <c r="AK14" s="8"/>
      <c r="AL14" s="8"/>
      <c r="AM14" s="10">
        <f>'[1]Upto 7'!BH12</f>
        <v>50.119422080565833</v>
      </c>
      <c r="AN14" s="8"/>
      <c r="AO14" s="8">
        <v>0</v>
      </c>
      <c r="AP14" s="8"/>
      <c r="AQ14" s="8"/>
      <c r="AR14" s="8"/>
      <c r="AS14" s="8"/>
      <c r="AT14" s="8">
        <f>0</f>
        <v>0</v>
      </c>
      <c r="AU14" s="8">
        <v>0</v>
      </c>
      <c r="AV14" s="8"/>
    </row>
    <row r="15" spans="1:48" ht="15" thickTop="1" thickBot="1" x14ac:dyDescent="0.6">
      <c r="A15" s="4">
        <v>28</v>
      </c>
      <c r="B15" s="4" t="s">
        <v>1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9">
        <f t="shared" si="0"/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9">
        <f t="shared" si="1"/>
        <v>0</v>
      </c>
      <c r="R15" s="9">
        <f t="shared" si="1"/>
        <v>0</v>
      </c>
      <c r="S15" s="9">
        <f t="shared" si="1"/>
        <v>0</v>
      </c>
      <c r="T15" s="9">
        <f t="shared" si="1"/>
        <v>0</v>
      </c>
      <c r="U15" s="9">
        <f t="shared" si="1"/>
        <v>0</v>
      </c>
      <c r="V15" s="9">
        <f t="shared" si="1"/>
        <v>0</v>
      </c>
      <c r="W15" s="8">
        <f t="shared" si="4"/>
        <v>0</v>
      </c>
      <c r="X15" s="8">
        <f t="shared" si="5"/>
        <v>0</v>
      </c>
      <c r="Y15" s="9">
        <f t="shared" si="2"/>
        <v>0</v>
      </c>
      <c r="Z15" s="8">
        <f t="shared" si="6"/>
        <v>0</v>
      </c>
      <c r="AA15" s="8"/>
      <c r="AB15" s="8">
        <f t="shared" si="7"/>
        <v>0</v>
      </c>
      <c r="AC15" s="8">
        <v>0</v>
      </c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>
        <v>0</v>
      </c>
      <c r="AP15" s="8"/>
      <c r="AQ15" s="8"/>
      <c r="AR15" s="8"/>
      <c r="AS15" s="8"/>
      <c r="AT15" s="8">
        <f>0</f>
        <v>0</v>
      </c>
      <c r="AU15" s="8">
        <v>0</v>
      </c>
      <c r="AV15" s="8"/>
    </row>
    <row r="16" spans="1:48" ht="15" thickTop="1" thickBot="1" x14ac:dyDescent="0.6">
      <c r="A16" s="4">
        <v>32</v>
      </c>
      <c r="B16" s="4" t="s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9">
        <f t="shared" si="0"/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9">
        <f t="shared" si="1"/>
        <v>0</v>
      </c>
      <c r="R16" s="9">
        <f t="shared" si="1"/>
        <v>0</v>
      </c>
      <c r="S16" s="9">
        <f t="shared" si="1"/>
        <v>0</v>
      </c>
      <c r="T16" s="9">
        <f t="shared" si="1"/>
        <v>0</v>
      </c>
      <c r="U16" s="9">
        <f t="shared" si="1"/>
        <v>0</v>
      </c>
      <c r="V16" s="9">
        <f t="shared" si="1"/>
        <v>0</v>
      </c>
      <c r="W16" s="8">
        <f t="shared" si="4"/>
        <v>0</v>
      </c>
      <c r="X16" s="8">
        <f t="shared" si="5"/>
        <v>0</v>
      </c>
      <c r="Y16" s="9">
        <f t="shared" si="2"/>
        <v>0</v>
      </c>
      <c r="Z16" s="8">
        <f t="shared" si="6"/>
        <v>0</v>
      </c>
      <c r="AA16" s="8"/>
      <c r="AB16" s="8">
        <f t="shared" si="7"/>
        <v>0</v>
      </c>
      <c r="AC16" s="8">
        <v>0</v>
      </c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>
        <v>0</v>
      </c>
      <c r="AP16" s="8"/>
      <c r="AQ16" s="8"/>
      <c r="AR16" s="8"/>
      <c r="AS16" s="8"/>
      <c r="AT16" s="8">
        <f>0</f>
        <v>0</v>
      </c>
      <c r="AU16" s="8">
        <v>0</v>
      </c>
      <c r="AV16" s="8"/>
    </row>
    <row r="17" spans="1:48" ht="14.7" thickTop="1" x14ac:dyDescent="0.55000000000000004">
      <c r="B17" s="4" t="s">
        <v>17</v>
      </c>
      <c r="D17" s="7">
        <f t="shared" ref="D17:AV17" si="8">SUM(D6,D7,D8,D10,D11,D12,D13,D14,D15,D16)</f>
        <v>791.66666666666663</v>
      </c>
      <c r="E17" s="7">
        <f t="shared" si="8"/>
        <v>791.66666666666663</v>
      </c>
      <c r="F17" s="7">
        <f t="shared" si="8"/>
        <v>791.66666666666663</v>
      </c>
      <c r="G17" s="7">
        <f t="shared" si="8"/>
        <v>791.66666666666663</v>
      </c>
      <c r="H17" s="7">
        <f t="shared" si="8"/>
        <v>791.66666666666663</v>
      </c>
      <c r="I17" s="7">
        <f t="shared" si="8"/>
        <v>2.2647433478014718</v>
      </c>
      <c r="J17" s="7">
        <f t="shared" si="8"/>
        <v>794.39362143800713</v>
      </c>
      <c r="K17" s="7">
        <f t="shared" si="8"/>
        <v>794.39362143800713</v>
      </c>
      <c r="L17" s="7">
        <f t="shared" si="8"/>
        <v>803.78860122979177</v>
      </c>
      <c r="M17" s="7">
        <f t="shared" si="8"/>
        <v>812.05225386690699</v>
      </c>
      <c r="N17" s="7">
        <f t="shared" si="8"/>
        <v>812.04863651772166</v>
      </c>
      <c r="O17" s="7">
        <f t="shared" si="8"/>
        <v>812.05863651772165</v>
      </c>
      <c r="P17" s="7">
        <f t="shared" si="8"/>
        <v>812.05225386690699</v>
      </c>
      <c r="Q17" s="7">
        <f t="shared" si="8"/>
        <v>812.05225386690699</v>
      </c>
      <c r="R17" s="7">
        <f t="shared" si="8"/>
        <v>812.05225386690699</v>
      </c>
      <c r="S17" s="7">
        <f t="shared" si="8"/>
        <v>812.05225386690699</v>
      </c>
      <c r="T17" s="7">
        <f t="shared" si="8"/>
        <v>812.05225386690699</v>
      </c>
      <c r="U17" s="7">
        <f t="shared" si="8"/>
        <v>812.05225386690699</v>
      </c>
      <c r="V17" s="7">
        <f t="shared" si="8"/>
        <v>812.05225386690699</v>
      </c>
      <c r="W17" s="7">
        <f t="shared" si="8"/>
        <v>737.43354343308533</v>
      </c>
      <c r="X17" s="7">
        <f t="shared" si="8"/>
        <v>743.33777893050888</v>
      </c>
      <c r="Y17" s="7">
        <f t="shared" si="8"/>
        <v>74.618710433821718</v>
      </c>
      <c r="Z17" s="7">
        <f t="shared" si="8"/>
        <v>74.188370742605173</v>
      </c>
      <c r="AA17" s="7">
        <f t="shared" si="8"/>
        <v>17.786918520810435</v>
      </c>
      <c r="AB17" s="7">
        <f t="shared" si="8"/>
        <v>5.9042354974236178</v>
      </c>
      <c r="AC17" s="7">
        <f t="shared" si="8"/>
        <v>1.7786918520810435</v>
      </c>
      <c r="AD17" s="7">
        <f t="shared" si="8"/>
        <v>16.008226668729392</v>
      </c>
      <c r="AE17" s="7">
        <f t="shared" si="8"/>
        <v>16.008226668729392</v>
      </c>
      <c r="AF17" s="7">
        <f t="shared" si="8"/>
        <v>16.008226668729392</v>
      </c>
      <c r="AG17" s="7">
        <f t="shared" si="8"/>
        <v>6.6392068092853274</v>
      </c>
      <c r="AH17" s="7">
        <f t="shared" si="8"/>
        <v>22.647433478014719</v>
      </c>
      <c r="AI17" s="7">
        <f t="shared" si="8"/>
        <v>11.323716739007359</v>
      </c>
      <c r="AJ17" s="7">
        <f t="shared" si="8"/>
        <v>42.832484090785961</v>
      </c>
      <c r="AK17" s="7">
        <f t="shared" si="8"/>
        <v>0</v>
      </c>
      <c r="AL17" s="7">
        <f t="shared" si="8"/>
        <v>42.832484090785961</v>
      </c>
      <c r="AM17" s="7">
        <f t="shared" si="8"/>
        <v>50.119422080565833</v>
      </c>
      <c r="AN17" s="7">
        <f t="shared" si="8"/>
        <v>0</v>
      </c>
      <c r="AO17" s="7">
        <f t="shared" si="8"/>
        <v>9.0014122740479046</v>
      </c>
      <c r="AP17" s="7">
        <f t="shared" si="8"/>
        <v>0</v>
      </c>
      <c r="AQ17" s="7">
        <f t="shared" si="8"/>
        <v>0</v>
      </c>
      <c r="AR17" s="7">
        <f t="shared" si="8"/>
        <v>0</v>
      </c>
      <c r="AS17" s="7">
        <f t="shared" si="8"/>
        <v>0</v>
      </c>
      <c r="AT17" s="7">
        <f t="shared" si="8"/>
        <v>1.6990000000000001</v>
      </c>
      <c r="AU17" s="7">
        <f t="shared" si="8"/>
        <v>3.3969999999999998</v>
      </c>
      <c r="AV17" s="7">
        <f t="shared" si="8"/>
        <v>0</v>
      </c>
    </row>
    <row r="18" spans="1:48" x14ac:dyDescent="0.55000000000000004"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</row>
    <row r="19" spans="1:48" ht="17.100000000000001" thickBot="1" x14ac:dyDescent="0.8">
      <c r="A19" s="1" t="s">
        <v>16</v>
      </c>
      <c r="B19" s="1" t="s">
        <v>15</v>
      </c>
      <c r="C19" s="6"/>
      <c r="D19" s="5" t="s">
        <v>14</v>
      </c>
      <c r="E19" s="5" t="s">
        <v>14</v>
      </c>
      <c r="F19" s="5" t="s">
        <v>14</v>
      </c>
      <c r="G19" s="5" t="s">
        <v>14</v>
      </c>
      <c r="H19" s="5" t="s">
        <v>14</v>
      </c>
      <c r="I19" s="5" t="s">
        <v>14</v>
      </c>
      <c r="J19" s="5" t="s">
        <v>14</v>
      </c>
      <c r="K19" s="5" t="s">
        <v>14</v>
      </c>
      <c r="L19" s="5" t="s">
        <v>14</v>
      </c>
      <c r="M19" s="5" t="s">
        <v>14</v>
      </c>
      <c r="N19" s="5" t="s">
        <v>14</v>
      </c>
      <c r="O19" s="5" t="s">
        <v>14</v>
      </c>
      <c r="P19" s="5" t="s">
        <v>14</v>
      </c>
      <c r="Q19" s="5" t="s">
        <v>14</v>
      </c>
      <c r="R19" s="5" t="s">
        <v>14</v>
      </c>
      <c r="S19" s="5" t="s">
        <v>14</v>
      </c>
      <c r="T19" s="5" t="s">
        <v>14</v>
      </c>
      <c r="U19" s="5" t="s">
        <v>14</v>
      </c>
      <c r="V19" s="5" t="s">
        <v>14</v>
      </c>
      <c r="W19" s="5" t="s">
        <v>14</v>
      </c>
      <c r="X19" s="5" t="s">
        <v>14</v>
      </c>
      <c r="Y19" s="5" t="s">
        <v>14</v>
      </c>
      <c r="Z19" s="5" t="s">
        <v>14</v>
      </c>
      <c r="AA19" s="5" t="s">
        <v>14</v>
      </c>
      <c r="AB19" s="5" t="s">
        <v>14</v>
      </c>
      <c r="AC19" s="5" t="s">
        <v>14</v>
      </c>
      <c r="AD19" s="5" t="s">
        <v>14</v>
      </c>
      <c r="AE19" s="5" t="s">
        <v>14</v>
      </c>
      <c r="AF19" s="5" t="s">
        <v>14</v>
      </c>
      <c r="AG19" s="5" t="s">
        <v>14</v>
      </c>
      <c r="AH19" s="5" t="s">
        <v>14</v>
      </c>
      <c r="AI19" s="5" t="s">
        <v>14</v>
      </c>
      <c r="AJ19" s="5" t="s">
        <v>14</v>
      </c>
      <c r="AK19" s="5" t="s">
        <v>14</v>
      </c>
      <c r="AL19" s="5" t="s">
        <v>14</v>
      </c>
      <c r="AM19" s="5" t="s">
        <v>14</v>
      </c>
      <c r="AN19" s="5" t="s">
        <v>14</v>
      </c>
      <c r="AO19" s="5" t="s">
        <v>14</v>
      </c>
      <c r="AP19" s="5" t="s">
        <v>14</v>
      </c>
      <c r="AQ19" s="5" t="s">
        <v>14</v>
      </c>
      <c r="AR19" s="5" t="s">
        <v>14</v>
      </c>
      <c r="AS19" s="5" t="s">
        <v>14</v>
      </c>
      <c r="AT19" s="5" t="s">
        <v>14</v>
      </c>
      <c r="AU19" s="5" t="s">
        <v>14</v>
      </c>
      <c r="AV19" s="5" t="s">
        <v>14</v>
      </c>
    </row>
    <row r="20" spans="1:48" ht="15" thickTop="1" thickBot="1" x14ac:dyDescent="0.6">
      <c r="A20" s="1">
        <v>105.98</v>
      </c>
      <c r="B20" s="1" t="s">
        <v>10</v>
      </c>
      <c r="C20" s="2"/>
      <c r="D20" s="3">
        <f t="shared" ref="D20:AC20" si="9">D6/D17</f>
        <v>6.2E-2</v>
      </c>
      <c r="E20" s="3">
        <f t="shared" si="9"/>
        <v>6.2E-2</v>
      </c>
      <c r="F20" s="3">
        <f t="shared" si="9"/>
        <v>6.2E-2</v>
      </c>
      <c r="G20" s="3">
        <f t="shared" si="9"/>
        <v>6.2E-2</v>
      </c>
      <c r="H20" s="3">
        <f t="shared" si="9"/>
        <v>6.2E-2</v>
      </c>
      <c r="I20" s="3">
        <f t="shared" si="9"/>
        <v>0</v>
      </c>
      <c r="J20" s="3">
        <f t="shared" si="9"/>
        <v>6.0361715357975833E-2</v>
      </c>
      <c r="K20" s="3">
        <f t="shared" si="9"/>
        <v>6.0361715357975833E-2</v>
      </c>
      <c r="L20" s="3">
        <f t="shared" si="9"/>
        <v>3.0532489051372538E-2</v>
      </c>
      <c r="M20" s="3">
        <f t="shared" si="9"/>
        <v>0</v>
      </c>
      <c r="N20" s="3">
        <f t="shared" si="9"/>
        <v>0</v>
      </c>
      <c r="O20" s="3">
        <f t="shared" si="9"/>
        <v>0</v>
      </c>
      <c r="P20" s="3">
        <f t="shared" si="9"/>
        <v>0</v>
      </c>
      <c r="Q20" s="3">
        <f t="shared" si="9"/>
        <v>0</v>
      </c>
      <c r="R20" s="3">
        <f t="shared" si="9"/>
        <v>0</v>
      </c>
      <c r="S20" s="3">
        <f t="shared" si="9"/>
        <v>0</v>
      </c>
      <c r="T20" s="3">
        <f t="shared" si="9"/>
        <v>0</v>
      </c>
      <c r="U20" s="3">
        <f t="shared" si="9"/>
        <v>0</v>
      </c>
      <c r="V20" s="3">
        <f t="shared" si="9"/>
        <v>0</v>
      </c>
      <c r="W20" s="3">
        <f t="shared" si="9"/>
        <v>0</v>
      </c>
      <c r="X20" s="3">
        <f t="shared" si="9"/>
        <v>0</v>
      </c>
      <c r="Y20" s="3">
        <f t="shared" si="9"/>
        <v>0</v>
      </c>
      <c r="Z20" s="3">
        <f t="shared" si="9"/>
        <v>0</v>
      </c>
      <c r="AA20" s="3">
        <f t="shared" si="9"/>
        <v>0</v>
      </c>
      <c r="AB20" s="3">
        <f t="shared" si="9"/>
        <v>0</v>
      </c>
      <c r="AC20" s="3">
        <f t="shared" si="9"/>
        <v>0</v>
      </c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</row>
    <row r="21" spans="1:48" ht="15" thickTop="1" thickBot="1" x14ac:dyDescent="0.6">
      <c r="A21" s="1">
        <v>84.007000000000005</v>
      </c>
      <c r="B21" s="1" t="s">
        <v>9</v>
      </c>
      <c r="C21" s="2"/>
      <c r="D21" s="3">
        <f t="shared" ref="D21:AC21" si="10">D7/D17</f>
        <v>6.0000000000000001E-3</v>
      </c>
      <c r="E21" s="3">
        <f t="shared" si="10"/>
        <v>6.0000000000000001E-3</v>
      </c>
      <c r="F21" s="3">
        <f t="shared" si="10"/>
        <v>6.0000000000000001E-3</v>
      </c>
      <c r="G21" s="3">
        <f t="shared" si="10"/>
        <v>6.0000000000000001E-3</v>
      </c>
      <c r="H21" s="3">
        <f t="shared" si="10"/>
        <v>6.0000000000000001E-3</v>
      </c>
      <c r="I21" s="3">
        <f t="shared" si="10"/>
        <v>0</v>
      </c>
      <c r="J21" s="3">
        <f t="shared" si="10"/>
        <v>1.142126333441292E-2</v>
      </c>
      <c r="K21" s="3">
        <f t="shared" si="10"/>
        <v>1.142126333441292E-2</v>
      </c>
      <c r="L21" s="3">
        <f t="shared" si="10"/>
        <v>2.265521055180281E-2</v>
      </c>
      <c r="M21" s="3">
        <f t="shared" si="10"/>
        <v>2.2422612888058833E-2</v>
      </c>
      <c r="N21" s="3">
        <f t="shared" si="10"/>
        <v>2.0109632927933156E-2</v>
      </c>
      <c r="O21" s="3">
        <f t="shared" si="10"/>
        <v>1.9087291610452247E-2</v>
      </c>
      <c r="P21" s="3">
        <f t="shared" si="10"/>
        <v>1.8052658084215821E-2</v>
      </c>
      <c r="Q21" s="3">
        <f t="shared" si="10"/>
        <v>1.8052658084215821E-2</v>
      </c>
      <c r="R21" s="3">
        <f t="shared" si="10"/>
        <v>1.8052658084215821E-2</v>
      </c>
      <c r="S21" s="3">
        <f t="shared" si="10"/>
        <v>1.8052658084215821E-2</v>
      </c>
      <c r="T21" s="3">
        <f t="shared" si="10"/>
        <v>1.8052658084215821E-2</v>
      </c>
      <c r="U21" s="3">
        <f t="shared" si="10"/>
        <v>1.8052658084215821E-2</v>
      </c>
      <c r="V21" s="3">
        <f t="shared" si="10"/>
        <v>1.8052658084215821E-2</v>
      </c>
      <c r="W21" s="3">
        <f t="shared" si="10"/>
        <v>1.9699972348216327E-2</v>
      </c>
      <c r="X21" s="3">
        <f t="shared" si="10"/>
        <v>1.969997234821633E-2</v>
      </c>
      <c r="Y21" s="3">
        <f t="shared" si="10"/>
        <v>1.7727627632274574E-3</v>
      </c>
      <c r="Z21" s="3">
        <f t="shared" si="10"/>
        <v>8.1367426030479945E-2</v>
      </c>
      <c r="AA21" s="3">
        <f t="shared" si="10"/>
        <v>0</v>
      </c>
      <c r="AB21" s="3">
        <f t="shared" si="10"/>
        <v>1.9699972348216327E-2</v>
      </c>
      <c r="AC21" s="3">
        <f t="shared" si="10"/>
        <v>0</v>
      </c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</row>
    <row r="22" spans="1:48" ht="15" thickTop="1" thickBot="1" x14ac:dyDescent="0.6">
      <c r="A22" s="1">
        <f>A21</f>
        <v>84.007000000000005</v>
      </c>
      <c r="B22" s="1" t="s">
        <v>8</v>
      </c>
      <c r="C22" s="2"/>
      <c r="D22" s="3">
        <f t="shared" ref="D22:AC22" si="11">D8/D17</f>
        <v>0</v>
      </c>
      <c r="E22" s="3">
        <f t="shared" si="11"/>
        <v>0</v>
      </c>
      <c r="F22" s="3">
        <f t="shared" si="11"/>
        <v>0</v>
      </c>
      <c r="G22" s="3">
        <f t="shared" si="11"/>
        <v>0</v>
      </c>
      <c r="H22" s="3">
        <f t="shared" si="11"/>
        <v>0</v>
      </c>
      <c r="I22" s="3">
        <f t="shared" si="11"/>
        <v>0</v>
      </c>
      <c r="J22" s="3">
        <f t="shared" si="11"/>
        <v>0</v>
      </c>
      <c r="K22" s="3">
        <f t="shared" si="11"/>
        <v>0</v>
      </c>
      <c r="L22" s="3">
        <f t="shared" si="11"/>
        <v>3.4347710334735854E-2</v>
      </c>
      <c r="M22" s="3">
        <f t="shared" si="11"/>
        <v>7.9250175970079495E-2</v>
      </c>
      <c r="N22" s="3">
        <f t="shared" si="11"/>
        <v>8.1559154244765036E-2</v>
      </c>
      <c r="O22" s="3">
        <f t="shared" si="11"/>
        <v>8.2592557955679491E-2</v>
      </c>
      <c r="P22" s="3">
        <f t="shared" si="11"/>
        <v>8.362013077392251E-2</v>
      </c>
      <c r="Q22" s="3">
        <f t="shared" si="11"/>
        <v>8.362013077392251E-2</v>
      </c>
      <c r="R22" s="3">
        <f t="shared" si="11"/>
        <v>8.362013077392251E-2</v>
      </c>
      <c r="S22" s="3">
        <f t="shared" si="11"/>
        <v>8.362013077392251E-2</v>
      </c>
      <c r="T22" s="3">
        <f t="shared" si="11"/>
        <v>8.362013077392251E-2</v>
      </c>
      <c r="U22" s="3">
        <f t="shared" si="11"/>
        <v>8.362013077392251E-2</v>
      </c>
      <c r="V22" s="3">
        <f t="shared" si="11"/>
        <v>8.362013077392251E-2</v>
      </c>
      <c r="W22" s="3">
        <f t="shared" si="11"/>
        <v>0</v>
      </c>
      <c r="X22" s="3">
        <f t="shared" si="11"/>
        <v>0</v>
      </c>
      <c r="Y22" s="3">
        <f t="shared" si="11"/>
        <v>0.91001191616454302</v>
      </c>
      <c r="Z22" s="3">
        <f t="shared" si="11"/>
        <v>0.91529056351972382</v>
      </c>
      <c r="AA22" s="3">
        <f t="shared" si="11"/>
        <v>0</v>
      </c>
      <c r="AB22" s="3">
        <f t="shared" si="11"/>
        <v>0</v>
      </c>
      <c r="AC22" s="3">
        <f t="shared" si="11"/>
        <v>0</v>
      </c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</row>
    <row r="23" spans="1:48" ht="15" thickTop="1" thickBot="1" x14ac:dyDescent="0.6">
      <c r="A23" s="4">
        <f>A22</f>
        <v>84.007000000000005</v>
      </c>
      <c r="B23" s="1" t="s">
        <v>7</v>
      </c>
      <c r="C23" s="2"/>
      <c r="D23" s="3">
        <f t="shared" ref="D23:AC23" si="12">D9/D17</f>
        <v>6.0000000000000001E-3</v>
      </c>
      <c r="E23" s="3">
        <f t="shared" si="12"/>
        <v>6.0000000000000001E-3</v>
      </c>
      <c r="F23" s="3">
        <f t="shared" si="12"/>
        <v>6.0000000000000001E-3</v>
      </c>
      <c r="G23" s="3">
        <f t="shared" si="12"/>
        <v>6.0000000000000001E-3</v>
      </c>
      <c r="H23" s="3">
        <f t="shared" si="12"/>
        <v>6.0000000000000001E-3</v>
      </c>
      <c r="I23" s="3">
        <f t="shared" si="12"/>
        <v>0</v>
      </c>
      <c r="J23" s="3">
        <f t="shared" si="12"/>
        <v>1.142126333441292E-2</v>
      </c>
      <c r="K23" s="3">
        <f t="shared" si="12"/>
        <v>1.142126333441292E-2</v>
      </c>
      <c r="L23" s="3">
        <f t="shared" si="12"/>
        <v>5.7002920886538667E-2</v>
      </c>
      <c r="M23" s="3">
        <f t="shared" si="12"/>
        <v>0.10167278885813832</v>
      </c>
      <c r="N23" s="3">
        <f t="shared" si="12"/>
        <v>0.1016687871726982</v>
      </c>
      <c r="O23" s="3">
        <f t="shared" si="12"/>
        <v>0.10167984956613174</v>
      </c>
      <c r="P23" s="3">
        <f t="shared" si="12"/>
        <v>0.10167278885813832</v>
      </c>
      <c r="Q23" s="3">
        <f t="shared" si="12"/>
        <v>0.10167278885813832</v>
      </c>
      <c r="R23" s="3">
        <f t="shared" si="12"/>
        <v>0.10167278885813832</v>
      </c>
      <c r="S23" s="3">
        <f t="shared" si="12"/>
        <v>0.10167278885813832</v>
      </c>
      <c r="T23" s="3">
        <f t="shared" si="12"/>
        <v>0.10167278885813832</v>
      </c>
      <c r="U23" s="3">
        <f t="shared" si="12"/>
        <v>0.10167278885813832</v>
      </c>
      <c r="V23" s="3">
        <f t="shared" si="12"/>
        <v>0.10167278885813832</v>
      </c>
      <c r="W23" s="3">
        <f t="shared" si="12"/>
        <v>1.9699972348216327E-2</v>
      </c>
      <c r="X23" s="3">
        <f t="shared" si="12"/>
        <v>1.969997234821633E-2</v>
      </c>
      <c r="Y23" s="3">
        <f t="shared" si="12"/>
        <v>0.91178467892777049</v>
      </c>
      <c r="Z23" s="3">
        <f t="shared" si="12"/>
        <v>0.99665798955020379</v>
      </c>
      <c r="AA23" s="3">
        <f t="shared" si="12"/>
        <v>0</v>
      </c>
      <c r="AB23" s="3">
        <f t="shared" si="12"/>
        <v>1.9699972348216327E-2</v>
      </c>
      <c r="AC23" s="3">
        <f t="shared" si="12"/>
        <v>0</v>
      </c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</row>
    <row r="24" spans="1:48" ht="15" thickTop="1" thickBot="1" x14ac:dyDescent="0.6">
      <c r="A24" s="4">
        <v>58.45</v>
      </c>
      <c r="B24" s="1" t="s">
        <v>6</v>
      </c>
      <c r="C24" s="2"/>
      <c r="D24" s="3">
        <f t="shared" ref="D24:AC24" si="13">D10/D17</f>
        <v>0.19</v>
      </c>
      <c r="E24" s="3">
        <f t="shared" si="13"/>
        <v>0.19</v>
      </c>
      <c r="F24" s="3">
        <f t="shared" si="13"/>
        <v>0.19</v>
      </c>
      <c r="G24" s="3">
        <f t="shared" si="13"/>
        <v>0.19</v>
      </c>
      <c r="H24" s="3">
        <f t="shared" si="13"/>
        <v>0.19</v>
      </c>
      <c r="I24" s="3">
        <f t="shared" si="13"/>
        <v>0</v>
      </c>
      <c r="J24" s="3">
        <f t="shared" si="13"/>
        <v>0.18934777748389167</v>
      </c>
      <c r="K24" s="3">
        <f t="shared" si="13"/>
        <v>0.18934777748389167</v>
      </c>
      <c r="L24" s="3">
        <f t="shared" si="13"/>
        <v>0.18713461031486395</v>
      </c>
      <c r="M24" s="3">
        <f t="shared" si="13"/>
        <v>0.18523028037961645</v>
      </c>
      <c r="N24" s="3">
        <f t="shared" si="13"/>
        <v>0.18523110550581418</v>
      </c>
      <c r="O24" s="3">
        <f t="shared" si="13"/>
        <v>0.18522882449928121</v>
      </c>
      <c r="P24" s="3">
        <f t="shared" si="13"/>
        <v>0.18523028037961645</v>
      </c>
      <c r="Q24" s="3">
        <f t="shared" si="13"/>
        <v>0.18523028037961645</v>
      </c>
      <c r="R24" s="3">
        <f t="shared" si="13"/>
        <v>0.18523028037961645</v>
      </c>
      <c r="S24" s="3">
        <f t="shared" si="13"/>
        <v>0.18523028037961645</v>
      </c>
      <c r="T24" s="3">
        <f t="shared" si="13"/>
        <v>0.18523028037961645</v>
      </c>
      <c r="U24" s="3">
        <f t="shared" si="13"/>
        <v>0.18523028037961645</v>
      </c>
      <c r="V24" s="3">
        <f t="shared" si="13"/>
        <v>0.18523028037961645</v>
      </c>
      <c r="W24" s="3">
        <f t="shared" si="13"/>
        <v>0.20213263800311485</v>
      </c>
      <c r="X24" s="3">
        <f t="shared" si="13"/>
        <v>0.20213263800311485</v>
      </c>
      <c r="Y24" s="3">
        <f t="shared" si="13"/>
        <v>1.8189528774506285E-2</v>
      </c>
      <c r="Z24" s="3">
        <f t="shared" si="13"/>
        <v>6.8910473262913591E-4</v>
      </c>
      <c r="AA24" s="3">
        <f t="shared" si="13"/>
        <v>0</v>
      </c>
      <c r="AB24" s="3">
        <f t="shared" si="13"/>
        <v>0.20213263800311482</v>
      </c>
      <c r="AC24" s="3">
        <f t="shared" si="13"/>
        <v>0</v>
      </c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</row>
    <row r="25" spans="1:48" ht="15" thickTop="1" thickBot="1" x14ac:dyDescent="0.6">
      <c r="A25" s="4">
        <v>142.04</v>
      </c>
      <c r="B25" s="1" t="s">
        <v>5</v>
      </c>
      <c r="C25" s="2"/>
      <c r="D25" s="3">
        <f t="shared" ref="D25:AC25" si="14">D11/D17</f>
        <v>0.04</v>
      </c>
      <c r="E25" s="3">
        <f t="shared" si="14"/>
        <v>0.04</v>
      </c>
      <c r="F25" s="3">
        <f t="shared" si="14"/>
        <v>0.04</v>
      </c>
      <c r="G25" s="3">
        <f t="shared" si="14"/>
        <v>0.04</v>
      </c>
      <c r="H25" s="3">
        <f t="shared" si="14"/>
        <v>0.04</v>
      </c>
      <c r="I25" s="3">
        <f t="shared" si="14"/>
        <v>0</v>
      </c>
      <c r="J25" s="3">
        <f t="shared" si="14"/>
        <v>3.9862689996608774E-2</v>
      </c>
      <c r="K25" s="3">
        <f t="shared" si="14"/>
        <v>3.9862689996608774E-2</v>
      </c>
      <c r="L25" s="3">
        <f t="shared" si="14"/>
        <v>3.9396760066287145E-2</v>
      </c>
      <c r="M25" s="3">
        <f t="shared" si="14"/>
        <v>3.8995848500971882E-2</v>
      </c>
      <c r="N25" s="3">
        <f t="shared" si="14"/>
        <v>3.8996022211750352E-2</v>
      </c>
      <c r="O25" s="3">
        <f t="shared" si="14"/>
        <v>3.8995541999848678E-2</v>
      </c>
      <c r="P25" s="3">
        <f t="shared" si="14"/>
        <v>3.8995848500971882E-2</v>
      </c>
      <c r="Q25" s="3">
        <f t="shared" si="14"/>
        <v>3.8995848500971882E-2</v>
      </c>
      <c r="R25" s="3">
        <f t="shared" si="14"/>
        <v>3.8995848500971882E-2</v>
      </c>
      <c r="S25" s="3">
        <f t="shared" si="14"/>
        <v>3.8995848500971882E-2</v>
      </c>
      <c r="T25" s="3">
        <f t="shared" si="14"/>
        <v>3.8995848500971882E-2</v>
      </c>
      <c r="U25" s="3">
        <f t="shared" si="14"/>
        <v>3.8995848500971882E-2</v>
      </c>
      <c r="V25" s="3">
        <f t="shared" si="14"/>
        <v>3.8995848500971882E-2</v>
      </c>
      <c r="W25" s="3">
        <f t="shared" si="14"/>
        <v>4.2554239579603123E-2</v>
      </c>
      <c r="X25" s="3">
        <f t="shared" si="14"/>
        <v>4.255423957960313E-2</v>
      </c>
      <c r="Y25" s="3">
        <f t="shared" si="14"/>
        <v>3.8293744788434388E-3</v>
      </c>
      <c r="Z25" s="3">
        <f t="shared" si="14"/>
        <v>1.4507468055350228E-4</v>
      </c>
      <c r="AA25" s="3">
        <f t="shared" si="14"/>
        <v>0</v>
      </c>
      <c r="AB25" s="3">
        <f t="shared" si="14"/>
        <v>4.2554239579603116E-2</v>
      </c>
      <c r="AC25" s="3">
        <f t="shared" si="14"/>
        <v>0</v>
      </c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</row>
    <row r="26" spans="1:48" ht="15" thickTop="1" thickBot="1" x14ac:dyDescent="0.6">
      <c r="A26" s="4">
        <v>18.02</v>
      </c>
      <c r="B26" s="1" t="s">
        <v>4</v>
      </c>
      <c r="C26" s="2"/>
      <c r="D26" s="3">
        <f t="shared" ref="D26:AC26" si="15">D12/D17</f>
        <v>0.70200000000000007</v>
      </c>
      <c r="E26" s="3">
        <f t="shared" si="15"/>
        <v>0.70200000000000007</v>
      </c>
      <c r="F26" s="3">
        <f t="shared" si="15"/>
        <v>0.70200000000000007</v>
      </c>
      <c r="G26" s="3">
        <f t="shared" si="15"/>
        <v>0.70200000000000007</v>
      </c>
      <c r="H26" s="3">
        <f t="shared" si="15"/>
        <v>0.70200000000000007</v>
      </c>
      <c r="I26" s="3">
        <f t="shared" si="15"/>
        <v>0</v>
      </c>
      <c r="J26" s="3">
        <f t="shared" si="15"/>
        <v>0.69900655382711085</v>
      </c>
      <c r="K26" s="3">
        <f t="shared" si="15"/>
        <v>0.69900655382711085</v>
      </c>
      <c r="L26" s="3">
        <f t="shared" si="15"/>
        <v>0.68593321968093768</v>
      </c>
      <c r="M26" s="3">
        <f t="shared" si="15"/>
        <v>0.67410108226127341</v>
      </c>
      <c r="N26" s="3">
        <f t="shared" si="15"/>
        <v>0.67410408510973729</v>
      </c>
      <c r="O26" s="3">
        <f t="shared" si="15"/>
        <v>0.67409578393473835</v>
      </c>
      <c r="P26" s="3">
        <f t="shared" si="15"/>
        <v>0.67410108226127341</v>
      </c>
      <c r="Q26" s="3">
        <f t="shared" si="15"/>
        <v>0.67410108226127341</v>
      </c>
      <c r="R26" s="3">
        <f t="shared" si="15"/>
        <v>0.67410108226127341</v>
      </c>
      <c r="S26" s="3">
        <f t="shared" si="15"/>
        <v>0.67410108226127341</v>
      </c>
      <c r="T26" s="3">
        <f t="shared" si="15"/>
        <v>0.67410108226127341</v>
      </c>
      <c r="U26" s="3">
        <f t="shared" si="15"/>
        <v>0.67410108226127341</v>
      </c>
      <c r="V26" s="3">
        <f t="shared" si="15"/>
        <v>0.67410108226127341</v>
      </c>
      <c r="W26" s="3">
        <f t="shared" si="15"/>
        <v>0.73561315006906569</v>
      </c>
      <c r="X26" s="3">
        <f t="shared" si="15"/>
        <v>0.73561315006906569</v>
      </c>
      <c r="Y26" s="3">
        <f t="shared" si="15"/>
        <v>6.6196417818879777E-2</v>
      </c>
      <c r="Z26" s="3">
        <f t="shared" si="15"/>
        <v>2.5078310366137332E-3</v>
      </c>
      <c r="AA26" s="3">
        <f t="shared" si="15"/>
        <v>0</v>
      </c>
      <c r="AB26" s="3">
        <f t="shared" si="15"/>
        <v>0.73561315006906569</v>
      </c>
      <c r="AC26" s="3">
        <f t="shared" si="15"/>
        <v>0</v>
      </c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</row>
    <row r="27" spans="1:48" ht="15" thickTop="1" thickBot="1" x14ac:dyDescent="0.6">
      <c r="A27" s="4">
        <v>44.01</v>
      </c>
      <c r="B27" s="1" t="s">
        <v>3</v>
      </c>
      <c r="C27" s="2"/>
      <c r="D27" s="3">
        <f t="shared" ref="D27:AC27" si="16">D13/D17</f>
        <v>0</v>
      </c>
      <c r="E27" s="3">
        <f t="shared" si="16"/>
        <v>0</v>
      </c>
      <c r="F27" s="3">
        <f t="shared" si="16"/>
        <v>0</v>
      </c>
      <c r="G27" s="3">
        <f t="shared" si="16"/>
        <v>0</v>
      </c>
      <c r="H27" s="3">
        <f t="shared" si="16"/>
        <v>0</v>
      </c>
      <c r="I27" s="3">
        <f t="shared" si="16"/>
        <v>1</v>
      </c>
      <c r="J27" s="3">
        <f t="shared" si="16"/>
        <v>0</v>
      </c>
      <c r="K27" s="3">
        <f t="shared" si="16"/>
        <v>0</v>
      </c>
      <c r="L27" s="3">
        <f t="shared" si="16"/>
        <v>0</v>
      </c>
      <c r="M27" s="3">
        <f t="shared" si="16"/>
        <v>0</v>
      </c>
      <c r="N27" s="3">
        <f t="shared" si="16"/>
        <v>0</v>
      </c>
      <c r="O27" s="3">
        <f t="shared" si="16"/>
        <v>0</v>
      </c>
      <c r="P27" s="3">
        <f t="shared" si="16"/>
        <v>0</v>
      </c>
      <c r="Q27" s="3">
        <f t="shared" si="16"/>
        <v>0</v>
      </c>
      <c r="R27" s="3">
        <f t="shared" si="16"/>
        <v>0</v>
      </c>
      <c r="S27" s="3">
        <f t="shared" si="16"/>
        <v>0</v>
      </c>
      <c r="T27" s="3">
        <f t="shared" si="16"/>
        <v>0</v>
      </c>
      <c r="U27" s="3">
        <f t="shared" si="16"/>
        <v>0</v>
      </c>
      <c r="V27" s="3">
        <f t="shared" si="16"/>
        <v>0</v>
      </c>
      <c r="W27" s="3">
        <f t="shared" si="16"/>
        <v>0</v>
      </c>
      <c r="X27" s="3">
        <f t="shared" si="16"/>
        <v>0</v>
      </c>
      <c r="Y27" s="3">
        <f t="shared" si="16"/>
        <v>0</v>
      </c>
      <c r="Z27" s="3">
        <f t="shared" si="16"/>
        <v>0</v>
      </c>
      <c r="AA27" s="3">
        <f t="shared" si="16"/>
        <v>1</v>
      </c>
      <c r="AB27" s="3">
        <f t="shared" si="16"/>
        <v>0</v>
      </c>
      <c r="AC27" s="3">
        <f t="shared" si="16"/>
        <v>1</v>
      </c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</row>
    <row r="28" spans="1:48" ht="15" thickTop="1" thickBot="1" x14ac:dyDescent="0.6">
      <c r="A28" s="4">
        <v>124.01</v>
      </c>
      <c r="B28" s="1" t="s">
        <v>13</v>
      </c>
      <c r="C28" s="2"/>
      <c r="D28" s="3">
        <f t="shared" ref="D28:AC28" si="17">D14/D17</f>
        <v>0</v>
      </c>
      <c r="E28" s="3">
        <f t="shared" si="17"/>
        <v>0</v>
      </c>
      <c r="F28" s="3">
        <f t="shared" si="17"/>
        <v>0</v>
      </c>
      <c r="G28" s="3">
        <f t="shared" si="17"/>
        <v>0</v>
      </c>
      <c r="H28" s="3">
        <f t="shared" si="17"/>
        <v>0</v>
      </c>
      <c r="I28" s="3">
        <f t="shared" si="17"/>
        <v>0</v>
      </c>
      <c r="J28" s="3">
        <f t="shared" si="17"/>
        <v>0</v>
      </c>
      <c r="K28" s="3">
        <f t="shared" si="17"/>
        <v>0</v>
      </c>
      <c r="L28" s="3">
        <f t="shared" si="17"/>
        <v>0</v>
      </c>
      <c r="M28" s="3">
        <f t="shared" si="17"/>
        <v>0</v>
      </c>
      <c r="N28" s="3">
        <f t="shared" si="17"/>
        <v>0</v>
      </c>
      <c r="O28" s="3">
        <f t="shared" si="17"/>
        <v>0</v>
      </c>
      <c r="P28" s="3">
        <f t="shared" si="17"/>
        <v>0</v>
      </c>
      <c r="Q28" s="3">
        <f t="shared" si="17"/>
        <v>0</v>
      </c>
      <c r="R28" s="3">
        <f t="shared" si="17"/>
        <v>0</v>
      </c>
      <c r="S28" s="3">
        <f t="shared" si="17"/>
        <v>0</v>
      </c>
      <c r="T28" s="3">
        <f t="shared" si="17"/>
        <v>0</v>
      </c>
      <c r="U28" s="3">
        <f t="shared" si="17"/>
        <v>0</v>
      </c>
      <c r="V28" s="3">
        <f t="shared" si="17"/>
        <v>0</v>
      </c>
      <c r="W28" s="3">
        <f t="shared" si="17"/>
        <v>0</v>
      </c>
      <c r="X28" s="3">
        <f t="shared" si="17"/>
        <v>0</v>
      </c>
      <c r="Y28" s="3">
        <f t="shared" si="17"/>
        <v>0</v>
      </c>
      <c r="Z28" s="3">
        <f t="shared" si="17"/>
        <v>0</v>
      </c>
      <c r="AA28" s="3">
        <f t="shared" si="17"/>
        <v>0</v>
      </c>
      <c r="AB28" s="3">
        <f t="shared" si="17"/>
        <v>0</v>
      </c>
      <c r="AC28" s="3">
        <f t="shared" si="17"/>
        <v>0</v>
      </c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</row>
    <row r="29" spans="1:48" ht="15" thickTop="1" thickBot="1" x14ac:dyDescent="0.6">
      <c r="A29" s="4">
        <v>28</v>
      </c>
      <c r="B29" s="1" t="s">
        <v>1</v>
      </c>
      <c r="C29" s="2"/>
      <c r="D29" s="3">
        <f t="shared" ref="D29:AC29" si="18">D15/D17</f>
        <v>0</v>
      </c>
      <c r="E29" s="3">
        <f t="shared" si="18"/>
        <v>0</v>
      </c>
      <c r="F29" s="3">
        <f t="shared" si="18"/>
        <v>0</v>
      </c>
      <c r="G29" s="3">
        <f t="shared" si="18"/>
        <v>0</v>
      </c>
      <c r="H29" s="3">
        <f t="shared" si="18"/>
        <v>0</v>
      </c>
      <c r="I29" s="3">
        <f t="shared" si="18"/>
        <v>0</v>
      </c>
      <c r="J29" s="3">
        <f t="shared" si="18"/>
        <v>0</v>
      </c>
      <c r="K29" s="3">
        <f t="shared" si="18"/>
        <v>0</v>
      </c>
      <c r="L29" s="3">
        <f t="shared" si="18"/>
        <v>0</v>
      </c>
      <c r="M29" s="3">
        <f t="shared" si="18"/>
        <v>0</v>
      </c>
      <c r="N29" s="3">
        <f t="shared" si="18"/>
        <v>0</v>
      </c>
      <c r="O29" s="3">
        <f t="shared" si="18"/>
        <v>0</v>
      </c>
      <c r="P29" s="3">
        <f t="shared" si="18"/>
        <v>0</v>
      </c>
      <c r="Q29" s="3">
        <f t="shared" si="18"/>
        <v>0</v>
      </c>
      <c r="R29" s="3">
        <f t="shared" si="18"/>
        <v>0</v>
      </c>
      <c r="S29" s="3">
        <f t="shared" si="18"/>
        <v>0</v>
      </c>
      <c r="T29" s="3">
        <f t="shared" si="18"/>
        <v>0</v>
      </c>
      <c r="U29" s="3">
        <f t="shared" si="18"/>
        <v>0</v>
      </c>
      <c r="V29" s="3">
        <f t="shared" si="18"/>
        <v>0</v>
      </c>
      <c r="W29" s="3">
        <f t="shared" si="18"/>
        <v>0</v>
      </c>
      <c r="X29" s="3">
        <f t="shared" si="18"/>
        <v>0</v>
      </c>
      <c r="Y29" s="3">
        <f t="shared" si="18"/>
        <v>0</v>
      </c>
      <c r="Z29" s="3">
        <f t="shared" si="18"/>
        <v>0</v>
      </c>
      <c r="AA29" s="3">
        <f t="shared" si="18"/>
        <v>0</v>
      </c>
      <c r="AB29" s="3">
        <f t="shared" si="18"/>
        <v>0</v>
      </c>
      <c r="AC29" s="3">
        <f t="shared" si="18"/>
        <v>0</v>
      </c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</row>
    <row r="30" spans="1:48" ht="15" thickTop="1" thickBot="1" x14ac:dyDescent="0.6">
      <c r="A30" s="4">
        <v>32</v>
      </c>
      <c r="B30" s="4" t="s">
        <v>0</v>
      </c>
      <c r="C30" s="2"/>
      <c r="D30" s="3">
        <f t="shared" ref="D30:AC30" si="19">D16/D17</f>
        <v>0</v>
      </c>
      <c r="E30" s="3">
        <f t="shared" si="19"/>
        <v>0</v>
      </c>
      <c r="F30" s="3">
        <f t="shared" si="19"/>
        <v>0</v>
      </c>
      <c r="G30" s="3">
        <f t="shared" si="19"/>
        <v>0</v>
      </c>
      <c r="H30" s="3">
        <f t="shared" si="19"/>
        <v>0</v>
      </c>
      <c r="I30" s="3">
        <f t="shared" si="19"/>
        <v>0</v>
      </c>
      <c r="J30" s="3">
        <f t="shared" si="19"/>
        <v>0</v>
      </c>
      <c r="K30" s="3">
        <f t="shared" si="19"/>
        <v>0</v>
      </c>
      <c r="L30" s="3">
        <f t="shared" si="19"/>
        <v>0</v>
      </c>
      <c r="M30" s="3">
        <f t="shared" si="19"/>
        <v>0</v>
      </c>
      <c r="N30" s="3">
        <f t="shared" si="19"/>
        <v>0</v>
      </c>
      <c r="O30" s="3">
        <f t="shared" si="19"/>
        <v>0</v>
      </c>
      <c r="P30" s="3">
        <f t="shared" si="19"/>
        <v>0</v>
      </c>
      <c r="Q30" s="3">
        <f t="shared" si="19"/>
        <v>0</v>
      </c>
      <c r="R30" s="3">
        <f t="shared" si="19"/>
        <v>0</v>
      </c>
      <c r="S30" s="3">
        <f t="shared" si="19"/>
        <v>0</v>
      </c>
      <c r="T30" s="3">
        <f t="shared" si="19"/>
        <v>0</v>
      </c>
      <c r="U30" s="3">
        <f t="shared" si="19"/>
        <v>0</v>
      </c>
      <c r="V30" s="3">
        <f t="shared" si="19"/>
        <v>0</v>
      </c>
      <c r="W30" s="3">
        <f t="shared" si="19"/>
        <v>0</v>
      </c>
      <c r="X30" s="3">
        <f t="shared" si="19"/>
        <v>0</v>
      </c>
      <c r="Y30" s="3">
        <f t="shared" si="19"/>
        <v>0</v>
      </c>
      <c r="Z30" s="3">
        <f t="shared" si="19"/>
        <v>0</v>
      </c>
      <c r="AA30" s="3">
        <f t="shared" si="19"/>
        <v>0</v>
      </c>
      <c r="AB30" s="3">
        <f t="shared" si="19"/>
        <v>0</v>
      </c>
      <c r="AC30" s="3">
        <f t="shared" si="19"/>
        <v>0</v>
      </c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</row>
    <row r="31" spans="1:48" ht="14.7" thickTop="1" x14ac:dyDescent="0.55000000000000004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</row>
    <row r="32" spans="1:48" ht="14.7" thickBot="1" x14ac:dyDescent="0.6">
      <c r="A32" s="1" t="s">
        <v>12</v>
      </c>
      <c r="B32" s="1" t="s">
        <v>11</v>
      </c>
      <c r="C32" s="2"/>
      <c r="D32" s="5" t="s">
        <v>11</v>
      </c>
      <c r="E32" s="5" t="s">
        <v>11</v>
      </c>
      <c r="F32" s="5" t="s">
        <v>11</v>
      </c>
      <c r="G32" s="5" t="s">
        <v>11</v>
      </c>
      <c r="H32" s="5" t="s">
        <v>11</v>
      </c>
      <c r="I32" s="5" t="s">
        <v>11</v>
      </c>
      <c r="J32" s="5" t="s">
        <v>11</v>
      </c>
      <c r="K32" s="5" t="s">
        <v>11</v>
      </c>
      <c r="L32" s="5" t="s">
        <v>11</v>
      </c>
      <c r="M32" s="5" t="s">
        <v>11</v>
      </c>
      <c r="N32" s="5" t="s">
        <v>11</v>
      </c>
      <c r="O32" s="5" t="s">
        <v>11</v>
      </c>
      <c r="P32" s="5" t="s">
        <v>11</v>
      </c>
      <c r="Q32" s="5" t="s">
        <v>11</v>
      </c>
      <c r="R32" s="5" t="s">
        <v>11</v>
      </c>
      <c r="S32" s="5" t="s">
        <v>11</v>
      </c>
      <c r="T32" s="5" t="s">
        <v>11</v>
      </c>
      <c r="U32" s="5" t="s">
        <v>11</v>
      </c>
      <c r="V32" s="5" t="s">
        <v>11</v>
      </c>
      <c r="W32" s="5" t="s">
        <v>11</v>
      </c>
      <c r="X32" s="5" t="s">
        <v>11</v>
      </c>
      <c r="Y32" s="5" t="s">
        <v>11</v>
      </c>
      <c r="Z32" s="5" t="s">
        <v>11</v>
      </c>
      <c r="AA32" s="5" t="s">
        <v>11</v>
      </c>
      <c r="AB32" s="5" t="s">
        <v>11</v>
      </c>
      <c r="AC32" s="5" t="s">
        <v>11</v>
      </c>
      <c r="AD32" s="5" t="s">
        <v>11</v>
      </c>
      <c r="AE32" s="5" t="s">
        <v>11</v>
      </c>
      <c r="AF32" s="5" t="s">
        <v>11</v>
      </c>
      <c r="AG32" s="5" t="s">
        <v>11</v>
      </c>
      <c r="AH32" s="5" t="s">
        <v>11</v>
      </c>
      <c r="AI32" s="5" t="s">
        <v>11</v>
      </c>
      <c r="AJ32" s="5" t="s">
        <v>11</v>
      </c>
      <c r="AK32" s="5" t="s">
        <v>11</v>
      </c>
      <c r="AL32" s="5" t="s">
        <v>11</v>
      </c>
      <c r="AM32" s="5" t="s">
        <v>11</v>
      </c>
      <c r="AN32" s="5" t="s">
        <v>11</v>
      </c>
      <c r="AO32" s="5" t="s">
        <v>11</v>
      </c>
      <c r="AP32" s="5" t="s">
        <v>11</v>
      </c>
      <c r="AQ32" s="5" t="s">
        <v>11</v>
      </c>
      <c r="AR32" s="5" t="s">
        <v>11</v>
      </c>
      <c r="AS32" s="5" t="s">
        <v>11</v>
      </c>
      <c r="AT32" s="5" t="s">
        <v>11</v>
      </c>
      <c r="AU32" s="5" t="s">
        <v>11</v>
      </c>
      <c r="AV32" s="5" t="s">
        <v>11</v>
      </c>
    </row>
    <row r="33" spans="1:48" ht="15" thickTop="1" thickBot="1" x14ac:dyDescent="0.6">
      <c r="A33" s="1">
        <v>105.98</v>
      </c>
      <c r="B33" s="1" t="s">
        <v>10</v>
      </c>
      <c r="C33" s="2"/>
      <c r="D33" s="3">
        <f t="shared" ref="D33:AJ33" si="20">D6/$A$6</f>
        <v>0.46313769893690626</v>
      </c>
      <c r="E33" s="3">
        <f t="shared" si="20"/>
        <v>0.46313769893690626</v>
      </c>
      <c r="F33" s="3">
        <f t="shared" si="20"/>
        <v>0.46313769893690626</v>
      </c>
      <c r="G33" s="3">
        <f t="shared" si="20"/>
        <v>0.46313769893690626</v>
      </c>
      <c r="H33" s="3">
        <f t="shared" si="20"/>
        <v>0.46313769893690626</v>
      </c>
      <c r="I33" s="3">
        <f t="shared" si="20"/>
        <v>0</v>
      </c>
      <c r="J33" s="3">
        <f t="shared" si="20"/>
        <v>0.45245293130244002</v>
      </c>
      <c r="K33" s="3">
        <f t="shared" si="20"/>
        <v>0.45245293130244002</v>
      </c>
      <c r="L33" s="3">
        <f t="shared" si="20"/>
        <v>0.23156884946845313</v>
      </c>
      <c r="M33" s="3">
        <f t="shared" si="20"/>
        <v>0</v>
      </c>
      <c r="N33" s="3">
        <f t="shared" si="20"/>
        <v>0</v>
      </c>
      <c r="O33" s="3">
        <f t="shared" si="20"/>
        <v>0</v>
      </c>
      <c r="P33" s="3">
        <f t="shared" si="20"/>
        <v>0</v>
      </c>
      <c r="Q33" s="3">
        <f t="shared" si="20"/>
        <v>0</v>
      </c>
      <c r="R33" s="3">
        <f t="shared" si="20"/>
        <v>0</v>
      </c>
      <c r="S33" s="3">
        <f t="shared" si="20"/>
        <v>0</v>
      </c>
      <c r="T33" s="3">
        <f t="shared" si="20"/>
        <v>0</v>
      </c>
      <c r="U33" s="3">
        <f t="shared" si="20"/>
        <v>0</v>
      </c>
      <c r="V33" s="3">
        <f t="shared" si="20"/>
        <v>0</v>
      </c>
      <c r="W33" s="3">
        <f t="shared" si="20"/>
        <v>0</v>
      </c>
      <c r="X33" s="3">
        <f t="shared" si="20"/>
        <v>0</v>
      </c>
      <c r="Y33" s="3">
        <f t="shared" si="20"/>
        <v>0</v>
      </c>
      <c r="Z33" s="3">
        <f t="shared" si="20"/>
        <v>0</v>
      </c>
      <c r="AA33" s="3">
        <f t="shared" si="20"/>
        <v>0</v>
      </c>
      <c r="AB33" s="3">
        <f t="shared" si="20"/>
        <v>0</v>
      </c>
      <c r="AC33" s="3">
        <f t="shared" si="20"/>
        <v>0</v>
      </c>
      <c r="AD33" s="3">
        <f t="shared" si="20"/>
        <v>0</v>
      </c>
      <c r="AE33" s="3">
        <f t="shared" si="20"/>
        <v>0</v>
      </c>
      <c r="AF33" s="3">
        <f t="shared" si="20"/>
        <v>0</v>
      </c>
      <c r="AG33" s="3">
        <f t="shared" si="20"/>
        <v>0</v>
      </c>
      <c r="AH33" s="3">
        <f t="shared" si="20"/>
        <v>0</v>
      </c>
      <c r="AI33" s="3">
        <f t="shared" si="20"/>
        <v>0</v>
      </c>
      <c r="AJ33" s="3">
        <f t="shared" si="20"/>
        <v>0.40415629449694246</v>
      </c>
      <c r="AK33" s="3"/>
      <c r="AL33" s="3">
        <f>AL6/$A$6</f>
        <v>0.40415629449694246</v>
      </c>
      <c r="AM33" s="3"/>
      <c r="AN33" s="3"/>
      <c r="AO33" s="3"/>
      <c r="AP33" s="3"/>
      <c r="AQ33" s="3"/>
      <c r="AR33" s="3"/>
      <c r="AS33" s="3"/>
      <c r="AT33" s="3"/>
      <c r="AU33" s="3"/>
      <c r="AV33" s="3"/>
    </row>
    <row r="34" spans="1:48" ht="15" thickTop="1" thickBot="1" x14ac:dyDescent="0.6">
      <c r="A34" s="1">
        <v>84.007000000000005</v>
      </c>
      <c r="B34" s="1" t="s">
        <v>9</v>
      </c>
      <c r="C34" s="2"/>
      <c r="D34" s="3">
        <f t="shared" ref="D34:AI34" si="21">D7/$A$7</f>
        <v>5.6542907138690819E-2</v>
      </c>
      <c r="E34" s="3">
        <f t="shared" si="21"/>
        <v>5.6542907138690819E-2</v>
      </c>
      <c r="F34" s="3">
        <f t="shared" si="21"/>
        <v>5.6542907138690819E-2</v>
      </c>
      <c r="G34" s="3">
        <f t="shared" si="21"/>
        <v>5.6542907138690819E-2</v>
      </c>
      <c r="H34" s="3">
        <f t="shared" si="21"/>
        <v>5.6542907138690819E-2</v>
      </c>
      <c r="I34" s="3">
        <f t="shared" si="21"/>
        <v>0</v>
      </c>
      <c r="J34" s="3">
        <f t="shared" si="21"/>
        <v>0.10800265146501373</v>
      </c>
      <c r="K34" s="3">
        <f t="shared" si="21"/>
        <v>0.10800265146501373</v>
      </c>
      <c r="L34" s="3">
        <f t="shared" si="21"/>
        <v>0.2167676503148547</v>
      </c>
      <c r="M34" s="3">
        <f t="shared" si="21"/>
        <v>0.21674781069831481</v>
      </c>
      <c r="N34" s="3">
        <f t="shared" si="21"/>
        <v>0.19438856285785705</v>
      </c>
      <c r="O34" s="3">
        <f t="shared" si="21"/>
        <v>0.18450843382099111</v>
      </c>
      <c r="P34" s="3">
        <f t="shared" si="21"/>
        <v>0.17450571601861861</v>
      </c>
      <c r="Q34" s="3">
        <f t="shared" si="21"/>
        <v>0.17450571601861861</v>
      </c>
      <c r="R34" s="3">
        <f t="shared" si="21"/>
        <v>0.17450571601861861</v>
      </c>
      <c r="S34" s="3">
        <f t="shared" si="21"/>
        <v>0.17450571601861861</v>
      </c>
      <c r="T34" s="3">
        <f t="shared" si="21"/>
        <v>0.17450571601861861</v>
      </c>
      <c r="U34" s="3">
        <f t="shared" si="21"/>
        <v>0.17450571601861861</v>
      </c>
      <c r="V34" s="3">
        <f t="shared" si="21"/>
        <v>0.17450571601861861</v>
      </c>
      <c r="W34" s="3">
        <f t="shared" si="21"/>
        <v>0.17293107019985196</v>
      </c>
      <c r="X34" s="3">
        <f t="shared" si="21"/>
        <v>0.17431563667689082</v>
      </c>
      <c r="Y34" s="3">
        <f t="shared" si="21"/>
        <v>1.5746458187666657E-3</v>
      </c>
      <c r="Z34" s="3">
        <f t="shared" si="21"/>
        <v>7.1857306756826791E-2</v>
      </c>
      <c r="AA34" s="3">
        <f t="shared" si="21"/>
        <v>0</v>
      </c>
      <c r="AB34" s="3">
        <f t="shared" si="21"/>
        <v>1.3845664770388484E-3</v>
      </c>
      <c r="AC34" s="3">
        <f t="shared" si="21"/>
        <v>0</v>
      </c>
      <c r="AD34" s="3">
        <f t="shared" si="21"/>
        <v>0</v>
      </c>
      <c r="AE34" s="3">
        <f t="shared" si="21"/>
        <v>0</v>
      </c>
      <c r="AF34" s="3">
        <f t="shared" si="21"/>
        <v>0</v>
      </c>
      <c r="AG34" s="3">
        <f t="shared" si="21"/>
        <v>0</v>
      </c>
      <c r="AH34" s="3">
        <f t="shared" si="21"/>
        <v>0</v>
      </c>
      <c r="AI34" s="3">
        <f t="shared" si="21"/>
        <v>0</v>
      </c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</row>
    <row r="35" spans="1:48" ht="15" thickTop="1" thickBot="1" x14ac:dyDescent="0.6">
      <c r="A35" s="1">
        <f>A34</f>
        <v>84.007000000000005</v>
      </c>
      <c r="B35" s="1" t="s">
        <v>8</v>
      </c>
      <c r="C35" s="2"/>
      <c r="D35" s="3">
        <f t="shared" ref="D35:AI35" si="22">D8/$A$8</f>
        <v>0</v>
      </c>
      <c r="E35" s="3">
        <f t="shared" si="22"/>
        <v>0</v>
      </c>
      <c r="F35" s="3">
        <f t="shared" si="22"/>
        <v>0</v>
      </c>
      <c r="G35" s="3">
        <f t="shared" si="22"/>
        <v>0</v>
      </c>
      <c r="H35" s="3">
        <f t="shared" si="22"/>
        <v>0</v>
      </c>
      <c r="I35" s="3">
        <f t="shared" si="22"/>
        <v>0</v>
      </c>
      <c r="J35" s="3">
        <f t="shared" si="22"/>
        <v>0</v>
      </c>
      <c r="K35" s="3">
        <f t="shared" si="22"/>
        <v>0</v>
      </c>
      <c r="L35" s="3">
        <f t="shared" si="22"/>
        <v>0.32864282792390387</v>
      </c>
      <c r="M35" s="3">
        <f t="shared" si="22"/>
        <v>0.76607049431418861</v>
      </c>
      <c r="N35" s="3">
        <f t="shared" si="22"/>
        <v>0.78838668206220908</v>
      </c>
      <c r="O35" s="3">
        <f t="shared" si="22"/>
        <v>0.79838584879831431</v>
      </c>
      <c r="P35" s="3">
        <f t="shared" si="22"/>
        <v>0.80831258899388481</v>
      </c>
      <c r="Q35" s="3">
        <f t="shared" si="22"/>
        <v>0.80831258899388481</v>
      </c>
      <c r="R35" s="3">
        <f t="shared" si="22"/>
        <v>0.80831258899388481</v>
      </c>
      <c r="S35" s="3">
        <f t="shared" si="22"/>
        <v>0.80831258899388481</v>
      </c>
      <c r="T35" s="3">
        <f t="shared" si="22"/>
        <v>0.80831258899388481</v>
      </c>
      <c r="U35" s="3">
        <f t="shared" si="22"/>
        <v>0.80831258899388481</v>
      </c>
      <c r="V35" s="3">
        <f t="shared" si="22"/>
        <v>0.80831258899388481</v>
      </c>
      <c r="W35" s="3">
        <f t="shared" si="22"/>
        <v>0</v>
      </c>
      <c r="X35" s="3">
        <f t="shared" si="22"/>
        <v>0</v>
      </c>
      <c r="Y35" s="3">
        <f t="shared" si="22"/>
        <v>0.80831258899388481</v>
      </c>
      <c r="Z35" s="3">
        <f t="shared" si="22"/>
        <v>0.80831258899388481</v>
      </c>
      <c r="AA35" s="3">
        <f t="shared" si="22"/>
        <v>0</v>
      </c>
      <c r="AB35" s="3">
        <f t="shared" si="22"/>
        <v>0</v>
      </c>
      <c r="AC35" s="3">
        <f t="shared" si="22"/>
        <v>0</v>
      </c>
      <c r="AD35" s="3">
        <f t="shared" si="22"/>
        <v>0</v>
      </c>
      <c r="AE35" s="3">
        <f t="shared" si="22"/>
        <v>0</v>
      </c>
      <c r="AF35" s="3">
        <f t="shared" si="22"/>
        <v>0</v>
      </c>
      <c r="AG35" s="3">
        <f t="shared" si="22"/>
        <v>0</v>
      </c>
      <c r="AH35" s="3">
        <f t="shared" si="22"/>
        <v>0</v>
      </c>
      <c r="AI35" s="3">
        <f t="shared" si="22"/>
        <v>0</v>
      </c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</row>
    <row r="36" spans="1:48" ht="15" thickTop="1" thickBot="1" x14ac:dyDescent="0.6">
      <c r="A36" s="4">
        <f>A35</f>
        <v>84.007000000000005</v>
      </c>
      <c r="B36" s="1" t="s">
        <v>7</v>
      </c>
      <c r="C36" s="2"/>
      <c r="D36" s="3">
        <f t="shared" ref="D36:AI36" si="23">D9/$A$9</f>
        <v>5.6542907138690819E-2</v>
      </c>
      <c r="E36" s="3">
        <f t="shared" si="23"/>
        <v>5.6542907138690819E-2</v>
      </c>
      <c r="F36" s="3">
        <f t="shared" si="23"/>
        <v>5.6542907138690819E-2</v>
      </c>
      <c r="G36" s="3">
        <f t="shared" si="23"/>
        <v>5.6542907138690819E-2</v>
      </c>
      <c r="H36" s="3">
        <f t="shared" si="23"/>
        <v>5.6542907138690819E-2</v>
      </c>
      <c r="I36" s="3">
        <f t="shared" si="23"/>
        <v>0</v>
      </c>
      <c r="J36" s="3">
        <f t="shared" si="23"/>
        <v>0.10800265146501373</v>
      </c>
      <c r="K36" s="3">
        <f t="shared" si="23"/>
        <v>0.10800265146501373</v>
      </c>
      <c r="L36" s="3">
        <f t="shared" si="23"/>
        <v>0.54541047823875854</v>
      </c>
      <c r="M36" s="3">
        <f t="shared" si="23"/>
        <v>0.98281830501250345</v>
      </c>
      <c r="N36" s="3">
        <f t="shared" si="23"/>
        <v>0.98277524492006618</v>
      </c>
      <c r="O36" s="3">
        <f t="shared" si="23"/>
        <v>0.98289428261930545</v>
      </c>
      <c r="P36" s="3">
        <f t="shared" si="23"/>
        <v>0.98281830501250345</v>
      </c>
      <c r="Q36" s="3">
        <f t="shared" si="23"/>
        <v>0.98281830501250345</v>
      </c>
      <c r="R36" s="3">
        <f t="shared" si="23"/>
        <v>0.98281830501250345</v>
      </c>
      <c r="S36" s="3">
        <f t="shared" si="23"/>
        <v>0.98281830501250345</v>
      </c>
      <c r="T36" s="3">
        <f t="shared" si="23"/>
        <v>0.98281830501250345</v>
      </c>
      <c r="U36" s="3">
        <f t="shared" si="23"/>
        <v>0.98281830501250345</v>
      </c>
      <c r="V36" s="3">
        <f t="shared" si="23"/>
        <v>0.98281830501250345</v>
      </c>
      <c r="W36" s="3">
        <f t="shared" si="23"/>
        <v>0.17293107019985196</v>
      </c>
      <c r="X36" s="3">
        <f t="shared" si="23"/>
        <v>0.17431563667689082</v>
      </c>
      <c r="Y36" s="3">
        <f t="shared" si="23"/>
        <v>0.80988723481265146</v>
      </c>
      <c r="Z36" s="3">
        <f t="shared" si="23"/>
        <v>0.88016989575071147</v>
      </c>
      <c r="AA36" s="3">
        <f t="shared" si="23"/>
        <v>0</v>
      </c>
      <c r="AB36" s="3">
        <f t="shared" si="23"/>
        <v>1.3845664770388484E-3</v>
      </c>
      <c r="AC36" s="3">
        <f t="shared" si="23"/>
        <v>0</v>
      </c>
      <c r="AD36" s="3">
        <f t="shared" si="23"/>
        <v>0</v>
      </c>
      <c r="AE36" s="3">
        <f t="shared" si="23"/>
        <v>0</v>
      </c>
      <c r="AF36" s="3">
        <f t="shared" si="23"/>
        <v>0</v>
      </c>
      <c r="AG36" s="3">
        <f t="shared" si="23"/>
        <v>0</v>
      </c>
      <c r="AH36" s="3">
        <f t="shared" si="23"/>
        <v>0</v>
      </c>
      <c r="AI36" s="3">
        <f t="shared" si="23"/>
        <v>0</v>
      </c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</row>
    <row r="37" spans="1:48" ht="15" thickTop="1" thickBot="1" x14ac:dyDescent="0.6">
      <c r="A37" s="4">
        <v>58.45</v>
      </c>
      <c r="B37" s="1" t="s">
        <v>6</v>
      </c>
      <c r="C37" s="2"/>
      <c r="D37" s="3">
        <f t="shared" ref="D37:AI37" si="24">D10/$A$10</f>
        <v>2.5734245794126029</v>
      </c>
      <c r="E37" s="3">
        <f t="shared" si="24"/>
        <v>2.5734245794126029</v>
      </c>
      <c r="F37" s="3">
        <f t="shared" si="24"/>
        <v>2.5734245794126029</v>
      </c>
      <c r="G37" s="3">
        <f t="shared" si="24"/>
        <v>2.5734245794126029</v>
      </c>
      <c r="H37" s="3">
        <f t="shared" si="24"/>
        <v>2.5734245794126029</v>
      </c>
      <c r="I37" s="3">
        <f t="shared" si="24"/>
        <v>0</v>
      </c>
      <c r="J37" s="3">
        <f t="shared" si="24"/>
        <v>2.5734245794126029</v>
      </c>
      <c r="K37" s="3">
        <f t="shared" si="24"/>
        <v>2.5734245794126029</v>
      </c>
      <c r="L37" s="3">
        <f t="shared" si="24"/>
        <v>2.5734245794126029</v>
      </c>
      <c r="M37" s="3">
        <f t="shared" si="24"/>
        <v>2.5734245794126029</v>
      </c>
      <c r="N37" s="3">
        <f t="shared" si="24"/>
        <v>2.5734245794126029</v>
      </c>
      <c r="O37" s="3">
        <f t="shared" si="24"/>
        <v>2.5734245794126029</v>
      </c>
      <c r="P37" s="3">
        <f t="shared" si="24"/>
        <v>2.5734245794126029</v>
      </c>
      <c r="Q37" s="3">
        <f t="shared" si="24"/>
        <v>2.5734245794126029</v>
      </c>
      <c r="R37" s="3">
        <f t="shared" si="24"/>
        <v>2.5734245794126029</v>
      </c>
      <c r="S37" s="3">
        <f t="shared" si="24"/>
        <v>2.5734245794126029</v>
      </c>
      <c r="T37" s="3">
        <f t="shared" si="24"/>
        <v>2.5734245794126029</v>
      </c>
      <c r="U37" s="3">
        <f t="shared" si="24"/>
        <v>2.5734245794126029</v>
      </c>
      <c r="V37" s="3">
        <f t="shared" si="24"/>
        <v>2.5734245794126029</v>
      </c>
      <c r="W37" s="3">
        <f t="shared" si="24"/>
        <v>2.5502033787188041</v>
      </c>
      <c r="X37" s="3">
        <f t="shared" si="24"/>
        <v>2.5706214915757051</v>
      </c>
      <c r="Y37" s="3">
        <f t="shared" si="24"/>
        <v>2.3221200693799016E-2</v>
      </c>
      <c r="Z37" s="3">
        <f t="shared" si="24"/>
        <v>8.74654531818206E-4</v>
      </c>
      <c r="AA37" s="3">
        <f t="shared" si="24"/>
        <v>0</v>
      </c>
      <c r="AB37" s="3">
        <f t="shared" si="24"/>
        <v>2.041811285690109E-2</v>
      </c>
      <c r="AC37" s="3">
        <f t="shared" si="24"/>
        <v>0</v>
      </c>
      <c r="AD37" s="3">
        <f t="shared" si="24"/>
        <v>0</v>
      </c>
      <c r="AE37" s="3">
        <f t="shared" si="24"/>
        <v>0</v>
      </c>
      <c r="AF37" s="3">
        <f t="shared" si="24"/>
        <v>0</v>
      </c>
      <c r="AG37" s="3">
        <f t="shared" si="24"/>
        <v>0</v>
      </c>
      <c r="AH37" s="3">
        <f t="shared" si="24"/>
        <v>0</v>
      </c>
      <c r="AI37" s="3">
        <f t="shared" si="24"/>
        <v>0</v>
      </c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</row>
    <row r="38" spans="1:48" ht="15" thickTop="1" thickBot="1" x14ac:dyDescent="0.6">
      <c r="A38" s="4">
        <v>142.04</v>
      </c>
      <c r="B38" s="1" t="s">
        <v>5</v>
      </c>
      <c r="C38" s="2"/>
      <c r="D38" s="3">
        <f t="shared" ref="D38:AI38" si="25">D11/$A$11</f>
        <v>0.22294189430207453</v>
      </c>
      <c r="E38" s="3">
        <f t="shared" si="25"/>
        <v>0.22294189430207453</v>
      </c>
      <c r="F38" s="3">
        <f t="shared" si="25"/>
        <v>0.22294189430207453</v>
      </c>
      <c r="G38" s="3">
        <f t="shared" si="25"/>
        <v>0.22294189430207453</v>
      </c>
      <c r="H38" s="3">
        <f t="shared" si="25"/>
        <v>0.22294189430207453</v>
      </c>
      <c r="I38" s="3">
        <f t="shared" si="25"/>
        <v>0</v>
      </c>
      <c r="J38" s="3">
        <f t="shared" si="25"/>
        <v>0.22294189430207453</v>
      </c>
      <c r="K38" s="3">
        <f t="shared" si="25"/>
        <v>0.22294189430207453</v>
      </c>
      <c r="L38" s="3">
        <f t="shared" si="25"/>
        <v>0.22294189430207453</v>
      </c>
      <c r="M38" s="3">
        <f t="shared" si="25"/>
        <v>0.22294189430207453</v>
      </c>
      <c r="N38" s="3">
        <f t="shared" si="25"/>
        <v>0.22294189430207453</v>
      </c>
      <c r="O38" s="3">
        <f t="shared" si="25"/>
        <v>0.22294189430207453</v>
      </c>
      <c r="P38" s="3">
        <f t="shared" si="25"/>
        <v>0.22294189430207453</v>
      </c>
      <c r="Q38" s="3">
        <f t="shared" si="25"/>
        <v>0.22294189430207453</v>
      </c>
      <c r="R38" s="3">
        <f t="shared" si="25"/>
        <v>0.22294189430207453</v>
      </c>
      <c r="S38" s="3">
        <f t="shared" si="25"/>
        <v>0.22294189430207453</v>
      </c>
      <c r="T38" s="3">
        <f t="shared" si="25"/>
        <v>0.22294189430207453</v>
      </c>
      <c r="U38" s="3">
        <f t="shared" si="25"/>
        <v>0.22294189430207453</v>
      </c>
      <c r="V38" s="3">
        <f t="shared" si="25"/>
        <v>0.22294189430207453</v>
      </c>
      <c r="W38" s="3">
        <f t="shared" si="25"/>
        <v>0.22093018643542087</v>
      </c>
      <c r="X38" s="3">
        <f t="shared" si="25"/>
        <v>0.22269905613333527</v>
      </c>
      <c r="Y38" s="3">
        <f t="shared" si="25"/>
        <v>2.0117078666536574E-3</v>
      </c>
      <c r="Z38" s="3">
        <f t="shared" si="25"/>
        <v>7.5773403170010148E-5</v>
      </c>
      <c r="AA38" s="3">
        <f t="shared" si="25"/>
        <v>0</v>
      </c>
      <c r="AB38" s="3">
        <f t="shared" si="25"/>
        <v>1.7688696979144031E-3</v>
      </c>
      <c r="AC38" s="3">
        <f t="shared" si="25"/>
        <v>0</v>
      </c>
      <c r="AD38" s="3">
        <f t="shared" si="25"/>
        <v>0</v>
      </c>
      <c r="AE38" s="3">
        <f t="shared" si="25"/>
        <v>0</v>
      </c>
      <c r="AF38" s="3">
        <f t="shared" si="25"/>
        <v>0</v>
      </c>
      <c r="AG38" s="3">
        <f t="shared" si="25"/>
        <v>0</v>
      </c>
      <c r="AH38" s="3">
        <f t="shared" si="25"/>
        <v>0</v>
      </c>
      <c r="AI38" s="3">
        <f t="shared" si="25"/>
        <v>0</v>
      </c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</row>
    <row r="39" spans="1:48" ht="15" thickTop="1" thickBot="1" x14ac:dyDescent="0.6">
      <c r="A39" s="4">
        <v>18.02</v>
      </c>
      <c r="B39" s="1" t="s">
        <v>4</v>
      </c>
      <c r="C39" s="2"/>
      <c r="D39" s="3">
        <f t="shared" ref="D39:AI39" si="26">D12/$A$12</f>
        <v>30.840732519422865</v>
      </c>
      <c r="E39" s="3">
        <f t="shared" si="26"/>
        <v>30.840732519422865</v>
      </c>
      <c r="F39" s="3">
        <f t="shared" si="26"/>
        <v>30.840732519422865</v>
      </c>
      <c r="G39" s="3">
        <f t="shared" si="26"/>
        <v>30.840732519422865</v>
      </c>
      <c r="H39" s="3">
        <f t="shared" si="26"/>
        <v>30.840732519422865</v>
      </c>
      <c r="I39" s="3">
        <f t="shared" si="26"/>
        <v>0</v>
      </c>
      <c r="J39" s="3">
        <f t="shared" si="26"/>
        <v>30.815002647259703</v>
      </c>
      <c r="K39" s="3">
        <f t="shared" si="26"/>
        <v>30.815002647259703</v>
      </c>
      <c r="L39" s="3">
        <f t="shared" si="26"/>
        <v>30.596298733872832</v>
      </c>
      <c r="M39" s="3">
        <f t="shared" si="26"/>
        <v>30.377652784927211</v>
      </c>
      <c r="N39" s="3">
        <f t="shared" si="26"/>
        <v>30.377652784927211</v>
      </c>
      <c r="O39" s="3">
        <f t="shared" si="26"/>
        <v>30.377652784927211</v>
      </c>
      <c r="P39" s="3">
        <f t="shared" si="26"/>
        <v>30.377652784927211</v>
      </c>
      <c r="Q39" s="3">
        <f t="shared" si="26"/>
        <v>30.377652784927211</v>
      </c>
      <c r="R39" s="3">
        <f t="shared" si="26"/>
        <v>30.377652784927211</v>
      </c>
      <c r="S39" s="3">
        <f t="shared" si="26"/>
        <v>30.377652784927211</v>
      </c>
      <c r="T39" s="3">
        <f t="shared" si="26"/>
        <v>30.377652784927211</v>
      </c>
      <c r="U39" s="3">
        <f t="shared" si="26"/>
        <v>30.377652784927211</v>
      </c>
      <c r="V39" s="3">
        <f t="shared" si="26"/>
        <v>30.377652784927211</v>
      </c>
      <c r="W39" s="3">
        <f t="shared" si="26"/>
        <v>30.103541168224478</v>
      </c>
      <c r="X39" s="3">
        <f t="shared" si="26"/>
        <v>30.344564102353743</v>
      </c>
      <c r="Y39" s="3">
        <f t="shared" si="26"/>
        <v>0.27411161670273398</v>
      </c>
      <c r="Z39" s="3">
        <f t="shared" si="26"/>
        <v>1.0324744656166009E-2</v>
      </c>
      <c r="AA39" s="3">
        <f t="shared" si="26"/>
        <v>0</v>
      </c>
      <c r="AB39" s="3">
        <f t="shared" si="26"/>
        <v>0.24102293412926662</v>
      </c>
      <c r="AC39" s="3">
        <f t="shared" si="26"/>
        <v>0</v>
      </c>
      <c r="AD39" s="3">
        <f t="shared" si="26"/>
        <v>0</v>
      </c>
      <c r="AE39" s="3">
        <f t="shared" si="26"/>
        <v>0</v>
      </c>
      <c r="AF39" s="3">
        <f t="shared" si="26"/>
        <v>0</v>
      </c>
      <c r="AG39" s="3">
        <f t="shared" si="26"/>
        <v>0</v>
      </c>
      <c r="AH39" s="3">
        <f t="shared" si="26"/>
        <v>0</v>
      </c>
      <c r="AI39" s="3">
        <f t="shared" si="26"/>
        <v>0</v>
      </c>
      <c r="AJ39" s="3"/>
      <c r="AK39" s="3"/>
      <c r="AL39" s="3"/>
      <c r="AM39" s="3"/>
      <c r="AN39" s="3"/>
      <c r="AO39" s="3">
        <f>AO12/$A$12</f>
        <v>0.49952343363195922</v>
      </c>
      <c r="AP39" s="3"/>
      <c r="AQ39" s="3"/>
      <c r="AR39" s="3"/>
      <c r="AS39" s="3"/>
      <c r="AT39" s="3"/>
      <c r="AU39" s="3"/>
      <c r="AV39" s="3"/>
    </row>
    <row r="40" spans="1:48" ht="15" thickTop="1" thickBot="1" x14ac:dyDescent="0.6">
      <c r="A40" s="4">
        <v>44.01</v>
      </c>
      <c r="B40" s="1" t="s">
        <v>3</v>
      </c>
      <c r="C40" s="2"/>
      <c r="D40" s="3">
        <f t="shared" ref="D40:AI40" si="27">D13/$A$13</f>
        <v>0</v>
      </c>
      <c r="E40" s="3">
        <f t="shared" si="27"/>
        <v>0</v>
      </c>
      <c r="F40" s="3">
        <f t="shared" si="27"/>
        <v>0</v>
      </c>
      <c r="G40" s="3">
        <f t="shared" si="27"/>
        <v>0</v>
      </c>
      <c r="H40" s="3">
        <f t="shared" si="27"/>
        <v>0</v>
      </c>
      <c r="I40" s="3">
        <f t="shared" si="27"/>
        <v>5.1459744326322922E-2</v>
      </c>
      <c r="J40" s="3">
        <f t="shared" si="27"/>
        <v>0</v>
      </c>
      <c r="K40" s="3">
        <f t="shared" si="27"/>
        <v>0</v>
      </c>
      <c r="L40" s="3">
        <f t="shared" si="27"/>
        <v>0</v>
      </c>
      <c r="M40" s="3">
        <f t="shared" si="27"/>
        <v>0</v>
      </c>
      <c r="N40" s="3">
        <f t="shared" si="27"/>
        <v>0</v>
      </c>
      <c r="O40" s="3">
        <f t="shared" si="27"/>
        <v>0</v>
      </c>
      <c r="P40" s="3">
        <f t="shared" si="27"/>
        <v>0</v>
      </c>
      <c r="Q40" s="3">
        <f t="shared" si="27"/>
        <v>0</v>
      </c>
      <c r="R40" s="3">
        <f t="shared" si="27"/>
        <v>0</v>
      </c>
      <c r="S40" s="3">
        <f t="shared" si="27"/>
        <v>0</v>
      </c>
      <c r="T40" s="3">
        <f t="shared" si="27"/>
        <v>0</v>
      </c>
      <c r="U40" s="3">
        <f t="shared" si="27"/>
        <v>0</v>
      </c>
      <c r="V40" s="3">
        <f t="shared" si="27"/>
        <v>0</v>
      </c>
      <c r="W40" s="3">
        <f t="shared" si="27"/>
        <v>0</v>
      </c>
      <c r="X40" s="3">
        <f t="shared" si="27"/>
        <v>0</v>
      </c>
      <c r="Y40" s="3">
        <f t="shared" si="27"/>
        <v>0</v>
      </c>
      <c r="Z40" s="3">
        <f t="shared" si="27"/>
        <v>0</v>
      </c>
      <c r="AA40" s="3">
        <f t="shared" si="27"/>
        <v>0.4041562944969424</v>
      </c>
      <c r="AB40" s="3">
        <f t="shared" si="27"/>
        <v>0</v>
      </c>
      <c r="AC40" s="3">
        <f t="shared" si="27"/>
        <v>4.0415629449694242E-2</v>
      </c>
      <c r="AD40" s="3">
        <f t="shared" si="27"/>
        <v>0.36374066504724817</v>
      </c>
      <c r="AE40" s="3">
        <f t="shared" si="27"/>
        <v>0.36374066504724817</v>
      </c>
      <c r="AF40" s="3">
        <f t="shared" si="27"/>
        <v>0.36374066504724817</v>
      </c>
      <c r="AG40" s="3">
        <f t="shared" si="27"/>
        <v>0.15085677821598109</v>
      </c>
      <c r="AH40" s="3">
        <f t="shared" si="27"/>
        <v>0.51459744326322931</v>
      </c>
      <c r="AI40" s="3">
        <f t="shared" si="27"/>
        <v>0.25729872163161466</v>
      </c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>
        <f>AT13/$A$13</f>
        <v>3.8604862531242901E-2</v>
      </c>
      <c r="AU40" s="3">
        <f>AU13/$A$13</f>
        <v>7.7187002953874123E-2</v>
      </c>
      <c r="AV40" s="3">
        <f>AV13/$A$13</f>
        <v>0</v>
      </c>
    </row>
    <row r="41" spans="1:48" ht="15" thickTop="1" thickBot="1" x14ac:dyDescent="0.6">
      <c r="A41" s="4">
        <v>124.01</v>
      </c>
      <c r="B41" s="1" t="s">
        <v>2</v>
      </c>
      <c r="C41" s="2"/>
      <c r="D41" s="3">
        <f t="shared" ref="D41:AI41" si="28">D14/$A$14</f>
        <v>0</v>
      </c>
      <c r="E41" s="3">
        <f t="shared" si="28"/>
        <v>0</v>
      </c>
      <c r="F41" s="3">
        <f t="shared" si="28"/>
        <v>0</v>
      </c>
      <c r="G41" s="3">
        <f t="shared" si="28"/>
        <v>0</v>
      </c>
      <c r="H41" s="3">
        <f t="shared" si="28"/>
        <v>0</v>
      </c>
      <c r="I41" s="3">
        <f t="shared" si="28"/>
        <v>0</v>
      </c>
      <c r="J41" s="3">
        <f t="shared" si="28"/>
        <v>0</v>
      </c>
      <c r="K41" s="3">
        <f t="shared" si="28"/>
        <v>0</v>
      </c>
      <c r="L41" s="3">
        <f t="shared" si="28"/>
        <v>0</v>
      </c>
      <c r="M41" s="3">
        <f t="shared" si="28"/>
        <v>0</v>
      </c>
      <c r="N41" s="3">
        <f t="shared" si="28"/>
        <v>0</v>
      </c>
      <c r="O41" s="3">
        <f t="shared" si="28"/>
        <v>0</v>
      </c>
      <c r="P41" s="3">
        <f t="shared" si="28"/>
        <v>0</v>
      </c>
      <c r="Q41" s="3">
        <f t="shared" si="28"/>
        <v>0</v>
      </c>
      <c r="R41" s="3">
        <f t="shared" si="28"/>
        <v>0</v>
      </c>
      <c r="S41" s="3">
        <f t="shared" si="28"/>
        <v>0</v>
      </c>
      <c r="T41" s="3">
        <f t="shared" si="28"/>
        <v>0</v>
      </c>
      <c r="U41" s="3">
        <f t="shared" si="28"/>
        <v>0</v>
      </c>
      <c r="V41" s="3">
        <f t="shared" si="28"/>
        <v>0</v>
      </c>
      <c r="W41" s="3">
        <f t="shared" si="28"/>
        <v>0</v>
      </c>
      <c r="X41" s="3">
        <f t="shared" si="28"/>
        <v>0</v>
      </c>
      <c r="Y41" s="3">
        <f t="shared" si="28"/>
        <v>0</v>
      </c>
      <c r="Z41" s="3">
        <f t="shared" si="28"/>
        <v>0</v>
      </c>
      <c r="AA41" s="3">
        <f t="shared" si="28"/>
        <v>0</v>
      </c>
      <c r="AB41" s="3">
        <f t="shared" si="28"/>
        <v>0</v>
      </c>
      <c r="AC41" s="3">
        <f t="shared" si="28"/>
        <v>0</v>
      </c>
      <c r="AD41" s="3">
        <f t="shared" si="28"/>
        <v>0</v>
      </c>
      <c r="AE41" s="3">
        <f t="shared" si="28"/>
        <v>0</v>
      </c>
      <c r="AF41" s="3">
        <f t="shared" si="28"/>
        <v>0</v>
      </c>
      <c r="AG41" s="3">
        <f t="shared" si="28"/>
        <v>0</v>
      </c>
      <c r="AH41" s="3">
        <f t="shared" si="28"/>
        <v>0</v>
      </c>
      <c r="AI41" s="3">
        <f t="shared" si="28"/>
        <v>0</v>
      </c>
      <c r="AJ41" s="3"/>
      <c r="AK41" s="3"/>
      <c r="AL41" s="3"/>
      <c r="AM41" s="3">
        <f>AM14/$A$14</f>
        <v>0.40415629449694246</v>
      </c>
      <c r="AN41" s="3"/>
      <c r="AO41" s="3"/>
      <c r="AP41" s="3"/>
      <c r="AQ41" s="3"/>
      <c r="AR41" s="3"/>
      <c r="AS41" s="3"/>
      <c r="AT41" s="3"/>
      <c r="AU41" s="3"/>
      <c r="AV41" s="3"/>
    </row>
    <row r="42" spans="1:48" ht="15" thickTop="1" thickBot="1" x14ac:dyDescent="0.6">
      <c r="A42" s="4">
        <v>28</v>
      </c>
      <c r="B42" s="4" t="s">
        <v>1</v>
      </c>
      <c r="C42" s="2"/>
      <c r="D42" s="3">
        <f t="shared" ref="D42:AI42" si="29">D15/$A$15</f>
        <v>0</v>
      </c>
      <c r="E42" s="3">
        <f t="shared" si="29"/>
        <v>0</v>
      </c>
      <c r="F42" s="3">
        <f t="shared" si="29"/>
        <v>0</v>
      </c>
      <c r="G42" s="3">
        <f t="shared" si="29"/>
        <v>0</v>
      </c>
      <c r="H42" s="3">
        <f t="shared" si="29"/>
        <v>0</v>
      </c>
      <c r="I42" s="3">
        <f t="shared" si="29"/>
        <v>0</v>
      </c>
      <c r="J42" s="3">
        <f t="shared" si="29"/>
        <v>0</v>
      </c>
      <c r="K42" s="3">
        <f t="shared" si="29"/>
        <v>0</v>
      </c>
      <c r="L42" s="3">
        <f t="shared" si="29"/>
        <v>0</v>
      </c>
      <c r="M42" s="3">
        <f t="shared" si="29"/>
        <v>0</v>
      </c>
      <c r="N42" s="3">
        <f t="shared" si="29"/>
        <v>0</v>
      </c>
      <c r="O42" s="3">
        <f t="shared" si="29"/>
        <v>0</v>
      </c>
      <c r="P42" s="3">
        <f t="shared" si="29"/>
        <v>0</v>
      </c>
      <c r="Q42" s="3">
        <f t="shared" si="29"/>
        <v>0</v>
      </c>
      <c r="R42" s="3">
        <f t="shared" si="29"/>
        <v>0</v>
      </c>
      <c r="S42" s="3">
        <f t="shared" si="29"/>
        <v>0</v>
      </c>
      <c r="T42" s="3">
        <f t="shared" si="29"/>
        <v>0</v>
      </c>
      <c r="U42" s="3">
        <f t="shared" si="29"/>
        <v>0</v>
      </c>
      <c r="V42" s="3">
        <f t="shared" si="29"/>
        <v>0</v>
      </c>
      <c r="W42" s="3">
        <f t="shared" si="29"/>
        <v>0</v>
      </c>
      <c r="X42" s="3">
        <f t="shared" si="29"/>
        <v>0</v>
      </c>
      <c r="Y42" s="3">
        <f t="shared" si="29"/>
        <v>0</v>
      </c>
      <c r="Z42" s="3">
        <f t="shared" si="29"/>
        <v>0</v>
      </c>
      <c r="AA42" s="3">
        <f t="shared" si="29"/>
        <v>0</v>
      </c>
      <c r="AB42" s="3">
        <f t="shared" si="29"/>
        <v>0</v>
      </c>
      <c r="AC42" s="3">
        <f t="shared" si="29"/>
        <v>0</v>
      </c>
      <c r="AD42" s="3">
        <f t="shared" si="29"/>
        <v>0</v>
      </c>
      <c r="AE42" s="3">
        <f t="shared" si="29"/>
        <v>0</v>
      </c>
      <c r="AF42" s="3">
        <f t="shared" si="29"/>
        <v>0</v>
      </c>
      <c r="AG42" s="3">
        <f t="shared" si="29"/>
        <v>0</v>
      </c>
      <c r="AH42" s="3">
        <f t="shared" si="29"/>
        <v>0</v>
      </c>
      <c r="AI42" s="3">
        <f t="shared" si="29"/>
        <v>0</v>
      </c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</row>
    <row r="43" spans="1:48" ht="15" thickTop="1" thickBot="1" x14ac:dyDescent="0.6">
      <c r="A43" s="4">
        <v>32</v>
      </c>
      <c r="B43" s="4" t="s">
        <v>0</v>
      </c>
      <c r="C43" s="2"/>
      <c r="D43" s="3">
        <f t="shared" ref="D43:AI43" si="30">D16/$A$16</f>
        <v>0</v>
      </c>
      <c r="E43" s="3">
        <f t="shared" si="30"/>
        <v>0</v>
      </c>
      <c r="F43" s="3">
        <f t="shared" si="30"/>
        <v>0</v>
      </c>
      <c r="G43" s="3">
        <f t="shared" si="30"/>
        <v>0</v>
      </c>
      <c r="H43" s="3">
        <f t="shared" si="30"/>
        <v>0</v>
      </c>
      <c r="I43" s="3">
        <f t="shared" si="30"/>
        <v>0</v>
      </c>
      <c r="J43" s="3">
        <f t="shared" si="30"/>
        <v>0</v>
      </c>
      <c r="K43" s="3">
        <f t="shared" si="30"/>
        <v>0</v>
      </c>
      <c r="L43" s="3">
        <f t="shared" si="30"/>
        <v>0</v>
      </c>
      <c r="M43" s="3">
        <f t="shared" si="30"/>
        <v>0</v>
      </c>
      <c r="N43" s="3">
        <f t="shared" si="30"/>
        <v>0</v>
      </c>
      <c r="O43" s="3">
        <f t="shared" si="30"/>
        <v>0</v>
      </c>
      <c r="P43" s="3">
        <f t="shared" si="30"/>
        <v>0</v>
      </c>
      <c r="Q43" s="3">
        <f t="shared" si="30"/>
        <v>0</v>
      </c>
      <c r="R43" s="3">
        <f t="shared" si="30"/>
        <v>0</v>
      </c>
      <c r="S43" s="3">
        <f t="shared" si="30"/>
        <v>0</v>
      </c>
      <c r="T43" s="3">
        <f t="shared" si="30"/>
        <v>0</v>
      </c>
      <c r="U43" s="3">
        <f t="shared" si="30"/>
        <v>0</v>
      </c>
      <c r="V43" s="3">
        <f t="shared" si="30"/>
        <v>0</v>
      </c>
      <c r="W43" s="3">
        <f t="shared" si="30"/>
        <v>0</v>
      </c>
      <c r="X43" s="3">
        <f t="shared" si="30"/>
        <v>0</v>
      </c>
      <c r="Y43" s="3">
        <f t="shared" si="30"/>
        <v>0</v>
      </c>
      <c r="Z43" s="3">
        <f t="shared" si="30"/>
        <v>0</v>
      </c>
      <c r="AA43" s="3">
        <f t="shared" si="30"/>
        <v>0</v>
      </c>
      <c r="AB43" s="3">
        <f t="shared" si="30"/>
        <v>0</v>
      </c>
      <c r="AC43" s="3">
        <f t="shared" si="30"/>
        <v>0</v>
      </c>
      <c r="AD43" s="3">
        <f t="shared" si="30"/>
        <v>0</v>
      </c>
      <c r="AE43" s="3">
        <f t="shared" si="30"/>
        <v>0</v>
      </c>
      <c r="AF43" s="3">
        <f t="shared" si="30"/>
        <v>0</v>
      </c>
      <c r="AG43" s="3">
        <f t="shared" si="30"/>
        <v>0</v>
      </c>
      <c r="AH43" s="3">
        <f t="shared" si="30"/>
        <v>0</v>
      </c>
      <c r="AI43" s="3">
        <f t="shared" si="30"/>
        <v>0</v>
      </c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</row>
    <row r="44" spans="1:48" ht="14.7" thickTop="1" x14ac:dyDescent="0.55000000000000004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</row>
    <row r="45" spans="1:48" x14ac:dyDescent="0.55000000000000004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</row>
    <row r="46" spans="1:48" x14ac:dyDescent="0.55000000000000004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</row>
    <row r="47" spans="1:48" x14ac:dyDescent="0.55000000000000004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</row>
    <row r="48" spans="1:48" x14ac:dyDescent="0.55000000000000004">
      <c r="C4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8:I41"/>
  <sheetViews>
    <sheetView tabSelected="1" topLeftCell="A22" workbookViewId="0">
      <selection activeCell="E34" sqref="E34"/>
    </sheetView>
  </sheetViews>
  <sheetFormatPr defaultRowHeight="14.4" x14ac:dyDescent="0.55000000000000004"/>
  <cols>
    <col min="7" max="7" width="2.83984375" customWidth="1"/>
    <col min="8" max="8" width="7.1015625" customWidth="1"/>
    <col min="9" max="9" width="3.26171875" customWidth="1"/>
  </cols>
  <sheetData>
    <row r="28" spans="1:9" ht="16.8" thickBot="1" x14ac:dyDescent="0.6">
      <c r="A28" t="s">
        <v>25</v>
      </c>
      <c r="B28" t="s">
        <v>26</v>
      </c>
      <c r="C28" s="15">
        <v>9.81</v>
      </c>
      <c r="D28" s="16" t="s">
        <v>27</v>
      </c>
      <c r="E28" s="16">
        <v>110</v>
      </c>
      <c r="F28" s="16" t="s">
        <v>27</v>
      </c>
      <c r="G28" t="s">
        <v>33</v>
      </c>
      <c r="H28">
        <f>C28*E28</f>
        <v>1079.1000000000001</v>
      </c>
      <c r="I28" t="s">
        <v>30</v>
      </c>
    </row>
    <row r="29" spans="1:9" ht="16.8" thickTop="1" x14ac:dyDescent="0.55000000000000004">
      <c r="C29" s="17"/>
      <c r="D29" s="18" t="s">
        <v>28</v>
      </c>
      <c r="E29" s="18"/>
      <c r="F29" s="18"/>
      <c r="I29" t="s">
        <v>28</v>
      </c>
    </row>
    <row r="31" spans="1:9" ht="16.8" thickBot="1" x14ac:dyDescent="0.6">
      <c r="A31" s="19" t="s">
        <v>31</v>
      </c>
      <c r="B31" t="s">
        <v>32</v>
      </c>
      <c r="C31" s="15">
        <v>1</v>
      </c>
      <c r="D31" s="16">
        <f>H28</f>
        <v>1079.1000000000001</v>
      </c>
      <c r="E31" s="16" t="s">
        <v>30</v>
      </c>
      <c r="F31" s="16"/>
      <c r="G31" t="s">
        <v>33</v>
      </c>
      <c r="H31">
        <f>H28/100</f>
        <v>10.791000000000002</v>
      </c>
      <c r="I31" t="s">
        <v>30</v>
      </c>
    </row>
    <row r="32" spans="1:9" ht="16.8" thickTop="1" x14ac:dyDescent="0.55000000000000004">
      <c r="C32" s="17">
        <v>100</v>
      </c>
      <c r="D32" s="18"/>
      <c r="E32" s="18" t="s">
        <v>28</v>
      </c>
      <c r="F32" s="18"/>
      <c r="I32" t="s">
        <v>28</v>
      </c>
    </row>
    <row r="34" spans="1:9" ht="16.8" thickBot="1" x14ac:dyDescent="0.6">
      <c r="A34" s="19" t="s">
        <v>34</v>
      </c>
      <c r="B34" t="s">
        <v>26</v>
      </c>
      <c r="C34" s="20">
        <f>'Stream Table'!D17</f>
        <v>791.66666666666663</v>
      </c>
      <c r="D34" s="16" t="s">
        <v>35</v>
      </c>
      <c r="E34" s="16">
        <f>H28+H31</f>
        <v>1089.8910000000001</v>
      </c>
      <c r="F34" s="16" t="s">
        <v>30</v>
      </c>
      <c r="G34" t="s">
        <v>33</v>
      </c>
      <c r="H34">
        <f>'1'!E34*'Stream Table'!D17</f>
        <v>862830.375</v>
      </c>
      <c r="I34" t="s">
        <v>37</v>
      </c>
    </row>
    <row r="35" spans="1:9" ht="16.8" thickTop="1" x14ac:dyDescent="0.55000000000000004">
      <c r="C35" s="17"/>
      <c r="D35" s="18" t="s">
        <v>36</v>
      </c>
      <c r="E35" s="18"/>
      <c r="F35" s="18" t="s">
        <v>28</v>
      </c>
    </row>
    <row r="37" spans="1:9" ht="17.100000000000001" thickBot="1" x14ac:dyDescent="0.8">
      <c r="A37" s="19" t="s">
        <v>38</v>
      </c>
      <c r="B37" t="s">
        <v>29</v>
      </c>
      <c r="C37" s="15">
        <v>-1</v>
      </c>
      <c r="D37" s="16">
        <f>H34</f>
        <v>862830.375</v>
      </c>
      <c r="E37" s="16">
        <v>1</v>
      </c>
      <c r="F37" s="16" t="s">
        <v>40</v>
      </c>
      <c r="G37" t="s">
        <v>33</v>
      </c>
      <c r="H37">
        <f>C37*H34/E38</f>
        <v>-862.830375</v>
      </c>
      <c r="I37" t="s">
        <v>40</v>
      </c>
    </row>
    <row r="38" spans="1:9" ht="14.7" thickTop="1" x14ac:dyDescent="0.55000000000000004">
      <c r="C38" s="17"/>
      <c r="D38" s="18"/>
      <c r="E38" s="18">
        <v>1000</v>
      </c>
      <c r="F38" s="18" t="s">
        <v>39</v>
      </c>
    </row>
    <row r="39" spans="1:9" ht="14.7" thickBot="1" x14ac:dyDescent="0.6"/>
    <row r="40" spans="1:9" ht="17.399999999999999" thickTop="1" thickBot="1" x14ac:dyDescent="0.8">
      <c r="A40" s="19" t="s">
        <v>41</v>
      </c>
      <c r="B40" t="s">
        <v>42</v>
      </c>
      <c r="C40" s="15">
        <f>H37</f>
        <v>-862.830375</v>
      </c>
      <c r="D40" s="16" t="s">
        <v>40</v>
      </c>
      <c r="E40" s="16">
        <v>1</v>
      </c>
      <c r="F40" s="16"/>
      <c r="G40" t="s">
        <v>33</v>
      </c>
      <c r="H40" s="8">
        <f>H37/E41</f>
        <v>-1568.7824999999998</v>
      </c>
      <c r="I40" s="8" t="s">
        <v>40</v>
      </c>
    </row>
    <row r="41" spans="1:9" ht="14.7" thickTop="1" x14ac:dyDescent="0.55000000000000004">
      <c r="C41" s="17"/>
      <c r="D41" s="18"/>
      <c r="E41" s="18">
        <v>0.55000000000000004</v>
      </c>
      <c r="F41" s="1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Stream Table</vt:lpstr>
      <vt:lpstr>1</vt:lpstr>
      <vt:lpstr>'Stream Table'!Print_Titles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Ronish</dc:creator>
  <cp:lastModifiedBy>Jake Tweedle</cp:lastModifiedBy>
  <dcterms:created xsi:type="dcterms:W3CDTF">2018-03-28T03:17:44Z</dcterms:created>
  <dcterms:modified xsi:type="dcterms:W3CDTF">2018-03-28T04:21:00Z</dcterms:modified>
</cp:coreProperties>
</file>