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4240" windowHeight="13740" tabRatio="762"/>
  </bookViews>
  <sheets>
    <sheet name="Nacional" sheetId="1" r:id="rId1"/>
    <sheet name="Áreas hidrográficas" sheetId="2" r:id="rId2"/>
    <sheet name="Departamentos " sheetId="3" r:id="rId3"/>
    <sheet name="CAR" sheetId="4" r:id="rId4"/>
    <sheet name="Area insular" sheetId="7" r:id="rId5"/>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5" i="3"/>
  <c r="C7" i="7"/>
  <c r="C6"/>
  <c r="S7" l="1"/>
  <c r="Q7"/>
  <c r="L7"/>
  <c r="P6"/>
  <c r="R6"/>
  <c r="C8"/>
  <c r="N8" s="1"/>
  <c r="S9"/>
  <c r="R9"/>
  <c r="Q9"/>
  <c r="P9"/>
  <c r="C9"/>
  <c r="D9" s="1"/>
  <c r="S8"/>
  <c r="R8"/>
  <c r="Q8"/>
  <c r="P8"/>
  <c r="N7" l="1"/>
  <c r="D7"/>
  <c r="F7"/>
  <c r="H7"/>
  <c r="J7"/>
  <c r="R7" s="1"/>
  <c r="P7" l="1"/>
  <c r="S7" i="4"/>
  <c r="Q7"/>
  <c r="C7"/>
  <c r="D7" s="1"/>
  <c r="C8"/>
  <c r="C9"/>
  <c r="D9" s="1"/>
  <c r="C10"/>
  <c r="D10" s="1"/>
  <c r="C11"/>
  <c r="D11" s="1"/>
  <c r="C12"/>
  <c r="D12" s="1"/>
  <c r="C13"/>
  <c r="D13" s="1"/>
  <c r="C14"/>
  <c r="D14" s="1"/>
  <c r="C15"/>
  <c r="D15" s="1"/>
  <c r="C16"/>
  <c r="D16" s="1"/>
  <c r="C17"/>
  <c r="D17" s="1"/>
  <c r="C18"/>
  <c r="D18" s="1"/>
  <c r="C19"/>
  <c r="D19" s="1"/>
  <c r="C20"/>
  <c r="D20" s="1"/>
  <c r="C21"/>
  <c r="D21" s="1"/>
  <c r="C22"/>
  <c r="D22" s="1"/>
  <c r="C23"/>
  <c r="D23" s="1"/>
  <c r="C24"/>
  <c r="D24" s="1"/>
  <c r="C25"/>
  <c r="D25" s="1"/>
  <c r="C26"/>
  <c r="D26" s="1"/>
  <c r="C27"/>
  <c r="D27" s="1"/>
  <c r="C28"/>
  <c r="D28" s="1"/>
  <c r="C29"/>
  <c r="D29" s="1"/>
  <c r="C30"/>
  <c r="D30" s="1"/>
  <c r="C31"/>
  <c r="D31" s="1"/>
  <c r="C32"/>
  <c r="D32" s="1"/>
  <c r="C33"/>
  <c r="D33" s="1"/>
  <c r="C34"/>
  <c r="D34" s="1"/>
  <c r="C35"/>
  <c r="D35" s="1"/>
  <c r="C36"/>
  <c r="D36" s="1"/>
  <c r="C37"/>
  <c r="D37" s="1"/>
  <c r="S6"/>
  <c r="Q6"/>
  <c r="C6"/>
  <c r="L6" l="1"/>
  <c r="D8"/>
  <c r="N6"/>
  <c r="H9"/>
  <c r="J6"/>
  <c r="J9"/>
  <c r="D6"/>
  <c r="F6"/>
  <c r="L9"/>
  <c r="H6"/>
  <c r="F9"/>
  <c r="N9"/>
  <c r="L37"/>
  <c r="H37"/>
  <c r="J37"/>
  <c r="F37"/>
  <c r="N37"/>
  <c r="H36"/>
  <c r="L36"/>
  <c r="F36"/>
  <c r="N36"/>
  <c r="J36"/>
  <c r="J35"/>
  <c r="F35"/>
  <c r="L35"/>
  <c r="H35"/>
  <c r="N35"/>
  <c r="F34"/>
  <c r="N34"/>
  <c r="H34"/>
  <c r="J34"/>
  <c r="L34"/>
  <c r="L33"/>
  <c r="H33"/>
  <c r="J33"/>
  <c r="F33"/>
  <c r="N33"/>
  <c r="J32"/>
  <c r="L32"/>
  <c r="N32"/>
  <c r="F32"/>
  <c r="H32"/>
  <c r="J31"/>
  <c r="F31"/>
  <c r="L31"/>
  <c r="H31"/>
  <c r="N31"/>
  <c r="F30"/>
  <c r="J30"/>
  <c r="N30"/>
  <c r="H30"/>
  <c r="L30"/>
  <c r="F29"/>
  <c r="N29"/>
  <c r="L29"/>
  <c r="H29"/>
  <c r="J29"/>
  <c r="F28"/>
  <c r="H28"/>
  <c r="J28"/>
  <c r="L28"/>
  <c r="N28"/>
  <c r="N27"/>
  <c r="H27"/>
  <c r="J27"/>
  <c r="F27"/>
  <c r="L27"/>
  <c r="F26"/>
  <c r="J26"/>
  <c r="N26"/>
  <c r="H26"/>
  <c r="L26"/>
  <c r="L25"/>
  <c r="H25"/>
  <c r="J25"/>
  <c r="F25"/>
  <c r="N25"/>
  <c r="H24"/>
  <c r="J24"/>
  <c r="N24"/>
  <c r="F24"/>
  <c r="L24"/>
  <c r="H23"/>
  <c r="J23"/>
  <c r="F23"/>
  <c r="L23"/>
  <c r="N23"/>
  <c r="J22"/>
  <c r="N22"/>
  <c r="H22"/>
  <c r="F22"/>
  <c r="L22"/>
  <c r="H21"/>
  <c r="J21"/>
  <c r="L21"/>
  <c r="F21"/>
  <c r="N21"/>
  <c r="J20"/>
  <c r="F20"/>
  <c r="H20"/>
  <c r="L20"/>
  <c r="N20"/>
  <c r="J19"/>
  <c r="F19"/>
  <c r="L19"/>
  <c r="H19"/>
  <c r="N19"/>
  <c r="H18"/>
  <c r="L18"/>
  <c r="F18"/>
  <c r="J18"/>
  <c r="N18"/>
  <c r="H17"/>
  <c r="J17"/>
  <c r="N17"/>
  <c r="L17"/>
  <c r="F17"/>
  <c r="J16"/>
  <c r="L16"/>
  <c r="N16"/>
  <c r="F16"/>
  <c r="H16"/>
  <c r="H15"/>
  <c r="N15"/>
  <c r="J15"/>
  <c r="F15"/>
  <c r="L15"/>
  <c r="J14"/>
  <c r="N14"/>
  <c r="H14"/>
  <c r="L14"/>
  <c r="F14"/>
  <c r="J13"/>
  <c r="H13"/>
  <c r="N13"/>
  <c r="L13"/>
  <c r="F13"/>
  <c r="H12"/>
  <c r="J12"/>
  <c r="F12"/>
  <c r="N12"/>
  <c r="L12"/>
  <c r="H11"/>
  <c r="J11"/>
  <c r="N11"/>
  <c r="F11"/>
  <c r="L11"/>
  <c r="H10"/>
  <c r="L10"/>
  <c r="F10"/>
  <c r="J10"/>
  <c r="N10"/>
  <c r="L8"/>
  <c r="H8"/>
  <c r="J8"/>
  <c r="F8"/>
  <c r="N8"/>
  <c r="J7"/>
  <c r="L7"/>
  <c r="N7"/>
  <c r="F7"/>
  <c r="H7"/>
  <c r="C6" i="2"/>
  <c r="R6" i="4" l="1"/>
  <c r="R34"/>
  <c r="R24"/>
  <c r="P6"/>
  <c r="R7"/>
  <c r="R23"/>
  <c r="P22"/>
  <c r="R25"/>
  <c r="R9"/>
  <c r="P7"/>
  <c r="R30"/>
  <c r="P9"/>
  <c r="R37"/>
  <c r="P37"/>
  <c r="R36"/>
  <c r="P36"/>
  <c r="R35"/>
  <c r="P35"/>
  <c r="P34"/>
  <c r="P33"/>
  <c r="R33"/>
  <c r="R32"/>
  <c r="P32"/>
  <c r="P31"/>
  <c r="R31"/>
  <c r="P30"/>
  <c r="R29"/>
  <c r="P29"/>
  <c r="R28"/>
  <c r="P28"/>
  <c r="P27"/>
  <c r="R27"/>
  <c r="R26"/>
  <c r="P26"/>
  <c r="P25"/>
  <c r="P24"/>
  <c r="P23"/>
  <c r="R22"/>
  <c r="P21"/>
  <c r="R21"/>
  <c r="R20"/>
  <c r="P20"/>
  <c r="R19"/>
  <c r="P19"/>
  <c r="R18"/>
  <c r="P18"/>
  <c r="R17"/>
  <c r="P17"/>
  <c r="R16"/>
  <c r="P16"/>
  <c r="P15"/>
  <c r="R15"/>
  <c r="R14"/>
  <c r="P14"/>
  <c r="R13"/>
  <c r="P13"/>
  <c r="P12"/>
  <c r="R12"/>
  <c r="R11"/>
  <c r="P11"/>
  <c r="R10"/>
  <c r="P10"/>
  <c r="R8"/>
  <c r="P8"/>
  <c r="Q35"/>
  <c r="S35"/>
  <c r="Q32"/>
  <c r="S32"/>
  <c r="Q26"/>
  <c r="S26"/>
  <c r="Q20"/>
  <c r="S15"/>
  <c r="Q15"/>
  <c r="Q14"/>
  <c r="S11"/>
  <c r="Q11"/>
  <c r="S10"/>
  <c r="Q10"/>
  <c r="S9"/>
  <c r="Q9"/>
  <c r="Q8"/>
  <c r="Q12"/>
  <c r="Q13"/>
  <c r="Q16"/>
  <c r="Q17"/>
  <c r="Q18"/>
  <c r="Q19"/>
  <c r="Q21"/>
  <c r="Q22"/>
  <c r="Q23"/>
  <c r="Q24"/>
  <c r="Q25"/>
  <c r="Q27"/>
  <c r="Q28"/>
  <c r="Q29"/>
  <c r="Q30"/>
  <c r="Q31"/>
  <c r="Q33"/>
  <c r="Q34"/>
  <c r="Q36"/>
  <c r="Q37"/>
  <c r="P6" i="3"/>
  <c r="S37" i="4"/>
  <c r="S36"/>
  <c r="S34"/>
  <c r="S33"/>
  <c r="S31"/>
  <c r="S30"/>
  <c r="S29"/>
  <c r="S28"/>
  <c r="S27"/>
  <c r="S25"/>
  <c r="S24"/>
  <c r="S23"/>
  <c r="S22"/>
  <c r="S21"/>
  <c r="S20"/>
  <c r="S19"/>
  <c r="S18"/>
  <c r="S17"/>
  <c r="S16"/>
  <c r="S14"/>
  <c r="S13"/>
  <c r="S12"/>
  <c r="S8"/>
  <c r="S36" i="3"/>
  <c r="R36"/>
  <c r="Q36"/>
  <c r="P36"/>
  <c r="C36"/>
  <c r="S35"/>
  <c r="R35"/>
  <c r="Q35"/>
  <c r="P35"/>
  <c r="C35"/>
  <c r="S34"/>
  <c r="R34"/>
  <c r="Q34"/>
  <c r="P34"/>
  <c r="C34"/>
  <c r="S33"/>
  <c r="R33"/>
  <c r="Q33"/>
  <c r="P33"/>
  <c r="C33"/>
  <c r="S32"/>
  <c r="R32"/>
  <c r="Q32"/>
  <c r="P32"/>
  <c r="C32"/>
  <c r="S31"/>
  <c r="R31"/>
  <c r="Q31"/>
  <c r="P31"/>
  <c r="C31"/>
  <c r="S30"/>
  <c r="R30"/>
  <c r="Q30"/>
  <c r="P30"/>
  <c r="C30"/>
  <c r="S29"/>
  <c r="R29"/>
  <c r="Q29"/>
  <c r="P29"/>
  <c r="C29"/>
  <c r="S28"/>
  <c r="R28"/>
  <c r="Q28"/>
  <c r="P28"/>
  <c r="C28"/>
  <c r="S27"/>
  <c r="R27"/>
  <c r="Q27"/>
  <c r="P27"/>
  <c r="C27"/>
  <c r="S26"/>
  <c r="R26"/>
  <c r="Q26"/>
  <c r="P26"/>
  <c r="C26"/>
  <c r="S25"/>
  <c r="R25"/>
  <c r="Q25"/>
  <c r="P25"/>
  <c r="C25"/>
  <c r="S24"/>
  <c r="R24"/>
  <c r="Q24"/>
  <c r="P24"/>
  <c r="C24"/>
  <c r="S23"/>
  <c r="R23"/>
  <c r="Q23"/>
  <c r="P23"/>
  <c r="C23"/>
  <c r="S22"/>
  <c r="R22"/>
  <c r="Q22"/>
  <c r="P22"/>
  <c r="C22"/>
  <c r="S21"/>
  <c r="R21"/>
  <c r="Q21"/>
  <c r="P21"/>
  <c r="C21"/>
  <c r="S20"/>
  <c r="R20"/>
  <c r="Q20"/>
  <c r="P20"/>
  <c r="C20"/>
  <c r="S19"/>
  <c r="R19"/>
  <c r="Q19"/>
  <c r="P19"/>
  <c r="C19"/>
  <c r="S18"/>
  <c r="R18"/>
  <c r="Q18"/>
  <c r="P18"/>
  <c r="C18"/>
  <c r="S17"/>
  <c r="R17"/>
  <c r="Q17"/>
  <c r="P17"/>
  <c r="C17"/>
  <c r="S16"/>
  <c r="R16"/>
  <c r="Q16"/>
  <c r="P16"/>
  <c r="C16"/>
  <c r="S15"/>
  <c r="R15"/>
  <c r="Q15"/>
  <c r="P15"/>
  <c r="S14"/>
  <c r="R14"/>
  <c r="Q14"/>
  <c r="P14"/>
  <c r="C14"/>
  <c r="S13"/>
  <c r="R13"/>
  <c r="Q13"/>
  <c r="P13"/>
  <c r="C13"/>
  <c r="S12"/>
  <c r="R12"/>
  <c r="Q12"/>
  <c r="P12"/>
  <c r="C12"/>
  <c r="S11"/>
  <c r="R11"/>
  <c r="Q11"/>
  <c r="P11"/>
  <c r="C11"/>
  <c r="S10"/>
  <c r="R10"/>
  <c r="Q10"/>
  <c r="P10"/>
  <c r="C10"/>
  <c r="S9"/>
  <c r="R9"/>
  <c r="Q9"/>
  <c r="P9"/>
  <c r="C9"/>
  <c r="S8"/>
  <c r="R8"/>
  <c r="Q8"/>
  <c r="P8"/>
  <c r="C8"/>
  <c r="S7"/>
  <c r="R7"/>
  <c r="Q7"/>
  <c r="P7"/>
  <c r="C7"/>
  <c r="S6"/>
  <c r="R6"/>
  <c r="Q6"/>
  <c r="C6"/>
  <c r="S10" i="2"/>
  <c r="R10"/>
  <c r="Q10"/>
  <c r="P10"/>
  <c r="C10"/>
  <c r="S9"/>
  <c r="R9"/>
  <c r="Q9"/>
  <c r="P9"/>
  <c r="C9"/>
  <c r="S8"/>
  <c r="R8"/>
  <c r="Q8"/>
  <c r="P8"/>
  <c r="C8"/>
  <c r="S7"/>
  <c r="R7"/>
  <c r="Q7"/>
  <c r="P7"/>
  <c r="C7"/>
  <c r="S6"/>
  <c r="R6"/>
  <c r="Q6"/>
  <c r="P6"/>
  <c r="T6" i="1"/>
  <c r="S6"/>
  <c r="R6"/>
  <c r="Q6"/>
  <c r="D6"/>
  <c r="S6" i="7"/>
  <c r="Q6"/>
</calcChain>
</file>

<file path=xl/sharedStrings.xml><?xml version="1.0" encoding="utf-8"?>
<sst xmlns="http://schemas.openxmlformats.org/spreadsheetml/2006/main" count="242" uniqueCount="106">
  <si>
    <t>Grados de erosión</t>
  </si>
  <si>
    <t>%</t>
  </si>
  <si>
    <t>Área (ha)</t>
  </si>
  <si>
    <t xml:space="preserve">Fuente:  Instituto de Hidrología, Meteorología y Estudios Ambientales  - IDEAM. Subdirección de Ecosistemas e Información Ambiental. Grupo de Suelos y Tierras 2015. Bogotá, D. C., Colombia. </t>
  </si>
  <si>
    <t>Amazonas</t>
  </si>
  <si>
    <t>Caribe</t>
  </si>
  <si>
    <t>Magdalena Cauca</t>
  </si>
  <si>
    <t>Orinoco</t>
  </si>
  <si>
    <t>Pacífico</t>
  </si>
  <si>
    <t>Antioquia</t>
  </si>
  <si>
    <t>Arauca</t>
  </si>
  <si>
    <t>Atlántico</t>
  </si>
  <si>
    <t>Boyacá</t>
  </si>
  <si>
    <t xml:space="preserve">Caldas </t>
  </si>
  <si>
    <t>Caquetá</t>
  </si>
  <si>
    <t>Casanare</t>
  </si>
  <si>
    <t>Cauca</t>
  </si>
  <si>
    <t>Cesar</t>
  </si>
  <si>
    <t>Chocó</t>
  </si>
  <si>
    <t>Córdoba</t>
  </si>
  <si>
    <t>Cundinamarca</t>
  </si>
  <si>
    <t>Guaviare</t>
  </si>
  <si>
    <t>Huila</t>
  </si>
  <si>
    <t xml:space="preserve">La Guajira </t>
  </si>
  <si>
    <t>Magdalena</t>
  </si>
  <si>
    <t>Meta</t>
  </si>
  <si>
    <t>Nariño</t>
  </si>
  <si>
    <t>Norte de Santander</t>
  </si>
  <si>
    <t>Putumayo</t>
  </si>
  <si>
    <t>Risaralda</t>
  </si>
  <si>
    <t xml:space="preserve">Santander </t>
  </si>
  <si>
    <t>Sucre</t>
  </si>
  <si>
    <t>Tolima</t>
  </si>
  <si>
    <t>Valle del Cauca</t>
  </si>
  <si>
    <t>Vichada</t>
  </si>
  <si>
    <t>CAM</t>
  </si>
  <si>
    <t>CAR</t>
  </si>
  <si>
    <t>CARDER</t>
  </si>
  <si>
    <t>CAS</t>
  </si>
  <si>
    <t>CDA</t>
  </si>
  <si>
    <t>CDMB</t>
  </si>
  <si>
    <t>CODECHOCO</t>
  </si>
  <si>
    <t>CORANTIOQUIA</t>
  </si>
  <si>
    <t>CORMACARENA</t>
  </si>
  <si>
    <t>CORNARE</t>
  </si>
  <si>
    <t>CORPAMAG</t>
  </si>
  <si>
    <t>CORPOAMAZONIA</t>
  </si>
  <si>
    <t>CORPOBOYACA</t>
  </si>
  <si>
    <t>CORPOCALDAS</t>
  </si>
  <si>
    <t>CORPOCESAR</t>
  </si>
  <si>
    <t>CORPOCHIVOR</t>
  </si>
  <si>
    <t>CORPOGUAJIRA</t>
  </si>
  <si>
    <t>CORPOGUAVIO</t>
  </si>
  <si>
    <t>CORPONARIÑO</t>
  </si>
  <si>
    <t>CORPONOR</t>
  </si>
  <si>
    <t>CORPORINOQUIA</t>
  </si>
  <si>
    <t>CORPOURABA</t>
  </si>
  <si>
    <t>CORTOLIMA</t>
  </si>
  <si>
    <t>CRC</t>
  </si>
  <si>
    <t>CRQ</t>
  </si>
  <si>
    <t>CVC</t>
  </si>
  <si>
    <t>CVS</t>
  </si>
  <si>
    <t>CARDIQUE</t>
  </si>
  <si>
    <t>CARSUCRE</t>
  </si>
  <si>
    <t>CORPOMOJANA</t>
  </si>
  <si>
    <t>CRA</t>
  </si>
  <si>
    <t>CSB</t>
  </si>
  <si>
    <t>(-) Ausencia de caracterización numérica</t>
  </si>
  <si>
    <t>Tierra Bomba</t>
  </si>
  <si>
    <t>Malpelo</t>
  </si>
  <si>
    <t>Gorgona y Gorgonilla</t>
  </si>
  <si>
    <t>San Andrés - Providencia y Sta. Catalina</t>
  </si>
  <si>
    <t>Departamento</t>
  </si>
  <si>
    <t xml:space="preserve">Colombia. Proporción del área de suelos degradados por erosión. Escala 1:100.000. 2015 </t>
  </si>
  <si>
    <t xml:space="preserve"> Colombia . Proporción del área de suelos degradados por erosión según departamentos. Escala 1:100.000.  2015</t>
  </si>
  <si>
    <t>Colombia. Proporción del área de suelos degradados por erosión en el sistema insular. Escala 1:10.000. 2015</t>
  </si>
  <si>
    <t>Sin erosión</t>
  </si>
  <si>
    <t>Ligera</t>
  </si>
  <si>
    <t>Moderada</t>
  </si>
  <si>
    <t>Severa</t>
  </si>
  <si>
    <t>Muy Severa</t>
  </si>
  <si>
    <t>No suelo</t>
  </si>
  <si>
    <r>
      <t>Magnitud de la erosión</t>
    </r>
    <r>
      <rPr>
        <vertAlign val="superscript"/>
        <sz val="10"/>
        <color theme="1"/>
        <rFont val="Arial"/>
        <family val="2"/>
      </rPr>
      <t>1</t>
    </r>
  </si>
  <si>
    <r>
      <t>Severidad de la erosión</t>
    </r>
    <r>
      <rPr>
        <vertAlign val="superscript"/>
        <sz val="10"/>
        <color theme="1"/>
        <rFont val="Arial"/>
        <family val="2"/>
      </rPr>
      <t>2</t>
    </r>
  </si>
  <si>
    <t>Total del área continental</t>
  </si>
  <si>
    <r>
      <rPr>
        <vertAlign val="superscript"/>
        <sz val="12"/>
        <rFont val="Arial"/>
        <family val="2"/>
      </rPr>
      <t xml:space="preserve">2 </t>
    </r>
    <r>
      <rPr>
        <sz val="10"/>
        <rFont val="Arial"/>
        <family val="2"/>
      </rPr>
      <t>Área total con presencia de grados de erosión severa y muy severa</t>
    </r>
  </si>
  <si>
    <r>
      <rPr>
        <vertAlign val="superscript"/>
        <sz val="11"/>
        <rFont val="Arial"/>
        <family val="2"/>
      </rPr>
      <t>1</t>
    </r>
    <r>
      <rPr>
        <sz val="10"/>
        <rFont val="Arial"/>
        <family val="2"/>
      </rPr>
      <t xml:space="preserve"> Unidad de área afectada por algún grado de erosión (Suma de los grados: ligero, moderado, severo, muy severo)</t>
    </r>
  </si>
  <si>
    <t>Octubre 05 de 2017</t>
  </si>
  <si>
    <t>Colombia. Proporción del área de suelos degradados por erosión según Corporaciones Autónomas Regionales y de Desarrollo Sostenible. Escala 1:100.000. 2015</t>
  </si>
  <si>
    <t>Corporación autónoma regional o de desarrollo sostenible</t>
  </si>
  <si>
    <t>Área continental
(ha)</t>
  </si>
  <si>
    <t>Área insular
(ha)</t>
  </si>
  <si>
    <t>Bolívar</t>
  </si>
  <si>
    <t>Guainía</t>
  </si>
  <si>
    <t>Quindío</t>
  </si>
  <si>
    <t>Vaupés</t>
  </si>
  <si>
    <t xml:space="preserve">Colombia. Proporción del área de suelos degradados por erosión según área hidrográfica.  Escala 1:100.000. 2015 </t>
  </si>
  <si>
    <t>Área hidrográfica</t>
  </si>
  <si>
    <t>Las áreas resultantes se basan en la fuente cartográfica "Mapa de zonificación hidrográfica, Colombia escala 1:500.000, IDEAM, año 2013"</t>
  </si>
  <si>
    <t>Las áreas resultantes se basan en la fuente cartográfica temática de las unidades espaciales "Departamentos", cartografía básica IGAC año 2012.</t>
  </si>
  <si>
    <r>
      <rPr>
        <vertAlign val="superscript"/>
        <sz val="12"/>
        <rFont val="Arial"/>
        <family val="2"/>
      </rPr>
      <t>1</t>
    </r>
    <r>
      <rPr>
        <sz val="10"/>
        <rFont val="Arial"/>
        <family val="2"/>
      </rPr>
      <t>Unidad de área afectada por algún grado de erosión (Suma de los grados: ligero, moderado, severo, muy severo)</t>
    </r>
  </si>
  <si>
    <t>Las áreas resultantes están basadas en cartografía básica del IGAC, escala 1:2.000 año 2014</t>
  </si>
  <si>
    <t>Notas:
Las definiciones de los tipos de erosión pueden ser consultadas en la hoja metodológica del indicador</t>
  </si>
  <si>
    <t>Notas:
El indicador no incluye las autoridades ambientales urbanas.
Las definiciones de los tipos de erosión pueden ser consultadas en la hoja metodológica del indicador
Las áreas resultantes se basan en la fuente cartográfica temática de las unidades espaciales "Corporaciones Autónomas Regionales", base suministrada por el Ministerio de Ambiente y Desarrollo Sostenible MADS año 2014.</t>
  </si>
  <si>
    <r>
      <t>Notas:</t>
    </r>
    <r>
      <rPr>
        <b/>
        <sz val="10"/>
        <color theme="1"/>
        <rFont val="Arial"/>
        <family val="2"/>
      </rPr>
      <t xml:space="preserve">
</t>
    </r>
    <r>
      <rPr>
        <sz val="10"/>
        <color theme="1"/>
        <rFont val="Arial"/>
        <family val="2"/>
      </rPr>
      <t>Las definiciones de los tipos de erosión pueden ser consultadas en la hoja metodológica del indicador.</t>
    </r>
  </si>
  <si>
    <t>Notas: 
Las definiciones de los tipos de erosión pueden ser consultadas en la hoja metodológica del indicador.</t>
  </si>
</sst>
</file>

<file path=xl/styles.xml><?xml version="1.0" encoding="utf-8"?>
<styleSheet xmlns="http://schemas.openxmlformats.org/spreadsheetml/2006/main">
  <numFmts count="7">
    <numFmt numFmtId="164" formatCode="_-* #,##0.00\ _€_-;\-* #,##0.00\ _€_-;_-* &quot;-&quot;??\ _€_-;_-@_-"/>
    <numFmt numFmtId="165" formatCode="_-* #,##0.0_-;\-* #,##0.0_-;_-* &quot;-&quot;??_-;_-@_-"/>
    <numFmt numFmtId="166" formatCode="0.0"/>
    <numFmt numFmtId="167" formatCode="_-* #,##0.0_-;\-* #,##0.0_-;_-* &quot;-&quot;?_-;_-@_-"/>
    <numFmt numFmtId="168" formatCode="0.000"/>
    <numFmt numFmtId="169" formatCode="_(* #,##0.0_);_(* \(#,##0.0\);_(* &quot;-&quot;??_);_(@_)"/>
    <numFmt numFmtId="170" formatCode="_-* #,##0.0\ _€_-;\-* #,##0.0\ _€_-;_-* &quot;-&quot;?\ _€_-;_-@_-"/>
  </numFmts>
  <fonts count="11">
    <font>
      <sz val="11"/>
      <color theme="1"/>
      <name val="Calibri"/>
      <family val="2"/>
      <scheme val="minor"/>
    </font>
    <font>
      <sz val="10"/>
      <name val="Arial"/>
      <family val="2"/>
    </font>
    <font>
      <sz val="11"/>
      <color theme="1"/>
      <name val="Calibri"/>
      <family val="2"/>
      <scheme val="minor"/>
    </font>
    <font>
      <b/>
      <sz val="10"/>
      <color indexed="8"/>
      <name val="Arial"/>
      <family val="2"/>
    </font>
    <font>
      <sz val="10"/>
      <color theme="1"/>
      <name val="Arial"/>
      <family val="2"/>
    </font>
    <font>
      <b/>
      <sz val="10"/>
      <color theme="1"/>
      <name val="Arial"/>
      <family val="2"/>
    </font>
    <font>
      <vertAlign val="superscript"/>
      <sz val="10"/>
      <color theme="1"/>
      <name val="Arial"/>
      <family val="2"/>
    </font>
    <font>
      <vertAlign val="superscript"/>
      <sz val="12"/>
      <name val="Arial"/>
      <family val="2"/>
    </font>
    <font>
      <sz val="10"/>
      <color indexed="8"/>
      <name val="Arial"/>
      <family val="2"/>
    </font>
    <font>
      <sz val="10"/>
      <color rgb="FFFF0000"/>
      <name val="Arial"/>
      <family val="2"/>
    </font>
    <font>
      <vertAlign val="superscript"/>
      <sz val="1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s>
  <cellStyleXfs count="4">
    <xf numFmtId="0" fontId="0" fillId="0" borderId="0"/>
    <xf numFmtId="0" fontId="1" fillId="0" borderId="0"/>
    <xf numFmtId="164" fontId="2" fillId="0" borderId="0" applyFont="0" applyFill="0" applyBorder="0" applyAlignment="0" applyProtection="0"/>
    <xf numFmtId="9" fontId="2" fillId="0" borderId="0" applyFont="0" applyFill="0" applyBorder="0" applyAlignment="0" applyProtection="0"/>
  </cellStyleXfs>
  <cellXfs count="123">
    <xf numFmtId="0" fontId="0" fillId="0" borderId="0" xfId="0"/>
    <xf numFmtId="0" fontId="4" fillId="0" borderId="0" xfId="0" applyFont="1"/>
    <xf numFmtId="0" fontId="4" fillId="0" borderId="0" xfId="0" applyFont="1" applyAlignment="1">
      <alignment vertical="center"/>
    </xf>
    <xf numFmtId="0" fontId="5" fillId="0" borderId="0" xfId="0" applyFont="1" applyBorder="1" applyAlignment="1">
      <alignment vertical="center" wrapText="1"/>
    </xf>
    <xf numFmtId="0" fontId="4" fillId="0" borderId="0" xfId="0" applyFont="1" applyBorder="1"/>
    <xf numFmtId="167" fontId="4" fillId="0" borderId="0" xfId="0" applyNumberFormat="1" applyFont="1"/>
    <xf numFmtId="9" fontId="4" fillId="0" borderId="0" xfId="3" applyFont="1"/>
    <xf numFmtId="0" fontId="1" fillId="2" borderId="0" xfId="1" applyFont="1" applyFill="1" applyBorder="1" applyAlignment="1">
      <alignment vertical="center"/>
    </xf>
    <xf numFmtId="3" fontId="4" fillId="0" borderId="0" xfId="0" applyNumberFormat="1" applyFont="1"/>
    <xf numFmtId="0" fontId="3" fillId="0" borderId="2" xfId="0" applyFont="1" applyBorder="1" applyAlignment="1">
      <alignment vertical="center" wrapText="1"/>
    </xf>
    <xf numFmtId="0" fontId="3" fillId="0" borderId="3" xfId="0" applyFont="1" applyBorder="1" applyAlignment="1">
      <alignment vertical="center" wrapText="1"/>
    </xf>
    <xf numFmtId="167" fontId="4" fillId="0" borderId="10" xfId="0" applyNumberFormat="1" applyFont="1" applyBorder="1" applyAlignment="1">
      <alignment vertical="center"/>
    </xf>
    <xf numFmtId="167" fontId="4" fillId="0" borderId="10" xfId="0" applyNumberFormat="1" applyFont="1" applyBorder="1" applyAlignment="1">
      <alignment horizontal="center" vertical="center"/>
    </xf>
    <xf numFmtId="167" fontId="4" fillId="0" borderId="11" xfId="0" applyNumberFormat="1" applyFont="1" applyBorder="1" applyAlignment="1">
      <alignment horizontal="center" vertical="center"/>
    </xf>
    <xf numFmtId="167" fontId="4" fillId="0" borderId="13" xfId="0" applyNumberFormat="1" applyFont="1" applyBorder="1" applyAlignment="1">
      <alignment vertical="center"/>
    </xf>
    <xf numFmtId="167" fontId="4" fillId="0" borderId="13" xfId="0" applyNumberFormat="1" applyFont="1" applyBorder="1" applyAlignment="1">
      <alignment horizontal="center" vertical="center"/>
    </xf>
    <xf numFmtId="0" fontId="4" fillId="0" borderId="10" xfId="0" applyFont="1" applyBorder="1" applyAlignment="1">
      <alignment horizontal="center"/>
    </xf>
    <xf numFmtId="0" fontId="4" fillId="0" borderId="11" xfId="0" applyFont="1" applyBorder="1" applyAlignment="1">
      <alignment horizontal="center"/>
    </xf>
    <xf numFmtId="0" fontId="5" fillId="0" borderId="15" xfId="0" applyFont="1" applyBorder="1" applyAlignment="1">
      <alignment vertical="center" wrapText="1"/>
    </xf>
    <xf numFmtId="0" fontId="4" fillId="0" borderId="15" xfId="0" applyFont="1" applyBorder="1"/>
    <xf numFmtId="0" fontId="1" fillId="2" borderId="15" xfId="1" applyFont="1" applyFill="1" applyBorder="1" applyAlignment="1">
      <alignment vertical="center"/>
    </xf>
    <xf numFmtId="167" fontId="4" fillId="0" borderId="0" xfId="0" applyNumberFormat="1" applyFont="1" applyBorder="1"/>
    <xf numFmtId="9" fontId="4" fillId="0" borderId="0" xfId="3" applyFont="1" applyBorder="1"/>
    <xf numFmtId="0" fontId="1" fillId="2" borderId="5" xfId="1" applyFont="1" applyFill="1" applyBorder="1" applyAlignment="1">
      <alignment vertical="center"/>
    </xf>
    <xf numFmtId="0" fontId="4" fillId="0" borderId="5" xfId="0" applyFont="1" applyBorder="1"/>
    <xf numFmtId="165" fontId="4" fillId="0" borderId="0" xfId="0" applyNumberFormat="1" applyFont="1"/>
    <xf numFmtId="0" fontId="4" fillId="0" borderId="6" xfId="0" applyFont="1" applyBorder="1" applyAlignment="1"/>
    <xf numFmtId="0" fontId="4" fillId="0" borderId="9" xfId="0" applyFont="1" applyBorder="1" applyAlignment="1"/>
    <xf numFmtId="0" fontId="4" fillId="0" borderId="9" xfId="0" applyFont="1" applyBorder="1" applyAlignment="1">
      <alignment horizontal="center"/>
    </xf>
    <xf numFmtId="1" fontId="4" fillId="0" borderId="10" xfId="0" applyNumberFormat="1" applyFont="1" applyBorder="1" applyAlignment="1">
      <alignment horizontal="center"/>
    </xf>
    <xf numFmtId="167" fontId="4" fillId="0" borderId="10" xfId="0" applyNumberFormat="1" applyFont="1" applyBorder="1"/>
    <xf numFmtId="166" fontId="4" fillId="0" borderId="10" xfId="0" applyNumberFormat="1" applyFont="1" applyBorder="1" applyAlignment="1">
      <alignment horizontal="center"/>
    </xf>
    <xf numFmtId="165" fontId="4" fillId="0" borderId="10" xfId="0" applyNumberFormat="1" applyFont="1" applyBorder="1"/>
    <xf numFmtId="168" fontId="4" fillId="0" borderId="10" xfId="0" applyNumberFormat="1" applyFont="1" applyBorder="1" applyAlignment="1">
      <alignment horizontal="center"/>
    </xf>
    <xf numFmtId="166" fontId="4" fillId="0" borderId="10" xfId="0" applyNumberFormat="1" applyFont="1" applyBorder="1"/>
    <xf numFmtId="167" fontId="4" fillId="0" borderId="11" xfId="0" applyNumberFormat="1" applyFont="1" applyBorder="1"/>
    <xf numFmtId="0" fontId="4" fillId="0" borderId="12" xfId="0" applyFont="1" applyBorder="1" applyAlignment="1">
      <alignment horizontal="center"/>
    </xf>
    <xf numFmtId="1" fontId="4" fillId="0" borderId="13" xfId="0" applyNumberFormat="1" applyFont="1" applyBorder="1" applyAlignment="1">
      <alignment horizontal="center"/>
    </xf>
    <xf numFmtId="167" fontId="4" fillId="0" borderId="13" xfId="0" applyNumberFormat="1" applyFont="1" applyBorder="1"/>
    <xf numFmtId="166" fontId="4" fillId="0" borderId="13" xfId="0" applyNumberFormat="1" applyFont="1" applyBorder="1" applyAlignment="1">
      <alignment horizontal="center"/>
    </xf>
    <xf numFmtId="168" fontId="4" fillId="0" borderId="13" xfId="0" applyNumberFormat="1" applyFont="1" applyBorder="1" applyAlignment="1">
      <alignment horizontal="center"/>
    </xf>
    <xf numFmtId="167" fontId="4" fillId="0" borderId="14" xfId="0" applyNumberFormat="1" applyFont="1" applyBorder="1"/>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9" xfId="0" applyFont="1" applyBorder="1" applyAlignment="1">
      <alignment horizontal="left" indent="1"/>
    </xf>
    <xf numFmtId="0" fontId="4" fillId="0" borderId="12" xfId="0" applyFont="1" applyBorder="1" applyAlignment="1">
      <alignment horizontal="left" inden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4" fillId="3" borderId="0" xfId="0" applyFont="1" applyFill="1"/>
    <xf numFmtId="0" fontId="8" fillId="0" borderId="2" xfId="0" applyFont="1" applyBorder="1" applyAlignment="1">
      <alignment horizontal="left" vertical="center" wrapText="1" indent="1"/>
    </xf>
    <xf numFmtId="0" fontId="4" fillId="0" borderId="0" xfId="0" applyFont="1" applyAlignment="1">
      <alignment horizontal="left" indent="1"/>
    </xf>
    <xf numFmtId="167" fontId="4" fillId="0" borderId="11" xfId="0" applyNumberFormat="1" applyFont="1" applyBorder="1" applyAlignment="1">
      <alignment vertical="center"/>
    </xf>
    <xf numFmtId="165" fontId="4" fillId="0" borderId="10" xfId="0" applyNumberFormat="1" applyFont="1" applyBorder="1" applyAlignment="1">
      <alignment vertical="center"/>
    </xf>
    <xf numFmtId="167" fontId="4" fillId="0" borderId="14" xfId="0" applyNumberFormat="1" applyFont="1" applyBorder="1" applyAlignment="1">
      <alignment vertical="center"/>
    </xf>
    <xf numFmtId="170" fontId="4" fillId="0" borderId="0" xfId="0" applyNumberFormat="1" applyFont="1"/>
    <xf numFmtId="0" fontId="8" fillId="0" borderId="3" xfId="0" applyFont="1" applyBorder="1" applyAlignment="1">
      <alignment horizontal="center" vertical="center" wrapText="1"/>
    </xf>
    <xf numFmtId="165" fontId="4" fillId="3" borderId="10" xfId="0" applyNumberFormat="1" applyFont="1" applyFill="1" applyBorder="1"/>
    <xf numFmtId="165" fontId="4" fillId="3" borderId="10" xfId="0" applyNumberFormat="1" applyFont="1" applyFill="1" applyBorder="1" applyAlignment="1">
      <alignment horizontal="center"/>
    </xf>
    <xf numFmtId="165" fontId="4" fillId="3" borderId="11" xfId="0" applyNumberFormat="1" applyFont="1" applyFill="1" applyBorder="1"/>
    <xf numFmtId="165" fontId="4" fillId="3" borderId="13" xfId="0" applyNumberFormat="1" applyFont="1" applyFill="1" applyBorder="1"/>
    <xf numFmtId="165" fontId="4" fillId="3" borderId="13" xfId="0" applyNumberFormat="1" applyFont="1" applyFill="1" applyBorder="1" applyAlignment="1">
      <alignment horizontal="center"/>
    </xf>
    <xf numFmtId="165" fontId="4" fillId="0" borderId="13" xfId="0" applyNumberFormat="1" applyFont="1" applyBorder="1"/>
    <xf numFmtId="165" fontId="4" fillId="3" borderId="14" xfId="0" applyNumberFormat="1" applyFont="1" applyFill="1" applyBorder="1"/>
    <xf numFmtId="169" fontId="4" fillId="0" borderId="10" xfId="2" applyNumberFormat="1" applyFont="1" applyBorder="1"/>
    <xf numFmtId="2" fontId="4" fillId="0" borderId="10" xfId="0" applyNumberFormat="1" applyFont="1" applyBorder="1" applyAlignment="1">
      <alignment horizontal="center"/>
    </xf>
    <xf numFmtId="165" fontId="4" fillId="3" borderId="10" xfId="0" applyNumberFormat="1" applyFont="1" applyFill="1" applyBorder="1" applyAlignment="1">
      <alignment horizontal="center" vertical="center"/>
    </xf>
    <xf numFmtId="165" fontId="4" fillId="3" borderId="10" xfId="0" applyNumberFormat="1" applyFont="1" applyFill="1" applyBorder="1" applyAlignment="1">
      <alignment vertical="center"/>
    </xf>
    <xf numFmtId="165" fontId="4" fillId="0" borderId="10" xfId="0" applyNumberFormat="1" applyFont="1" applyBorder="1" applyAlignment="1">
      <alignment horizontal="center"/>
    </xf>
    <xf numFmtId="169" fontId="4" fillId="0" borderId="13" xfId="2" applyNumberFormat="1" applyFont="1" applyBorder="1"/>
    <xf numFmtId="165" fontId="4" fillId="0" borderId="13" xfId="0" applyNumberFormat="1" applyFont="1" applyBorder="1" applyAlignment="1">
      <alignment horizontal="center"/>
    </xf>
    <xf numFmtId="0" fontId="4" fillId="0" borderId="9" xfId="0" applyFont="1" applyBorder="1" applyAlignment="1">
      <alignment horizontal="center" vertical="center" wrapText="1"/>
    </xf>
    <xf numFmtId="49" fontId="1" fillId="3" borderId="9" xfId="1" applyNumberFormat="1" applyFont="1" applyFill="1" applyBorder="1" applyAlignment="1">
      <alignment horizontal="left" vertical="center" wrapText="1" indent="1"/>
    </xf>
    <xf numFmtId="49" fontId="1" fillId="3" borderId="12" xfId="1" applyNumberFormat="1" applyFont="1" applyFill="1" applyBorder="1" applyAlignment="1">
      <alignment horizontal="left" vertical="center" wrapText="1" indent="1"/>
    </xf>
    <xf numFmtId="0" fontId="4" fillId="0" borderId="0" xfId="0" applyFont="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165" fontId="9" fillId="0" borderId="0" xfId="0" applyNumberFormat="1" applyFont="1"/>
    <xf numFmtId="0" fontId="4" fillId="0" borderId="10" xfId="0" applyFont="1" applyBorder="1" applyAlignment="1">
      <alignment horizontal="center"/>
    </xf>
    <xf numFmtId="0" fontId="3" fillId="0" borderId="4" xfId="0" applyFont="1" applyBorder="1" applyAlignment="1">
      <alignment vertical="center" wrapText="1"/>
    </xf>
    <xf numFmtId="0" fontId="4" fillId="0" borderId="9" xfId="0" applyFont="1" applyBorder="1" applyAlignment="1">
      <alignment horizontal="left" vertical="center" indent="1"/>
    </xf>
    <xf numFmtId="0" fontId="4" fillId="3" borderId="9" xfId="0" applyFont="1" applyFill="1" applyBorder="1" applyAlignment="1">
      <alignment horizontal="left" vertical="center" indent="1"/>
    </xf>
    <xf numFmtId="0" fontId="4" fillId="0" borderId="12" xfId="0" applyFont="1" applyBorder="1" applyAlignment="1">
      <alignment horizontal="left" vertical="center" indent="1"/>
    </xf>
    <xf numFmtId="0" fontId="1" fillId="2" borderId="5" xfId="1" applyFont="1" applyFill="1" applyBorder="1" applyAlignment="1">
      <alignment horizontal="left" vertical="center" indent="1"/>
    </xf>
    <xf numFmtId="165" fontId="4" fillId="3" borderId="11" xfId="0" applyNumberFormat="1" applyFont="1" applyFill="1" applyBorder="1" applyAlignment="1">
      <alignment vertical="center"/>
    </xf>
    <xf numFmtId="165" fontId="4" fillId="0" borderId="11" xfId="0" applyNumberFormat="1" applyFont="1" applyBorder="1"/>
    <xf numFmtId="165" fontId="4" fillId="0" borderId="14" xfId="0" applyNumberFormat="1" applyFont="1" applyBorder="1"/>
    <xf numFmtId="0" fontId="1" fillId="0" borderId="0" xfId="0" applyFont="1"/>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6" xfId="0" applyFont="1" applyBorder="1" applyAlignment="1">
      <alignment horizontal="center"/>
    </xf>
    <xf numFmtId="0" fontId="4" fillId="0" borderId="7"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0" xfId="0" applyFont="1" applyBorder="1" applyAlignment="1">
      <alignment horizontal="center" vertical="center"/>
    </xf>
    <xf numFmtId="0" fontId="4" fillId="0" borderId="19"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7"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22"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3" xfId="0" applyFont="1" applyBorder="1" applyAlignment="1">
      <alignment horizontal="center" vertical="center" wrapText="1"/>
    </xf>
    <xf numFmtId="0" fontId="1" fillId="2" borderId="0" xfId="1" applyFont="1" applyFill="1" applyBorder="1" applyAlignment="1">
      <alignment horizontal="left" vertical="center" wrapText="1"/>
    </xf>
    <xf numFmtId="0" fontId="1" fillId="2" borderId="0" xfId="1" applyFont="1" applyFill="1" applyBorder="1" applyAlignment="1">
      <alignment horizontal="left" vertical="center"/>
    </xf>
    <xf numFmtId="0" fontId="4" fillId="0" borderId="16" xfId="0" applyFont="1" applyBorder="1" applyAlignment="1">
      <alignment horizontal="left" vertical="center" indent="1"/>
    </xf>
    <xf numFmtId="0" fontId="4" fillId="0" borderId="17" xfId="0" applyFont="1" applyBorder="1" applyAlignment="1">
      <alignment horizontal="left" vertical="center" indent="1"/>
    </xf>
    <xf numFmtId="0" fontId="4" fillId="0" borderId="18" xfId="0" applyFont="1" applyBorder="1" applyAlignment="1">
      <alignment horizontal="left" vertical="center" inden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3"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xf>
    <xf numFmtId="0" fontId="1" fillId="2" borderId="15" xfId="1" applyFont="1" applyFill="1" applyBorder="1" applyAlignment="1">
      <alignment horizontal="left" vertical="center"/>
    </xf>
    <xf numFmtId="0" fontId="4" fillId="0" borderId="0" xfId="0" applyFont="1" applyAlignment="1">
      <alignment horizontal="left" wrapText="1"/>
    </xf>
  </cellXfs>
  <cellStyles count="4">
    <cellStyle name="Millares" xfId="2" builtinId="3"/>
    <cellStyle name="Normal" xfId="0" builtinId="0"/>
    <cellStyle name="Normal 3" xfId="1"/>
    <cellStyle name="Porcentual" xfId="3"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609600</xdr:colOff>
      <xdr:row>0</xdr:row>
      <xdr:rowOff>309986</xdr:rowOff>
    </xdr:from>
    <xdr:to>
      <xdr:col>5</xdr:col>
      <xdr:colOff>57150</xdr:colOff>
      <xdr:row>0</xdr:row>
      <xdr:rowOff>885823</xdr:rowOff>
    </xdr:to>
    <xdr:pic>
      <xdr:nvPicPr>
        <xdr:cNvPr id="10" name="Picture 5" descr="1 logo memo color"/>
        <xdr:cNvPicPr>
          <a:picLocks noChangeAspect="1" noChangeArrowheads="1"/>
        </xdr:cNvPicPr>
      </xdr:nvPicPr>
      <xdr:blipFill>
        <a:blip xmlns:r="http://schemas.openxmlformats.org/officeDocument/2006/relationships" r:embed="rId1"/>
        <a:srcRect/>
        <a:stretch>
          <a:fillRect/>
        </a:stretch>
      </xdr:blipFill>
      <xdr:spPr bwMode="auto">
        <a:xfrm>
          <a:off x="1762125" y="309986"/>
          <a:ext cx="1876425" cy="575837"/>
        </a:xfrm>
        <a:prstGeom prst="rect">
          <a:avLst/>
        </a:prstGeom>
        <a:noFill/>
        <a:ln w="9525">
          <a:noFill/>
          <a:miter lim="800000"/>
          <a:headEnd/>
          <a:tailEnd/>
        </a:ln>
      </xdr:spPr>
    </xdr:pic>
    <xdr:clientData/>
  </xdr:twoCellAnchor>
  <xdr:twoCellAnchor>
    <xdr:from>
      <xdr:col>1</xdr:col>
      <xdr:colOff>323850</xdr:colOff>
      <xdr:row>0</xdr:row>
      <xdr:rowOff>142875</xdr:rowOff>
    </xdr:from>
    <xdr:to>
      <xdr:col>2</xdr:col>
      <xdr:colOff>219075</xdr:colOff>
      <xdr:row>0</xdr:row>
      <xdr:rowOff>912519</xdr:rowOff>
    </xdr:to>
    <xdr:pic>
      <xdr:nvPicPr>
        <xdr:cNvPr id="11"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561975" y="142875"/>
          <a:ext cx="809625" cy="76964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1428750</xdr:colOff>
      <xdr:row>0</xdr:row>
      <xdr:rowOff>238125</xdr:rowOff>
    </xdr:from>
    <xdr:to>
      <xdr:col>3</xdr:col>
      <xdr:colOff>314324</xdr:colOff>
      <xdr:row>0</xdr:row>
      <xdr:rowOff>819149</xdr:rowOff>
    </xdr:to>
    <xdr:pic>
      <xdr:nvPicPr>
        <xdr:cNvPr id="11" name="Picture 5" descr="1 logo memo color"/>
        <xdr:cNvPicPr>
          <a:picLocks noChangeAspect="1" noChangeArrowheads="1"/>
        </xdr:cNvPicPr>
      </xdr:nvPicPr>
      <xdr:blipFill>
        <a:blip xmlns:r="http://schemas.openxmlformats.org/officeDocument/2006/relationships" r:embed="rId1" cstate="print"/>
        <a:srcRect/>
        <a:stretch>
          <a:fillRect/>
        </a:stretch>
      </xdr:blipFill>
      <xdr:spPr bwMode="auto">
        <a:xfrm>
          <a:off x="1914525" y="238125"/>
          <a:ext cx="1600199" cy="581024"/>
        </a:xfrm>
        <a:prstGeom prst="rect">
          <a:avLst/>
        </a:prstGeom>
        <a:noFill/>
        <a:ln w="9525">
          <a:noFill/>
          <a:miter lim="800000"/>
          <a:headEnd/>
          <a:tailEnd/>
        </a:ln>
      </xdr:spPr>
    </xdr:pic>
    <xdr:clientData/>
  </xdr:twoCellAnchor>
  <xdr:twoCellAnchor>
    <xdr:from>
      <xdr:col>1</xdr:col>
      <xdr:colOff>342900</xdr:colOff>
      <xdr:row>0</xdr:row>
      <xdr:rowOff>171450</xdr:rowOff>
    </xdr:from>
    <xdr:to>
      <xdr:col>1</xdr:col>
      <xdr:colOff>1152525</xdr:colOff>
      <xdr:row>0</xdr:row>
      <xdr:rowOff>922044</xdr:rowOff>
    </xdr:to>
    <xdr:pic>
      <xdr:nvPicPr>
        <xdr:cNvPr id="12"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828675" y="171450"/>
          <a:ext cx="809625" cy="750594"/>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266700</xdr:rowOff>
    </xdr:from>
    <xdr:to>
      <xdr:col>2</xdr:col>
      <xdr:colOff>1181100</xdr:colOff>
      <xdr:row>0</xdr:row>
      <xdr:rowOff>828674</xdr:rowOff>
    </xdr:to>
    <xdr:pic>
      <xdr:nvPicPr>
        <xdr:cNvPr id="11" name="Picture 5" descr="1 logo memo color"/>
        <xdr:cNvPicPr>
          <a:picLocks noChangeAspect="1" noChangeArrowheads="1"/>
        </xdr:cNvPicPr>
      </xdr:nvPicPr>
      <xdr:blipFill>
        <a:blip xmlns:r="http://schemas.openxmlformats.org/officeDocument/2006/relationships" r:embed="rId1" cstate="print"/>
        <a:srcRect/>
        <a:stretch>
          <a:fillRect/>
        </a:stretch>
      </xdr:blipFill>
      <xdr:spPr bwMode="auto">
        <a:xfrm>
          <a:off x="1971675" y="266700"/>
          <a:ext cx="1181100" cy="561974"/>
        </a:xfrm>
        <a:prstGeom prst="rect">
          <a:avLst/>
        </a:prstGeom>
        <a:noFill/>
        <a:ln w="9525">
          <a:noFill/>
          <a:miter lim="800000"/>
          <a:headEnd/>
          <a:tailEnd/>
        </a:ln>
      </xdr:spPr>
    </xdr:pic>
    <xdr:clientData/>
  </xdr:twoCellAnchor>
  <xdr:twoCellAnchor>
    <xdr:from>
      <xdr:col>1</xdr:col>
      <xdr:colOff>238125</xdr:colOff>
      <xdr:row>0</xdr:row>
      <xdr:rowOff>142875</xdr:rowOff>
    </xdr:from>
    <xdr:to>
      <xdr:col>1</xdr:col>
      <xdr:colOff>1047750</xdr:colOff>
      <xdr:row>0</xdr:row>
      <xdr:rowOff>912519</xdr:rowOff>
    </xdr:to>
    <xdr:pic>
      <xdr:nvPicPr>
        <xdr:cNvPr id="12"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647700" y="142875"/>
          <a:ext cx="809625" cy="7696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1390650</xdr:colOff>
      <xdr:row>0</xdr:row>
      <xdr:rowOff>154335</xdr:rowOff>
    </xdr:from>
    <xdr:to>
      <xdr:col>3</xdr:col>
      <xdr:colOff>190500</xdr:colOff>
      <xdr:row>0</xdr:row>
      <xdr:rowOff>800099</xdr:rowOff>
    </xdr:to>
    <xdr:pic>
      <xdr:nvPicPr>
        <xdr:cNvPr id="10" name="Picture 5" descr="1 logo memo color"/>
        <xdr:cNvPicPr>
          <a:picLocks noChangeAspect="1" noChangeArrowheads="1"/>
        </xdr:cNvPicPr>
      </xdr:nvPicPr>
      <xdr:blipFill>
        <a:blip xmlns:r="http://schemas.openxmlformats.org/officeDocument/2006/relationships" r:embed="rId1" cstate="print"/>
        <a:srcRect/>
        <a:stretch>
          <a:fillRect/>
        </a:stretch>
      </xdr:blipFill>
      <xdr:spPr bwMode="auto">
        <a:xfrm>
          <a:off x="1638300" y="154335"/>
          <a:ext cx="1419225" cy="645764"/>
        </a:xfrm>
        <a:prstGeom prst="rect">
          <a:avLst/>
        </a:prstGeom>
        <a:noFill/>
        <a:ln w="9525">
          <a:noFill/>
          <a:miter lim="800000"/>
          <a:headEnd/>
          <a:tailEnd/>
        </a:ln>
      </xdr:spPr>
    </xdr:pic>
    <xdr:clientData/>
  </xdr:twoCellAnchor>
  <xdr:twoCellAnchor>
    <xdr:from>
      <xdr:col>1</xdr:col>
      <xdr:colOff>381000</xdr:colOff>
      <xdr:row>0</xdr:row>
      <xdr:rowOff>104775</xdr:rowOff>
    </xdr:from>
    <xdr:to>
      <xdr:col>1</xdr:col>
      <xdr:colOff>1190625</xdr:colOff>
      <xdr:row>0</xdr:row>
      <xdr:rowOff>826794</xdr:rowOff>
    </xdr:to>
    <xdr:pic>
      <xdr:nvPicPr>
        <xdr:cNvPr id="11"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628650" y="104775"/>
          <a:ext cx="809625" cy="722019"/>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1438276</xdr:colOff>
      <xdr:row>0</xdr:row>
      <xdr:rowOff>216617</xdr:rowOff>
    </xdr:from>
    <xdr:to>
      <xdr:col>2</xdr:col>
      <xdr:colOff>1219201</xdr:colOff>
      <xdr:row>0</xdr:row>
      <xdr:rowOff>800099</xdr:rowOff>
    </xdr:to>
    <xdr:pic>
      <xdr:nvPicPr>
        <xdr:cNvPr id="21" name="Picture 5" descr="1 logo memo color"/>
        <xdr:cNvPicPr>
          <a:picLocks noChangeAspect="1" noChangeArrowheads="1"/>
        </xdr:cNvPicPr>
      </xdr:nvPicPr>
      <xdr:blipFill>
        <a:blip xmlns:r="http://schemas.openxmlformats.org/officeDocument/2006/relationships" r:embed="rId1"/>
        <a:srcRect/>
        <a:stretch>
          <a:fillRect/>
        </a:stretch>
      </xdr:blipFill>
      <xdr:spPr bwMode="auto">
        <a:xfrm>
          <a:off x="1905001" y="216617"/>
          <a:ext cx="1695450" cy="583482"/>
        </a:xfrm>
        <a:prstGeom prst="rect">
          <a:avLst/>
        </a:prstGeom>
        <a:noFill/>
        <a:ln w="9525">
          <a:noFill/>
          <a:miter lim="800000"/>
          <a:headEnd/>
          <a:tailEnd/>
        </a:ln>
      </xdr:spPr>
    </xdr:pic>
    <xdr:clientData/>
  </xdr:twoCellAnchor>
  <xdr:twoCellAnchor>
    <xdr:from>
      <xdr:col>1</xdr:col>
      <xdr:colOff>285750</xdr:colOff>
      <xdr:row>0</xdr:row>
      <xdr:rowOff>85725</xdr:rowOff>
    </xdr:from>
    <xdr:to>
      <xdr:col>1</xdr:col>
      <xdr:colOff>1095375</xdr:colOff>
      <xdr:row>0</xdr:row>
      <xdr:rowOff>855369</xdr:rowOff>
    </xdr:to>
    <xdr:pic>
      <xdr:nvPicPr>
        <xdr:cNvPr id="22"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285750" y="85725"/>
          <a:ext cx="809625" cy="76964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T15"/>
  <sheetViews>
    <sheetView showGridLines="0" tabSelected="1" workbookViewId="0"/>
  </sheetViews>
  <sheetFormatPr baseColWidth="10" defaultRowHeight="12.75"/>
  <cols>
    <col min="1" max="1" width="3.5703125" style="1" customWidth="1"/>
    <col min="2" max="2" width="13.7109375" style="1" customWidth="1"/>
    <col min="3" max="3" width="15" style="1" bestFit="1" customWidth="1"/>
    <col min="4" max="4" width="15" style="1" customWidth="1"/>
    <col min="5" max="5" width="6.42578125" style="1" bestFit="1" customWidth="1"/>
    <col min="6" max="6" width="14" style="1" bestFit="1" customWidth="1"/>
    <col min="7" max="7" width="6.42578125" style="1" bestFit="1" customWidth="1"/>
    <col min="8" max="8" width="15" style="1" bestFit="1" customWidth="1"/>
    <col min="9" max="9" width="6.28515625" style="1" bestFit="1" customWidth="1"/>
    <col min="10" max="10" width="14.42578125" style="1" bestFit="1" customWidth="1"/>
    <col min="11" max="11" width="5.42578125" style="1" bestFit="1" customWidth="1"/>
    <col min="12" max="12" width="13.7109375" style="1" bestFit="1" customWidth="1"/>
    <col min="13" max="13" width="5.28515625" style="1" bestFit="1" customWidth="1"/>
    <col min="14" max="14" width="12.5703125" style="1" bestFit="1" customWidth="1"/>
    <col min="15" max="15" width="5.42578125" style="1" bestFit="1" customWidth="1"/>
    <col min="16" max="16" width="14.28515625" style="1" bestFit="1" customWidth="1"/>
    <col min="17" max="17" width="6.5703125" style="1" bestFit="1" customWidth="1"/>
    <col min="18" max="18" width="15.42578125" style="1" bestFit="1" customWidth="1"/>
    <col min="19" max="19" width="5.28515625" style="1" bestFit="1" customWidth="1"/>
    <col min="20" max="20" width="14.28515625" style="1" bestFit="1" customWidth="1"/>
    <col min="21" max="16384" width="11.42578125" style="1"/>
  </cols>
  <sheetData>
    <row r="1" spans="1:20" ht="80.25" customHeight="1">
      <c r="B1" s="9"/>
      <c r="C1" s="10"/>
      <c r="D1" s="10"/>
      <c r="E1" s="10"/>
      <c r="F1" s="10"/>
      <c r="G1" s="10"/>
      <c r="H1" s="10"/>
      <c r="I1" s="10"/>
      <c r="J1" s="10"/>
      <c r="K1" s="10"/>
      <c r="L1" s="10"/>
      <c r="M1" s="10"/>
      <c r="N1" s="10"/>
      <c r="O1" s="10"/>
      <c r="P1" s="10"/>
      <c r="Q1" s="10"/>
      <c r="R1" s="10"/>
      <c r="S1" s="10"/>
      <c r="T1" s="79"/>
    </row>
    <row r="2" spans="1:20" ht="45" customHeight="1">
      <c r="B2" s="99" t="s">
        <v>73</v>
      </c>
      <c r="C2" s="100"/>
      <c r="D2" s="100"/>
      <c r="E2" s="100"/>
      <c r="F2" s="100"/>
      <c r="G2" s="100"/>
      <c r="H2" s="100"/>
      <c r="I2" s="100"/>
      <c r="J2" s="100"/>
      <c r="K2" s="100"/>
      <c r="L2" s="100"/>
      <c r="M2" s="100"/>
      <c r="N2" s="100"/>
      <c r="O2" s="100"/>
      <c r="P2" s="100"/>
      <c r="Q2" s="100"/>
      <c r="R2" s="100"/>
      <c r="S2" s="100"/>
      <c r="T2" s="101"/>
    </row>
    <row r="3" spans="1:20" ht="37.15" customHeight="1">
      <c r="B3" s="90"/>
      <c r="C3" s="91"/>
      <c r="D3" s="95" t="s">
        <v>90</v>
      </c>
      <c r="E3" s="98" t="s">
        <v>0</v>
      </c>
      <c r="F3" s="98"/>
      <c r="G3" s="98"/>
      <c r="H3" s="98"/>
      <c r="I3" s="98"/>
      <c r="J3" s="98"/>
      <c r="K3" s="98"/>
      <c r="L3" s="98"/>
      <c r="M3" s="98"/>
      <c r="N3" s="98"/>
      <c r="O3" s="98" t="s">
        <v>81</v>
      </c>
      <c r="P3" s="98"/>
      <c r="Q3" s="102" t="s">
        <v>82</v>
      </c>
      <c r="R3" s="102"/>
      <c r="S3" s="102" t="s">
        <v>83</v>
      </c>
      <c r="T3" s="102"/>
    </row>
    <row r="4" spans="1:20" ht="18" customHeight="1">
      <c r="B4" s="92"/>
      <c r="C4" s="93"/>
      <c r="D4" s="96"/>
      <c r="E4" s="94" t="s">
        <v>76</v>
      </c>
      <c r="F4" s="94"/>
      <c r="G4" s="94" t="s">
        <v>77</v>
      </c>
      <c r="H4" s="94"/>
      <c r="I4" s="94" t="s">
        <v>78</v>
      </c>
      <c r="J4" s="94"/>
      <c r="K4" s="94" t="s">
        <v>79</v>
      </c>
      <c r="L4" s="94"/>
      <c r="M4" s="94" t="s">
        <v>80</v>
      </c>
      <c r="N4" s="94"/>
      <c r="O4" s="94"/>
      <c r="P4" s="94"/>
      <c r="Q4" s="89"/>
      <c r="R4" s="89"/>
      <c r="S4" s="89"/>
      <c r="T4" s="89"/>
    </row>
    <row r="5" spans="1:20" ht="18" customHeight="1">
      <c r="B5" s="92"/>
      <c r="C5" s="93"/>
      <c r="D5" s="97"/>
      <c r="E5" s="16" t="s">
        <v>1</v>
      </c>
      <c r="F5" s="16" t="s">
        <v>2</v>
      </c>
      <c r="G5" s="16" t="s">
        <v>1</v>
      </c>
      <c r="H5" s="16" t="s">
        <v>2</v>
      </c>
      <c r="I5" s="16" t="s">
        <v>1</v>
      </c>
      <c r="J5" s="16" t="s">
        <v>2</v>
      </c>
      <c r="K5" s="16" t="s">
        <v>1</v>
      </c>
      <c r="L5" s="16" t="s">
        <v>2</v>
      </c>
      <c r="M5" s="16" t="s">
        <v>1</v>
      </c>
      <c r="N5" s="16" t="s">
        <v>2</v>
      </c>
      <c r="O5" s="16" t="s">
        <v>1</v>
      </c>
      <c r="P5" s="16" t="s">
        <v>2</v>
      </c>
      <c r="Q5" s="16" t="s">
        <v>1</v>
      </c>
      <c r="R5" s="16" t="s">
        <v>2</v>
      </c>
      <c r="S5" s="16" t="s">
        <v>1</v>
      </c>
      <c r="T5" s="16" t="s">
        <v>2</v>
      </c>
    </row>
    <row r="6" spans="1:20" ht="30" customHeight="1">
      <c r="B6" s="88" t="s">
        <v>84</v>
      </c>
      <c r="C6" s="89"/>
      <c r="D6" s="13">
        <f>F6+H6+J6+L6+N6+P6</f>
        <v>114115611.30459495</v>
      </c>
      <c r="E6" s="11">
        <v>58</v>
      </c>
      <c r="F6" s="12">
        <v>66161479.108488001</v>
      </c>
      <c r="G6" s="12">
        <v>20</v>
      </c>
      <c r="H6" s="12">
        <v>22820319.802721974</v>
      </c>
      <c r="I6" s="12">
        <v>16.8</v>
      </c>
      <c r="J6" s="12">
        <v>19222170.762717988</v>
      </c>
      <c r="K6" s="12">
        <v>2.7</v>
      </c>
      <c r="L6" s="12">
        <v>3063189.0172250029</v>
      </c>
      <c r="M6" s="12">
        <v>0.2</v>
      </c>
      <c r="N6" s="12">
        <v>271389.95539800008</v>
      </c>
      <c r="O6" s="12">
        <v>2.2582910700769201</v>
      </c>
      <c r="P6" s="12">
        <v>2577062.6580440002</v>
      </c>
      <c r="Q6" s="12">
        <f>G6+I6+K6+M6</f>
        <v>39.700000000000003</v>
      </c>
      <c r="R6" s="12">
        <f>H6+J6+L6+N6</f>
        <v>45377069.538062967</v>
      </c>
      <c r="S6" s="12">
        <f>K6+M6</f>
        <v>2.9000000000000004</v>
      </c>
      <c r="T6" s="12">
        <f>SUM(L6+N6)</f>
        <v>3334578.9726230027</v>
      </c>
    </row>
    <row r="7" spans="1:20" ht="15" customHeight="1">
      <c r="A7" s="4"/>
      <c r="B7" s="3"/>
      <c r="C7" s="3"/>
      <c r="D7" s="3"/>
      <c r="E7" s="4"/>
      <c r="F7" s="21"/>
      <c r="G7" s="4"/>
      <c r="H7" s="4"/>
      <c r="I7" s="4"/>
      <c r="J7" s="4"/>
      <c r="K7" s="4"/>
      <c r="L7" s="4"/>
      <c r="M7" s="4"/>
      <c r="N7" s="4"/>
      <c r="O7" s="4"/>
      <c r="P7" s="4"/>
      <c r="Q7" s="22"/>
      <c r="R7" s="21"/>
      <c r="S7" s="4"/>
      <c r="T7" s="4"/>
    </row>
    <row r="8" spans="1:20" ht="15" customHeight="1">
      <c r="A8" s="4"/>
      <c r="B8" s="20" t="s">
        <v>3</v>
      </c>
      <c r="C8" s="18"/>
      <c r="D8" s="18"/>
      <c r="E8" s="19"/>
      <c r="F8" s="19"/>
      <c r="G8" s="19"/>
      <c r="H8" s="19"/>
      <c r="I8" s="19"/>
      <c r="J8" s="19"/>
      <c r="K8" s="19"/>
      <c r="L8" s="19"/>
      <c r="M8" s="19"/>
      <c r="N8" s="19"/>
      <c r="O8" s="19"/>
      <c r="P8" s="19"/>
      <c r="Q8" s="19"/>
      <c r="R8" s="19"/>
      <c r="S8" s="19"/>
      <c r="T8" s="19"/>
    </row>
    <row r="9" spans="1:20" ht="33" customHeight="1">
      <c r="A9" s="4"/>
      <c r="B9" s="111" t="s">
        <v>102</v>
      </c>
      <c r="C9" s="111"/>
      <c r="D9" s="111"/>
      <c r="E9" s="111"/>
      <c r="F9" s="111"/>
      <c r="G9" s="111"/>
      <c r="H9" s="111"/>
      <c r="I9" s="111"/>
      <c r="J9" s="111"/>
      <c r="K9" s="111"/>
      <c r="L9" s="111"/>
      <c r="M9" s="111"/>
      <c r="N9" s="111"/>
      <c r="O9" s="111"/>
      <c r="P9" s="111"/>
      <c r="Q9" s="111"/>
      <c r="R9" s="111"/>
      <c r="S9" s="111"/>
      <c r="T9" s="111"/>
    </row>
    <row r="10" spans="1:20" ht="24.75" customHeight="1">
      <c r="A10" s="4"/>
      <c r="B10" s="7" t="s">
        <v>86</v>
      </c>
      <c r="C10" s="4"/>
      <c r="D10" s="4"/>
      <c r="E10" s="4"/>
      <c r="F10" s="4"/>
      <c r="G10" s="4"/>
      <c r="H10" s="4"/>
      <c r="I10" s="4"/>
      <c r="J10" s="4"/>
      <c r="K10" s="4"/>
      <c r="L10" s="4"/>
      <c r="M10" s="4"/>
      <c r="N10" s="4"/>
      <c r="O10" s="4"/>
      <c r="P10" s="4"/>
      <c r="Q10" s="4"/>
      <c r="R10" s="4"/>
      <c r="S10" s="4"/>
      <c r="T10" s="4"/>
    </row>
    <row r="11" spans="1:20" ht="18">
      <c r="A11" s="4"/>
      <c r="B11" s="23" t="s">
        <v>85</v>
      </c>
      <c r="C11" s="24"/>
      <c r="D11" s="24"/>
      <c r="E11" s="24"/>
      <c r="F11" s="24"/>
      <c r="G11" s="24"/>
      <c r="H11" s="24"/>
      <c r="I11" s="24"/>
      <c r="J11" s="24"/>
      <c r="K11" s="24"/>
      <c r="L11" s="24"/>
      <c r="M11" s="24"/>
      <c r="N11" s="24"/>
      <c r="O11" s="24"/>
      <c r="P11" s="24"/>
      <c r="Q11" s="24"/>
      <c r="R11" s="24"/>
      <c r="S11" s="24"/>
      <c r="T11" s="24"/>
    </row>
    <row r="12" spans="1:20" ht="27.75" customHeight="1">
      <c r="B12" s="87" t="s">
        <v>87</v>
      </c>
      <c r="E12" s="7"/>
      <c r="F12" s="7"/>
      <c r="G12" s="7"/>
      <c r="H12" s="7"/>
      <c r="I12" s="7"/>
      <c r="J12" s="7"/>
      <c r="K12" s="7"/>
    </row>
    <row r="13" spans="1:20">
      <c r="E13" s="7"/>
      <c r="F13" s="7"/>
      <c r="G13" s="7"/>
      <c r="H13" s="7"/>
      <c r="I13" s="7"/>
      <c r="J13" s="7"/>
      <c r="K13" s="7"/>
    </row>
    <row r="14" spans="1:20">
      <c r="E14" s="7"/>
      <c r="F14" s="7"/>
      <c r="G14" s="7"/>
      <c r="H14" s="7"/>
      <c r="I14" s="7"/>
      <c r="J14" s="7"/>
      <c r="K14" s="7"/>
    </row>
    <row r="15" spans="1:20">
      <c r="T15" s="8"/>
    </row>
  </sheetData>
  <mergeCells count="14">
    <mergeCell ref="B9:T9"/>
    <mergeCell ref="B2:T2"/>
    <mergeCell ref="O3:P4"/>
    <mergeCell ref="Q3:R4"/>
    <mergeCell ref="S3:T4"/>
    <mergeCell ref="E4:F4"/>
    <mergeCell ref="G4:H4"/>
    <mergeCell ref="B6:C6"/>
    <mergeCell ref="B3:C5"/>
    <mergeCell ref="I4:J4"/>
    <mergeCell ref="D3:D5"/>
    <mergeCell ref="E3:N3"/>
    <mergeCell ref="K4:L4"/>
    <mergeCell ref="M4:N4"/>
  </mergeCells>
  <conditionalFormatting sqref="E3">
    <cfRule type="duplicateValues" dxfId="4" priority="2"/>
  </conditionalFormatting>
  <pageMargins left="0.7" right="0.7" top="0.75" bottom="0.75" header="0.3" footer="0.3"/>
  <pageSetup scale="36" orientation="portrait" r:id="rId1"/>
  <drawing r:id="rId2"/>
</worksheet>
</file>

<file path=xl/worksheets/sheet2.xml><?xml version="1.0" encoding="utf-8"?>
<worksheet xmlns="http://schemas.openxmlformats.org/spreadsheetml/2006/main" xmlns:r="http://schemas.openxmlformats.org/officeDocument/2006/relationships">
  <dimension ref="B1:U18"/>
  <sheetViews>
    <sheetView showGridLines="0" workbookViewId="0"/>
  </sheetViews>
  <sheetFormatPr baseColWidth="10" defaultRowHeight="12.75"/>
  <cols>
    <col min="1" max="1" width="7.28515625" style="1" customWidth="1"/>
    <col min="2" max="2" width="26.5703125" style="1" customWidth="1"/>
    <col min="3" max="3" width="14.140625" style="1" bestFit="1" customWidth="1"/>
    <col min="4" max="4" width="7.85546875" style="1" customWidth="1"/>
    <col min="5" max="5" width="13.7109375" style="1" customWidth="1"/>
    <col min="6" max="6" width="9" style="1" customWidth="1"/>
    <col min="7" max="7" width="12.85546875" style="1" bestFit="1" customWidth="1"/>
    <col min="8" max="8" width="7.7109375" style="1" customWidth="1"/>
    <col min="9" max="9" width="13.7109375" style="1" customWidth="1"/>
    <col min="10" max="10" width="7.85546875" style="1" customWidth="1"/>
    <col min="11" max="11" width="12.85546875" style="1" bestFit="1" customWidth="1"/>
    <col min="12" max="12" width="7.85546875" style="1" customWidth="1"/>
    <col min="13" max="13" width="12" style="1" bestFit="1" customWidth="1"/>
    <col min="14" max="14" width="7.5703125" style="1" customWidth="1"/>
    <col min="15" max="15" width="12" style="1" bestFit="1" customWidth="1"/>
    <col min="16" max="16" width="7.85546875" style="1" customWidth="1"/>
    <col min="17" max="17" width="13.7109375" style="1" customWidth="1"/>
    <col min="18" max="18" width="7.5703125" style="1" customWidth="1"/>
    <col min="19" max="19" width="13.7109375" style="1" customWidth="1"/>
    <col min="20" max="20" width="12.85546875" style="1" bestFit="1" customWidth="1"/>
    <col min="21" max="16384" width="11.42578125" style="1"/>
  </cols>
  <sheetData>
    <row r="1" spans="2:21" ht="75" customHeight="1">
      <c r="B1" s="9"/>
      <c r="C1" s="10"/>
      <c r="D1" s="10"/>
      <c r="E1" s="10"/>
      <c r="F1" s="100"/>
      <c r="G1" s="100"/>
      <c r="H1" s="100"/>
      <c r="I1" s="100"/>
      <c r="J1" s="100"/>
      <c r="K1" s="100"/>
      <c r="L1" s="100"/>
      <c r="M1" s="100"/>
      <c r="N1" s="100"/>
      <c r="O1" s="100"/>
      <c r="P1" s="100"/>
      <c r="Q1" s="100"/>
      <c r="R1" s="100"/>
      <c r="S1" s="101"/>
    </row>
    <row r="2" spans="2:21" ht="36.75" customHeight="1">
      <c r="B2" s="99" t="s">
        <v>96</v>
      </c>
      <c r="C2" s="100"/>
      <c r="D2" s="100"/>
      <c r="E2" s="100"/>
      <c r="F2" s="100"/>
      <c r="G2" s="100"/>
      <c r="H2" s="100"/>
      <c r="I2" s="100"/>
      <c r="J2" s="100"/>
      <c r="K2" s="100"/>
      <c r="L2" s="100"/>
      <c r="M2" s="100"/>
      <c r="N2" s="100"/>
      <c r="O2" s="100"/>
      <c r="P2" s="100"/>
      <c r="Q2" s="100"/>
      <c r="R2" s="100"/>
      <c r="S2" s="101"/>
    </row>
    <row r="3" spans="2:21" ht="37.15" customHeight="1">
      <c r="B3" s="105" t="s">
        <v>97</v>
      </c>
      <c r="C3" s="108" t="s">
        <v>90</v>
      </c>
      <c r="D3" s="98" t="s">
        <v>0</v>
      </c>
      <c r="E3" s="98"/>
      <c r="F3" s="98"/>
      <c r="G3" s="98"/>
      <c r="H3" s="98"/>
      <c r="I3" s="98"/>
      <c r="J3" s="98"/>
      <c r="K3" s="98"/>
      <c r="L3" s="98"/>
      <c r="M3" s="98"/>
      <c r="N3" s="98" t="s">
        <v>81</v>
      </c>
      <c r="O3" s="98"/>
      <c r="P3" s="102" t="s">
        <v>82</v>
      </c>
      <c r="Q3" s="102"/>
      <c r="R3" s="102" t="s">
        <v>83</v>
      </c>
      <c r="S3" s="103"/>
    </row>
    <row r="4" spans="2:21" ht="18" customHeight="1">
      <c r="B4" s="106"/>
      <c r="C4" s="109"/>
      <c r="D4" s="94" t="s">
        <v>76</v>
      </c>
      <c r="E4" s="94"/>
      <c r="F4" s="94" t="s">
        <v>77</v>
      </c>
      <c r="G4" s="94"/>
      <c r="H4" s="94" t="s">
        <v>78</v>
      </c>
      <c r="I4" s="94"/>
      <c r="J4" s="94" t="s">
        <v>79</v>
      </c>
      <c r="K4" s="94"/>
      <c r="L4" s="94" t="s">
        <v>80</v>
      </c>
      <c r="M4" s="94"/>
      <c r="N4" s="94"/>
      <c r="O4" s="94"/>
      <c r="P4" s="89"/>
      <c r="Q4" s="89"/>
      <c r="R4" s="89"/>
      <c r="S4" s="104"/>
    </row>
    <row r="5" spans="2:21" ht="25.5" customHeight="1">
      <c r="B5" s="107"/>
      <c r="C5" s="110"/>
      <c r="D5" s="42" t="s">
        <v>1</v>
      </c>
      <c r="E5" s="42" t="s">
        <v>2</v>
      </c>
      <c r="F5" s="42" t="s">
        <v>1</v>
      </c>
      <c r="G5" s="42" t="s">
        <v>2</v>
      </c>
      <c r="H5" s="42" t="s">
        <v>1</v>
      </c>
      <c r="I5" s="42" t="s">
        <v>2</v>
      </c>
      <c r="J5" s="42" t="s">
        <v>1</v>
      </c>
      <c r="K5" s="42" t="s">
        <v>2</v>
      </c>
      <c r="L5" s="42" t="s">
        <v>1</v>
      </c>
      <c r="M5" s="42" t="s">
        <v>2</v>
      </c>
      <c r="N5" s="42" t="s">
        <v>1</v>
      </c>
      <c r="O5" s="42" t="s">
        <v>2</v>
      </c>
      <c r="P5" s="42" t="s">
        <v>1</v>
      </c>
      <c r="Q5" s="42" t="s">
        <v>2</v>
      </c>
      <c r="R5" s="42" t="s">
        <v>1</v>
      </c>
      <c r="S5" s="43" t="s">
        <v>2</v>
      </c>
    </row>
    <row r="6" spans="2:21" ht="26.25" customHeight="1">
      <c r="B6" s="44" t="s">
        <v>4</v>
      </c>
      <c r="C6" s="30">
        <f>E6+G6+I6+K6+M6+O6</f>
        <v>34259015.889570296</v>
      </c>
      <c r="D6" s="31">
        <v>84.809043183727297</v>
      </c>
      <c r="E6" s="32">
        <v>29054714.449992303</v>
      </c>
      <c r="F6" s="31">
        <v>6.6765348261615607</v>
      </c>
      <c r="G6" s="30">
        <v>2287313.0195089979</v>
      </c>
      <c r="H6" s="31">
        <v>5.9985659980855655</v>
      </c>
      <c r="I6" s="30">
        <v>2055047.784973996</v>
      </c>
      <c r="J6" s="33">
        <v>0.25121715017294832</v>
      </c>
      <c r="K6" s="30">
        <v>86064.444097999964</v>
      </c>
      <c r="L6" s="31">
        <v>0</v>
      </c>
      <c r="M6" s="34">
        <v>0</v>
      </c>
      <c r="N6" s="31">
        <v>2.2647378674445884</v>
      </c>
      <c r="O6" s="30">
        <v>775876.19099699892</v>
      </c>
      <c r="P6" s="29">
        <f>F6+H6+J6+L6</f>
        <v>12.926317974420074</v>
      </c>
      <c r="Q6" s="30">
        <f>G6+I6+K6+M6</f>
        <v>4428425.2485809941</v>
      </c>
      <c r="R6" s="31">
        <f>J6+L6</f>
        <v>0.25121715017294832</v>
      </c>
      <c r="S6" s="35">
        <f>K6+M6</f>
        <v>86064.444097999964</v>
      </c>
      <c r="T6" s="77"/>
      <c r="U6" s="77"/>
    </row>
    <row r="7" spans="2:21" ht="26.25" customHeight="1">
      <c r="B7" s="44" t="s">
        <v>5</v>
      </c>
      <c r="C7" s="30">
        <f t="shared" ref="C7:C10" si="0">E7+G7+I7+K7+M7+O7</f>
        <v>10474927.580332009</v>
      </c>
      <c r="D7" s="31">
        <v>46.307702308381835</v>
      </c>
      <c r="E7" s="30">
        <v>4850697.2519750129</v>
      </c>
      <c r="F7" s="31">
        <v>25.215125908412901</v>
      </c>
      <c r="G7" s="30">
        <v>2641265.6179230013</v>
      </c>
      <c r="H7" s="31">
        <v>18.810670829222037</v>
      </c>
      <c r="I7" s="30">
        <v>1970403.7287679955</v>
      </c>
      <c r="J7" s="31">
        <v>7.0932302361270247</v>
      </c>
      <c r="K7" s="30">
        <v>743010.57273099967</v>
      </c>
      <c r="L7" s="33">
        <v>0.81026282149355777</v>
      </c>
      <c r="M7" s="30">
        <v>84874.425758000012</v>
      </c>
      <c r="N7" s="31">
        <v>1.7630291086474714</v>
      </c>
      <c r="O7" s="30">
        <v>184675.98317700005</v>
      </c>
      <c r="P7" s="29">
        <f t="shared" ref="P7:Q10" si="1">F7+H7+J7+L7</f>
        <v>51.929289795255521</v>
      </c>
      <c r="Q7" s="30">
        <f t="shared" si="1"/>
        <v>5439554.3451799965</v>
      </c>
      <c r="R7" s="31">
        <f t="shared" ref="R7:S10" si="2">J7+L7</f>
        <v>7.9034930576205822</v>
      </c>
      <c r="S7" s="35">
        <f t="shared" si="2"/>
        <v>827884.99848899967</v>
      </c>
      <c r="T7" s="77"/>
      <c r="U7" s="77"/>
    </row>
    <row r="8" spans="2:21" ht="26.25" customHeight="1">
      <c r="B8" s="44" t="s">
        <v>6</v>
      </c>
      <c r="C8" s="30">
        <f t="shared" si="0"/>
        <v>26915176.839655139</v>
      </c>
      <c r="D8" s="31">
        <v>23.338682693463756</v>
      </c>
      <c r="E8" s="32">
        <v>6293439.3693119474</v>
      </c>
      <c r="F8" s="31">
        <v>31.480025256416035</v>
      </c>
      <c r="G8" s="30">
        <v>8472904.4705180023</v>
      </c>
      <c r="H8" s="31">
        <v>35.247458153891678</v>
      </c>
      <c r="I8" s="30">
        <v>9486915.6976180002</v>
      </c>
      <c r="J8" s="31">
        <v>6.726240918167</v>
      </c>
      <c r="K8" s="30">
        <v>1810379.6385519982</v>
      </c>
      <c r="L8" s="33">
        <v>0.6695982993624755</v>
      </c>
      <c r="M8" s="30">
        <v>180223.56646500001</v>
      </c>
      <c r="N8" s="31">
        <v>2.5379946364442252</v>
      </c>
      <c r="O8" s="32">
        <v>671314.0971901851</v>
      </c>
      <c r="P8" s="29">
        <f t="shared" si="1"/>
        <v>74.123322627837183</v>
      </c>
      <c r="Q8" s="30">
        <f t="shared" si="1"/>
        <v>19950423.373153001</v>
      </c>
      <c r="R8" s="31">
        <f t="shared" si="2"/>
        <v>7.3958392175294758</v>
      </c>
      <c r="S8" s="35">
        <f t="shared" si="2"/>
        <v>1990603.2050169981</v>
      </c>
      <c r="T8" s="77"/>
      <c r="U8" s="77"/>
    </row>
    <row r="9" spans="2:21" ht="26.25" customHeight="1">
      <c r="B9" s="44" t="s">
        <v>7</v>
      </c>
      <c r="C9" s="30">
        <f t="shared" si="0"/>
        <v>34723572.870073952</v>
      </c>
      <c r="D9" s="31">
        <v>60.062131734992356</v>
      </c>
      <c r="E9" s="30">
        <v>20855717.104382955</v>
      </c>
      <c r="F9" s="31">
        <v>23.788323320079069</v>
      </c>
      <c r="G9" s="30">
        <v>8260155.3960850015</v>
      </c>
      <c r="H9" s="31">
        <v>12.950813553353266</v>
      </c>
      <c r="I9" s="30">
        <v>4496984.9710309952</v>
      </c>
      <c r="J9" s="33">
        <v>0.82429886244666617</v>
      </c>
      <c r="K9" s="30">
        <v>286226.00277499971</v>
      </c>
      <c r="L9" s="33">
        <v>3.2521165752968577E-3</v>
      </c>
      <c r="M9" s="30">
        <v>1129.2510159999999</v>
      </c>
      <c r="N9" s="31">
        <v>2.3711850920228543</v>
      </c>
      <c r="O9" s="30">
        <v>823360.14478400152</v>
      </c>
      <c r="P9" s="29">
        <f t="shared" si="1"/>
        <v>37.566687852454301</v>
      </c>
      <c r="Q9" s="30">
        <f t="shared" si="1"/>
        <v>13044495.620906997</v>
      </c>
      <c r="R9" s="31">
        <f t="shared" si="2"/>
        <v>0.82755097902196306</v>
      </c>
      <c r="S9" s="35">
        <f t="shared" si="2"/>
        <v>287355.2537909997</v>
      </c>
      <c r="T9" s="77"/>
      <c r="U9" s="77"/>
    </row>
    <row r="10" spans="2:21" ht="26.25" customHeight="1">
      <c r="B10" s="45" t="s">
        <v>8</v>
      </c>
      <c r="C10" s="38">
        <f t="shared" si="0"/>
        <v>7742918.1044199988</v>
      </c>
      <c r="D10" s="39">
        <v>65.95589451330072</v>
      </c>
      <c r="E10" s="38">
        <v>5106910.9057569997</v>
      </c>
      <c r="F10" s="39">
        <v>14.964400769816882</v>
      </c>
      <c r="G10" s="38">
        <v>1158681.2983649995</v>
      </c>
      <c r="H10" s="39">
        <v>15.663585227746401</v>
      </c>
      <c r="I10" s="38">
        <v>1212818.5784319995</v>
      </c>
      <c r="J10" s="39">
        <v>1.7759242309584393</v>
      </c>
      <c r="K10" s="38">
        <v>137508.35903000002</v>
      </c>
      <c r="L10" s="40">
        <v>6.6676571154807185E-2</v>
      </c>
      <c r="M10" s="38">
        <v>5162.7123080000001</v>
      </c>
      <c r="N10" s="39">
        <v>1.5735185195148209</v>
      </c>
      <c r="O10" s="38">
        <v>121836.25052800002</v>
      </c>
      <c r="P10" s="37">
        <f t="shared" si="1"/>
        <v>32.470586799676532</v>
      </c>
      <c r="Q10" s="38">
        <f t="shared" si="1"/>
        <v>2514170.9481349988</v>
      </c>
      <c r="R10" s="39">
        <f t="shared" si="2"/>
        <v>1.8426008021132465</v>
      </c>
      <c r="S10" s="41">
        <f t="shared" si="2"/>
        <v>142671.07133800001</v>
      </c>
      <c r="T10" s="77"/>
      <c r="U10" s="77"/>
    </row>
    <row r="11" spans="2:21">
      <c r="C11" s="5"/>
      <c r="D11" s="6"/>
      <c r="E11" s="5"/>
      <c r="G11" s="5"/>
      <c r="I11" s="5"/>
      <c r="K11" s="5"/>
      <c r="M11" s="5"/>
      <c r="N11" s="5"/>
      <c r="O11" s="5"/>
      <c r="P11" s="6"/>
      <c r="Q11" s="5"/>
      <c r="S11" s="5"/>
    </row>
    <row r="12" spans="2:21">
      <c r="B12" s="20" t="s">
        <v>3</v>
      </c>
      <c r="C12" s="19"/>
      <c r="D12" s="19"/>
      <c r="E12" s="19"/>
      <c r="F12" s="19"/>
      <c r="G12" s="19"/>
      <c r="H12" s="19"/>
      <c r="I12" s="19"/>
      <c r="J12" s="19"/>
      <c r="K12" s="19"/>
      <c r="L12" s="19"/>
      <c r="M12" s="19"/>
      <c r="N12" s="19"/>
      <c r="O12" s="19"/>
      <c r="P12" s="19"/>
      <c r="Q12" s="19"/>
      <c r="R12" s="19"/>
      <c r="S12" s="20"/>
    </row>
    <row r="13" spans="2:21" ht="38.25" customHeight="1">
      <c r="B13" s="111" t="s">
        <v>105</v>
      </c>
      <c r="C13" s="111"/>
      <c r="D13" s="111"/>
      <c r="E13" s="111"/>
      <c r="F13" s="111"/>
      <c r="G13" s="111"/>
      <c r="H13" s="111"/>
      <c r="I13" s="111"/>
      <c r="J13" s="111"/>
      <c r="K13" s="111"/>
      <c r="L13" s="111"/>
      <c r="M13" s="111"/>
      <c r="N13" s="111"/>
      <c r="O13" s="111"/>
      <c r="P13" s="111"/>
      <c r="Q13" s="111"/>
      <c r="R13" s="111"/>
      <c r="S13" s="111"/>
    </row>
    <row r="14" spans="2:21">
      <c r="B14" s="111" t="s">
        <v>98</v>
      </c>
      <c r="C14" s="111"/>
      <c r="D14" s="111"/>
      <c r="E14" s="111"/>
      <c r="F14" s="111"/>
      <c r="G14" s="111"/>
      <c r="H14" s="111"/>
      <c r="I14" s="111"/>
      <c r="J14" s="111"/>
      <c r="K14" s="111"/>
      <c r="L14" s="111"/>
      <c r="M14" s="111"/>
      <c r="N14" s="111"/>
      <c r="O14" s="111"/>
      <c r="P14" s="111"/>
      <c r="Q14" s="111"/>
      <c r="R14" s="111"/>
      <c r="S14" s="111"/>
    </row>
    <row r="15" spans="2:21" ht="27" customHeight="1">
      <c r="B15" s="7" t="s">
        <v>86</v>
      </c>
      <c r="C15" s="4"/>
      <c r="D15" s="4"/>
      <c r="E15" s="4"/>
      <c r="F15" s="4"/>
      <c r="G15" s="4"/>
      <c r="H15" s="4"/>
      <c r="I15" s="4"/>
      <c r="J15" s="4"/>
      <c r="K15" s="4"/>
      <c r="L15" s="4"/>
      <c r="M15" s="4"/>
      <c r="N15" s="4"/>
      <c r="O15" s="4"/>
      <c r="P15" s="4"/>
      <c r="Q15" s="4"/>
      <c r="R15" s="4"/>
      <c r="S15" s="4"/>
    </row>
    <row r="16" spans="2:21" ht="20.25" customHeight="1">
      <c r="B16" s="23" t="s">
        <v>85</v>
      </c>
      <c r="C16" s="24"/>
      <c r="D16" s="24"/>
      <c r="E16" s="24"/>
      <c r="F16" s="24"/>
      <c r="G16" s="24"/>
      <c r="H16" s="24"/>
      <c r="I16" s="24"/>
      <c r="J16" s="24"/>
      <c r="K16" s="24"/>
      <c r="L16" s="24"/>
      <c r="M16" s="24"/>
      <c r="N16" s="24"/>
      <c r="O16" s="24"/>
      <c r="P16" s="24"/>
      <c r="Q16" s="24"/>
      <c r="R16" s="24"/>
      <c r="S16" s="24"/>
    </row>
    <row r="18" spans="2:2">
      <c r="B18" s="87" t="s">
        <v>87</v>
      </c>
    </row>
  </sheetData>
  <mergeCells count="15">
    <mergeCell ref="B14:S14"/>
    <mergeCell ref="F1:S1"/>
    <mergeCell ref="D3:M3"/>
    <mergeCell ref="N3:O4"/>
    <mergeCell ref="P3:Q4"/>
    <mergeCell ref="R3:S4"/>
    <mergeCell ref="D4:E4"/>
    <mergeCell ref="F4:G4"/>
    <mergeCell ref="B2:S2"/>
    <mergeCell ref="B3:B5"/>
    <mergeCell ref="H4:I4"/>
    <mergeCell ref="J4:K4"/>
    <mergeCell ref="C3:C5"/>
    <mergeCell ref="L4:M4"/>
    <mergeCell ref="B13:S13"/>
  </mergeCells>
  <conditionalFormatting sqref="D3">
    <cfRule type="duplicateValues" dxfId="3"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1:S44"/>
  <sheetViews>
    <sheetView showGridLines="0" workbookViewId="0"/>
  </sheetViews>
  <sheetFormatPr baseColWidth="10" defaultRowHeight="12.75"/>
  <cols>
    <col min="1" max="1" width="6.140625" style="1" customWidth="1"/>
    <col min="2" max="2" width="23.42578125" style="51" customWidth="1"/>
    <col min="3" max="3" width="22" style="1" customWidth="1"/>
    <col min="4" max="4" width="7.7109375" style="74" customWidth="1"/>
    <col min="5" max="5" width="15.85546875" style="1" bestFit="1" customWidth="1"/>
    <col min="6" max="6" width="7.7109375" style="74" customWidth="1"/>
    <col min="7" max="7" width="15" style="1" bestFit="1" customWidth="1"/>
    <col min="8" max="8" width="7.28515625" style="1" customWidth="1"/>
    <col min="9" max="9" width="14.5703125" style="1" bestFit="1" customWidth="1"/>
    <col min="10" max="10" width="7.85546875" style="1" customWidth="1"/>
    <col min="11" max="11" width="13.7109375" style="1" customWidth="1"/>
    <col min="12" max="12" width="8.42578125" style="1" customWidth="1"/>
    <col min="13" max="13" width="13.7109375" style="1" customWidth="1"/>
    <col min="14" max="14" width="9.28515625" style="1" customWidth="1"/>
    <col min="15" max="15" width="13.7109375" style="1" customWidth="1"/>
    <col min="16" max="16" width="9" style="1" customWidth="1"/>
    <col min="17" max="17" width="15" style="1" bestFit="1" customWidth="1"/>
    <col min="18" max="18" width="8.140625" style="1" customWidth="1"/>
    <col min="19" max="19" width="13.7109375" style="1" customWidth="1"/>
    <col min="20" max="16384" width="11.42578125" style="1"/>
  </cols>
  <sheetData>
    <row r="1" spans="2:19" ht="76.5" customHeight="1">
      <c r="B1" s="50"/>
      <c r="C1" s="47"/>
      <c r="D1" s="56"/>
      <c r="E1" s="47"/>
      <c r="F1" s="56"/>
      <c r="G1" s="47"/>
      <c r="H1" s="47"/>
      <c r="I1" s="47"/>
      <c r="J1" s="47"/>
      <c r="K1" s="47"/>
      <c r="L1" s="47"/>
      <c r="M1" s="47"/>
      <c r="N1" s="47"/>
      <c r="O1" s="47"/>
      <c r="P1" s="47"/>
      <c r="Q1" s="47"/>
      <c r="R1" s="47"/>
      <c r="S1" s="48"/>
    </row>
    <row r="2" spans="2:19" ht="42.75" customHeight="1">
      <c r="B2" s="99" t="s">
        <v>74</v>
      </c>
      <c r="C2" s="100"/>
      <c r="D2" s="100"/>
      <c r="E2" s="100"/>
      <c r="F2" s="100"/>
      <c r="G2" s="100"/>
      <c r="H2" s="100"/>
      <c r="I2" s="100"/>
      <c r="J2" s="100"/>
      <c r="K2" s="100"/>
      <c r="L2" s="100"/>
      <c r="M2" s="100"/>
      <c r="N2" s="100"/>
      <c r="O2" s="100"/>
      <c r="P2" s="100"/>
      <c r="Q2" s="100"/>
      <c r="R2" s="100"/>
      <c r="S2" s="101"/>
    </row>
    <row r="3" spans="2:19" ht="37.15" customHeight="1">
      <c r="B3" s="113" t="s">
        <v>72</v>
      </c>
      <c r="C3" s="108" t="s">
        <v>90</v>
      </c>
      <c r="D3" s="98" t="s">
        <v>0</v>
      </c>
      <c r="E3" s="98"/>
      <c r="F3" s="98"/>
      <c r="G3" s="98"/>
      <c r="H3" s="98"/>
      <c r="I3" s="98"/>
      <c r="J3" s="98"/>
      <c r="K3" s="98"/>
      <c r="L3" s="98"/>
      <c r="M3" s="98"/>
      <c r="N3" s="98" t="s">
        <v>81</v>
      </c>
      <c r="O3" s="98"/>
      <c r="P3" s="102" t="s">
        <v>82</v>
      </c>
      <c r="Q3" s="102"/>
      <c r="R3" s="102" t="s">
        <v>83</v>
      </c>
      <c r="S3" s="103"/>
    </row>
    <row r="4" spans="2:19" ht="28.5" customHeight="1">
      <c r="B4" s="114"/>
      <c r="C4" s="109"/>
      <c r="D4" s="94" t="s">
        <v>76</v>
      </c>
      <c r="E4" s="94"/>
      <c r="F4" s="94" t="s">
        <v>77</v>
      </c>
      <c r="G4" s="94"/>
      <c r="H4" s="94" t="s">
        <v>78</v>
      </c>
      <c r="I4" s="94"/>
      <c r="J4" s="94" t="s">
        <v>79</v>
      </c>
      <c r="K4" s="94"/>
      <c r="L4" s="94" t="s">
        <v>80</v>
      </c>
      <c r="M4" s="94"/>
      <c r="N4" s="94"/>
      <c r="O4" s="94"/>
      <c r="P4" s="89"/>
      <c r="Q4" s="89"/>
      <c r="R4" s="89"/>
      <c r="S4" s="104"/>
    </row>
    <row r="5" spans="2:19" s="2" customFormat="1" ht="25.5" customHeight="1">
      <c r="B5" s="115"/>
      <c r="C5" s="110"/>
      <c r="D5" s="42" t="s">
        <v>1</v>
      </c>
      <c r="E5" s="42" t="s">
        <v>2</v>
      </c>
      <c r="F5" s="42" t="s">
        <v>1</v>
      </c>
      <c r="G5" s="42" t="s">
        <v>2</v>
      </c>
      <c r="H5" s="42" t="s">
        <v>1</v>
      </c>
      <c r="I5" s="42" t="s">
        <v>2</v>
      </c>
      <c r="J5" s="42" t="s">
        <v>1</v>
      </c>
      <c r="K5" s="42" t="s">
        <v>2</v>
      </c>
      <c r="L5" s="42" t="s">
        <v>1</v>
      </c>
      <c r="M5" s="42" t="s">
        <v>2</v>
      </c>
      <c r="N5" s="42" t="s">
        <v>1</v>
      </c>
      <c r="O5" s="42" t="s">
        <v>2</v>
      </c>
      <c r="P5" s="42" t="s">
        <v>1</v>
      </c>
      <c r="Q5" s="42" t="s">
        <v>2</v>
      </c>
      <c r="R5" s="42" t="s">
        <v>1</v>
      </c>
      <c r="S5" s="43" t="s">
        <v>2</v>
      </c>
    </row>
    <row r="6" spans="2:19" s="2" customFormat="1" ht="26.25" customHeight="1">
      <c r="B6" s="80" t="s">
        <v>4</v>
      </c>
      <c r="C6" s="11">
        <f>E6+G6+I6+K6+M6+O6</f>
        <v>10949034.979921998</v>
      </c>
      <c r="D6" s="12">
        <v>97.22351288118989</v>
      </c>
      <c r="E6" s="11">
        <v>10645035.049594998</v>
      </c>
      <c r="F6" s="12">
        <v>0.56077066088507854</v>
      </c>
      <c r="G6" s="11">
        <v>61398.967831999973</v>
      </c>
      <c r="H6" s="12">
        <v>0.25521087403115666</v>
      </c>
      <c r="I6" s="11">
        <v>27943.124236000003</v>
      </c>
      <c r="J6" s="12">
        <v>2.2276415754372097E-2</v>
      </c>
      <c r="K6" s="11">
        <v>2439.052236</v>
      </c>
      <c r="L6" s="12">
        <v>0</v>
      </c>
      <c r="M6" s="11">
        <v>0</v>
      </c>
      <c r="N6" s="12">
        <v>1.9382421739722342</v>
      </c>
      <c r="O6" s="11">
        <v>212218.78602300002</v>
      </c>
      <c r="P6" s="12">
        <f>F6+H6+J6+L6</f>
        <v>0.83825795067060727</v>
      </c>
      <c r="Q6" s="11">
        <f>G6+I6+K6+M6</f>
        <v>91781.144303999972</v>
      </c>
      <c r="R6" s="12">
        <f t="shared" ref="R6:R32" si="0">J6+L6</f>
        <v>2.2276415754372097E-2</v>
      </c>
      <c r="S6" s="52">
        <f t="shared" ref="S6:S32" si="1">K6+M6</f>
        <v>2439.052236</v>
      </c>
    </row>
    <row r="7" spans="2:19" s="2" customFormat="1" ht="26.25" customHeight="1">
      <c r="B7" s="81" t="s">
        <v>9</v>
      </c>
      <c r="C7" s="11">
        <f t="shared" ref="C7:C36" si="2">E7+G7+I7+K7+M7+O7</f>
        <v>6296295.9950348726</v>
      </c>
      <c r="D7" s="12">
        <v>38.329411727283691</v>
      </c>
      <c r="E7" s="53">
        <v>2418035.5175674655</v>
      </c>
      <c r="F7" s="12">
        <v>32.509872762885671</v>
      </c>
      <c r="G7" s="11">
        <v>2046920.9745690001</v>
      </c>
      <c r="H7" s="12">
        <v>24.897932060701763</v>
      </c>
      <c r="I7" s="11">
        <v>1567649.9176160016</v>
      </c>
      <c r="J7" s="12">
        <v>2.8501475221267372</v>
      </c>
      <c r="K7" s="11">
        <v>179454.00113399987</v>
      </c>
      <c r="L7" s="12">
        <v>0.34336129694426759</v>
      </c>
      <c r="M7" s="11">
        <v>21619.076939999999</v>
      </c>
      <c r="N7" s="12">
        <v>1.0691203582284998</v>
      </c>
      <c r="O7" s="53">
        <v>62616.50720840627</v>
      </c>
      <c r="P7" s="12">
        <f t="shared" ref="P7:Q36" si="3">F7+H7+J7+L7</f>
        <v>60.60131364265844</v>
      </c>
      <c r="Q7" s="11">
        <f t="shared" si="3"/>
        <v>3815643.9702590015</v>
      </c>
      <c r="R7" s="12">
        <f t="shared" si="0"/>
        <v>3.1935088190710048</v>
      </c>
      <c r="S7" s="52">
        <f t="shared" si="1"/>
        <v>201073.07807399987</v>
      </c>
    </row>
    <row r="8" spans="2:19" s="2" customFormat="1" ht="26.25" customHeight="1">
      <c r="B8" s="80" t="s">
        <v>10</v>
      </c>
      <c r="C8" s="11">
        <f t="shared" si="2"/>
        <v>2382387.2802959993</v>
      </c>
      <c r="D8" s="12">
        <v>36.699367168784327</v>
      </c>
      <c r="E8" s="11">
        <v>874321.24158899882</v>
      </c>
      <c r="F8" s="12">
        <v>37.095110729791202</v>
      </c>
      <c r="G8" s="11">
        <v>883749.38785700034</v>
      </c>
      <c r="H8" s="12">
        <v>22.226710478364847</v>
      </c>
      <c r="I8" s="11">
        <v>529526.43604199996</v>
      </c>
      <c r="J8" s="12">
        <v>0</v>
      </c>
      <c r="K8" s="11">
        <v>0</v>
      </c>
      <c r="L8" s="12">
        <v>0</v>
      </c>
      <c r="M8" s="11">
        <v>0</v>
      </c>
      <c r="N8" s="12">
        <v>3.9787903253093106</v>
      </c>
      <c r="O8" s="11">
        <v>94790.214808000092</v>
      </c>
      <c r="P8" s="12">
        <f t="shared" si="3"/>
        <v>59.321821208156052</v>
      </c>
      <c r="Q8" s="11">
        <f t="shared" si="3"/>
        <v>1413275.8238990004</v>
      </c>
      <c r="R8" s="12">
        <f t="shared" si="0"/>
        <v>0</v>
      </c>
      <c r="S8" s="52">
        <f t="shared" si="1"/>
        <v>0</v>
      </c>
    </row>
    <row r="9" spans="2:19" s="2" customFormat="1" ht="26.25" customHeight="1">
      <c r="B9" s="80" t="s">
        <v>11</v>
      </c>
      <c r="C9" s="11">
        <f t="shared" si="2"/>
        <v>332198.47973800002</v>
      </c>
      <c r="D9" s="12">
        <v>10.982647891699191</v>
      </c>
      <c r="E9" s="11">
        <v>36484.189244000001</v>
      </c>
      <c r="F9" s="12">
        <v>50.423736316756994</v>
      </c>
      <c r="G9" s="11">
        <v>167506.88507100006</v>
      </c>
      <c r="H9" s="12">
        <v>20.99219237086141</v>
      </c>
      <c r="I9" s="11">
        <v>69735.743752999988</v>
      </c>
      <c r="J9" s="12">
        <v>6.4478892194478767</v>
      </c>
      <c r="K9" s="11">
        <v>21419.789911000014</v>
      </c>
      <c r="L9" s="12">
        <v>0</v>
      </c>
      <c r="M9" s="11">
        <v>0</v>
      </c>
      <c r="N9" s="12">
        <v>11.15353444024829</v>
      </c>
      <c r="O9" s="11">
        <v>37051.871759000001</v>
      </c>
      <c r="P9" s="12">
        <f t="shared" si="3"/>
        <v>77.863817907066277</v>
      </c>
      <c r="Q9" s="11">
        <f t="shared" si="3"/>
        <v>258662.41873500007</v>
      </c>
      <c r="R9" s="12">
        <f t="shared" si="0"/>
        <v>6.4478892194478767</v>
      </c>
      <c r="S9" s="52">
        <f t="shared" si="1"/>
        <v>21419.789911000014</v>
      </c>
    </row>
    <row r="10" spans="2:19" s="2" customFormat="1" ht="26.25" customHeight="1">
      <c r="B10" s="81" t="s">
        <v>92</v>
      </c>
      <c r="C10" s="11">
        <f t="shared" si="2"/>
        <v>2665963.4741482507</v>
      </c>
      <c r="D10" s="12">
        <v>47.37908896630158</v>
      </c>
      <c r="E10" s="53">
        <v>1270199.8756677157</v>
      </c>
      <c r="F10" s="12">
        <v>28.723567077468608</v>
      </c>
      <c r="G10" s="11">
        <v>765758.35222499992</v>
      </c>
      <c r="H10" s="12">
        <v>15.288535885002227</v>
      </c>
      <c r="I10" s="11">
        <v>407586.00823000033</v>
      </c>
      <c r="J10" s="12">
        <v>2.6169510805125404</v>
      </c>
      <c r="K10" s="11">
        <v>69766.827422999995</v>
      </c>
      <c r="L10" s="12">
        <v>0</v>
      </c>
      <c r="M10" s="11">
        <v>0</v>
      </c>
      <c r="N10" s="12">
        <v>5.9920469403774268</v>
      </c>
      <c r="O10" s="53">
        <v>152652.41060253521</v>
      </c>
      <c r="P10" s="12">
        <f t="shared" si="3"/>
        <v>46.629054042983377</v>
      </c>
      <c r="Q10" s="11">
        <f t="shared" si="3"/>
        <v>1243111.1878780003</v>
      </c>
      <c r="R10" s="12">
        <f t="shared" si="0"/>
        <v>2.6169510805125404</v>
      </c>
      <c r="S10" s="52">
        <f t="shared" si="1"/>
        <v>69766.827422999995</v>
      </c>
    </row>
    <row r="11" spans="2:19" s="2" customFormat="1" ht="26.25" customHeight="1">
      <c r="B11" s="80" t="s">
        <v>12</v>
      </c>
      <c r="C11" s="11">
        <f t="shared" si="2"/>
        <v>2317531.2902059997</v>
      </c>
      <c r="D11" s="12">
        <v>24.095961206894135</v>
      </c>
      <c r="E11" s="11">
        <v>558431.44247599994</v>
      </c>
      <c r="F11" s="12">
        <v>39.237571757776983</v>
      </c>
      <c r="G11" s="11">
        <v>909343.00598400051</v>
      </c>
      <c r="H11" s="12">
        <v>26.074058644822095</v>
      </c>
      <c r="I11" s="11">
        <v>604274.46970099956</v>
      </c>
      <c r="J11" s="12">
        <v>4.4390143716104102</v>
      </c>
      <c r="K11" s="11">
        <v>102875.54737599999</v>
      </c>
      <c r="L11" s="12">
        <v>2.3846056093574073</v>
      </c>
      <c r="M11" s="11">
        <v>55263.981326000001</v>
      </c>
      <c r="N11" s="12">
        <v>3.7687880817764134</v>
      </c>
      <c r="O11" s="11">
        <v>87342.843342999986</v>
      </c>
      <c r="P11" s="12">
        <f t="shared" si="3"/>
        <v>72.135250383566898</v>
      </c>
      <c r="Q11" s="11">
        <f t="shared" si="3"/>
        <v>1671757.0043870001</v>
      </c>
      <c r="R11" s="12">
        <f t="shared" si="0"/>
        <v>6.823619980967818</v>
      </c>
      <c r="S11" s="52">
        <f t="shared" si="1"/>
        <v>158139.52870199998</v>
      </c>
    </row>
    <row r="12" spans="2:19" s="2" customFormat="1" ht="26.25" customHeight="1">
      <c r="B12" s="80" t="s">
        <v>13</v>
      </c>
      <c r="C12" s="11">
        <f t="shared" si="2"/>
        <v>743889.79004600004</v>
      </c>
      <c r="D12" s="12">
        <v>17.068694364026509</v>
      </c>
      <c r="E12" s="11">
        <v>126972.274683</v>
      </c>
      <c r="F12" s="12">
        <v>36.040719226441574</v>
      </c>
      <c r="G12" s="11">
        <v>268103.23061600002</v>
      </c>
      <c r="H12" s="12">
        <v>42.772868723485523</v>
      </c>
      <c r="I12" s="11">
        <v>318183.00338099996</v>
      </c>
      <c r="J12" s="12">
        <v>3.0457527079312579</v>
      </c>
      <c r="K12" s="11">
        <v>22657.043426999997</v>
      </c>
      <c r="L12" s="12">
        <v>0</v>
      </c>
      <c r="M12" s="11">
        <v>0</v>
      </c>
      <c r="N12" s="12">
        <v>1.0719649664198627</v>
      </c>
      <c r="O12" s="11">
        <v>7974.2379389999987</v>
      </c>
      <c r="P12" s="12">
        <f t="shared" si="3"/>
        <v>81.859340657858354</v>
      </c>
      <c r="Q12" s="11">
        <f t="shared" si="3"/>
        <v>608943.27742399997</v>
      </c>
      <c r="R12" s="12">
        <f t="shared" si="0"/>
        <v>3.0457527079312579</v>
      </c>
      <c r="S12" s="52">
        <f t="shared" si="1"/>
        <v>22657.043426999997</v>
      </c>
    </row>
    <row r="13" spans="2:19" s="2" customFormat="1" ht="26.25" customHeight="1">
      <c r="B13" s="80" t="s">
        <v>14</v>
      </c>
      <c r="C13" s="11">
        <f t="shared" si="2"/>
        <v>9010822.9316720087</v>
      </c>
      <c r="D13" s="12">
        <v>73.408196357691224</v>
      </c>
      <c r="E13" s="11">
        <v>6614682.5909370072</v>
      </c>
      <c r="F13" s="12">
        <v>11.187578078206629</v>
      </c>
      <c r="G13" s="11">
        <v>1008092.8509410006</v>
      </c>
      <c r="H13" s="12">
        <v>11.293966226236678</v>
      </c>
      <c r="I13" s="11">
        <v>1017679.2985800004</v>
      </c>
      <c r="J13" s="12">
        <v>0.14596646960117962</v>
      </c>
      <c r="K13" s="11">
        <v>13152.780115</v>
      </c>
      <c r="L13" s="12">
        <v>0</v>
      </c>
      <c r="M13" s="11">
        <v>0</v>
      </c>
      <c r="N13" s="12">
        <v>3.9642928711163243</v>
      </c>
      <c r="O13" s="11">
        <v>357215.41109899979</v>
      </c>
      <c r="P13" s="12">
        <f t="shared" si="3"/>
        <v>22.627510774044488</v>
      </c>
      <c r="Q13" s="11">
        <f t="shared" si="3"/>
        <v>2038924.9296360011</v>
      </c>
      <c r="R13" s="12">
        <f t="shared" si="0"/>
        <v>0.14596646960117962</v>
      </c>
      <c r="S13" s="52">
        <f t="shared" si="1"/>
        <v>13152.780115</v>
      </c>
    </row>
    <row r="14" spans="2:19" s="2" customFormat="1" ht="26.25" customHeight="1">
      <c r="B14" s="80" t="s">
        <v>15</v>
      </c>
      <c r="C14" s="11">
        <f t="shared" si="2"/>
        <v>4434139.2593479995</v>
      </c>
      <c r="D14" s="12">
        <v>58.696614832446876</v>
      </c>
      <c r="E14" s="11">
        <v>2602689.6393569997</v>
      </c>
      <c r="F14" s="12">
        <v>21.884422362105965</v>
      </c>
      <c r="G14" s="11">
        <v>970385.76258199976</v>
      </c>
      <c r="H14" s="12">
        <v>17.14850239711679</v>
      </c>
      <c r="I14" s="11">
        <v>760388.47635200061</v>
      </c>
      <c r="J14" s="12">
        <v>0.55397676254727335</v>
      </c>
      <c r="K14" s="11">
        <v>24564.101089</v>
      </c>
      <c r="L14" s="12">
        <v>8.5301170822469144E-4</v>
      </c>
      <c r="M14" s="11">
        <v>37.823726999999998</v>
      </c>
      <c r="N14" s="12">
        <v>1.7156307430701276</v>
      </c>
      <c r="O14" s="11">
        <v>76073.456241000007</v>
      </c>
      <c r="P14" s="12">
        <f t="shared" si="3"/>
        <v>39.587754533478247</v>
      </c>
      <c r="Q14" s="11">
        <f t="shared" si="3"/>
        <v>1755376.1637500005</v>
      </c>
      <c r="R14" s="12">
        <f t="shared" si="0"/>
        <v>0.55482977425549806</v>
      </c>
      <c r="S14" s="52">
        <f t="shared" si="1"/>
        <v>24601.924815999999</v>
      </c>
    </row>
    <row r="15" spans="2:19" s="2" customFormat="1" ht="26.25" customHeight="1">
      <c r="B15" s="80" t="s">
        <v>16</v>
      </c>
      <c r="C15" s="11">
        <f>E15+G15+I15+K15+M15+O15</f>
        <v>3124939.9877210003</v>
      </c>
      <c r="D15" s="12">
        <v>52.689167235423014</v>
      </c>
      <c r="E15" s="11">
        <v>1646504.9921440005</v>
      </c>
      <c r="F15" s="12">
        <v>16.833091741553663</v>
      </c>
      <c r="G15" s="11">
        <v>526024.05845299992</v>
      </c>
      <c r="H15" s="12">
        <v>26.815916788403364</v>
      </c>
      <c r="I15" s="11">
        <v>837981.3760149997</v>
      </c>
      <c r="J15" s="12">
        <v>2.6758722172046392</v>
      </c>
      <c r="K15" s="11">
        <v>83619.407843000023</v>
      </c>
      <c r="L15" s="12">
        <v>9.3947855351696946E-2</v>
      </c>
      <c r="M15" s="11">
        <v>2935.8143419999997</v>
      </c>
      <c r="N15" s="12">
        <v>0.8919959017136404</v>
      </c>
      <c r="O15" s="11">
        <v>27874.338924</v>
      </c>
      <c r="P15" s="12">
        <f t="shared" si="3"/>
        <v>46.418828602513365</v>
      </c>
      <c r="Q15" s="11">
        <f t="shared" si="3"/>
        <v>1450560.6566529998</v>
      </c>
      <c r="R15" s="12">
        <f t="shared" si="0"/>
        <v>2.7698200725563362</v>
      </c>
      <c r="S15" s="52">
        <f t="shared" si="1"/>
        <v>86555.222185000021</v>
      </c>
    </row>
    <row r="16" spans="2:19" s="2" customFormat="1" ht="26.25" customHeight="1">
      <c r="B16" s="80" t="s">
        <v>17</v>
      </c>
      <c r="C16" s="11">
        <f t="shared" si="2"/>
        <v>2257583.9478500001</v>
      </c>
      <c r="D16" s="12">
        <v>17.44279376272279</v>
      </c>
      <c r="E16" s="11">
        <v>393785.6925479999</v>
      </c>
      <c r="F16" s="12">
        <v>25.899890701302844</v>
      </c>
      <c r="G16" s="11">
        <v>584711.74603500031</v>
      </c>
      <c r="H16" s="12">
        <v>43.953816263452261</v>
      </c>
      <c r="I16" s="11">
        <v>992294.25130400003</v>
      </c>
      <c r="J16" s="12">
        <v>11.762094598802326</v>
      </c>
      <c r="K16" s="11">
        <v>265539.14644700009</v>
      </c>
      <c r="L16" s="12">
        <v>0.2679336632522582</v>
      </c>
      <c r="M16" s="11">
        <v>6048.8270729999995</v>
      </c>
      <c r="N16" s="12">
        <v>0.67347596133573762</v>
      </c>
      <c r="O16" s="11">
        <v>15204.284443000002</v>
      </c>
      <c r="P16" s="12">
        <f t="shared" si="3"/>
        <v>81.883735226809691</v>
      </c>
      <c r="Q16" s="11">
        <f t="shared" si="3"/>
        <v>1848593.9708590005</v>
      </c>
      <c r="R16" s="12">
        <f t="shared" si="0"/>
        <v>12.030028262054584</v>
      </c>
      <c r="S16" s="52">
        <f t="shared" si="1"/>
        <v>271587.97352000012</v>
      </c>
    </row>
    <row r="17" spans="2:19" s="2" customFormat="1" ht="26.25" customHeight="1">
      <c r="B17" s="80" t="s">
        <v>18</v>
      </c>
      <c r="C17" s="11">
        <f t="shared" si="2"/>
        <v>4824739.1676520072</v>
      </c>
      <c r="D17" s="12">
        <v>85.227872936407721</v>
      </c>
      <c r="E17" s="11">
        <v>4112022.3326480063</v>
      </c>
      <c r="F17" s="12">
        <v>10.522001330860896</v>
      </c>
      <c r="G17" s="11">
        <v>507659.09045900009</v>
      </c>
      <c r="H17" s="12">
        <v>3.0445675301983495</v>
      </c>
      <c r="I17" s="11">
        <v>146892.43373199998</v>
      </c>
      <c r="J17" s="12">
        <v>0.3021607084530159</v>
      </c>
      <c r="K17" s="11">
        <v>14578.465218000003</v>
      </c>
      <c r="L17" s="12">
        <v>1.1380153460233652E-3</v>
      </c>
      <c r="M17" s="11">
        <v>54.906269000000002</v>
      </c>
      <c r="N17" s="12">
        <v>0.90226518569575431</v>
      </c>
      <c r="O17" s="11">
        <v>43531.939325999992</v>
      </c>
      <c r="P17" s="12">
        <f t="shared" si="3"/>
        <v>13.869867584858286</v>
      </c>
      <c r="Q17" s="11">
        <f t="shared" si="3"/>
        <v>669184.89567800006</v>
      </c>
      <c r="R17" s="12">
        <f t="shared" si="0"/>
        <v>0.30329872379903927</v>
      </c>
      <c r="S17" s="52">
        <f t="shared" si="1"/>
        <v>14633.371487000002</v>
      </c>
    </row>
    <row r="18" spans="2:19" s="2" customFormat="1" ht="26.25" customHeight="1">
      <c r="B18" s="80" t="s">
        <v>19</v>
      </c>
      <c r="C18" s="11">
        <f t="shared" si="2"/>
        <v>2500528.403138001</v>
      </c>
      <c r="D18" s="12">
        <v>18.400521203636249</v>
      </c>
      <c r="E18" s="11">
        <v>460109.44128700008</v>
      </c>
      <c r="F18" s="12">
        <v>43.482894370509754</v>
      </c>
      <c r="G18" s="11">
        <v>1087300.1918230003</v>
      </c>
      <c r="H18" s="12">
        <v>33.077768314135177</v>
      </c>
      <c r="I18" s="11">
        <v>827117.52181400044</v>
      </c>
      <c r="J18" s="12">
        <v>4.3115187610503627</v>
      </c>
      <c r="K18" s="11">
        <v>107810.55961900002</v>
      </c>
      <c r="L18" s="12">
        <v>4.7814694863161381E-2</v>
      </c>
      <c r="M18" s="11">
        <v>1195.6179009999998</v>
      </c>
      <c r="N18" s="12">
        <v>0.67966038207675394</v>
      </c>
      <c r="O18" s="11">
        <v>16995.070694000002</v>
      </c>
      <c r="P18" s="12">
        <f t="shared" si="3"/>
        <v>80.919996140558467</v>
      </c>
      <c r="Q18" s="11">
        <f t="shared" si="3"/>
        <v>2023423.8911570008</v>
      </c>
      <c r="R18" s="12">
        <f t="shared" si="0"/>
        <v>4.3593334559135242</v>
      </c>
      <c r="S18" s="52">
        <f t="shared" si="1"/>
        <v>109006.17752000003</v>
      </c>
    </row>
    <row r="19" spans="2:19" s="2" customFormat="1" ht="26.25" customHeight="1">
      <c r="B19" s="80" t="s">
        <v>20</v>
      </c>
      <c r="C19" s="11">
        <f t="shared" si="2"/>
        <v>2398439.6404540017</v>
      </c>
      <c r="D19" s="12">
        <v>15.98618486640653</v>
      </c>
      <c r="E19" s="11">
        <v>383418.95487900003</v>
      </c>
      <c r="F19" s="12">
        <v>34.021128423943544</v>
      </c>
      <c r="G19" s="11">
        <v>815976.14522300032</v>
      </c>
      <c r="H19" s="12">
        <v>40.99023090561991</v>
      </c>
      <c r="I19" s="11">
        <v>983125.84431000077</v>
      </c>
      <c r="J19" s="12">
        <v>4.972207319927211</v>
      </c>
      <c r="K19" s="11">
        <v>119255.37894000001</v>
      </c>
      <c r="L19" s="12">
        <v>0.34116291361394058</v>
      </c>
      <c r="M19" s="11">
        <v>8182.5857059999998</v>
      </c>
      <c r="N19" s="12">
        <v>3.6890959907229877</v>
      </c>
      <c r="O19" s="11">
        <v>88480.731396000032</v>
      </c>
      <c r="P19" s="12">
        <f t="shared" si="3"/>
        <v>80.324729563104597</v>
      </c>
      <c r="Q19" s="11">
        <f t="shared" si="3"/>
        <v>1926539.954179001</v>
      </c>
      <c r="R19" s="12">
        <f t="shared" si="0"/>
        <v>5.3133702335411517</v>
      </c>
      <c r="S19" s="52">
        <f t="shared" si="1"/>
        <v>127437.96464600001</v>
      </c>
    </row>
    <row r="20" spans="2:19" s="2" customFormat="1" ht="26.25" customHeight="1">
      <c r="B20" s="80" t="s">
        <v>93</v>
      </c>
      <c r="C20" s="11">
        <f t="shared" si="2"/>
        <v>7147637.0218900004</v>
      </c>
      <c r="D20" s="12">
        <v>92.455692149513553</v>
      </c>
      <c r="E20" s="11">
        <v>6608385.6000849996</v>
      </c>
      <c r="F20" s="12">
        <v>4.2266227365026348</v>
      </c>
      <c r="G20" s="11">
        <v>302103.11749899999</v>
      </c>
      <c r="H20" s="12">
        <v>0.67721569646146018</v>
      </c>
      <c r="I20" s="11">
        <v>48404.834278999981</v>
      </c>
      <c r="J20" s="12">
        <v>3.1189040008486098E-3</v>
      </c>
      <c r="K20" s="11">
        <v>222.92754300000001</v>
      </c>
      <c r="L20" s="12">
        <v>0</v>
      </c>
      <c r="M20" s="11">
        <v>0</v>
      </c>
      <c r="N20" s="12">
        <v>2.637527271340796</v>
      </c>
      <c r="O20" s="11">
        <v>188520.54248400001</v>
      </c>
      <c r="P20" s="12">
        <f t="shared" si="3"/>
        <v>4.9069573369649442</v>
      </c>
      <c r="Q20" s="11">
        <f t="shared" si="3"/>
        <v>350730.87932100001</v>
      </c>
      <c r="R20" s="12">
        <f t="shared" si="0"/>
        <v>3.1189040008486098E-3</v>
      </c>
      <c r="S20" s="52">
        <f t="shared" si="1"/>
        <v>222.92754300000001</v>
      </c>
    </row>
    <row r="21" spans="2:19" s="2" customFormat="1" ht="26.25" customHeight="1">
      <c r="B21" s="80" t="s">
        <v>21</v>
      </c>
      <c r="C21" s="11">
        <f t="shared" si="2"/>
        <v>5557919.9469900038</v>
      </c>
      <c r="D21" s="12">
        <v>85.755332464897052</v>
      </c>
      <c r="E21" s="11">
        <v>4766205.7075120034</v>
      </c>
      <c r="F21" s="12">
        <v>2.9536737559529707</v>
      </c>
      <c r="G21" s="11">
        <v>164162.58102099993</v>
      </c>
      <c r="H21" s="12">
        <v>8.573481355597341</v>
      </c>
      <c r="I21" s="11">
        <v>476506.52846600028</v>
      </c>
      <c r="J21" s="12">
        <v>0.55877629331931944</v>
      </c>
      <c r="K21" s="11">
        <v>31056.293315999999</v>
      </c>
      <c r="L21" s="12">
        <v>0</v>
      </c>
      <c r="M21" s="11">
        <v>0</v>
      </c>
      <c r="N21" s="12">
        <v>2.1588834415861085</v>
      </c>
      <c r="O21" s="11">
        <v>119988.83667500001</v>
      </c>
      <c r="P21" s="12">
        <f t="shared" si="3"/>
        <v>12.08593140486963</v>
      </c>
      <c r="Q21" s="11">
        <f t="shared" si="3"/>
        <v>671725.40280300018</v>
      </c>
      <c r="R21" s="12">
        <f t="shared" si="0"/>
        <v>0.55877629331931944</v>
      </c>
      <c r="S21" s="52">
        <f t="shared" si="1"/>
        <v>31056.293315999999</v>
      </c>
    </row>
    <row r="22" spans="2:19" s="2" customFormat="1" ht="26.25" customHeight="1">
      <c r="B22" s="80" t="s">
        <v>22</v>
      </c>
      <c r="C22" s="11">
        <f t="shared" si="2"/>
        <v>1813533.6508649997</v>
      </c>
      <c r="D22" s="12">
        <v>25.252020360550564</v>
      </c>
      <c r="E22" s="11">
        <v>457953.87650500005</v>
      </c>
      <c r="F22" s="12">
        <v>35.472239758070089</v>
      </c>
      <c r="G22" s="11">
        <v>643300.99031999998</v>
      </c>
      <c r="H22" s="12">
        <v>28.654035748542</v>
      </c>
      <c r="I22" s="11">
        <v>519650.56899199967</v>
      </c>
      <c r="J22" s="12">
        <v>7.2098261572991618</v>
      </c>
      <c r="K22" s="11">
        <v>130752.620603</v>
      </c>
      <c r="L22" s="12">
        <v>1.1533703916935498</v>
      </c>
      <c r="M22" s="11">
        <v>20916.759704</v>
      </c>
      <c r="N22" s="12">
        <v>2.2585098235605061</v>
      </c>
      <c r="O22" s="11">
        <v>40958.834740999999</v>
      </c>
      <c r="P22" s="12">
        <f t="shared" si="3"/>
        <v>72.489472055604807</v>
      </c>
      <c r="Q22" s="11">
        <f t="shared" si="3"/>
        <v>1314620.9396189998</v>
      </c>
      <c r="R22" s="12">
        <f t="shared" si="0"/>
        <v>8.3631965489927111</v>
      </c>
      <c r="S22" s="52">
        <f t="shared" si="1"/>
        <v>151669.38030700001</v>
      </c>
    </row>
    <row r="23" spans="2:19" s="2" customFormat="1" ht="26.25" customHeight="1">
      <c r="B23" s="80" t="s">
        <v>23</v>
      </c>
      <c r="C23" s="11">
        <f t="shared" si="2"/>
        <v>2061749.0121629992</v>
      </c>
      <c r="D23" s="12">
        <v>17.013879353566544</v>
      </c>
      <c r="E23" s="11">
        <v>350783.06570200017</v>
      </c>
      <c r="F23" s="12">
        <v>19.79805420019947</v>
      </c>
      <c r="G23" s="11">
        <v>408185.69374799985</v>
      </c>
      <c r="H23" s="12">
        <v>31.371585222151424</v>
      </c>
      <c r="I23" s="11">
        <v>646802.5669789993</v>
      </c>
      <c r="J23" s="12">
        <v>24.321831560978403</v>
      </c>
      <c r="K23" s="11">
        <v>501454.51611299987</v>
      </c>
      <c r="L23" s="12">
        <v>3.8205335920831391</v>
      </c>
      <c r="M23" s="11">
        <v>78769.718428000007</v>
      </c>
      <c r="N23" s="12">
        <v>3.6742368866486705</v>
      </c>
      <c r="O23" s="11">
        <v>75753.451192999972</v>
      </c>
      <c r="P23" s="12">
        <f t="shared" si="3"/>
        <v>79.312004575412431</v>
      </c>
      <c r="Q23" s="11">
        <f t="shared" si="3"/>
        <v>1635212.4952679991</v>
      </c>
      <c r="R23" s="12">
        <f t="shared" si="0"/>
        <v>28.14236515306154</v>
      </c>
      <c r="S23" s="52">
        <f t="shared" si="1"/>
        <v>580224.23454099987</v>
      </c>
    </row>
    <row r="24" spans="2:19" s="2" customFormat="1" ht="26.25" customHeight="1">
      <c r="B24" s="80" t="s">
        <v>24</v>
      </c>
      <c r="C24" s="11">
        <f t="shared" si="2"/>
        <v>2314190.9101010007</v>
      </c>
      <c r="D24" s="12">
        <v>20.060183769716858</v>
      </c>
      <c r="E24" s="11">
        <v>464230.92623500002</v>
      </c>
      <c r="F24" s="12">
        <v>32.545898424236434</v>
      </c>
      <c r="G24" s="11">
        <v>753174.18544499995</v>
      </c>
      <c r="H24" s="12">
        <v>27.83405187259519</v>
      </c>
      <c r="I24" s="11">
        <v>644133.06627800071</v>
      </c>
      <c r="J24" s="12">
        <v>16.096766758730247</v>
      </c>
      <c r="K24" s="11">
        <v>372509.89460400003</v>
      </c>
      <c r="L24" s="12">
        <v>0.38146751380773447</v>
      </c>
      <c r="M24" s="11">
        <v>8827.88609</v>
      </c>
      <c r="N24" s="12">
        <v>3.0816366397597368</v>
      </c>
      <c r="O24" s="11">
        <v>71314.951449</v>
      </c>
      <c r="P24" s="12">
        <f t="shared" si="3"/>
        <v>76.858184569369598</v>
      </c>
      <c r="Q24" s="11">
        <f t="shared" si="3"/>
        <v>1778645.0324170007</v>
      </c>
      <c r="R24" s="12">
        <f t="shared" si="0"/>
        <v>16.478234272537982</v>
      </c>
      <c r="S24" s="52">
        <f t="shared" si="1"/>
        <v>381337.78069400002</v>
      </c>
    </row>
    <row r="25" spans="2:19" s="2" customFormat="1" ht="26.25" customHeight="1">
      <c r="B25" s="80" t="s">
        <v>25</v>
      </c>
      <c r="C25" s="11">
        <f t="shared" si="2"/>
        <v>8555272.8612289988</v>
      </c>
      <c r="D25" s="12">
        <v>47.028574878925049</v>
      </c>
      <c r="E25" s="11">
        <v>4023417.2976720007</v>
      </c>
      <c r="F25" s="12">
        <v>24.863951518510934</v>
      </c>
      <c r="G25" s="11">
        <v>2127175.9326240025</v>
      </c>
      <c r="H25" s="12">
        <v>24.054342741729144</v>
      </c>
      <c r="I25" s="11">
        <v>2057911.7891699974</v>
      </c>
      <c r="J25" s="12">
        <v>2.6844400060720512</v>
      </c>
      <c r="K25" s="11">
        <v>229660.84732099998</v>
      </c>
      <c r="L25" s="12">
        <v>1.0876597913606517E-2</v>
      </c>
      <c r="M25" s="11">
        <v>930.52133300000003</v>
      </c>
      <c r="N25" s="12">
        <v>1.3579535903316176</v>
      </c>
      <c r="O25" s="11">
        <v>116176.473109</v>
      </c>
      <c r="P25" s="12">
        <f t="shared" si="3"/>
        <v>51.613610864225734</v>
      </c>
      <c r="Q25" s="11">
        <f t="shared" si="3"/>
        <v>4415679.0904479995</v>
      </c>
      <c r="R25" s="12">
        <f t="shared" si="0"/>
        <v>2.695316603985658</v>
      </c>
      <c r="S25" s="52">
        <f t="shared" si="1"/>
        <v>230591.36865399999</v>
      </c>
    </row>
    <row r="26" spans="2:19" s="2" customFormat="1" ht="26.25" customHeight="1">
      <c r="B26" s="81" t="s">
        <v>26</v>
      </c>
      <c r="C26" s="11">
        <f t="shared" si="2"/>
        <v>3148704.9111298993</v>
      </c>
      <c r="D26" s="12">
        <v>54.165124489688516</v>
      </c>
      <c r="E26" s="53">
        <v>1705499.5293550829</v>
      </c>
      <c r="F26" s="12">
        <v>15.937161532388044</v>
      </c>
      <c r="G26" s="11">
        <v>501814.330396</v>
      </c>
      <c r="H26" s="12">
        <v>25.679799236296571</v>
      </c>
      <c r="I26" s="11">
        <v>808581.32938399934</v>
      </c>
      <c r="J26" s="12">
        <v>1.6177978442334007</v>
      </c>
      <c r="K26" s="11">
        <v>50939.694641999995</v>
      </c>
      <c r="L26" s="12">
        <v>5.6584667481792403E-2</v>
      </c>
      <c r="M26" s="11">
        <v>1781.68471</v>
      </c>
      <c r="N26" s="12">
        <v>2.5435320919819722</v>
      </c>
      <c r="O26" s="53">
        <v>80088.34264281721</v>
      </c>
      <c r="P26" s="12">
        <f t="shared" si="3"/>
        <v>43.291343280399808</v>
      </c>
      <c r="Q26" s="11">
        <f t="shared" si="3"/>
        <v>1363117.0391319992</v>
      </c>
      <c r="R26" s="12">
        <f t="shared" si="0"/>
        <v>1.6743825117151931</v>
      </c>
      <c r="S26" s="52">
        <f t="shared" si="1"/>
        <v>52721.379351999996</v>
      </c>
    </row>
    <row r="27" spans="2:19" s="2" customFormat="1" ht="26.25" customHeight="1">
      <c r="B27" s="80" t="s">
        <v>27</v>
      </c>
      <c r="C27" s="11">
        <f t="shared" si="2"/>
        <v>2184947.9543960006</v>
      </c>
      <c r="D27" s="12">
        <v>44.095186920609514</v>
      </c>
      <c r="E27" s="11">
        <v>963457.02985100041</v>
      </c>
      <c r="F27" s="12">
        <v>24.460414353178216</v>
      </c>
      <c r="G27" s="11">
        <v>534447.40361499984</v>
      </c>
      <c r="H27" s="12">
        <v>24.881219316904772</v>
      </c>
      <c r="I27" s="11">
        <v>543641.77444800024</v>
      </c>
      <c r="J27" s="12">
        <v>5.413933979865531</v>
      </c>
      <c r="K27" s="11">
        <v>118291.657578</v>
      </c>
      <c r="L27" s="12">
        <v>0.27087341654438124</v>
      </c>
      <c r="M27" s="11">
        <v>5918.4440659999982</v>
      </c>
      <c r="N27" s="12">
        <v>0.87835693780389601</v>
      </c>
      <c r="O27" s="11">
        <v>19191.644838</v>
      </c>
      <c r="P27" s="12">
        <f t="shared" si="3"/>
        <v>55.0264410664929</v>
      </c>
      <c r="Q27" s="11">
        <f t="shared" si="3"/>
        <v>1202299.2797070001</v>
      </c>
      <c r="R27" s="12">
        <f t="shared" si="0"/>
        <v>5.6848073964099122</v>
      </c>
      <c r="S27" s="52">
        <f t="shared" si="1"/>
        <v>124210.10164399999</v>
      </c>
    </row>
    <row r="28" spans="2:19" s="2" customFormat="1" ht="26.25" customHeight="1">
      <c r="B28" s="80" t="s">
        <v>28</v>
      </c>
      <c r="C28" s="11">
        <f t="shared" si="2"/>
        <v>2597745.7795780003</v>
      </c>
      <c r="D28" s="12">
        <v>66.767449304077758</v>
      </c>
      <c r="E28" s="11">
        <v>1734448.7259060007</v>
      </c>
      <c r="F28" s="12">
        <v>15.431365154374499</v>
      </c>
      <c r="G28" s="11">
        <v>400867.66695399996</v>
      </c>
      <c r="H28" s="12">
        <v>14.09200684305706</v>
      </c>
      <c r="I28" s="11">
        <v>366074.54035099992</v>
      </c>
      <c r="J28" s="12">
        <v>1.8659001205831851</v>
      </c>
      <c r="K28" s="11">
        <v>48471.345251999999</v>
      </c>
      <c r="L28" s="12">
        <v>0</v>
      </c>
      <c r="M28" s="11">
        <v>0</v>
      </c>
      <c r="N28" s="12">
        <v>1.843271112858933</v>
      </c>
      <c r="O28" s="11">
        <v>47883.501114999992</v>
      </c>
      <c r="P28" s="12">
        <f t="shared" si="3"/>
        <v>31.389272118014745</v>
      </c>
      <c r="Q28" s="11">
        <f t="shared" si="3"/>
        <v>815413.55255699996</v>
      </c>
      <c r="R28" s="12">
        <f t="shared" si="0"/>
        <v>1.8659001205831851</v>
      </c>
      <c r="S28" s="52">
        <f t="shared" si="1"/>
        <v>48471.345251999999</v>
      </c>
    </row>
    <row r="29" spans="2:19" s="2" customFormat="1" ht="26.25" customHeight="1">
      <c r="B29" s="80" t="s">
        <v>94</v>
      </c>
      <c r="C29" s="11">
        <f t="shared" si="2"/>
        <v>193217.26259199998</v>
      </c>
      <c r="D29" s="12">
        <v>26.152575133578125</v>
      </c>
      <c r="E29" s="11">
        <v>50531.289777999984</v>
      </c>
      <c r="F29" s="12">
        <v>7.0165455012126472</v>
      </c>
      <c r="G29" s="11">
        <v>13557.177147999999</v>
      </c>
      <c r="H29" s="12">
        <v>64.797322559414297</v>
      </c>
      <c r="I29" s="11">
        <v>125199.61290099999</v>
      </c>
      <c r="J29" s="12">
        <v>0.91716203405491981</v>
      </c>
      <c r="K29" s="11">
        <v>1772.115376</v>
      </c>
      <c r="L29" s="12">
        <v>0</v>
      </c>
      <c r="M29" s="11">
        <v>0</v>
      </c>
      <c r="N29" s="12">
        <v>1.1163947567309944</v>
      </c>
      <c r="O29" s="11">
        <v>2157.0673890000003</v>
      </c>
      <c r="P29" s="12">
        <f t="shared" si="3"/>
        <v>72.73103009468187</v>
      </c>
      <c r="Q29" s="11">
        <f t="shared" si="3"/>
        <v>140528.90542499998</v>
      </c>
      <c r="R29" s="12">
        <f t="shared" si="0"/>
        <v>0.91716203405491981</v>
      </c>
      <c r="S29" s="52">
        <f t="shared" si="1"/>
        <v>1772.115376</v>
      </c>
    </row>
    <row r="30" spans="2:19" s="2" customFormat="1" ht="26.25" customHeight="1">
      <c r="B30" s="80" t="s">
        <v>29</v>
      </c>
      <c r="C30" s="11">
        <f t="shared" si="2"/>
        <v>356034.91764899995</v>
      </c>
      <c r="D30" s="12">
        <v>36.258432086815148</v>
      </c>
      <c r="E30" s="11">
        <v>129092.67882799997</v>
      </c>
      <c r="F30" s="12">
        <v>28.877050493646191</v>
      </c>
      <c r="G30" s="11">
        <v>102812.38295</v>
      </c>
      <c r="H30" s="12">
        <v>32.626981639851849</v>
      </c>
      <c r="I30" s="11">
        <v>116163.44721899999</v>
      </c>
      <c r="J30" s="12">
        <v>1.153057871651834</v>
      </c>
      <c r="K30" s="11">
        <v>4105.2886440000002</v>
      </c>
      <c r="L30" s="12">
        <v>1.1087214776166858E-2</v>
      </c>
      <c r="M30" s="11">
        <v>39.474356</v>
      </c>
      <c r="N30" s="12">
        <v>1.073390687922261</v>
      </c>
      <c r="O30" s="11">
        <v>3821.6456520000002</v>
      </c>
      <c r="P30" s="12">
        <f t="shared" si="3"/>
        <v>62.668177219926044</v>
      </c>
      <c r="Q30" s="11">
        <f t="shared" si="3"/>
        <v>223120.59316899997</v>
      </c>
      <c r="R30" s="12">
        <f t="shared" si="0"/>
        <v>1.164145086428001</v>
      </c>
      <c r="S30" s="52">
        <f t="shared" si="1"/>
        <v>4144.7629999999999</v>
      </c>
    </row>
    <row r="31" spans="2:19" s="2" customFormat="1" ht="26.25" customHeight="1">
      <c r="B31" s="80" t="s">
        <v>30</v>
      </c>
      <c r="C31" s="11">
        <f t="shared" si="2"/>
        <v>3054325.8929810002</v>
      </c>
      <c r="D31" s="12">
        <v>19.363219031828613</v>
      </c>
      <c r="E31" s="11">
        <v>591415.85458400019</v>
      </c>
      <c r="F31" s="12">
        <v>34.470807246876227</v>
      </c>
      <c r="G31" s="11">
        <v>1052850.865994999</v>
      </c>
      <c r="H31" s="12">
        <v>37.325033466097295</v>
      </c>
      <c r="I31" s="11">
        <v>1140028.2426410005</v>
      </c>
      <c r="J31" s="12">
        <v>5.9169246211800655</v>
      </c>
      <c r="K31" s="11">
        <v>180722.17360100005</v>
      </c>
      <c r="L31" s="12">
        <v>1.6526800329959941</v>
      </c>
      <c r="M31" s="11">
        <v>50478.237758999996</v>
      </c>
      <c r="N31" s="12">
        <v>1.27132850276205</v>
      </c>
      <c r="O31" s="11">
        <v>38830.518401000008</v>
      </c>
      <c r="P31" s="12">
        <f t="shared" si="3"/>
        <v>79.36544536714959</v>
      </c>
      <c r="Q31" s="11">
        <f t="shared" si="3"/>
        <v>2424079.5199959995</v>
      </c>
      <c r="R31" s="12">
        <f t="shared" si="0"/>
        <v>7.5696046541760591</v>
      </c>
      <c r="S31" s="52">
        <f t="shared" si="1"/>
        <v>231200.41136000003</v>
      </c>
    </row>
    <row r="32" spans="2:19" s="2" customFormat="1" ht="26.25" customHeight="1">
      <c r="B32" s="80" t="s">
        <v>31</v>
      </c>
      <c r="C32" s="11">
        <f t="shared" si="2"/>
        <v>1071805.645328</v>
      </c>
      <c r="D32" s="12">
        <v>16.829731726529474</v>
      </c>
      <c r="E32" s="11">
        <v>180382.02827600006</v>
      </c>
      <c r="F32" s="12">
        <v>43.128016738540865</v>
      </c>
      <c r="G32" s="11">
        <v>462248.55281299993</v>
      </c>
      <c r="H32" s="12">
        <v>24.377954622351435</v>
      </c>
      <c r="I32" s="11">
        <v>261284.31346699997</v>
      </c>
      <c r="J32" s="12">
        <v>7.5756443167879679</v>
      </c>
      <c r="K32" s="11">
        <v>81196.189551000003</v>
      </c>
      <c r="L32" s="12">
        <v>0</v>
      </c>
      <c r="M32" s="11">
        <v>0</v>
      </c>
      <c r="N32" s="12">
        <v>8.0886450908853806</v>
      </c>
      <c r="O32" s="11">
        <v>86694.561221000055</v>
      </c>
      <c r="P32" s="12">
        <f t="shared" si="3"/>
        <v>75.081615677680276</v>
      </c>
      <c r="Q32" s="11">
        <f t="shared" si="3"/>
        <v>804729.05583099998</v>
      </c>
      <c r="R32" s="12">
        <f t="shared" si="0"/>
        <v>7.5756443167879679</v>
      </c>
      <c r="S32" s="52">
        <f t="shared" si="1"/>
        <v>81196.189551000003</v>
      </c>
    </row>
    <row r="33" spans="2:19" s="2" customFormat="1" ht="26.25" customHeight="1">
      <c r="B33" s="80" t="s">
        <v>32</v>
      </c>
      <c r="C33" s="11">
        <f t="shared" si="2"/>
        <v>2415020.1157539999</v>
      </c>
      <c r="D33" s="12">
        <v>23.658298028072473</v>
      </c>
      <c r="E33" s="11">
        <v>571352.65510899969</v>
      </c>
      <c r="F33" s="12">
        <v>24.15261727384517</v>
      </c>
      <c r="G33" s="11">
        <v>583290.56430300022</v>
      </c>
      <c r="H33" s="12">
        <v>42.01220264733017</v>
      </c>
      <c r="I33" s="11">
        <v>1014603.142671</v>
      </c>
      <c r="J33" s="12">
        <v>7.1695538371173591</v>
      </c>
      <c r="K33" s="11">
        <v>173146.16697799996</v>
      </c>
      <c r="L33" s="12">
        <v>0.32891578755185474</v>
      </c>
      <c r="M33" s="11">
        <v>7943.3824149999991</v>
      </c>
      <c r="N33" s="12">
        <v>2.6784126560603738</v>
      </c>
      <c r="O33" s="11">
        <v>64684.204277999983</v>
      </c>
      <c r="P33" s="12">
        <f t="shared" si="3"/>
        <v>73.663289545844549</v>
      </c>
      <c r="Q33" s="11">
        <f t="shared" si="3"/>
        <v>1778983.2563670001</v>
      </c>
      <c r="R33" s="12">
        <f t="shared" ref="R33:S36" si="4">J33+L33</f>
        <v>7.4984696246692142</v>
      </c>
      <c r="S33" s="52">
        <f t="shared" si="4"/>
        <v>181089.54939299996</v>
      </c>
    </row>
    <row r="34" spans="2:19" s="2" customFormat="1" ht="26.25" customHeight="1">
      <c r="B34" s="80" t="s">
        <v>33</v>
      </c>
      <c r="C34" s="11">
        <f t="shared" si="2"/>
        <v>2065479.5970020005</v>
      </c>
      <c r="D34" s="12">
        <v>41.334058002066378</v>
      </c>
      <c r="E34" s="11">
        <v>853746.53540000017</v>
      </c>
      <c r="F34" s="12">
        <v>18.899189377938544</v>
      </c>
      <c r="G34" s="11">
        <v>390358.900945</v>
      </c>
      <c r="H34" s="12">
        <v>32.871781682742643</v>
      </c>
      <c r="I34" s="11">
        <v>678959.94442800002</v>
      </c>
      <c r="J34" s="12">
        <v>5.3543694002016178</v>
      </c>
      <c r="K34" s="11">
        <v>110593.40760699999</v>
      </c>
      <c r="L34" s="12">
        <v>2.155495780509474E-2</v>
      </c>
      <c r="M34" s="11">
        <v>445.213256</v>
      </c>
      <c r="N34" s="12">
        <v>1.5190464908885286</v>
      </c>
      <c r="O34" s="11">
        <v>31375.595366000001</v>
      </c>
      <c r="P34" s="12">
        <f t="shared" si="3"/>
        <v>57.146895418687905</v>
      </c>
      <c r="Q34" s="11">
        <f t="shared" si="3"/>
        <v>1180357.4662360002</v>
      </c>
      <c r="R34" s="12">
        <f t="shared" si="4"/>
        <v>5.3759243580067126</v>
      </c>
      <c r="S34" s="52">
        <f t="shared" si="4"/>
        <v>111038.62086299999</v>
      </c>
    </row>
    <row r="35" spans="2:19" s="2" customFormat="1" ht="26.25" customHeight="1">
      <c r="B35" s="80" t="s">
        <v>95</v>
      </c>
      <c r="C35" s="11">
        <f t="shared" si="2"/>
        <v>5330705.6871519983</v>
      </c>
      <c r="D35" s="12">
        <v>88.372875398380359</v>
      </c>
      <c r="E35" s="11">
        <v>4710887.8491159985</v>
      </c>
      <c r="F35" s="12">
        <v>6.5298809111844918</v>
      </c>
      <c r="G35" s="11">
        <v>348087.99082300009</v>
      </c>
      <c r="H35" s="12">
        <v>3.3520040794292187</v>
      </c>
      <c r="I35" s="11">
        <v>178685.09106199999</v>
      </c>
      <c r="J35" s="12">
        <v>1.0056470880493221E-2</v>
      </c>
      <c r="K35" s="11">
        <v>536.07972199999995</v>
      </c>
      <c r="L35" s="12">
        <v>0</v>
      </c>
      <c r="M35" s="11">
        <v>0</v>
      </c>
      <c r="N35" s="12">
        <v>1.7353963832663091</v>
      </c>
      <c r="O35" s="11">
        <v>92508.676428999999</v>
      </c>
      <c r="P35" s="12">
        <f t="shared" si="3"/>
        <v>9.8919414614942021</v>
      </c>
      <c r="Q35" s="11">
        <f t="shared" si="3"/>
        <v>527309.16160700016</v>
      </c>
      <c r="R35" s="12">
        <f t="shared" si="4"/>
        <v>1.0056470880493221E-2</v>
      </c>
      <c r="S35" s="52">
        <f t="shared" si="4"/>
        <v>536.07972199999995</v>
      </c>
    </row>
    <row r="36" spans="2:19" s="2" customFormat="1" ht="26.25" customHeight="1">
      <c r="B36" s="82" t="s">
        <v>34</v>
      </c>
      <c r="C36" s="14">
        <f t="shared" si="2"/>
        <v>10008825.482058998</v>
      </c>
      <c r="D36" s="15">
        <v>58.518242795166181</v>
      </c>
      <c r="E36" s="14">
        <v>5856995.1970540015</v>
      </c>
      <c r="F36" s="15">
        <v>34.259235258688143</v>
      </c>
      <c r="G36" s="14">
        <v>3428950.8156839972</v>
      </c>
      <c r="H36" s="15">
        <v>5.0471607506688514</v>
      </c>
      <c r="I36" s="14">
        <v>505162.06337400014</v>
      </c>
      <c r="J36" s="15">
        <v>6.2514538529988466E-3</v>
      </c>
      <c r="K36" s="14">
        <v>625.69778999999994</v>
      </c>
      <c r="L36" s="15">
        <v>0</v>
      </c>
      <c r="M36" s="14">
        <v>0</v>
      </c>
      <c r="N36" s="15">
        <v>2.1690004617279821</v>
      </c>
      <c r="O36" s="14">
        <v>217091.70815699972</v>
      </c>
      <c r="P36" s="15">
        <f t="shared" si="3"/>
        <v>39.312647463209991</v>
      </c>
      <c r="Q36" s="14">
        <f t="shared" si="3"/>
        <v>3934738.5768479975</v>
      </c>
      <c r="R36" s="15">
        <f t="shared" si="4"/>
        <v>6.2514538529988466E-3</v>
      </c>
      <c r="S36" s="54">
        <f t="shared" si="4"/>
        <v>625.69778999999994</v>
      </c>
    </row>
    <row r="37" spans="2:19">
      <c r="C37" s="5"/>
      <c r="E37" s="5"/>
      <c r="G37" s="5"/>
      <c r="I37" s="5"/>
      <c r="K37" s="5"/>
      <c r="M37" s="5"/>
      <c r="O37" s="5"/>
      <c r="Q37" s="5"/>
      <c r="S37" s="5"/>
    </row>
    <row r="38" spans="2:19" ht="23.25" customHeight="1">
      <c r="B38" s="121" t="s">
        <v>3</v>
      </c>
      <c r="C38" s="19"/>
      <c r="D38" s="120"/>
      <c r="E38" s="19"/>
      <c r="F38" s="120"/>
      <c r="G38" s="19"/>
      <c r="H38" s="19"/>
      <c r="I38" s="19"/>
      <c r="J38" s="19"/>
      <c r="K38" s="19"/>
      <c r="L38" s="19"/>
      <c r="M38" s="19"/>
      <c r="N38" s="19"/>
      <c r="O38" s="19"/>
      <c r="P38" s="19"/>
      <c r="Q38" s="19"/>
      <c r="R38" s="19"/>
      <c r="S38" s="20"/>
    </row>
    <row r="39" spans="2:19" ht="30.75" customHeight="1">
      <c r="B39" s="122" t="s">
        <v>104</v>
      </c>
      <c r="C39" s="122"/>
      <c r="D39" s="122"/>
      <c r="E39" s="122"/>
      <c r="F39" s="122"/>
      <c r="G39" s="122"/>
      <c r="H39" s="122"/>
      <c r="I39" s="122"/>
      <c r="J39" s="122"/>
      <c r="K39" s="122"/>
      <c r="L39" s="122"/>
      <c r="M39" s="122"/>
      <c r="N39" s="122"/>
      <c r="O39" s="122"/>
      <c r="P39" s="122"/>
      <c r="Q39" s="122"/>
      <c r="R39" s="122"/>
      <c r="S39" s="122"/>
    </row>
    <row r="40" spans="2:19" ht="21" customHeight="1">
      <c r="B40" s="111" t="s">
        <v>99</v>
      </c>
      <c r="C40" s="112"/>
      <c r="D40" s="112"/>
      <c r="E40" s="112"/>
      <c r="F40" s="112"/>
      <c r="G40" s="112"/>
      <c r="H40" s="112"/>
      <c r="I40" s="112"/>
      <c r="J40" s="112"/>
      <c r="K40" s="112"/>
      <c r="L40" s="112"/>
      <c r="M40" s="112"/>
      <c r="N40" s="112"/>
      <c r="O40" s="112"/>
      <c r="P40" s="112"/>
      <c r="Q40" s="112"/>
      <c r="R40" s="112"/>
      <c r="S40" s="112"/>
    </row>
    <row r="41" spans="2:19" ht="18" customHeight="1">
      <c r="B41" s="7" t="s">
        <v>86</v>
      </c>
      <c r="C41" s="4"/>
      <c r="D41" s="75"/>
      <c r="E41" s="4"/>
      <c r="F41" s="75"/>
      <c r="G41" s="4"/>
      <c r="H41" s="4"/>
      <c r="I41" s="4"/>
      <c r="J41" s="4"/>
      <c r="K41" s="4"/>
      <c r="L41" s="4"/>
      <c r="M41" s="4"/>
      <c r="N41" s="4"/>
      <c r="O41" s="4"/>
      <c r="P41" s="4"/>
      <c r="Q41" s="4"/>
      <c r="R41" s="4"/>
      <c r="S41" s="4"/>
    </row>
    <row r="42" spans="2:19" ht="18.75" customHeight="1">
      <c r="B42" s="7" t="s">
        <v>85</v>
      </c>
      <c r="C42" s="4"/>
      <c r="D42" s="75"/>
      <c r="E42" s="4"/>
      <c r="F42" s="75"/>
      <c r="G42" s="4"/>
      <c r="H42" s="4"/>
      <c r="I42" s="4"/>
      <c r="J42" s="4"/>
      <c r="K42" s="4"/>
      <c r="L42" s="4"/>
      <c r="M42" s="4"/>
      <c r="N42" s="4"/>
      <c r="O42" s="4"/>
      <c r="P42" s="4"/>
      <c r="Q42" s="4"/>
      <c r="R42" s="4"/>
      <c r="S42" s="4"/>
    </row>
    <row r="43" spans="2:19" ht="30" customHeight="1">
      <c r="B43" s="83" t="s">
        <v>67</v>
      </c>
      <c r="C43" s="24"/>
      <c r="D43" s="76"/>
      <c r="E43" s="24"/>
      <c r="F43" s="76"/>
      <c r="G43" s="24"/>
      <c r="H43" s="24"/>
      <c r="I43" s="24"/>
      <c r="J43" s="24"/>
      <c r="K43" s="24"/>
      <c r="L43" s="24"/>
      <c r="M43" s="24"/>
      <c r="N43" s="24"/>
      <c r="O43" s="24"/>
      <c r="P43" s="24"/>
      <c r="Q43" s="24"/>
      <c r="R43" s="24"/>
      <c r="S43" s="24"/>
    </row>
    <row r="44" spans="2:19" ht="18.75" customHeight="1">
      <c r="B44" s="87" t="s">
        <v>87</v>
      </c>
    </row>
  </sheetData>
  <mergeCells count="14">
    <mergeCell ref="B3:B5"/>
    <mergeCell ref="C3:C5"/>
    <mergeCell ref="B2:S2"/>
    <mergeCell ref="H4:I4"/>
    <mergeCell ref="J4:K4"/>
    <mergeCell ref="L4:M4"/>
    <mergeCell ref="D3:M3"/>
    <mergeCell ref="N3:O4"/>
    <mergeCell ref="P3:Q4"/>
    <mergeCell ref="R3:S4"/>
    <mergeCell ref="D4:E4"/>
    <mergeCell ref="F4:G4"/>
    <mergeCell ref="B40:S40"/>
    <mergeCell ref="B39:S39"/>
  </mergeCells>
  <conditionalFormatting sqref="D3">
    <cfRule type="duplicateValues" dxfId="2"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S45"/>
  <sheetViews>
    <sheetView showGridLines="0" workbookViewId="0"/>
  </sheetViews>
  <sheetFormatPr baseColWidth="10" defaultRowHeight="12.75"/>
  <cols>
    <col min="1" max="1" width="3.7109375" style="1" customWidth="1"/>
    <col min="2" max="2" width="21.85546875" style="1" customWidth="1"/>
    <col min="3" max="3" width="17.42578125" style="1" customWidth="1"/>
    <col min="4" max="4" width="7.85546875" style="1" customWidth="1"/>
    <col min="5" max="5" width="15.85546875" style="1" bestFit="1" customWidth="1"/>
    <col min="6" max="6" width="7.85546875" style="1" customWidth="1"/>
    <col min="7" max="7" width="18" style="1" customWidth="1"/>
    <col min="8" max="8" width="7.85546875" style="1" customWidth="1"/>
    <col min="9" max="9" width="15" style="1" bestFit="1" customWidth="1"/>
    <col min="10" max="10" width="7.85546875" style="1" customWidth="1"/>
    <col min="11" max="11" width="15.5703125" style="1" bestFit="1" customWidth="1"/>
    <col min="12" max="12" width="7.85546875" style="1" customWidth="1"/>
    <col min="13" max="13" width="13.7109375" style="1" customWidth="1"/>
    <col min="14" max="14" width="7.85546875" style="1" customWidth="1"/>
    <col min="15" max="15" width="13.7109375" style="1" customWidth="1"/>
    <col min="16" max="16" width="7.85546875" style="1" customWidth="1"/>
    <col min="17" max="17" width="19.85546875" style="1" customWidth="1"/>
    <col min="18" max="18" width="7.85546875" style="1" customWidth="1"/>
    <col min="19" max="19" width="13.7109375" style="1" customWidth="1"/>
    <col min="20" max="16384" width="11.42578125" style="1"/>
  </cols>
  <sheetData>
    <row r="1" spans="2:19" ht="75" customHeight="1">
      <c r="B1" s="46"/>
      <c r="C1" s="47"/>
      <c r="D1" s="116"/>
      <c r="E1" s="116"/>
      <c r="F1" s="116"/>
      <c r="G1" s="116"/>
      <c r="H1" s="116"/>
      <c r="I1" s="116"/>
      <c r="J1" s="116"/>
      <c r="K1" s="116"/>
      <c r="L1" s="116"/>
      <c r="M1" s="116"/>
      <c r="N1" s="116"/>
      <c r="O1" s="116"/>
      <c r="P1" s="116"/>
      <c r="Q1" s="116"/>
      <c r="R1" s="116"/>
      <c r="S1" s="117"/>
    </row>
    <row r="2" spans="2:19" ht="54" customHeight="1">
      <c r="B2" s="118" t="s">
        <v>88</v>
      </c>
      <c r="C2" s="118"/>
      <c r="D2" s="118"/>
      <c r="E2" s="118"/>
      <c r="F2" s="118"/>
      <c r="G2" s="118"/>
      <c r="H2" s="118"/>
      <c r="I2" s="118"/>
      <c r="J2" s="118"/>
      <c r="K2" s="118"/>
      <c r="L2" s="118"/>
      <c r="M2" s="118"/>
      <c r="N2" s="118"/>
      <c r="O2" s="118"/>
      <c r="P2" s="118"/>
      <c r="Q2" s="118"/>
      <c r="R2" s="118"/>
      <c r="S2" s="118"/>
    </row>
    <row r="3" spans="2:19" ht="37.35" customHeight="1">
      <c r="B3" s="119" t="s">
        <v>89</v>
      </c>
      <c r="C3" s="108" t="s">
        <v>90</v>
      </c>
      <c r="D3" s="98" t="s">
        <v>0</v>
      </c>
      <c r="E3" s="98"/>
      <c r="F3" s="98"/>
      <c r="G3" s="98"/>
      <c r="H3" s="98"/>
      <c r="I3" s="98"/>
      <c r="J3" s="98"/>
      <c r="K3" s="98"/>
      <c r="L3" s="98"/>
      <c r="M3" s="98"/>
      <c r="N3" s="98" t="s">
        <v>81</v>
      </c>
      <c r="O3" s="98"/>
      <c r="P3" s="102" t="s">
        <v>82</v>
      </c>
      <c r="Q3" s="102"/>
      <c r="R3" s="102" t="s">
        <v>83</v>
      </c>
      <c r="S3" s="103"/>
    </row>
    <row r="4" spans="2:19" ht="25.5" customHeight="1">
      <c r="B4" s="88"/>
      <c r="C4" s="109"/>
      <c r="D4" s="94" t="s">
        <v>76</v>
      </c>
      <c r="E4" s="94"/>
      <c r="F4" s="94" t="s">
        <v>77</v>
      </c>
      <c r="G4" s="94"/>
      <c r="H4" s="94" t="s">
        <v>78</v>
      </c>
      <c r="I4" s="94"/>
      <c r="J4" s="94" t="s">
        <v>79</v>
      </c>
      <c r="K4" s="94"/>
      <c r="L4" s="94" t="s">
        <v>80</v>
      </c>
      <c r="M4" s="94"/>
      <c r="N4" s="94"/>
      <c r="O4" s="94"/>
      <c r="P4" s="89"/>
      <c r="Q4" s="89"/>
      <c r="R4" s="89"/>
      <c r="S4" s="104"/>
    </row>
    <row r="5" spans="2:19" ht="18" customHeight="1">
      <c r="B5" s="88"/>
      <c r="C5" s="110"/>
      <c r="D5" s="16" t="s">
        <v>1</v>
      </c>
      <c r="E5" s="16" t="s">
        <v>2</v>
      </c>
      <c r="F5" s="16" t="s">
        <v>1</v>
      </c>
      <c r="G5" s="16" t="s">
        <v>2</v>
      </c>
      <c r="H5" s="16" t="s">
        <v>1</v>
      </c>
      <c r="I5" s="16" t="s">
        <v>2</v>
      </c>
      <c r="J5" s="16" t="s">
        <v>1</v>
      </c>
      <c r="K5" s="16" t="s">
        <v>2</v>
      </c>
      <c r="L5" s="16" t="s">
        <v>1</v>
      </c>
      <c r="M5" s="16" t="s">
        <v>2</v>
      </c>
      <c r="N5" s="16" t="s">
        <v>1</v>
      </c>
      <c r="O5" s="16" t="s">
        <v>2</v>
      </c>
      <c r="P5" s="16" t="s">
        <v>1</v>
      </c>
      <c r="Q5" s="16" t="s">
        <v>2</v>
      </c>
      <c r="R5" s="16" t="s">
        <v>1</v>
      </c>
      <c r="S5" s="17" t="s">
        <v>2</v>
      </c>
    </row>
    <row r="6" spans="2:19" s="49" customFormat="1" ht="22.5" customHeight="1">
      <c r="B6" s="72" t="s">
        <v>35</v>
      </c>
      <c r="C6" s="57">
        <f>SUM(E6+G6+I6+K6+M6+O6)</f>
        <v>1871286.1060034358</v>
      </c>
      <c r="D6" s="58">
        <f>(E6/C6)*100</f>
        <v>27.064221052601432</v>
      </c>
      <c r="E6" s="32">
        <v>506449.00825538748</v>
      </c>
      <c r="F6" s="58">
        <f>(G6/C6)*100</f>
        <v>34.631422292819757</v>
      </c>
      <c r="G6" s="32">
        <v>648052.99367691262</v>
      </c>
      <c r="H6" s="58">
        <f>(I6/C6)*100</f>
        <v>27.974332190625432</v>
      </c>
      <c r="I6" s="32">
        <v>523479.79153042031</v>
      </c>
      <c r="J6" s="58">
        <f>(K6/C6)*100</f>
        <v>6.9979963008134609</v>
      </c>
      <c r="K6" s="32">
        <v>130952.5324757567</v>
      </c>
      <c r="L6" s="58">
        <f>(M6/C6)*100</f>
        <v>1.1177745426615482</v>
      </c>
      <c r="M6" s="32">
        <v>20916.759713268999</v>
      </c>
      <c r="N6" s="58">
        <f>(O6/C6)*100</f>
        <v>2.2142536204783561</v>
      </c>
      <c r="O6" s="32">
        <v>41435.020351689527</v>
      </c>
      <c r="P6" s="58">
        <f>F6+H6+J6+L6</f>
        <v>70.721525326920201</v>
      </c>
      <c r="Q6" s="57">
        <f>G6+I6+K6+M6</f>
        <v>1323402.0773963588</v>
      </c>
      <c r="R6" s="58">
        <f>J6+L6</f>
        <v>8.1157708434750084</v>
      </c>
      <c r="S6" s="59">
        <f>K6+M6</f>
        <v>151869.2921890257</v>
      </c>
    </row>
    <row r="7" spans="2:19" s="49" customFormat="1" ht="22.5" customHeight="1">
      <c r="B7" s="72" t="s">
        <v>36</v>
      </c>
      <c r="C7" s="57">
        <f t="shared" ref="C7:C37" si="0">SUM(E7+G7+I7+K7+M7+O7)</f>
        <v>1829677.4128731245</v>
      </c>
      <c r="D7" s="58">
        <f t="shared" ref="D7:D37" si="1">(E7/C7)*100</f>
        <v>10.190159826429124</v>
      </c>
      <c r="E7" s="32">
        <v>186447.05267984487</v>
      </c>
      <c r="F7" s="58">
        <f t="shared" ref="F7:F37" si="2">(G7/C7)*100</f>
        <v>33.731337839423794</v>
      </c>
      <c r="G7" s="32">
        <v>617174.66950786265</v>
      </c>
      <c r="H7" s="58">
        <f t="shared" ref="H7:H37" si="3">(I7/C7)*100</f>
        <v>44.765794932242045</v>
      </c>
      <c r="I7" s="32">
        <v>819069.63856833451</v>
      </c>
      <c r="J7" s="58">
        <f t="shared" ref="J7:J37" si="4">(K7/C7)*100</f>
        <v>7.8301505031147851</v>
      </c>
      <c r="K7" s="32">
        <v>143266.49514946254</v>
      </c>
      <c r="L7" s="58">
        <f t="shared" ref="L7:L37" si="5">(M7/C7)*100</f>
        <v>0.81756148528900152</v>
      </c>
      <c r="M7" s="32">
        <v>14958.737832682893</v>
      </c>
      <c r="N7" s="58">
        <f t="shared" ref="N7:N37" si="6">(O7/C7)*100</f>
        <v>2.6649954135012566</v>
      </c>
      <c r="O7" s="32">
        <v>48760.819134937221</v>
      </c>
      <c r="P7" s="58">
        <f>F7+H7+J7+L7</f>
        <v>87.144844760069617</v>
      </c>
      <c r="Q7" s="57">
        <f>G7+I7+K7+M7</f>
        <v>1594469.5410583427</v>
      </c>
      <c r="R7" s="58">
        <f>J7+L7</f>
        <v>8.6477119884037865</v>
      </c>
      <c r="S7" s="59">
        <f>K7+M7</f>
        <v>158225.23298214545</v>
      </c>
    </row>
    <row r="8" spans="2:19" s="49" customFormat="1" ht="22.5" customHeight="1">
      <c r="B8" s="72" t="s">
        <v>37</v>
      </c>
      <c r="C8" s="57">
        <f t="shared" si="0"/>
        <v>354138.5119515626</v>
      </c>
      <c r="D8" s="58">
        <f t="shared" si="1"/>
        <v>35.80716024746728</v>
      </c>
      <c r="E8" s="32">
        <v>126806.94447249209</v>
      </c>
      <c r="F8" s="58">
        <f t="shared" si="2"/>
        <v>29.03995744527812</v>
      </c>
      <c r="G8" s="32">
        <v>102841.67316807495</v>
      </c>
      <c r="H8" s="58">
        <f t="shared" si="3"/>
        <v>32.887690916119098</v>
      </c>
      <c r="I8" s="32">
        <v>116467.97922557339</v>
      </c>
      <c r="J8" s="58">
        <f t="shared" si="4"/>
        <v>1.1746508817033803</v>
      </c>
      <c r="K8" s="32">
        <v>4159.8911530902606</v>
      </c>
      <c r="L8" s="58">
        <f t="shared" si="5"/>
        <v>1.1146586484640539E-2</v>
      </c>
      <c r="M8" s="32">
        <v>39.474355510099997</v>
      </c>
      <c r="N8" s="58">
        <f t="shared" si="6"/>
        <v>1.0793939229474798</v>
      </c>
      <c r="O8" s="32">
        <v>3822.5495768218007</v>
      </c>
      <c r="P8" s="58">
        <f t="shared" ref="P8:P37" si="7">F8+H8+J8+L8</f>
        <v>63.113445829585238</v>
      </c>
      <c r="Q8" s="57">
        <f>G8+I8+K8+M8</f>
        <v>223509.01790224868</v>
      </c>
      <c r="R8" s="58">
        <f t="shared" ref="R8:R37" si="8">J8+L8</f>
        <v>1.1857974681880208</v>
      </c>
      <c r="S8" s="59">
        <f t="shared" ref="S8:S35" si="9">K8+M8</f>
        <v>4199.365508600361</v>
      </c>
    </row>
    <row r="9" spans="2:19" s="49" customFormat="1" ht="22.5" customHeight="1">
      <c r="B9" s="72" t="s">
        <v>62</v>
      </c>
      <c r="C9" s="57">
        <f t="shared" si="0"/>
        <v>705060.09679469652</v>
      </c>
      <c r="D9" s="58">
        <f t="shared" si="1"/>
        <v>15.039103174577642</v>
      </c>
      <c r="E9" s="32">
        <v>106034.7153997314</v>
      </c>
      <c r="F9" s="58">
        <f t="shared" si="2"/>
        <v>47.514565401629923</v>
      </c>
      <c r="G9" s="32">
        <v>335006.2408123113</v>
      </c>
      <c r="H9" s="58">
        <f t="shared" si="3"/>
        <v>23.507984620014785</v>
      </c>
      <c r="I9" s="32">
        <v>165745.41911635862</v>
      </c>
      <c r="J9" s="58">
        <f t="shared" si="4"/>
        <v>6.1807371785323406</v>
      </c>
      <c r="K9" s="32">
        <v>43577.911533585917</v>
      </c>
      <c r="L9" s="58">
        <f t="shared" si="5"/>
        <v>0</v>
      </c>
      <c r="M9" s="57">
        <v>0</v>
      </c>
      <c r="N9" s="58">
        <f t="shared" si="6"/>
        <v>7.7576096252453182</v>
      </c>
      <c r="O9" s="32">
        <v>54695.809932709337</v>
      </c>
      <c r="P9" s="58">
        <f t="shared" si="7"/>
        <v>77.203287200177044</v>
      </c>
      <c r="Q9" s="57">
        <f>G9+I9+K9+M9</f>
        <v>544329.57146225579</v>
      </c>
      <c r="R9" s="58">
        <f t="shared" si="8"/>
        <v>6.1807371785323406</v>
      </c>
      <c r="S9" s="59">
        <f t="shared" ref="S9:S11" si="10">K9+M9</f>
        <v>43577.911533585917</v>
      </c>
    </row>
    <row r="10" spans="2:19" s="49" customFormat="1" ht="22.5" customHeight="1">
      <c r="B10" s="72" t="s">
        <v>63</v>
      </c>
      <c r="C10" s="57">
        <f t="shared" si="0"/>
        <v>518195.68590917159</v>
      </c>
      <c r="D10" s="58">
        <f t="shared" si="1"/>
        <v>7.9046389548767211</v>
      </c>
      <c r="E10" s="32">
        <v>40961.498050866998</v>
      </c>
      <c r="F10" s="58">
        <f t="shared" si="2"/>
        <v>45.729555155460218</v>
      </c>
      <c r="G10" s="32">
        <v>236968.58200105003</v>
      </c>
      <c r="H10" s="58">
        <f t="shared" si="3"/>
        <v>34.547121786802386</v>
      </c>
      <c r="I10" s="32">
        <v>179021.6947049975</v>
      </c>
      <c r="J10" s="58">
        <f t="shared" si="4"/>
        <v>10.510326272074865</v>
      </c>
      <c r="K10" s="32">
        <v>54464.05731687021</v>
      </c>
      <c r="L10" s="58">
        <f t="shared" si="5"/>
        <v>0</v>
      </c>
      <c r="M10" s="57">
        <v>0</v>
      </c>
      <c r="N10" s="58">
        <f t="shared" si="6"/>
        <v>1.3083578307858152</v>
      </c>
      <c r="O10" s="32">
        <v>6779.8538353869135</v>
      </c>
      <c r="P10" s="58">
        <f t="shared" si="7"/>
        <v>90.787003214337474</v>
      </c>
      <c r="Q10" s="57">
        <f>G10+I10+K10+M10</f>
        <v>470454.33402291773</v>
      </c>
      <c r="R10" s="58">
        <f t="shared" si="8"/>
        <v>10.510326272074865</v>
      </c>
      <c r="S10" s="59">
        <f t="shared" si="10"/>
        <v>54464.05731687021</v>
      </c>
    </row>
    <row r="11" spans="2:19" s="49" customFormat="1" ht="22.5" customHeight="1">
      <c r="B11" s="72" t="s">
        <v>38</v>
      </c>
      <c r="C11" s="57">
        <f t="shared" si="0"/>
        <v>2588024.9373987983</v>
      </c>
      <c r="D11" s="58">
        <f t="shared" si="1"/>
        <v>20.173139793298152</v>
      </c>
      <c r="E11" s="32">
        <v>522085.88850687654</v>
      </c>
      <c r="F11" s="58">
        <f t="shared" si="2"/>
        <v>36.422254300175553</v>
      </c>
      <c r="G11" s="32">
        <v>942617.02405134938</v>
      </c>
      <c r="H11" s="58">
        <f t="shared" si="3"/>
        <v>34.584063724158767</v>
      </c>
      <c r="I11" s="32">
        <v>895044.19354712043</v>
      </c>
      <c r="J11" s="58">
        <f t="shared" si="4"/>
        <v>5.6456642728813327</v>
      </c>
      <c r="K11" s="32">
        <v>146111.19926398344</v>
      </c>
      <c r="L11" s="58">
        <f t="shared" si="5"/>
        <v>1.8021494545609369</v>
      </c>
      <c r="M11" s="32">
        <v>46640.077293233473</v>
      </c>
      <c r="N11" s="58">
        <f t="shared" si="6"/>
        <v>1.372728454925271</v>
      </c>
      <c r="O11" s="32">
        <v>35526.554736235237</v>
      </c>
      <c r="P11" s="58">
        <f t="shared" si="7"/>
        <v>78.454131751776586</v>
      </c>
      <c r="Q11" s="57">
        <f>G11+I11+K11+M11</f>
        <v>2030412.4941556868</v>
      </c>
      <c r="R11" s="58">
        <f t="shared" si="8"/>
        <v>7.44781372744227</v>
      </c>
      <c r="S11" s="59">
        <f t="shared" si="10"/>
        <v>192751.27655721692</v>
      </c>
    </row>
    <row r="12" spans="2:19" s="49" customFormat="1" ht="22.5" customHeight="1">
      <c r="B12" s="72" t="s">
        <v>39</v>
      </c>
      <c r="C12" s="57">
        <f t="shared" si="0"/>
        <v>18020500.413950548</v>
      </c>
      <c r="D12" s="58">
        <f t="shared" si="1"/>
        <v>89.188648372157687</v>
      </c>
      <c r="E12" s="32">
        <v>16072240.749101574</v>
      </c>
      <c r="F12" s="58">
        <f t="shared" si="2"/>
        <v>4.5174074826700927</v>
      </c>
      <c r="G12" s="32">
        <v>814059.43411439704</v>
      </c>
      <c r="H12" s="58">
        <f t="shared" si="3"/>
        <v>3.9036193205362544</v>
      </c>
      <c r="I12" s="32">
        <v>703451.73581628932</v>
      </c>
      <c r="J12" s="58">
        <f t="shared" si="4"/>
        <v>0.17684955429192753</v>
      </c>
      <c r="K12" s="32">
        <v>31869.174663246496</v>
      </c>
      <c r="L12" s="58">
        <f t="shared" si="5"/>
        <v>0</v>
      </c>
      <c r="M12" s="57">
        <v>0</v>
      </c>
      <c r="N12" s="58">
        <f t="shared" si="6"/>
        <v>2.2134752703440492</v>
      </c>
      <c r="O12" s="32">
        <v>398879.3202550424</v>
      </c>
      <c r="P12" s="58">
        <f t="shared" si="7"/>
        <v>8.5978763574982739</v>
      </c>
      <c r="Q12" s="57">
        <f t="shared" ref="Q12:Q37" si="11">G12+I12+K12+M12</f>
        <v>1549380.3445939329</v>
      </c>
      <c r="R12" s="58">
        <f t="shared" si="8"/>
        <v>0.17684955429192753</v>
      </c>
      <c r="S12" s="59">
        <f t="shared" si="9"/>
        <v>31869.174663246496</v>
      </c>
    </row>
    <row r="13" spans="2:19" s="49" customFormat="1" ht="22.5" customHeight="1">
      <c r="B13" s="72" t="s">
        <v>40</v>
      </c>
      <c r="C13" s="57">
        <f t="shared" si="0"/>
        <v>464606.42051669362</v>
      </c>
      <c r="D13" s="58">
        <f t="shared" si="1"/>
        <v>17.699829567307663</v>
      </c>
      <c r="E13" s="32">
        <v>82234.544590223508</v>
      </c>
      <c r="F13" s="58">
        <f t="shared" si="2"/>
        <v>23.279236118143604</v>
      </c>
      <c r="G13" s="32">
        <v>108156.82565213629</v>
      </c>
      <c r="H13" s="58">
        <f t="shared" si="3"/>
        <v>51.358860105573335</v>
      </c>
      <c r="I13" s="32">
        <v>238616.56155468046</v>
      </c>
      <c r="J13" s="58">
        <f t="shared" si="4"/>
        <v>6.683335255512139</v>
      </c>
      <c r="K13" s="32">
        <v>31051.204701765168</v>
      </c>
      <c r="L13" s="58">
        <f t="shared" si="5"/>
        <v>0.81754074624453021</v>
      </c>
      <c r="M13" s="32">
        <v>3798.3467973921765</v>
      </c>
      <c r="N13" s="58">
        <f t="shared" si="6"/>
        <v>0.16119820721872485</v>
      </c>
      <c r="O13" s="32">
        <v>748.93722049600001</v>
      </c>
      <c r="P13" s="58">
        <f t="shared" si="7"/>
        <v>82.138972225473609</v>
      </c>
      <c r="Q13" s="57">
        <f t="shared" si="11"/>
        <v>381622.93870597408</v>
      </c>
      <c r="R13" s="58">
        <f t="shared" si="8"/>
        <v>7.5008760017566694</v>
      </c>
      <c r="S13" s="59">
        <f t="shared" si="9"/>
        <v>34849.551499157344</v>
      </c>
    </row>
    <row r="14" spans="2:19" s="49" customFormat="1" ht="22.5" customHeight="1">
      <c r="B14" s="72" t="s">
        <v>41</v>
      </c>
      <c r="C14" s="57">
        <f t="shared" si="0"/>
        <v>4803356.5828121491</v>
      </c>
      <c r="D14" s="58">
        <f t="shared" si="1"/>
        <v>85.318262629845506</v>
      </c>
      <c r="E14" s="32">
        <v>4098140.384371642</v>
      </c>
      <c r="F14" s="58">
        <f t="shared" si="2"/>
        <v>10.575502870952947</v>
      </c>
      <c r="G14" s="32">
        <v>507979.11331740621</v>
      </c>
      <c r="H14" s="58">
        <f t="shared" si="3"/>
        <v>2.8951000056294864</v>
      </c>
      <c r="I14" s="32">
        <v>139061.97669939883</v>
      </c>
      <c r="J14" s="58">
        <f t="shared" si="4"/>
        <v>0.30098315339913623</v>
      </c>
      <c r="K14" s="32">
        <v>14457.294111952999</v>
      </c>
      <c r="L14" s="58">
        <f t="shared" si="5"/>
        <v>1.1430812440382022E-3</v>
      </c>
      <c r="M14" s="32">
        <v>54.906268182399998</v>
      </c>
      <c r="N14" s="58">
        <f t="shared" si="6"/>
        <v>0.90900825892889925</v>
      </c>
      <c r="O14" s="32">
        <v>43662.908043567382</v>
      </c>
      <c r="P14" s="58">
        <f t="shared" si="7"/>
        <v>13.772729111225607</v>
      </c>
      <c r="Q14" s="57">
        <f>G14+I14+K14+M14</f>
        <v>661553.29039694055</v>
      </c>
      <c r="R14" s="58">
        <f t="shared" si="8"/>
        <v>0.30212623464317445</v>
      </c>
      <c r="S14" s="59">
        <f t="shared" si="9"/>
        <v>14512.200380135399</v>
      </c>
    </row>
    <row r="15" spans="2:19" s="49" customFormat="1" ht="22.5" customHeight="1">
      <c r="B15" s="72" t="s">
        <v>42</v>
      </c>
      <c r="C15" s="57">
        <f t="shared" si="0"/>
        <v>3487079.0696677035</v>
      </c>
      <c r="D15" s="58">
        <f t="shared" si="1"/>
        <v>34.748891982672859</v>
      </c>
      <c r="E15" s="32">
        <v>1211721.3392692239</v>
      </c>
      <c r="F15" s="58">
        <f t="shared" si="2"/>
        <v>32.578077204875072</v>
      </c>
      <c r="G15" s="32">
        <v>1136023.3115113839</v>
      </c>
      <c r="H15" s="58">
        <f t="shared" si="3"/>
        <v>27.230363203946268</v>
      </c>
      <c r="I15" s="32">
        <v>949544.29587930616</v>
      </c>
      <c r="J15" s="58">
        <f t="shared" si="4"/>
        <v>4.1806950921503097</v>
      </c>
      <c r="K15" s="32">
        <v>145784.14352499836</v>
      </c>
      <c r="L15" s="58">
        <f t="shared" si="5"/>
        <v>0.52185137667028103</v>
      </c>
      <c r="M15" s="32">
        <v>18197.370130642139</v>
      </c>
      <c r="N15" s="58">
        <f t="shared" si="6"/>
        <v>0.7401211396852001</v>
      </c>
      <c r="O15" s="32">
        <v>25808.609352148676</v>
      </c>
      <c r="P15" s="58">
        <f t="shared" si="7"/>
        <v>64.510986877641926</v>
      </c>
      <c r="Q15" s="57">
        <f>G15+I15+K15+M15</f>
        <v>2249549.1210463308</v>
      </c>
      <c r="R15" s="58">
        <f t="shared" si="8"/>
        <v>4.7025464688205911</v>
      </c>
      <c r="S15" s="59">
        <f>K15+M15</f>
        <v>163981.51365564051</v>
      </c>
    </row>
    <row r="16" spans="2:19" s="49" customFormat="1" ht="22.5" customHeight="1">
      <c r="B16" s="72" t="s">
        <v>43</v>
      </c>
      <c r="C16" s="57">
        <f t="shared" si="0"/>
        <v>8548150.8199053593</v>
      </c>
      <c r="D16" s="58">
        <f t="shared" si="1"/>
        <v>47.032955927029199</v>
      </c>
      <c r="E16" s="32">
        <v>4020448.0077020726</v>
      </c>
      <c r="F16" s="58">
        <f t="shared" si="2"/>
        <v>24.833972491968257</v>
      </c>
      <c r="G16" s="32">
        <v>2122845.4231872559</v>
      </c>
      <c r="H16" s="58">
        <f t="shared" si="3"/>
        <v>24.080655169122497</v>
      </c>
      <c r="I16" s="32">
        <v>2058450.722277927</v>
      </c>
      <c r="J16" s="58">
        <f t="shared" si="4"/>
        <v>2.6930517868341197</v>
      </c>
      <c r="K16" s="32">
        <v>230206.12839673675</v>
      </c>
      <c r="L16" s="58">
        <f t="shared" si="5"/>
        <v>1.0885644710821821E-2</v>
      </c>
      <c r="M16" s="32">
        <v>930.52132760009999</v>
      </c>
      <c r="N16" s="58">
        <f t="shared" si="6"/>
        <v>1.348478980335087</v>
      </c>
      <c r="O16" s="32">
        <v>115270.01701376516</v>
      </c>
      <c r="P16" s="58">
        <f t="shared" si="7"/>
        <v>51.618565092635698</v>
      </c>
      <c r="Q16" s="57">
        <f t="shared" si="11"/>
        <v>4412432.7951895194</v>
      </c>
      <c r="R16" s="58">
        <f t="shared" si="8"/>
        <v>2.7039374315449414</v>
      </c>
      <c r="S16" s="59">
        <f t="shared" si="9"/>
        <v>231136.64972433684</v>
      </c>
    </row>
    <row r="17" spans="2:19" s="49" customFormat="1" ht="22.5" customHeight="1">
      <c r="B17" s="72" t="s">
        <v>44</v>
      </c>
      <c r="C17" s="57">
        <f t="shared" si="0"/>
        <v>813659.39739372686</v>
      </c>
      <c r="D17" s="58">
        <f t="shared" si="1"/>
        <v>34.391649210419232</v>
      </c>
      <c r="E17" s="32">
        <v>279830.88571926154</v>
      </c>
      <c r="F17" s="58">
        <f t="shared" si="2"/>
        <v>27.056482172987661</v>
      </c>
      <c r="G17" s="32">
        <v>220147.60980467254</v>
      </c>
      <c r="H17" s="58">
        <f t="shared" si="3"/>
        <v>35.569510393364652</v>
      </c>
      <c r="I17" s="32">
        <v>289414.66392254987</v>
      </c>
      <c r="J17" s="58">
        <f t="shared" si="4"/>
        <v>1.7695845600620117</v>
      </c>
      <c r="K17" s="32">
        <v>14398.391067772998</v>
      </c>
      <c r="L17" s="58">
        <f t="shared" si="5"/>
        <v>0</v>
      </c>
      <c r="M17" s="57">
        <v>0</v>
      </c>
      <c r="N17" s="58">
        <f t="shared" si="6"/>
        <v>1.212773663166447</v>
      </c>
      <c r="O17" s="32">
        <v>9867.8468794699384</v>
      </c>
      <c r="P17" s="58">
        <f t="shared" si="7"/>
        <v>64.395577126414324</v>
      </c>
      <c r="Q17" s="57">
        <f t="shared" si="11"/>
        <v>523960.66479499539</v>
      </c>
      <c r="R17" s="58">
        <f t="shared" si="8"/>
        <v>1.7695845600620117</v>
      </c>
      <c r="S17" s="59">
        <f t="shared" si="9"/>
        <v>14398.391067772998</v>
      </c>
    </row>
    <row r="18" spans="2:19" s="49" customFormat="1" ht="22.5" customHeight="1">
      <c r="B18" s="72" t="s">
        <v>45</v>
      </c>
      <c r="C18" s="57">
        <f t="shared" si="0"/>
        <v>2314613.5741420491</v>
      </c>
      <c r="D18" s="58">
        <f t="shared" si="1"/>
        <v>20.047921033830846</v>
      </c>
      <c r="E18" s="32">
        <v>464031.90158232779</v>
      </c>
      <c r="F18" s="58">
        <f t="shared" si="2"/>
        <v>32.629426853824512</v>
      </c>
      <c r="G18" s="32">
        <v>755245.14312337304</v>
      </c>
      <c r="H18" s="58">
        <f t="shared" si="3"/>
        <v>27.921667792361802</v>
      </c>
      <c r="I18" s="32">
        <v>646278.71284885495</v>
      </c>
      <c r="J18" s="58">
        <f t="shared" si="4"/>
        <v>16.024770288419429</v>
      </c>
      <c r="K18" s="32">
        <v>370911.5083208381</v>
      </c>
      <c r="L18" s="58">
        <f t="shared" si="5"/>
        <v>0.37915167907026714</v>
      </c>
      <c r="M18" s="32">
        <v>8775.896230347902</v>
      </c>
      <c r="N18" s="58">
        <f t="shared" si="6"/>
        <v>2.9970623524931455</v>
      </c>
      <c r="O18" s="32">
        <v>69370.412036307374</v>
      </c>
      <c r="P18" s="58">
        <f t="shared" si="7"/>
        <v>76.955016613676008</v>
      </c>
      <c r="Q18" s="57">
        <f t="shared" si="11"/>
        <v>1781211.2605234142</v>
      </c>
      <c r="R18" s="58">
        <f t="shared" si="8"/>
        <v>16.403921967489698</v>
      </c>
      <c r="S18" s="59">
        <f t="shared" si="9"/>
        <v>379687.40455118602</v>
      </c>
    </row>
    <row r="19" spans="2:19" s="49" customFormat="1" ht="22.5" customHeight="1">
      <c r="B19" s="72" t="s">
        <v>46</v>
      </c>
      <c r="C19" s="57">
        <f t="shared" si="0"/>
        <v>22569188.199226081</v>
      </c>
      <c r="D19" s="58">
        <f t="shared" si="1"/>
        <v>84.210028267279398</v>
      </c>
      <c r="E19" s="32">
        <v>19005519.762263767</v>
      </c>
      <c r="F19" s="58">
        <f t="shared" si="2"/>
        <v>6.5240832483390037</v>
      </c>
      <c r="G19" s="32">
        <v>1472432.6265918119</v>
      </c>
      <c r="H19" s="58">
        <f t="shared" si="3"/>
        <v>6.2439578132242746</v>
      </c>
      <c r="I19" s="32">
        <v>1409210.5899468679</v>
      </c>
      <c r="J19" s="58">
        <f t="shared" si="4"/>
        <v>0.28108377284176134</v>
      </c>
      <c r="K19" s="32">
        <v>63438.325690142243</v>
      </c>
      <c r="L19" s="58">
        <f t="shared" si="5"/>
        <v>0</v>
      </c>
      <c r="M19" s="57">
        <v>0</v>
      </c>
      <c r="N19" s="58">
        <f t="shared" si="6"/>
        <v>2.740846898315549</v>
      </c>
      <c r="O19" s="32">
        <v>618586.89473348693</v>
      </c>
      <c r="P19" s="58">
        <f t="shared" si="7"/>
        <v>13.049124834405038</v>
      </c>
      <c r="Q19" s="57">
        <f t="shared" si="11"/>
        <v>2945081.5422288221</v>
      </c>
      <c r="R19" s="58">
        <f t="shared" si="8"/>
        <v>0.28108377284176134</v>
      </c>
      <c r="S19" s="59">
        <f t="shared" si="9"/>
        <v>63438.325690142243</v>
      </c>
    </row>
    <row r="20" spans="2:19" s="49" customFormat="1" ht="22.5" customHeight="1">
      <c r="B20" s="72" t="s">
        <v>47</v>
      </c>
      <c r="C20" s="57">
        <f t="shared" si="0"/>
        <v>1606977.1517231306</v>
      </c>
      <c r="D20" s="58">
        <f t="shared" si="1"/>
        <v>20.737476687990643</v>
      </c>
      <c r="E20" s="32">
        <v>333246.51221992023</v>
      </c>
      <c r="F20" s="58">
        <f t="shared" si="2"/>
        <v>40.338542946503026</v>
      </c>
      <c r="G20" s="32">
        <v>648231.16848832613</v>
      </c>
      <c r="H20" s="58">
        <f t="shared" si="3"/>
        <v>27.115314331511183</v>
      </c>
      <c r="I20" s="32">
        <v>435736.90592529217</v>
      </c>
      <c r="J20" s="58">
        <f t="shared" si="4"/>
        <v>4.4982684087447966</v>
      </c>
      <c r="K20" s="32">
        <v>72286.145551708527</v>
      </c>
      <c r="L20" s="58">
        <f t="shared" si="5"/>
        <v>2.9924520548167739</v>
      </c>
      <c r="M20" s="32">
        <v>48088.02079717489</v>
      </c>
      <c r="N20" s="58">
        <f t="shared" si="6"/>
        <v>4.3179455704335945</v>
      </c>
      <c r="O20" s="32">
        <v>69388.398740708857</v>
      </c>
      <c r="P20" s="58">
        <f t="shared" si="7"/>
        <v>74.944577741575785</v>
      </c>
      <c r="Q20" s="57">
        <f>G20+I20+K20+M20</f>
        <v>1204342.2407625017</v>
      </c>
      <c r="R20" s="58">
        <f t="shared" si="8"/>
        <v>7.490720463561571</v>
      </c>
      <c r="S20" s="59">
        <f t="shared" si="9"/>
        <v>120374.16634888342</v>
      </c>
    </row>
    <row r="21" spans="2:19" s="49" customFormat="1" ht="22.5" customHeight="1">
      <c r="B21" s="72" t="s">
        <v>48</v>
      </c>
      <c r="C21" s="57">
        <f t="shared" si="0"/>
        <v>741543.95624847489</v>
      </c>
      <c r="D21" s="58">
        <f t="shared" si="1"/>
        <v>16.991686429096262</v>
      </c>
      <c r="E21" s="32">
        <v>126000.82377965562</v>
      </c>
      <c r="F21" s="58">
        <f t="shared" si="2"/>
        <v>36.018081284297516</v>
      </c>
      <c r="G21" s="32">
        <v>267089.90492037131</v>
      </c>
      <c r="H21" s="58">
        <f t="shared" si="3"/>
        <v>42.89575412481225</v>
      </c>
      <c r="I21" s="32">
        <v>318090.87219975109</v>
      </c>
      <c r="J21" s="58">
        <f t="shared" si="4"/>
        <v>3.0376903232900077</v>
      </c>
      <c r="K21" s="32">
        <v>22525.809001901809</v>
      </c>
      <c r="L21" s="58">
        <f t="shared" si="5"/>
        <v>0</v>
      </c>
      <c r="M21" s="57">
        <v>0</v>
      </c>
      <c r="N21" s="58">
        <f t="shared" si="6"/>
        <v>1.0567878385039644</v>
      </c>
      <c r="O21" s="32">
        <v>7836.5463467950403</v>
      </c>
      <c r="P21" s="58">
        <f t="shared" si="7"/>
        <v>81.951525732399773</v>
      </c>
      <c r="Q21" s="57">
        <f t="shared" si="11"/>
        <v>607706.58612202422</v>
      </c>
      <c r="R21" s="58">
        <f t="shared" si="8"/>
        <v>3.0376903232900077</v>
      </c>
      <c r="S21" s="59">
        <f t="shared" si="9"/>
        <v>22525.809001901809</v>
      </c>
    </row>
    <row r="22" spans="2:19" s="49" customFormat="1" ht="22.5" customHeight="1">
      <c r="B22" s="72" t="s">
        <v>49</v>
      </c>
      <c r="C22" s="57">
        <f t="shared" si="0"/>
        <v>2239874.0281466525</v>
      </c>
      <c r="D22" s="58">
        <f t="shared" si="1"/>
        <v>17.216890149083703</v>
      </c>
      <c r="E22" s="32">
        <v>385636.65090386535</v>
      </c>
      <c r="F22" s="58">
        <f t="shared" si="2"/>
        <v>25.951121775852311</v>
      </c>
      <c r="G22" s="32">
        <v>581272.43667002628</v>
      </c>
      <c r="H22" s="58">
        <f t="shared" si="3"/>
        <v>44.020381030468791</v>
      </c>
      <c r="I22" s="32">
        <v>986001.08179266623</v>
      </c>
      <c r="J22" s="58">
        <f t="shared" si="4"/>
        <v>11.835283213964603</v>
      </c>
      <c r="K22" s="32">
        <v>265095.43486719357</v>
      </c>
      <c r="L22" s="58">
        <f t="shared" si="5"/>
        <v>0.27005210943043095</v>
      </c>
      <c r="M22" s="32">
        <v>6048.8270615944002</v>
      </c>
      <c r="N22" s="58">
        <f t="shared" si="6"/>
        <v>0.70627172120013992</v>
      </c>
      <c r="O22" s="32">
        <v>15819.596851306271</v>
      </c>
      <c r="P22" s="58">
        <f t="shared" si="7"/>
        <v>82.076838129716137</v>
      </c>
      <c r="Q22" s="57">
        <f t="shared" si="11"/>
        <v>1838417.7803914803</v>
      </c>
      <c r="R22" s="58">
        <f t="shared" si="8"/>
        <v>12.105335323395034</v>
      </c>
      <c r="S22" s="59">
        <f t="shared" si="9"/>
        <v>271144.26192878798</v>
      </c>
    </row>
    <row r="23" spans="2:19" s="49" customFormat="1" ht="22.5" customHeight="1">
      <c r="B23" s="72" t="s">
        <v>50</v>
      </c>
      <c r="C23" s="57">
        <f t="shared" si="0"/>
        <v>309703.80979375268</v>
      </c>
      <c r="D23" s="58">
        <f t="shared" si="1"/>
        <v>13.945789519599069</v>
      </c>
      <c r="E23" s="32">
        <v>43190.641448016198</v>
      </c>
      <c r="F23" s="58">
        <f t="shared" si="2"/>
        <v>54.627468395199251</v>
      </c>
      <c r="G23" s="32">
        <v>169183.35081381025</v>
      </c>
      <c r="H23" s="58">
        <f t="shared" si="3"/>
        <v>29.276411406894955</v>
      </c>
      <c r="I23" s="32">
        <v>90670.161498046466</v>
      </c>
      <c r="J23" s="58">
        <f t="shared" si="4"/>
        <v>1.1388291199900977</v>
      </c>
      <c r="K23" s="32">
        <v>3526.9971716499999</v>
      </c>
      <c r="L23" s="58">
        <f t="shared" si="5"/>
        <v>2.546980553859857E-2</v>
      </c>
      <c r="M23" s="32">
        <v>78.880958100100003</v>
      </c>
      <c r="N23" s="58">
        <f t="shared" si="6"/>
        <v>0.98603175277803135</v>
      </c>
      <c r="O23" s="32">
        <v>3053.7779041296799</v>
      </c>
      <c r="P23" s="58">
        <f t="shared" si="7"/>
        <v>85.068178727622893</v>
      </c>
      <c r="Q23" s="57">
        <f t="shared" si="11"/>
        <v>263459.39044160681</v>
      </c>
      <c r="R23" s="58">
        <f t="shared" si="8"/>
        <v>1.1642989255286964</v>
      </c>
      <c r="S23" s="59">
        <f t="shared" si="9"/>
        <v>3605.8781297501</v>
      </c>
    </row>
    <row r="24" spans="2:19" s="49" customFormat="1" ht="22.5" customHeight="1">
      <c r="B24" s="72" t="s">
        <v>51</v>
      </c>
      <c r="C24" s="57">
        <f t="shared" si="0"/>
        <v>2062142.7569221887</v>
      </c>
      <c r="D24" s="58">
        <f t="shared" si="1"/>
        <v>17.001409786568196</v>
      </c>
      <c r="E24" s="32">
        <v>350593.34048837615</v>
      </c>
      <c r="F24" s="58">
        <f t="shared" si="2"/>
        <v>19.813237547515158</v>
      </c>
      <c r="G24" s="32">
        <v>408577.2429978713</v>
      </c>
      <c r="H24" s="58">
        <f t="shared" si="3"/>
        <v>31.370729799845478</v>
      </c>
      <c r="I24" s="32">
        <v>646909.23236114415</v>
      </c>
      <c r="J24" s="58">
        <f t="shared" si="4"/>
        <v>24.320006168833299</v>
      </c>
      <c r="K24" s="32">
        <v>501513.24569362536</v>
      </c>
      <c r="L24" s="58">
        <f t="shared" si="5"/>
        <v>3.8197995045282624</v>
      </c>
      <c r="M24" s="32">
        <v>78769.718811579209</v>
      </c>
      <c r="N24" s="58">
        <f t="shared" si="6"/>
        <v>3.6748171927095981</v>
      </c>
      <c r="O24" s="32">
        <v>75779.976569592283</v>
      </c>
      <c r="P24" s="58">
        <f t="shared" si="7"/>
        <v>79.3237730207222</v>
      </c>
      <c r="Q24" s="57">
        <f t="shared" si="11"/>
        <v>1635769.4398642201</v>
      </c>
      <c r="R24" s="58">
        <f t="shared" si="8"/>
        <v>28.139805673361561</v>
      </c>
      <c r="S24" s="59">
        <f t="shared" si="9"/>
        <v>580282.96450520458</v>
      </c>
    </row>
    <row r="25" spans="2:19" s="49" customFormat="1" ht="22.5" customHeight="1">
      <c r="B25" s="72" t="s">
        <v>52</v>
      </c>
      <c r="C25" s="57">
        <f t="shared" si="0"/>
        <v>366391.0494172888</v>
      </c>
      <c r="D25" s="58">
        <f t="shared" si="1"/>
        <v>38.158318250619558</v>
      </c>
      <c r="E25" s="32">
        <v>139808.66267843384</v>
      </c>
      <c r="F25" s="58">
        <f t="shared" si="2"/>
        <v>30.476093954390183</v>
      </c>
      <c r="G25" s="32">
        <v>111661.6804608891</v>
      </c>
      <c r="H25" s="58">
        <f t="shared" si="3"/>
        <v>29.11924539023294</v>
      </c>
      <c r="I25" s="32">
        <v>106690.30876766995</v>
      </c>
      <c r="J25" s="58">
        <f t="shared" si="4"/>
        <v>0.74565209290390644</v>
      </c>
      <c r="K25" s="32">
        <v>2732.0025281926</v>
      </c>
      <c r="L25" s="58">
        <f t="shared" si="5"/>
        <v>5.8202209302915767E-2</v>
      </c>
      <c r="M25" s="32">
        <v>213.24768544899999</v>
      </c>
      <c r="N25" s="58">
        <f t="shared" si="6"/>
        <v>1.4424881025504959</v>
      </c>
      <c r="O25" s="32">
        <v>5285.1472966542988</v>
      </c>
      <c r="P25" s="58">
        <f t="shared" si="7"/>
        <v>60.399193646829943</v>
      </c>
      <c r="Q25" s="57">
        <f t="shared" si="11"/>
        <v>221297.23944220063</v>
      </c>
      <c r="R25" s="58">
        <f t="shared" si="8"/>
        <v>0.80385430220682219</v>
      </c>
      <c r="S25" s="59">
        <f t="shared" si="9"/>
        <v>2945.2502136416001</v>
      </c>
    </row>
    <row r="26" spans="2:19" s="49" customFormat="1" ht="22.5" customHeight="1">
      <c r="B26" s="72" t="s">
        <v>64</v>
      </c>
      <c r="C26" s="57">
        <f t="shared" si="0"/>
        <v>553472.99682197312</v>
      </c>
      <c r="D26" s="58">
        <f t="shared" si="1"/>
        <v>24.986379312932176</v>
      </c>
      <c r="E26" s="32">
        <v>138292.86238059125</v>
      </c>
      <c r="F26" s="58">
        <f t="shared" si="2"/>
        <v>41.258932483864328</v>
      </c>
      <c r="G26" s="32">
        <v>228357.05007519847</v>
      </c>
      <c r="H26" s="58">
        <f t="shared" si="3"/>
        <v>14.518504870109114</v>
      </c>
      <c r="I26" s="32">
        <v>80356.003998337022</v>
      </c>
      <c r="J26" s="58">
        <f t="shared" si="4"/>
        <v>4.8012495701541207</v>
      </c>
      <c r="K26" s="32">
        <v>26573.619880834114</v>
      </c>
      <c r="L26" s="58">
        <f t="shared" si="5"/>
        <v>0</v>
      </c>
      <c r="M26" s="57">
        <v>0</v>
      </c>
      <c r="N26" s="58">
        <f t="shared" si="6"/>
        <v>14.434933762940247</v>
      </c>
      <c r="O26" s="32">
        <v>79893.460487012198</v>
      </c>
      <c r="P26" s="58">
        <f t="shared" si="7"/>
        <v>60.57868692412756</v>
      </c>
      <c r="Q26" s="57">
        <f t="shared" si="11"/>
        <v>335286.67395436962</v>
      </c>
      <c r="R26" s="58">
        <f t="shared" si="8"/>
        <v>4.8012495701541207</v>
      </c>
      <c r="S26" s="59">
        <f t="shared" si="9"/>
        <v>26573.619880834114</v>
      </c>
    </row>
    <row r="27" spans="2:19" s="49" customFormat="1" ht="22.5" customHeight="1">
      <c r="B27" s="72" t="s">
        <v>53</v>
      </c>
      <c r="C27" s="57">
        <f t="shared" si="0"/>
        <v>3149948.8741026549</v>
      </c>
      <c r="D27" s="58">
        <f t="shared" si="1"/>
        <v>54.159686675320138</v>
      </c>
      <c r="E27" s="32">
        <v>1706002.4406467723</v>
      </c>
      <c r="F27" s="58">
        <f t="shared" si="2"/>
        <v>15.938961834230952</v>
      </c>
      <c r="G27" s="32">
        <v>502069.14884100977</v>
      </c>
      <c r="H27" s="58">
        <f t="shared" si="3"/>
        <v>25.678049900973075</v>
      </c>
      <c r="I27" s="32">
        <v>808845.44374721928</v>
      </c>
      <c r="J27" s="58">
        <f t="shared" si="4"/>
        <v>1.6171759602068423</v>
      </c>
      <c r="K27" s="32">
        <v>50940.215950794234</v>
      </c>
      <c r="L27" s="58">
        <f t="shared" si="5"/>
        <v>5.6562337404909763E-2</v>
      </c>
      <c r="M27" s="32">
        <v>1781.6847102520999</v>
      </c>
      <c r="N27" s="58">
        <f t="shared" si="6"/>
        <v>2.5495632918640894</v>
      </c>
      <c r="O27" s="32">
        <v>80309.940206607469</v>
      </c>
      <c r="P27" s="58">
        <f t="shared" si="7"/>
        <v>43.290750032815787</v>
      </c>
      <c r="Q27" s="57">
        <f t="shared" si="11"/>
        <v>1363636.4932492755</v>
      </c>
      <c r="R27" s="58">
        <f t="shared" si="8"/>
        <v>1.6737382976117521</v>
      </c>
      <c r="S27" s="59">
        <f t="shared" si="9"/>
        <v>52721.900661046333</v>
      </c>
    </row>
    <row r="28" spans="2:19" s="49" customFormat="1" ht="22.5" customHeight="1">
      <c r="B28" s="72" t="s">
        <v>54</v>
      </c>
      <c r="C28" s="57">
        <f t="shared" si="0"/>
        <v>2192236.8067350714</v>
      </c>
      <c r="D28" s="58">
        <f t="shared" si="1"/>
        <v>43.997979961251687</v>
      </c>
      <c r="E28" s="32">
        <v>964539.91093048058</v>
      </c>
      <c r="F28" s="58">
        <f t="shared" si="2"/>
        <v>24.364371297977065</v>
      </c>
      <c r="G28" s="32">
        <v>534124.71532384865</v>
      </c>
      <c r="H28" s="58">
        <f t="shared" si="3"/>
        <v>24.915149144410943</v>
      </c>
      <c r="I28" s="32">
        <v>546199.06999671494</v>
      </c>
      <c r="J28" s="58">
        <f t="shared" si="4"/>
        <v>5.5363301131958984</v>
      </c>
      <c r="K28" s="32">
        <v>121369.46648383792</v>
      </c>
      <c r="L28" s="58">
        <f t="shared" si="5"/>
        <v>0.26997284367811164</v>
      </c>
      <c r="M28" s="32">
        <v>5918.4440473008999</v>
      </c>
      <c r="N28" s="58">
        <f t="shared" si="6"/>
        <v>0.91619663948628405</v>
      </c>
      <c r="O28" s="32">
        <v>20085.19995288815</v>
      </c>
      <c r="P28" s="58">
        <f t="shared" si="7"/>
        <v>55.085823399262019</v>
      </c>
      <c r="Q28" s="57">
        <f t="shared" si="11"/>
        <v>1207611.6958517025</v>
      </c>
      <c r="R28" s="58">
        <f t="shared" si="8"/>
        <v>5.8063029568740099</v>
      </c>
      <c r="S28" s="59">
        <f t="shared" si="9"/>
        <v>127287.91053113883</v>
      </c>
    </row>
    <row r="29" spans="2:19" s="49" customFormat="1" ht="22.5" customHeight="1">
      <c r="B29" s="72" t="s">
        <v>55</v>
      </c>
      <c r="C29" s="57">
        <f t="shared" si="0"/>
        <v>17396016.835289106</v>
      </c>
      <c r="D29" s="58">
        <f t="shared" si="1"/>
        <v>55.030799281902191</v>
      </c>
      <c r="E29" s="32">
        <v>9573167.1076738611</v>
      </c>
      <c r="F29" s="58">
        <f t="shared" si="2"/>
        <v>31.405494666829547</v>
      </c>
      <c r="G29" s="32">
        <v>5463305.1394474907</v>
      </c>
      <c r="H29" s="58">
        <f t="shared" si="3"/>
        <v>11.101464905456208</v>
      </c>
      <c r="I29" s="32">
        <v>1931212.7039168736</v>
      </c>
      <c r="J29" s="58">
        <f t="shared" si="4"/>
        <v>0.14680193667139485</v>
      </c>
      <c r="K29" s="32">
        <v>25537.689617886303</v>
      </c>
      <c r="L29" s="58">
        <f t="shared" si="5"/>
        <v>6.8707742629701605E-4</v>
      </c>
      <c r="M29" s="32">
        <v>119.52410475010001</v>
      </c>
      <c r="N29" s="58">
        <f t="shared" si="6"/>
        <v>2.3147521317143522</v>
      </c>
      <c r="O29" s="32">
        <v>402674.67052824219</v>
      </c>
      <c r="P29" s="58">
        <f t="shared" si="7"/>
        <v>42.654448586383445</v>
      </c>
      <c r="Q29" s="57">
        <f t="shared" si="11"/>
        <v>7420175.0570870005</v>
      </c>
      <c r="R29" s="58">
        <f t="shared" si="8"/>
        <v>0.14748901409769186</v>
      </c>
      <c r="S29" s="59">
        <f t="shared" si="9"/>
        <v>25657.213722636403</v>
      </c>
    </row>
    <row r="30" spans="2:19" s="49" customFormat="1" ht="22.5" customHeight="1">
      <c r="B30" s="72" t="s">
        <v>56</v>
      </c>
      <c r="C30" s="57">
        <f t="shared" si="0"/>
        <v>1898575.0328158962</v>
      </c>
      <c r="D30" s="58">
        <f t="shared" si="1"/>
        <v>47.588269976593892</v>
      </c>
      <c r="E30" s="32">
        <v>903499.01232463482</v>
      </c>
      <c r="F30" s="58">
        <f t="shared" si="2"/>
        <v>35.45070659288578</v>
      </c>
      <c r="G30" s="32">
        <v>673058.26432934823</v>
      </c>
      <c r="H30" s="58">
        <f t="shared" si="3"/>
        <v>15.068594028629919</v>
      </c>
      <c r="I30" s="32">
        <v>286088.56402395468</v>
      </c>
      <c r="J30" s="58">
        <f t="shared" si="4"/>
        <v>1.0213163130494025</v>
      </c>
      <c r="K30" s="32">
        <v>19390.456525631795</v>
      </c>
      <c r="L30" s="58">
        <f t="shared" si="5"/>
        <v>0.18022499809159775</v>
      </c>
      <c r="M30" s="32">
        <v>3421.7068166600002</v>
      </c>
      <c r="N30" s="58">
        <f t="shared" si="6"/>
        <v>0.69088809074940372</v>
      </c>
      <c r="O30" s="32">
        <v>13117.028795666611</v>
      </c>
      <c r="P30" s="58">
        <f t="shared" si="7"/>
        <v>51.720841932656697</v>
      </c>
      <c r="Q30" s="57">
        <f t="shared" si="11"/>
        <v>981958.99169559474</v>
      </c>
      <c r="R30" s="58">
        <f t="shared" si="8"/>
        <v>1.2015413111410003</v>
      </c>
      <c r="S30" s="59">
        <f t="shared" si="9"/>
        <v>22812.163342291795</v>
      </c>
    </row>
    <row r="31" spans="2:19" s="49" customFormat="1" ht="22.5" customHeight="1">
      <c r="B31" s="72" t="s">
        <v>57</v>
      </c>
      <c r="C31" s="57">
        <f t="shared" si="0"/>
        <v>2398219.9014489953</v>
      </c>
      <c r="D31" s="58">
        <f t="shared" si="1"/>
        <v>23.33241720849044</v>
      </c>
      <c r="E31" s="32">
        <v>559562.67298312788</v>
      </c>
      <c r="F31" s="58">
        <f t="shared" si="2"/>
        <v>24.13244549403861</v>
      </c>
      <c r="G31" s="32">
        <v>578749.11054436525</v>
      </c>
      <c r="H31" s="58">
        <f t="shared" si="3"/>
        <v>42.307033567642051</v>
      </c>
      <c r="I31" s="32">
        <v>1014615.6987318986</v>
      </c>
      <c r="J31" s="58">
        <f t="shared" si="4"/>
        <v>7.210170389693352</v>
      </c>
      <c r="K31" s="32">
        <v>172915.74121400854</v>
      </c>
      <c r="L31" s="58">
        <f t="shared" si="5"/>
        <v>0.33121993536818028</v>
      </c>
      <c r="M31" s="32">
        <v>7943.3824075661996</v>
      </c>
      <c r="N31" s="58">
        <f t="shared" si="6"/>
        <v>2.6867134047673695</v>
      </c>
      <c r="O31" s="32">
        <v>64433.29556802896</v>
      </c>
      <c r="P31" s="58">
        <f t="shared" si="7"/>
        <v>73.980869386742185</v>
      </c>
      <c r="Q31" s="57">
        <f t="shared" si="11"/>
        <v>1774223.9328978385</v>
      </c>
      <c r="R31" s="58">
        <f t="shared" si="8"/>
        <v>7.5413903250615322</v>
      </c>
      <c r="S31" s="59">
        <f t="shared" si="9"/>
        <v>180859.12362157475</v>
      </c>
    </row>
    <row r="32" spans="2:19" s="49" customFormat="1" ht="22.5" customHeight="1">
      <c r="B32" s="72" t="s">
        <v>65</v>
      </c>
      <c r="C32" s="57">
        <f t="shared" si="0"/>
        <v>319717.95319208218</v>
      </c>
      <c r="D32" s="58">
        <f t="shared" si="1"/>
        <v>11.20805142121624</v>
      </c>
      <c r="E32" s="32">
        <v>35834.152596628643</v>
      </c>
      <c r="F32" s="58">
        <f t="shared" si="2"/>
        <v>51.657948384095732</v>
      </c>
      <c r="G32" s="32">
        <v>165159.73523465317</v>
      </c>
      <c r="H32" s="58">
        <f t="shared" si="3"/>
        <v>21.805521090987138</v>
      </c>
      <c r="I32" s="32">
        <v>69716.165714971867</v>
      </c>
      <c r="J32" s="58">
        <f t="shared" si="4"/>
        <v>6.6462394333106491</v>
      </c>
      <c r="K32" s="32">
        <v>21249.220680425849</v>
      </c>
      <c r="L32" s="58">
        <f t="shared" si="5"/>
        <v>0</v>
      </c>
      <c r="M32" s="57">
        <v>0</v>
      </c>
      <c r="N32" s="58">
        <f t="shared" si="6"/>
        <v>8.6822396703902172</v>
      </c>
      <c r="O32" s="32">
        <v>27758.678965402585</v>
      </c>
      <c r="P32" s="58">
        <f t="shared" si="7"/>
        <v>80.109708908393529</v>
      </c>
      <c r="Q32" s="57">
        <f t="shared" si="11"/>
        <v>256125.12163005088</v>
      </c>
      <c r="R32" s="58">
        <f t="shared" si="8"/>
        <v>6.6462394333106491</v>
      </c>
      <c r="S32" s="59">
        <f t="shared" si="9"/>
        <v>21249.220680425849</v>
      </c>
    </row>
    <row r="33" spans="2:19" s="49" customFormat="1" ht="22.5" customHeight="1">
      <c r="B33" s="72" t="s">
        <v>58</v>
      </c>
      <c r="C33" s="57">
        <f t="shared" si="0"/>
        <v>3060371.0812543812</v>
      </c>
      <c r="D33" s="58">
        <f t="shared" si="1"/>
        <v>51.89499256935629</v>
      </c>
      <c r="E33" s="32">
        <v>1588179.3452116901</v>
      </c>
      <c r="F33" s="58">
        <f t="shared" si="2"/>
        <v>17.049636593978278</v>
      </c>
      <c r="G33" s="32">
        <v>521782.14778107562</v>
      </c>
      <c r="H33" s="58">
        <f t="shared" si="3"/>
        <v>27.331604695241818</v>
      </c>
      <c r="I33" s="32">
        <v>836448.52613594523</v>
      </c>
      <c r="J33" s="58">
        <f t="shared" si="4"/>
        <v>2.7337627022729158</v>
      </c>
      <c r="K33" s="32">
        <v>83663.283170478622</v>
      </c>
      <c r="L33" s="58">
        <f t="shared" si="5"/>
        <v>9.593001197464826E-2</v>
      </c>
      <c r="M33" s="32">
        <v>2935.8143447160001</v>
      </c>
      <c r="N33" s="58">
        <f t="shared" si="6"/>
        <v>0.89407342717605121</v>
      </c>
      <c r="O33" s="32">
        <v>27361.964610475821</v>
      </c>
      <c r="P33" s="58">
        <f t="shared" si="7"/>
        <v>47.210934003467663</v>
      </c>
      <c r="Q33" s="57">
        <f t="shared" si="11"/>
        <v>1444829.7714322156</v>
      </c>
      <c r="R33" s="58">
        <f t="shared" si="8"/>
        <v>2.8296927142475643</v>
      </c>
      <c r="S33" s="59">
        <f t="shared" si="9"/>
        <v>86599.097515194619</v>
      </c>
    </row>
    <row r="34" spans="2:19" s="49" customFormat="1" ht="22.5" customHeight="1">
      <c r="B34" s="72" t="s">
        <v>59</v>
      </c>
      <c r="C34" s="57">
        <f t="shared" si="0"/>
        <v>193597.76569482501</v>
      </c>
      <c r="D34" s="58">
        <f t="shared" si="1"/>
        <v>26.324305241597934</v>
      </c>
      <c r="E34" s="32">
        <v>50963.266782419305</v>
      </c>
      <c r="F34" s="58">
        <f t="shared" si="2"/>
        <v>6.9593208331136953</v>
      </c>
      <c r="G34" s="32">
        <v>13473.089640442597</v>
      </c>
      <c r="H34" s="58">
        <f t="shared" si="3"/>
        <v>64.684443669100204</v>
      </c>
      <c r="I34" s="32">
        <v>125227.63769550569</v>
      </c>
      <c r="J34" s="58">
        <f t="shared" si="4"/>
        <v>0.92342904987094965</v>
      </c>
      <c r="K34" s="32">
        <v>1787.73800832711</v>
      </c>
      <c r="L34" s="58">
        <f t="shared" si="5"/>
        <v>0</v>
      </c>
      <c r="M34" s="57">
        <v>0</v>
      </c>
      <c r="N34" s="58">
        <f t="shared" si="6"/>
        <v>1.1085012063172095</v>
      </c>
      <c r="O34" s="32">
        <v>2146.0335681303</v>
      </c>
      <c r="P34" s="58">
        <f t="shared" si="7"/>
        <v>72.567193552084845</v>
      </c>
      <c r="Q34" s="57">
        <f t="shared" si="11"/>
        <v>140488.46534427541</v>
      </c>
      <c r="R34" s="58">
        <f t="shared" si="8"/>
        <v>0.92342904987094965</v>
      </c>
      <c r="S34" s="59">
        <f t="shared" si="9"/>
        <v>1787.73800832711</v>
      </c>
    </row>
    <row r="35" spans="2:19" s="49" customFormat="1" ht="22.5" customHeight="1">
      <c r="B35" s="72" t="s">
        <v>66</v>
      </c>
      <c r="C35" s="57">
        <f t="shared" si="0"/>
        <v>1950417.9623994054</v>
      </c>
      <c r="D35" s="58">
        <f t="shared" si="1"/>
        <v>59.71166756524763</v>
      </c>
      <c r="E35" s="32">
        <v>1164627.0898408093</v>
      </c>
      <c r="F35" s="58">
        <f t="shared" si="2"/>
        <v>21.977704476655113</v>
      </c>
      <c r="G35" s="32">
        <v>428657.09583573957</v>
      </c>
      <c r="H35" s="58">
        <f t="shared" si="3"/>
        <v>12.405388550414369</v>
      </c>
      <c r="I35" s="32">
        <v>241956.92659272108</v>
      </c>
      <c r="J35" s="58">
        <f t="shared" si="4"/>
        <v>1.3424884103158461</v>
      </c>
      <c r="K35" s="32">
        <v>26184.135097930495</v>
      </c>
      <c r="L35" s="58">
        <f t="shared" si="5"/>
        <v>0</v>
      </c>
      <c r="M35" s="57">
        <v>0</v>
      </c>
      <c r="N35" s="58">
        <f t="shared" si="6"/>
        <v>4.562750997367047</v>
      </c>
      <c r="O35" s="32">
        <v>88992.715032204898</v>
      </c>
      <c r="P35" s="58">
        <f t="shared" si="7"/>
        <v>35.725581437385323</v>
      </c>
      <c r="Q35" s="57">
        <f t="shared" si="11"/>
        <v>696798.15752639109</v>
      </c>
      <c r="R35" s="58">
        <f t="shared" si="8"/>
        <v>1.3424884103158461</v>
      </c>
      <c r="S35" s="59">
        <f t="shared" si="9"/>
        <v>26184.135097930495</v>
      </c>
    </row>
    <row r="36" spans="2:19" s="49" customFormat="1" ht="22.5" customHeight="1">
      <c r="B36" s="72" t="s">
        <v>60</v>
      </c>
      <c r="C36" s="57">
        <f t="shared" si="0"/>
        <v>2064204.4418435248</v>
      </c>
      <c r="D36" s="58">
        <f t="shared" si="1"/>
        <v>41.820081798027566</v>
      </c>
      <c r="E36" s="32">
        <v>863251.98605748045</v>
      </c>
      <c r="F36" s="58">
        <f t="shared" si="2"/>
        <v>19.029415749927121</v>
      </c>
      <c r="G36" s="32">
        <v>392806.04516686697</v>
      </c>
      <c r="H36" s="58">
        <f t="shared" si="3"/>
        <v>32.898023804724389</v>
      </c>
      <c r="I36" s="32">
        <v>679082.46865586098</v>
      </c>
      <c r="J36" s="58">
        <f t="shared" si="4"/>
        <v>5.3585194110043348</v>
      </c>
      <c r="K36" s="32">
        <v>110610.79569899898</v>
      </c>
      <c r="L36" s="58">
        <f t="shared" si="5"/>
        <v>2.1568273085348248E-2</v>
      </c>
      <c r="M36" s="32">
        <v>445.21325105669996</v>
      </c>
      <c r="N36" s="58">
        <f t="shared" si="6"/>
        <v>0.87239096323124321</v>
      </c>
      <c r="O36" s="32">
        <v>18007.933013260834</v>
      </c>
      <c r="P36" s="58">
        <f t="shared" si="7"/>
        <v>57.307527238741201</v>
      </c>
      <c r="Q36" s="57">
        <f t="shared" si="11"/>
        <v>1182944.5227727834</v>
      </c>
      <c r="R36" s="58">
        <f t="shared" si="8"/>
        <v>5.3800876840896832</v>
      </c>
      <c r="S36" s="59">
        <f t="shared" ref="S36:S37" si="12">K36+M36</f>
        <v>111056.00895005568</v>
      </c>
    </row>
    <row r="37" spans="2:19" s="49" customFormat="1" ht="22.5" customHeight="1">
      <c r="B37" s="73" t="s">
        <v>61</v>
      </c>
      <c r="C37" s="60">
        <f t="shared" si="0"/>
        <v>2504262.646542504</v>
      </c>
      <c r="D37" s="61">
        <f t="shared" si="1"/>
        <v>18.614356659903368</v>
      </c>
      <c r="E37" s="62">
        <v>466152.38072815689</v>
      </c>
      <c r="F37" s="61">
        <f t="shared" si="2"/>
        <v>43.268768047422832</v>
      </c>
      <c r="G37" s="62">
        <v>1083563.5958307283</v>
      </c>
      <c r="H37" s="61">
        <f t="shared" si="3"/>
        <v>33.082257064930573</v>
      </c>
      <c r="I37" s="62">
        <v>828466.60631022474</v>
      </c>
      <c r="J37" s="61">
        <f t="shared" si="4"/>
        <v>4.3117318825269795</v>
      </c>
      <c r="K37" s="62">
        <v>107977.09095318707</v>
      </c>
      <c r="L37" s="61">
        <f t="shared" si="5"/>
        <v>4.7743311203628069E-2</v>
      </c>
      <c r="M37" s="62">
        <v>1195.6179086950001</v>
      </c>
      <c r="N37" s="61">
        <f t="shared" si="6"/>
        <v>0.67514303401264497</v>
      </c>
      <c r="O37" s="62">
        <v>16907.354811512421</v>
      </c>
      <c r="P37" s="61">
        <f t="shared" si="7"/>
        <v>80.710500306084015</v>
      </c>
      <c r="Q37" s="60">
        <f t="shared" si="11"/>
        <v>2021202.911002835</v>
      </c>
      <c r="R37" s="61">
        <f t="shared" si="8"/>
        <v>4.3594751937306073</v>
      </c>
      <c r="S37" s="63">
        <f t="shared" si="12"/>
        <v>109172.70886188207</v>
      </c>
    </row>
    <row r="38" spans="2:19">
      <c r="C38" s="25"/>
      <c r="E38" s="55"/>
      <c r="G38" s="55"/>
      <c r="K38" s="55"/>
    </row>
    <row r="39" spans="2:19">
      <c r="B39" s="20" t="s">
        <v>3</v>
      </c>
      <c r="C39" s="19"/>
      <c r="D39" s="19"/>
      <c r="E39" s="19"/>
      <c r="F39" s="19"/>
      <c r="G39" s="19"/>
      <c r="H39" s="19"/>
      <c r="I39" s="19"/>
      <c r="J39" s="19"/>
      <c r="K39" s="19"/>
      <c r="L39" s="19"/>
      <c r="M39" s="19"/>
      <c r="N39" s="19"/>
      <c r="O39" s="19"/>
      <c r="P39" s="19"/>
      <c r="Q39" s="19"/>
      <c r="R39" s="19"/>
      <c r="S39" s="20"/>
    </row>
    <row r="40" spans="2:19" ht="64.5" customHeight="1">
      <c r="B40" s="111" t="s">
        <v>103</v>
      </c>
      <c r="C40" s="111"/>
      <c r="D40" s="111"/>
      <c r="E40" s="111"/>
      <c r="F40" s="111"/>
      <c r="G40" s="111"/>
      <c r="H40" s="111"/>
      <c r="I40" s="111"/>
      <c r="J40" s="111"/>
      <c r="K40" s="111"/>
      <c r="L40" s="111"/>
      <c r="M40" s="111"/>
      <c r="N40" s="111"/>
      <c r="O40" s="111"/>
      <c r="P40" s="111"/>
      <c r="Q40" s="111"/>
      <c r="R40" s="111"/>
      <c r="S40" s="111"/>
    </row>
    <row r="41" spans="2:19" ht="16.5">
      <c r="B41" s="7" t="s">
        <v>86</v>
      </c>
      <c r="C41" s="4"/>
      <c r="D41" s="4"/>
      <c r="E41" s="4"/>
      <c r="F41" s="4"/>
      <c r="G41" s="4"/>
      <c r="H41" s="4"/>
      <c r="I41" s="4"/>
      <c r="J41" s="4"/>
      <c r="K41" s="4"/>
      <c r="L41" s="4"/>
      <c r="M41" s="4"/>
      <c r="N41" s="4"/>
      <c r="O41" s="4"/>
      <c r="P41" s="4"/>
      <c r="Q41" s="4"/>
      <c r="R41" s="4"/>
      <c r="S41" s="4"/>
    </row>
    <row r="42" spans="2:19" ht="18">
      <c r="B42" s="7" t="s">
        <v>85</v>
      </c>
      <c r="C42" s="4"/>
      <c r="D42" s="4"/>
      <c r="E42" s="4"/>
      <c r="F42" s="4"/>
      <c r="G42" s="4"/>
      <c r="H42" s="4"/>
      <c r="I42" s="4"/>
      <c r="J42" s="4"/>
      <c r="K42" s="4"/>
      <c r="L42" s="4"/>
      <c r="M42" s="4"/>
      <c r="N42" s="4"/>
      <c r="O42" s="4"/>
      <c r="P42" s="4"/>
      <c r="Q42" s="4"/>
      <c r="R42" s="4"/>
      <c r="S42" s="4"/>
    </row>
    <row r="43" spans="2:19" ht="21.75" customHeight="1">
      <c r="B43" s="23" t="s">
        <v>67</v>
      </c>
      <c r="C43" s="24"/>
      <c r="D43" s="24"/>
      <c r="E43" s="24"/>
      <c r="F43" s="24"/>
      <c r="G43" s="24"/>
      <c r="H43" s="24"/>
      <c r="I43" s="24"/>
      <c r="J43" s="24"/>
      <c r="K43" s="24"/>
      <c r="L43" s="24"/>
      <c r="M43" s="24"/>
      <c r="N43" s="24"/>
      <c r="O43" s="24"/>
      <c r="P43" s="24"/>
      <c r="Q43" s="24"/>
      <c r="R43" s="24"/>
      <c r="S43" s="24"/>
    </row>
    <row r="45" spans="2:19">
      <c r="B45" s="87" t="s">
        <v>87</v>
      </c>
    </row>
  </sheetData>
  <mergeCells count="14">
    <mergeCell ref="D1:S1"/>
    <mergeCell ref="P3:Q4"/>
    <mergeCell ref="R3:S4"/>
    <mergeCell ref="D4:E4"/>
    <mergeCell ref="F4:G4"/>
    <mergeCell ref="H4:I4"/>
    <mergeCell ref="D3:M3"/>
    <mergeCell ref="B2:S2"/>
    <mergeCell ref="B3:B5"/>
    <mergeCell ref="N3:O4"/>
    <mergeCell ref="J4:K4"/>
    <mergeCell ref="L4:M4"/>
    <mergeCell ref="C3:C5"/>
    <mergeCell ref="B40:S40"/>
  </mergeCells>
  <conditionalFormatting sqref="D3">
    <cfRule type="duplicateValues" dxfId="1" priority="1"/>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B1:S18"/>
  <sheetViews>
    <sheetView showGridLines="0" workbookViewId="0"/>
  </sheetViews>
  <sheetFormatPr baseColWidth="10" defaultRowHeight="12.75"/>
  <cols>
    <col min="1" max="1" width="7" style="1" customWidth="1"/>
    <col min="2" max="2" width="28.7109375" style="1" customWidth="1"/>
    <col min="3" max="3" width="20.140625" style="1" customWidth="1"/>
    <col min="4" max="4" width="7.85546875" style="1" customWidth="1"/>
    <col min="5" max="5" width="13.7109375" style="1" customWidth="1"/>
    <col min="6" max="6" width="7.85546875" style="1" customWidth="1"/>
    <col min="7" max="7" width="13.7109375" style="1" customWidth="1"/>
    <col min="8" max="8" width="7.85546875" style="1" customWidth="1"/>
    <col min="9" max="9" width="12.85546875" style="1" bestFit="1" customWidth="1"/>
    <col min="10" max="10" width="7.85546875" style="1" customWidth="1"/>
    <col min="11" max="11" width="13.7109375" style="1" customWidth="1"/>
    <col min="12" max="12" width="7.85546875" style="1" customWidth="1"/>
    <col min="13" max="13" width="12.85546875" style="1" bestFit="1" customWidth="1"/>
    <col min="14" max="14" width="7.85546875" style="1" customWidth="1"/>
    <col min="15" max="15" width="12" style="1" bestFit="1" customWidth="1"/>
    <col min="16" max="16" width="7.85546875" style="1" customWidth="1"/>
    <col min="17" max="17" width="12" style="1" bestFit="1" customWidth="1"/>
    <col min="18" max="18" width="7.85546875" style="1" customWidth="1"/>
    <col min="19" max="19" width="13.7109375" style="1" customWidth="1"/>
    <col min="20" max="16384" width="11.42578125" style="1"/>
  </cols>
  <sheetData>
    <row r="1" spans="2:19" ht="73.5" customHeight="1">
      <c r="B1" s="9"/>
      <c r="C1" s="10"/>
      <c r="D1" s="10"/>
      <c r="E1" s="10"/>
      <c r="F1" s="10"/>
      <c r="G1" s="10"/>
      <c r="H1" s="100"/>
      <c r="I1" s="100"/>
      <c r="J1" s="100"/>
      <c r="K1" s="100"/>
      <c r="L1" s="100"/>
      <c r="M1" s="100"/>
      <c r="N1" s="100"/>
      <c r="O1" s="100"/>
      <c r="P1" s="100"/>
      <c r="Q1" s="100"/>
      <c r="R1" s="100"/>
      <c r="S1" s="101"/>
    </row>
    <row r="2" spans="2:19" ht="37.5" customHeight="1">
      <c r="B2" s="99" t="s">
        <v>75</v>
      </c>
      <c r="C2" s="100"/>
      <c r="D2" s="100"/>
      <c r="E2" s="100"/>
      <c r="F2" s="100"/>
      <c r="G2" s="100"/>
      <c r="H2" s="100"/>
      <c r="I2" s="100"/>
      <c r="J2" s="100"/>
      <c r="K2" s="100"/>
      <c r="L2" s="100"/>
      <c r="M2" s="100"/>
      <c r="N2" s="100"/>
      <c r="O2" s="100"/>
      <c r="P2" s="100"/>
      <c r="Q2" s="100"/>
      <c r="R2" s="100"/>
      <c r="S2" s="100"/>
    </row>
    <row r="3" spans="2:19" ht="37.15" customHeight="1">
      <c r="B3" s="26"/>
      <c r="C3" s="95" t="s">
        <v>91</v>
      </c>
      <c r="D3" s="98" t="s">
        <v>0</v>
      </c>
      <c r="E3" s="98"/>
      <c r="F3" s="98"/>
      <c r="G3" s="98"/>
      <c r="H3" s="98"/>
      <c r="I3" s="98"/>
      <c r="J3" s="98"/>
      <c r="K3" s="98"/>
      <c r="L3" s="98"/>
      <c r="M3" s="98"/>
      <c r="N3" s="98" t="s">
        <v>81</v>
      </c>
      <c r="O3" s="98"/>
      <c r="P3" s="102" t="s">
        <v>82</v>
      </c>
      <c r="Q3" s="102"/>
      <c r="R3" s="102" t="s">
        <v>83</v>
      </c>
      <c r="S3" s="103"/>
    </row>
    <row r="4" spans="2:19" ht="18" customHeight="1">
      <c r="B4" s="27"/>
      <c r="C4" s="96"/>
      <c r="D4" s="94" t="s">
        <v>76</v>
      </c>
      <c r="E4" s="94"/>
      <c r="F4" s="94" t="s">
        <v>77</v>
      </c>
      <c r="G4" s="94"/>
      <c r="H4" s="94" t="s">
        <v>78</v>
      </c>
      <c r="I4" s="94"/>
      <c r="J4" s="94" t="s">
        <v>79</v>
      </c>
      <c r="K4" s="94"/>
      <c r="L4" s="94" t="s">
        <v>80</v>
      </c>
      <c r="M4" s="94"/>
      <c r="N4" s="94"/>
      <c r="O4" s="94"/>
      <c r="P4" s="89"/>
      <c r="Q4" s="89"/>
      <c r="R4" s="89"/>
      <c r="S4" s="104"/>
    </row>
    <row r="5" spans="2:19" ht="18" customHeight="1">
      <c r="B5" s="27"/>
      <c r="C5" s="97"/>
      <c r="D5" s="16" t="s">
        <v>1</v>
      </c>
      <c r="E5" s="16" t="s">
        <v>2</v>
      </c>
      <c r="F5" s="16" t="s">
        <v>1</v>
      </c>
      <c r="G5" s="16" t="s">
        <v>2</v>
      </c>
      <c r="H5" s="16" t="s">
        <v>1</v>
      </c>
      <c r="I5" s="16" t="s">
        <v>2</v>
      </c>
      <c r="J5" s="16" t="s">
        <v>1</v>
      </c>
      <c r="K5" s="16" t="s">
        <v>2</v>
      </c>
      <c r="L5" s="16" t="s">
        <v>1</v>
      </c>
      <c r="M5" s="16" t="s">
        <v>2</v>
      </c>
      <c r="N5" s="16" t="s">
        <v>1</v>
      </c>
      <c r="O5" s="16" t="s">
        <v>2</v>
      </c>
      <c r="P5" s="16" t="s">
        <v>1</v>
      </c>
      <c r="Q5" s="16" t="s">
        <v>2</v>
      </c>
      <c r="R5" s="78" t="s">
        <v>1</v>
      </c>
      <c r="S5" s="17" t="s">
        <v>2</v>
      </c>
    </row>
    <row r="6" spans="2:19" ht="18" customHeight="1">
      <c r="B6" s="28" t="s">
        <v>68</v>
      </c>
      <c r="C6" s="35">
        <f>E6+G6+I6+K6+M6+O6</f>
        <v>1995.106135</v>
      </c>
      <c r="D6" s="31">
        <v>84.809043183727297</v>
      </c>
      <c r="E6" s="64">
        <v>1265.968981</v>
      </c>
      <c r="F6" s="31">
        <v>6.6765348261615607</v>
      </c>
      <c r="G6" s="64">
        <v>461.73681699999997</v>
      </c>
      <c r="H6" s="31">
        <v>5.9985659980855655</v>
      </c>
      <c r="I6" s="64">
        <v>102.38127</v>
      </c>
      <c r="J6" s="65">
        <v>0.25121715017294832</v>
      </c>
      <c r="K6" s="64">
        <v>7.6577120000000001</v>
      </c>
      <c r="L6" s="31"/>
      <c r="M6" s="64">
        <v>0</v>
      </c>
      <c r="N6" s="31">
        <v>2.2647378674445884</v>
      </c>
      <c r="O6" s="64">
        <v>157.361355</v>
      </c>
      <c r="P6" s="31">
        <f>F6+H6+J6+L6</f>
        <v>12.926317974420074</v>
      </c>
      <c r="Q6" s="30">
        <f>G6+I6+K6+M6</f>
        <v>571.77579899999989</v>
      </c>
      <c r="R6" s="31">
        <f>J6+L6</f>
        <v>0.25121715017294832</v>
      </c>
      <c r="S6" s="35">
        <f>K6+M6</f>
        <v>7.6577120000000001</v>
      </c>
    </row>
    <row r="7" spans="2:19" ht="39" customHeight="1">
      <c r="B7" s="71" t="s">
        <v>71</v>
      </c>
      <c r="C7" s="52">
        <f>E7+G7+I7+K7+M7+O7</f>
        <v>4949.3000000000011</v>
      </c>
      <c r="D7" s="66">
        <f>(E7/C7)*100</f>
        <v>47.84110884367486</v>
      </c>
      <c r="E7" s="67">
        <v>2367.8000000000002</v>
      </c>
      <c r="F7" s="66">
        <f>(G7/C7)*100</f>
        <v>31.701452730689184</v>
      </c>
      <c r="G7" s="67">
        <v>1569</v>
      </c>
      <c r="H7" s="66">
        <f>(I7/C7)*100</f>
        <v>8.168831956034186</v>
      </c>
      <c r="I7" s="67">
        <v>404.3</v>
      </c>
      <c r="J7" s="66">
        <f>(K7/C7)*100</f>
        <v>0.3030731618612732</v>
      </c>
      <c r="K7" s="67">
        <v>15</v>
      </c>
      <c r="L7" s="66">
        <f>(M7/C7)*100</f>
        <v>2.0204877457418217E-3</v>
      </c>
      <c r="M7" s="67">
        <v>0.1</v>
      </c>
      <c r="N7" s="66">
        <f>(O7/C7)*100</f>
        <v>11.983512819994745</v>
      </c>
      <c r="O7" s="67">
        <v>593.1</v>
      </c>
      <c r="P7" s="66">
        <f t="shared" ref="P7" si="0">F7+H7+J7+L7</f>
        <v>40.175378336330375</v>
      </c>
      <c r="Q7" s="67">
        <f>G7+I7+K7+M7</f>
        <v>1988.3999999999999</v>
      </c>
      <c r="R7" s="66">
        <f t="shared" ref="R7" si="1">J7+L7</f>
        <v>0.30509364960701502</v>
      </c>
      <c r="S7" s="84">
        <f>K7+M7</f>
        <v>15.1</v>
      </c>
    </row>
    <row r="8" spans="2:19" ht="18" customHeight="1">
      <c r="B8" s="28" t="s">
        <v>69</v>
      </c>
      <c r="C8" s="35">
        <f>E8+G8+I8+K8+M8+O8</f>
        <v>68.513683999999998</v>
      </c>
      <c r="D8" s="68">
        <v>0</v>
      </c>
      <c r="E8" s="32">
        <v>0</v>
      </c>
      <c r="F8" s="68">
        <v>0</v>
      </c>
      <c r="G8" s="32">
        <v>0</v>
      </c>
      <c r="H8" s="68">
        <v>0</v>
      </c>
      <c r="I8" s="32">
        <v>0</v>
      </c>
      <c r="J8" s="68">
        <v>0</v>
      </c>
      <c r="K8" s="32">
        <v>0</v>
      </c>
      <c r="L8" s="68">
        <v>0</v>
      </c>
      <c r="M8" s="32">
        <v>0</v>
      </c>
      <c r="N8" s="31">
        <f>O8/C8</f>
        <v>1</v>
      </c>
      <c r="O8" s="64">
        <v>68.513683999999998</v>
      </c>
      <c r="P8" s="68">
        <f t="shared" ref="P8:Q9" si="2">F8+H8+J8+L8</f>
        <v>0</v>
      </c>
      <c r="Q8" s="32">
        <f t="shared" si="2"/>
        <v>0</v>
      </c>
      <c r="R8" s="68">
        <f t="shared" ref="R8:S9" si="3">J8+L8</f>
        <v>0</v>
      </c>
      <c r="S8" s="85">
        <f t="shared" si="3"/>
        <v>0</v>
      </c>
    </row>
    <row r="9" spans="2:19" ht="18" customHeight="1">
      <c r="B9" s="36" t="s">
        <v>70</v>
      </c>
      <c r="C9" s="41">
        <f>E9+G9+I9+K9+M9+O9</f>
        <v>1417.508611</v>
      </c>
      <c r="D9" s="39">
        <f>E9/C9</f>
        <v>1</v>
      </c>
      <c r="E9" s="69">
        <v>1417.508611</v>
      </c>
      <c r="F9" s="70">
        <v>0</v>
      </c>
      <c r="G9" s="62">
        <v>0</v>
      </c>
      <c r="H9" s="70">
        <v>0</v>
      </c>
      <c r="I9" s="62">
        <v>0</v>
      </c>
      <c r="J9" s="70">
        <v>0</v>
      </c>
      <c r="K9" s="62">
        <v>0</v>
      </c>
      <c r="L9" s="70">
        <v>0</v>
      </c>
      <c r="M9" s="62">
        <v>0</v>
      </c>
      <c r="N9" s="38">
        <v>0</v>
      </c>
      <c r="O9" s="38">
        <v>0</v>
      </c>
      <c r="P9" s="70">
        <f t="shared" si="2"/>
        <v>0</v>
      </c>
      <c r="Q9" s="62">
        <f t="shared" si="2"/>
        <v>0</v>
      </c>
      <c r="R9" s="70">
        <f t="shared" si="3"/>
        <v>0</v>
      </c>
      <c r="S9" s="86">
        <f t="shared" si="3"/>
        <v>0</v>
      </c>
    </row>
    <row r="10" spans="2:19">
      <c r="E10" s="5"/>
      <c r="I10" s="5"/>
      <c r="K10" s="5"/>
      <c r="M10" s="5"/>
      <c r="O10" s="5"/>
      <c r="P10" s="5"/>
      <c r="Q10" s="5"/>
      <c r="S10" s="5"/>
    </row>
    <row r="11" spans="2:19">
      <c r="B11" s="20" t="s">
        <v>3</v>
      </c>
      <c r="C11" s="20"/>
      <c r="D11" s="18"/>
      <c r="E11" s="19"/>
      <c r="F11" s="19"/>
      <c r="G11" s="19"/>
      <c r="H11" s="19"/>
      <c r="I11" s="19"/>
      <c r="J11" s="19"/>
      <c r="K11" s="19"/>
      <c r="L11" s="19"/>
      <c r="M11" s="19"/>
      <c r="N11" s="19"/>
      <c r="O11" s="19"/>
      <c r="P11" s="19"/>
      <c r="Q11" s="19"/>
      <c r="R11" s="19"/>
      <c r="S11" s="19"/>
    </row>
    <row r="12" spans="2:19" ht="34.5" customHeight="1">
      <c r="B12" s="111" t="s">
        <v>102</v>
      </c>
      <c r="C12" s="111"/>
      <c r="D12" s="111"/>
      <c r="E12" s="111"/>
      <c r="F12" s="111"/>
      <c r="G12" s="111"/>
      <c r="H12" s="111"/>
      <c r="I12" s="111"/>
      <c r="J12" s="111"/>
      <c r="K12" s="111"/>
      <c r="L12" s="111"/>
      <c r="M12" s="111"/>
      <c r="N12" s="111"/>
      <c r="O12" s="111"/>
      <c r="P12" s="111"/>
      <c r="Q12" s="111"/>
      <c r="R12" s="111"/>
      <c r="S12" s="111"/>
    </row>
    <row r="13" spans="2:19">
      <c r="B13" s="1" t="s">
        <v>101</v>
      </c>
      <c r="C13" s="7"/>
      <c r="D13" s="3"/>
      <c r="E13" s="4"/>
      <c r="F13" s="4"/>
      <c r="G13" s="4"/>
      <c r="H13" s="4"/>
      <c r="I13" s="4"/>
      <c r="J13" s="4"/>
      <c r="K13" s="4"/>
      <c r="L13" s="4"/>
      <c r="M13" s="4"/>
      <c r="N13" s="4"/>
      <c r="O13" s="4"/>
      <c r="P13" s="4"/>
      <c r="Q13" s="4"/>
      <c r="R13" s="4"/>
      <c r="S13" s="4"/>
    </row>
    <row r="14" spans="2:19" ht="24" customHeight="1">
      <c r="B14" s="7" t="s">
        <v>100</v>
      </c>
      <c r="C14" s="7"/>
      <c r="D14" s="4"/>
      <c r="E14" s="4"/>
      <c r="F14" s="4"/>
      <c r="G14" s="4"/>
      <c r="H14" s="4"/>
      <c r="I14" s="4"/>
      <c r="J14" s="4"/>
      <c r="K14" s="4"/>
      <c r="L14" s="4"/>
      <c r="M14" s="4"/>
      <c r="N14" s="4"/>
      <c r="O14" s="4"/>
      <c r="P14" s="4"/>
      <c r="Q14" s="4"/>
      <c r="R14" s="4"/>
      <c r="S14" s="4"/>
    </row>
    <row r="15" spans="2:19" ht="26.25" customHeight="1">
      <c r="B15" s="7" t="s">
        <v>85</v>
      </c>
      <c r="C15" s="7"/>
      <c r="D15" s="4"/>
      <c r="E15" s="4"/>
      <c r="F15" s="4"/>
      <c r="G15" s="4"/>
      <c r="H15" s="4"/>
      <c r="I15" s="4"/>
      <c r="J15" s="4"/>
      <c r="K15" s="4"/>
      <c r="L15" s="4"/>
      <c r="M15" s="4"/>
      <c r="N15" s="4"/>
      <c r="O15" s="4"/>
      <c r="P15" s="4"/>
      <c r="Q15" s="4"/>
      <c r="R15" s="4"/>
      <c r="S15" s="4"/>
    </row>
    <row r="16" spans="2:19" ht="20.25" customHeight="1">
      <c r="B16" s="23" t="s">
        <v>67</v>
      </c>
      <c r="C16" s="23"/>
      <c r="D16" s="24"/>
      <c r="E16" s="24"/>
      <c r="F16" s="24"/>
      <c r="G16" s="24"/>
      <c r="H16" s="24"/>
      <c r="I16" s="24"/>
      <c r="J16" s="24"/>
      <c r="K16" s="24"/>
      <c r="L16" s="24"/>
      <c r="M16" s="24"/>
      <c r="N16" s="24"/>
      <c r="O16" s="24"/>
      <c r="P16" s="24"/>
      <c r="Q16" s="24"/>
      <c r="R16" s="24"/>
      <c r="S16" s="24"/>
    </row>
    <row r="18" spans="2:2">
      <c r="B18" s="87" t="s">
        <v>87</v>
      </c>
    </row>
  </sheetData>
  <mergeCells count="13">
    <mergeCell ref="B12:S12"/>
    <mergeCell ref="H1:S1"/>
    <mergeCell ref="B2:S2"/>
    <mergeCell ref="D3:M3"/>
    <mergeCell ref="N3:O4"/>
    <mergeCell ref="P3:Q4"/>
    <mergeCell ref="R3:S4"/>
    <mergeCell ref="D4:E4"/>
    <mergeCell ref="F4:G4"/>
    <mergeCell ref="H4:I4"/>
    <mergeCell ref="J4:K4"/>
    <mergeCell ref="L4:M4"/>
    <mergeCell ref="C3:C5"/>
  </mergeCells>
  <conditionalFormatting sqref="D3">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Nacional</vt:lpstr>
      <vt:lpstr>Áreas hidrográficas</vt:lpstr>
      <vt:lpstr>Departamentos </vt:lpstr>
      <vt:lpstr>CAR</vt:lpstr>
      <vt:lpstr>Area insular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Eliana Marcela Mendoza Parra</dc:creator>
  <cp:lastModifiedBy>nmayorga</cp:lastModifiedBy>
  <dcterms:created xsi:type="dcterms:W3CDTF">2016-02-25T21:32:43Z</dcterms:created>
  <dcterms:modified xsi:type="dcterms:W3CDTF">2017-10-19T16:06:33Z</dcterms:modified>
</cp:coreProperties>
</file>