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uan Andres\Google Drive\GitHub\Juan-Oyhanart-olx\0 Catalogo de Servicios\"/>
    </mc:Choice>
  </mc:AlternateContent>
  <bookViews>
    <workbookView xWindow="0" yWindow="0" windowWidth="20490" windowHeight="7905" tabRatio="922" activeTab="1"/>
  </bookViews>
  <sheets>
    <sheet name="Service Map" sheetId="7" r:id="rId1"/>
    <sheet name="Business Services" sheetId="8" r:id="rId2"/>
    <sheet name="IT Services" sheetId="9" r:id="rId3"/>
    <sheet name="External" sheetId="12" r:id="rId4"/>
    <sheet name="Applications" sheetId="10" r:id="rId5"/>
    <sheet name="Formulas" sheetId="11" r:id="rId6"/>
    <sheet name="Business Services ppt" sheetId="13" r:id="rId7"/>
  </sheets>
  <definedNames>
    <definedName name="_xlnm._FilterDatabase" localSheetId="1" hidden="1">'Business Services'!$A$1:$P$23</definedName>
    <definedName name="_xlnm._FilterDatabase" localSheetId="6" hidden="1">'Business Services ppt'!$A$1:$L$20</definedName>
    <definedName name="Estado">#REF!</definedName>
    <definedName name="_xlnm.Print_Area" localSheetId="1">'Business Services'!$B$1:$P$20</definedName>
    <definedName name="_xlnm.Print_Area" localSheetId="6">'Business Services ppt'!$A$1:$L$20</definedName>
    <definedName name="_xlnm.Print_Area" localSheetId="3">External!$A$1:$H$13</definedName>
    <definedName name="_xlnm.Print_Area" localSheetId="2">'IT Services'!$A$1:$H$16</definedName>
    <definedName name="_xlnm.Print_Area" localSheetId="0">'Service Map'!$A$1:$E$23</definedName>
    <definedName name="_xlnm.Print_Titles" localSheetId="4">Applications!$1:$1</definedName>
    <definedName name="_xlnm.Print_Titles" localSheetId="1">'Business Services'!$1:$1</definedName>
    <definedName name="_xlnm.Print_Titles" localSheetId="6">'Business Services ppt'!$1:$1</definedName>
    <definedName name="_xlnm.Print_Titles" localSheetId="3">External!$1:$1</definedName>
    <definedName name="_xlnm.Print_Titles" localSheetId="2">'IT Services'!$1:$1</definedName>
    <definedName name="_xlnm.Print_Titles" localSheetId="0">'Service Map'!$1:$1</definedName>
    <definedName name="SioNO">#REF!</definedName>
    <definedName name="Valor">#REF!</definedName>
  </definedNames>
  <calcPr calcId="152511"/>
</workbook>
</file>

<file path=xl/calcChain.xml><?xml version="1.0" encoding="utf-8"?>
<calcChain xmlns="http://schemas.openxmlformats.org/spreadsheetml/2006/main">
  <c r="H13" i="13" l="1"/>
  <c r="I13" i="13"/>
  <c r="F13" i="13"/>
  <c r="G13" i="13" s="1"/>
  <c r="K12" i="13"/>
  <c r="F12" i="13"/>
  <c r="G12" i="13"/>
  <c r="H12" i="13"/>
  <c r="I12" i="13"/>
  <c r="J12" i="13"/>
  <c r="K11" i="13"/>
  <c r="F11" i="13" s="1"/>
  <c r="K10" i="13"/>
  <c r="F10" i="13"/>
  <c r="H10" i="13"/>
  <c r="I10" i="13"/>
  <c r="K9" i="13"/>
  <c r="F9" i="13" s="1"/>
  <c r="H9" i="13"/>
  <c r="I9" i="13" s="1"/>
  <c r="K8" i="13"/>
  <c r="F8" i="13"/>
  <c r="J8" i="13" s="1"/>
  <c r="G8" i="13"/>
  <c r="H8" i="13"/>
  <c r="I8" i="13"/>
  <c r="K7" i="13"/>
  <c r="F7" i="13"/>
  <c r="G7" i="13" s="1"/>
  <c r="K6" i="13"/>
  <c r="F6" i="13"/>
  <c r="H6" i="13"/>
  <c r="I6" i="13"/>
  <c r="K5" i="13"/>
  <c r="H5" i="13" s="1"/>
  <c r="I5" i="13" s="1"/>
  <c r="K4" i="13"/>
  <c r="F4" i="13"/>
  <c r="J4" i="13" s="1"/>
  <c r="G4" i="13"/>
  <c r="H4" i="13"/>
  <c r="I4" i="13"/>
  <c r="K3" i="13"/>
  <c r="F3" i="13"/>
  <c r="J3" i="13" s="1"/>
  <c r="H2" i="13"/>
  <c r="O9" i="8"/>
  <c r="O12" i="8"/>
  <c r="O8" i="8"/>
  <c r="O3" i="8"/>
  <c r="O7" i="8"/>
  <c r="O4" i="8"/>
  <c r="O6" i="8"/>
  <c r="O11" i="8"/>
  <c r="O10" i="8"/>
  <c r="O5" i="8"/>
  <c r="J6" i="13"/>
  <c r="G6" i="13"/>
  <c r="G3" i="13"/>
  <c r="J10" i="13"/>
  <c r="G10" i="13"/>
  <c r="H3" i="13"/>
  <c r="I3" i="13" s="1"/>
  <c r="H7" i="13"/>
  <c r="I7" i="13"/>
  <c r="H11" i="13"/>
  <c r="I11" i="13"/>
  <c r="J7" i="13"/>
  <c r="G9" i="13" l="1"/>
  <c r="J9" i="13"/>
  <c r="G11" i="13"/>
  <c r="J11" i="13"/>
  <c r="F5" i="13"/>
  <c r="J5" i="13" l="1"/>
  <c r="G5" i="13"/>
</calcChain>
</file>

<file path=xl/comments1.xml><?xml version="1.0" encoding="utf-8"?>
<comments xmlns="http://schemas.openxmlformats.org/spreadsheetml/2006/main">
  <authors>
    <author>Juan Jose Figueiras Corzon</author>
  </authors>
  <commentList>
    <comment ref="C19" authorId="0" shapeId="0">
      <text>
        <r>
          <rPr>
            <b/>
            <sz val="9"/>
            <color indexed="81"/>
            <rFont val="Arial"/>
            <family val="2"/>
          </rPr>
          <t>Juan Jose Figueiras Corzon:</t>
        </r>
        <r>
          <rPr>
            <sz val="9"/>
            <color indexed="81"/>
            <rFont val="Arial"/>
            <family val="2"/>
          </rPr>
          <t xml:space="preserve">
Si SH, QH y Site Admin no están activas el equipo de CS no puede trabajar
Defininir impacto con Adrian
</t>
        </r>
      </text>
    </comment>
  </commentList>
</comments>
</file>

<file path=xl/comments2.xml><?xml version="1.0" encoding="utf-8"?>
<comments xmlns="http://schemas.openxmlformats.org/spreadsheetml/2006/main">
  <authors>
    <author>Juan Jose Figueiras Corzon</author>
  </authors>
  <commentList>
    <comment ref="B6" authorId="0" shapeId="0">
      <text>
        <r>
          <rPr>
            <b/>
            <sz val="9"/>
            <color indexed="81"/>
            <rFont val="Arial"/>
            <family val="2"/>
          </rPr>
          <t>Juan Jose Figueiras Corzon:</t>
        </r>
        <r>
          <rPr>
            <sz val="9"/>
            <color indexed="81"/>
            <rFont val="Arial"/>
            <family val="2"/>
          </rPr>
          <t xml:space="preserve">
Speed &amp; Scalability
</t>
        </r>
      </text>
    </comment>
  </commentList>
</comments>
</file>

<file path=xl/comments3.xml><?xml version="1.0" encoding="utf-8"?>
<comments xmlns="http://schemas.openxmlformats.org/spreadsheetml/2006/main">
  <authors>
    <author>Juan Jose Figueiras Corzon</author>
  </authors>
  <commentList>
    <comment ref="A18" authorId="0" shapeId="0">
      <text>
        <r>
          <rPr>
            <b/>
            <sz val="9"/>
            <color indexed="81"/>
            <rFont val="Arial"/>
            <family val="2"/>
          </rPr>
          <t>Juan Jose Figueiras Corzon:</t>
        </r>
        <r>
          <rPr>
            <sz val="9"/>
            <color indexed="81"/>
            <rFont val="Arial"/>
            <family val="2"/>
          </rPr>
          <t xml:space="preserve">
Diego Cassinera dijo que estas dos eran aplicativos
</t>
        </r>
      </text>
    </comment>
  </commentList>
</comments>
</file>

<file path=xl/sharedStrings.xml><?xml version="1.0" encoding="utf-8"?>
<sst xmlns="http://schemas.openxmlformats.org/spreadsheetml/2006/main" count="591" uniqueCount="320">
  <si>
    <t>Posting</t>
  </si>
  <si>
    <t>Search (find, read)</t>
  </si>
  <si>
    <t>Contact</t>
  </si>
  <si>
    <t>Social Relationships</t>
  </si>
  <si>
    <t>Registration</t>
  </si>
  <si>
    <t>Alerts (Decommissioning)</t>
  </si>
  <si>
    <t>Ads Around Me</t>
  </si>
  <si>
    <t>Feature Ads</t>
  </si>
  <si>
    <t>AdSense</t>
  </si>
  <si>
    <t>Business Class</t>
  </si>
  <si>
    <t>Business Service</t>
  </si>
  <si>
    <t>CS</t>
  </si>
  <si>
    <t>Moderation</t>
  </si>
  <si>
    <t>CS / Moderation</t>
  </si>
  <si>
    <t>Back Office</t>
  </si>
  <si>
    <t>Data Warehouse / BI / Analytics</t>
  </si>
  <si>
    <t>Hydra</t>
  </si>
  <si>
    <t>Google Analytics</t>
  </si>
  <si>
    <t>Reporting</t>
  </si>
  <si>
    <t>Tracking</t>
  </si>
  <si>
    <t>Billing</t>
  </si>
  <si>
    <t>Application</t>
  </si>
  <si>
    <t>e-mail</t>
  </si>
  <si>
    <t>External Service</t>
  </si>
  <si>
    <t>Facebook</t>
  </si>
  <si>
    <t>Google Ads</t>
  </si>
  <si>
    <t>IT Service / Platform</t>
  </si>
  <si>
    <t xml:space="preserve">Site (OLX, MA, Verticals, White Labeling)
</t>
  </si>
  <si>
    <t>AKAMAI</t>
  </si>
  <si>
    <t>Click&amp;Buy
Dinero Mail
Money Bookers
Adyen</t>
  </si>
  <si>
    <t>Sphinx</t>
  </si>
  <si>
    <t>Billing
Spam Handler</t>
  </si>
  <si>
    <t>CAL</t>
  </si>
  <si>
    <t>Description</t>
  </si>
  <si>
    <t>Owner</t>
  </si>
  <si>
    <t xml:space="preserve">Availability </t>
  </si>
  <si>
    <t>Reliability</t>
  </si>
  <si>
    <t>Maintenability</t>
  </si>
  <si>
    <t xml:space="preserve">Java Script in the page for Google
</t>
  </si>
  <si>
    <t>Rel. hours</t>
  </si>
  <si>
    <t>Maint h.</t>
  </si>
  <si>
    <t>Service Hours</t>
  </si>
  <si>
    <t>7 x 24</t>
  </si>
  <si>
    <t>UnAv. Hours</t>
  </si>
  <si>
    <t>Restrictions &amp; Risks</t>
  </si>
  <si>
    <t>Mariano Videla</t>
  </si>
  <si>
    <t>Spam Handler</t>
  </si>
  <si>
    <t>Owner N</t>
  </si>
  <si>
    <t xml:space="preserve">Wesley Blackmore 
Pedro Vidal </t>
  </si>
  <si>
    <t xml:space="preserve">Sell Side
</t>
  </si>
  <si>
    <t>Connectivity &amp; Social Media</t>
  </si>
  <si>
    <t>Kelly Ledger
Natalia Vecchio</t>
  </si>
  <si>
    <t>Notes, Restrictions &amp; Risks</t>
  </si>
  <si>
    <t>The user found the item and want to contact seller
Contact details should be shown to user</t>
  </si>
  <si>
    <t>Show people related to the item interfacing with Facebook …</t>
  </si>
  <si>
    <t>??</t>
  </si>
  <si>
    <t>Not restrictive.
User can perform Postings and Contacting without registration</t>
  </si>
  <si>
    <t>Shows other users near user location selling goods</t>
  </si>
  <si>
    <t>Only for Mobile platform
Client Side</t>
  </si>
  <si>
    <t>Monetization</t>
  </si>
  <si>
    <t xml:space="preserve">Gustavo Smidt </t>
  </si>
  <si>
    <t>Feature Classified Ads</t>
  </si>
  <si>
    <t>AdSense or Ad Serving</t>
  </si>
  <si>
    <t xml:space="preserve">Ad Sense from Google
Ads from double click
</t>
  </si>
  <si>
    <t>Payment Methods
Payment Gateways:  Click&amp;Buy, Dinero Mail, Money Bookers, Adyen</t>
  </si>
  <si>
    <t>Back end</t>
  </si>
  <si>
    <t>It does not affect Inorganic traffic</t>
  </si>
  <si>
    <t>No Business Owner</t>
  </si>
  <si>
    <t>Marketeer</t>
  </si>
  <si>
    <t>P Kruk</t>
  </si>
  <si>
    <t xml:space="preserve">Reporting </t>
  </si>
  <si>
    <t>CRM</t>
  </si>
  <si>
    <t>There is a project to integrate CRM + Spam Handler + emails (150 days - ongoing????)</t>
  </si>
  <si>
    <t>Tools for Business decision support</t>
  </si>
  <si>
    <t>Not possible to spent a day without information</t>
  </si>
  <si>
    <t>Click&amp;Buy</t>
  </si>
  <si>
    <t>Money Bookers</t>
  </si>
  <si>
    <t>Adyen</t>
  </si>
  <si>
    <t>Finance</t>
  </si>
  <si>
    <t>Application / Process</t>
  </si>
  <si>
    <t>Country DNS Registration &amp; Renewal</t>
  </si>
  <si>
    <t>Payment gateway</t>
  </si>
  <si>
    <t>Google Ads Service</t>
  </si>
  <si>
    <t>API.OLX.com</t>
  </si>
  <si>
    <t>DAL</t>
  </si>
  <si>
    <t>ClassItems</t>
  </si>
  <si>
    <t xml:space="preserve">SPD: Solar Post Daemon </t>
  </si>
  <si>
    <t>Filters</t>
  </si>
  <si>
    <t>Item Page</t>
  </si>
  <si>
    <t>Checkmail Crone</t>
  </si>
  <si>
    <t>Send Mail Crone</t>
  </si>
  <si>
    <t>My OLX</t>
  </si>
  <si>
    <t>Java Script in the page for Google</t>
  </si>
  <si>
    <t>SH-Get-Queue</t>
  </si>
  <si>
    <t>SH-update-pst</t>
  </si>
  <si>
    <t>It works with 2 databases
Master &amp; Slave
Arquitecture Is working on request independence by appliing Models</t>
  </si>
  <si>
    <t>Find &amp; Search</t>
  </si>
  <si>
    <t>SAS</t>
  </si>
  <si>
    <t>Extremely Critical
8 Pools of servers + Pool verticals
40 Physical equipment full dedicated
Reading in their local disc
Models is going to be implemented with high level verbs in order to speed up list feedback 
SLA with RackSpace
We could loose 20% Capacity and the site will still work
Average server use 33%, Databases 50%</t>
  </si>
  <si>
    <t>Developed by OLX</t>
  </si>
  <si>
    <t xml:space="preserve">rewriting program
</t>
  </si>
  <si>
    <t>Google Anaitics</t>
  </si>
  <si>
    <t xml:space="preserve">Authomatic moderation </t>
  </si>
  <si>
    <t>IT Services</t>
  </si>
  <si>
    <t>External Services</t>
  </si>
  <si>
    <t>Get email from mail queue</t>
  </si>
  <si>
    <t>Put email for Posting</t>
  </si>
  <si>
    <t>Close Items</t>
  </si>
  <si>
    <t>Delete Item - User Request</t>
  </si>
  <si>
    <t>Read OLX-Lucene and writes Solar Index</t>
  </si>
  <si>
    <t xml:space="preserve">Other processes </t>
  </si>
  <si>
    <r>
      <t xml:space="preserve">70% Effectivity. Pre moderation is a critical path. Classified do not appear before this process finishes. 
The seller could not see the classifed meanwhile the moderation is pending
</t>
    </r>
    <r>
      <rPr>
        <b/>
        <sz val="10"/>
        <rFont val="Arial"/>
        <family val="2"/>
      </rPr>
      <t>Risk:</t>
    </r>
    <r>
      <rPr>
        <sz val="10"/>
        <rFont val="Arial"/>
      </rPr>
      <t xml:space="preserve"> "Bright Sector" this application was written by an external provider. OLX does not have the source code
After this, manual intervention is required: how to???</t>
    </r>
  </si>
  <si>
    <t>Serves different site options for finding
Filters talk to Solar regarding an activated filter or a search argument. Talks also to DDBB in order to draw the resulting screen</t>
  </si>
  <si>
    <t>Page for user classified</t>
  </si>
  <si>
    <t>FTW (F1)</t>
  </si>
  <si>
    <t>FTW (F1) or Buy</t>
  </si>
  <si>
    <t>Idem DAL but for emails</t>
  </si>
  <si>
    <t>F2</t>
  </si>
  <si>
    <t>Contact Page</t>
  </si>
  <si>
    <t>Similar to Solar but smaller</t>
  </si>
  <si>
    <t>Adsense code for Google Ads</t>
  </si>
  <si>
    <t>Cache application</t>
  </si>
  <si>
    <t>Mobile</t>
  </si>
  <si>
    <t>Phone models capabilities</t>
  </si>
  <si>
    <t>This allows mobile application better  configure user iteraction</t>
  </si>
  <si>
    <t>Email Templates</t>
  </si>
  <si>
    <t>Santiago Santini</t>
  </si>
  <si>
    <t>Francisco Achaval</t>
  </si>
  <si>
    <t>BI</t>
  </si>
  <si>
    <t>Domain Administration</t>
  </si>
  <si>
    <t>Ultra DNS</t>
  </si>
  <si>
    <t>Infra</t>
  </si>
  <si>
    <t>PG</t>
  </si>
  <si>
    <t>Country DNS Authority (Broker)</t>
  </si>
  <si>
    <t>CDN Config &amp; Admin</t>
  </si>
  <si>
    <t>Data Center Config &amp; Administration</t>
  </si>
  <si>
    <t>Capacity planning, design, provider request, configuration and administration</t>
  </si>
  <si>
    <t>8 x 5 + on call</t>
  </si>
  <si>
    <t>Rackspace</t>
  </si>
  <si>
    <t xml:space="preserve">Infra </t>
  </si>
  <si>
    <t>Monitoring Services</t>
  </si>
  <si>
    <t>Web Metrics</t>
  </si>
  <si>
    <t>Response time monitoring around the world</t>
  </si>
  <si>
    <t>e-mail, CRM, Question Handler</t>
  </si>
  <si>
    <t>Question Handler</t>
  </si>
  <si>
    <t>Dowload emails and administering by language and operators availability</t>
  </si>
  <si>
    <r>
      <rPr>
        <b/>
        <sz val="10"/>
        <rFont val="Arial"/>
        <family val="2"/>
      </rPr>
      <t>Risk:</t>
    </r>
    <r>
      <rPr>
        <sz val="10"/>
        <rFont val="Arial"/>
      </rPr>
      <t xml:space="preserve"> "Bright Sector" this application was written by an external provider. OLX does not have the source code
</t>
    </r>
  </si>
  <si>
    <t>Santiago Santini
&amp; 
PG</t>
  </si>
  <si>
    <t>Site Admin</t>
  </si>
  <si>
    <t>Gestion de Contenido</t>
  </si>
  <si>
    <t>e-mail, CRM, Question Handler, Site Admin</t>
  </si>
  <si>
    <t>Esto lo hace una aplicación que se llama Feeds</t>
  </si>
  <si>
    <t>Solr</t>
  </si>
  <si>
    <t>Cahing &amp; Acceleration features &amp; technique for improving customer experience and modulate demand</t>
  </si>
  <si>
    <t>Domains Contract</t>
  </si>
  <si>
    <t>DNSs configuration &amp; support</t>
  </si>
  <si>
    <t>9 x 5 + on call</t>
  </si>
  <si>
    <t>Branding</t>
  </si>
  <si>
    <t>Caching &amp; Acceleration Services: Configuration and administration</t>
  </si>
  <si>
    <t>Response time monitoring worldwide: Configuration &amp; Operation</t>
  </si>
  <si>
    <t>Solr
Spam Handler
Billing
DAL</t>
  </si>
  <si>
    <t>e-mail
Spam Handler
DAL
CAL</t>
  </si>
  <si>
    <t>e-mail
CAL</t>
  </si>
  <si>
    <t xml:space="preserve">
BS: Bright Sector
SH-Get-Queue
SH-update-pst</t>
  </si>
  <si>
    <t xml:space="preserve">Solr
Spam Handler
Billing
DAL
</t>
  </si>
  <si>
    <t xml:space="preserve">Solr
</t>
  </si>
  <si>
    <t>e-mail
Spam Handler
DAL
CAL</t>
  </si>
  <si>
    <t xml:space="preserve">Billing
Spam Handler
</t>
  </si>
  <si>
    <t>OLX.xxx</t>
  </si>
  <si>
    <t xml:space="preserve">
Item Page
Checkmail Crone
Send Mail Crone
Maiing Rules
My OLX</t>
  </si>
  <si>
    <t>Contact (Mobile)</t>
  </si>
  <si>
    <t>Posting (Mobile)</t>
  </si>
  <si>
    <t xml:space="preserve">Search (find, read) - (Mobile) </t>
  </si>
  <si>
    <t>Feature Ads (Mobile)</t>
  </si>
  <si>
    <t>Sphinx
Open X
Web Services
OLX.xxx
Java Script</t>
  </si>
  <si>
    <t>m.OLX.xxx</t>
  </si>
  <si>
    <t>Mail Rules</t>
  </si>
  <si>
    <t xml:space="preserve">
</t>
  </si>
  <si>
    <t>API.OLX.com
OCL.OLX.com
m.OLX.xxx
Sphinx
Open X
Web Services
Java Script</t>
  </si>
  <si>
    <t xml:space="preserve">
Bright Sector
</t>
  </si>
  <si>
    <t>Spam Handler
Solr
e-mail
DAL</t>
  </si>
  <si>
    <t xml:space="preserve">
SPD: Solr Post Daemon
ClassItems
</t>
  </si>
  <si>
    <t>Business Support</t>
  </si>
  <si>
    <t>Marketing</t>
  </si>
  <si>
    <t>Santiago Santini 
&amp; 
PG</t>
  </si>
  <si>
    <t>Pablo Morales</t>
  </si>
  <si>
    <t>Bright Sector</t>
  </si>
  <si>
    <t>Spam Handler provider</t>
  </si>
  <si>
    <r>
      <rPr>
        <b/>
        <sz val="10"/>
        <rFont val="Arial"/>
        <family val="2"/>
      </rPr>
      <t>Risk:</t>
    </r>
    <r>
      <rPr>
        <sz val="10"/>
        <rFont val="Arial"/>
      </rPr>
      <t xml:space="preserve"> OLX does not have the source code </t>
    </r>
  </si>
  <si>
    <r>
      <t xml:space="preserve">Static content 80%
Dynamic content 60%
</t>
    </r>
    <r>
      <rPr>
        <b/>
        <sz val="10"/>
        <rFont val="Arial"/>
        <family val="2"/>
      </rPr>
      <t>Risk:</t>
    </r>
    <r>
      <rPr>
        <sz val="10"/>
        <rFont val="Arial"/>
      </rPr>
      <t xml:space="preserve"> Only One Provider (even worse it does not accept restricted material content - OLX does not eliminate it yet)
</t>
    </r>
  </si>
  <si>
    <t>Five Minutes Ltd</t>
  </si>
  <si>
    <r>
      <rPr>
        <b/>
        <sz val="10"/>
        <rFont val="Arial"/>
        <family val="2"/>
      </rPr>
      <t>Risk:</t>
    </r>
    <r>
      <rPr>
        <sz val="10"/>
        <rFont val="Arial"/>
      </rPr>
      <t xml:space="preserve"> ??</t>
    </r>
  </si>
  <si>
    <t>Mobile Android development provider</t>
  </si>
  <si>
    <t>MRM</t>
  </si>
  <si>
    <t>Dev</t>
  </si>
  <si>
    <t>Yandex</t>
  </si>
  <si>
    <t>PB</t>
  </si>
  <si>
    <t>Google Ad Sense code - Russia</t>
  </si>
  <si>
    <t>DNS ??</t>
  </si>
  <si>
    <t>Traslation Services</t>
  </si>
  <si>
    <t>F2
SAS</t>
  </si>
  <si>
    <t>SAS or P del Grosso</t>
  </si>
  <si>
    <t>P del Grosso</t>
  </si>
  <si>
    <t>Revenues</t>
  </si>
  <si>
    <t>Santiago Santini
PG</t>
  </si>
  <si>
    <t>CS
Infra 
SAS</t>
  </si>
  <si>
    <t>Load Inorganic traffic
Feeds</t>
  </si>
  <si>
    <t>Feature Adds</t>
  </si>
  <si>
    <t>Adds to posts</t>
  </si>
  <si>
    <t>Arq</t>
  </si>
  <si>
    <t>Diego Casinera</t>
  </si>
  <si>
    <t>Posting - Category Selection</t>
  </si>
  <si>
    <t>Posting - Upload photos</t>
  </si>
  <si>
    <t>If a user can upload at least1 Photo, it is ok for emergency not for BAU</t>
  </si>
  <si>
    <t>Posting - Gmaps</t>
  </si>
  <si>
    <t>Contact Seller</t>
  </si>
  <si>
    <t xml:space="preserve">Kelly Ledger
</t>
  </si>
  <si>
    <t>VP Mobile</t>
  </si>
  <si>
    <t>Simon Berger-Perrin</t>
  </si>
  <si>
    <t>PM</t>
  </si>
  <si>
    <t>Feature Ads Posting</t>
  </si>
  <si>
    <t>Feature Ads - Show</t>
  </si>
  <si>
    <t>5 x 8</t>
  </si>
  <si>
    <t>Manage/Ensure Domains Contract &amp; Renewal</t>
  </si>
  <si>
    <t>UnAv. 
Days</t>
  </si>
  <si>
    <t>UnAv. 
Hours</t>
  </si>
  <si>
    <t xml:space="preserve">Reliability 
Days
</t>
  </si>
  <si>
    <t>Reliability
(MTBF)
Hours</t>
  </si>
  <si>
    <t>Maintenance Window
hours/year</t>
  </si>
  <si>
    <t>Reliability: a measure of how long a service, component or CI can perform its agreed function without interruption. The reliability of the service can be improved by increasing the reliability of individual components or by increasing the resilience of the service to individual component failure (i.e. increasing the component redundancy, e.g. by using load-balancing techniques). It is often measured and reported as Mean Time Between Service Incidents (MTBSI) or Mean Time Between Failures (MTBF):</t>
  </si>
  <si>
    <t>Maintainability: a measure of how quickly and effectively a service, component or CI can be restored to normal working after a failure. It is measured and reported as Mean Time to Restore Service (MTRS) and should be calculated using the following formula:</t>
  </si>
  <si>
    <t>Note: Only AST (Agreed Service Time should be considered)</t>
  </si>
  <si>
    <t>Maintenance Window
Weekly</t>
  </si>
  <si>
    <t>Any</t>
  </si>
  <si>
    <t>Posting Inorganic
(Feeds)</t>
  </si>
  <si>
    <t>5 x 14
4 to 18</t>
  </si>
  <si>
    <t xml:space="preserve">Post classifieds
30% Organic
</t>
  </si>
  <si>
    <t>Due to frequent updates, site becomes read only during the deploy. Consequence: attempts to Organic traffic</t>
  </si>
  <si>
    <t xml:space="preserve">If it is possible to continue posting without Gmaps, it is not critical
It must be not blocking to continue posting
It is a Service from Google
</t>
  </si>
  <si>
    <t xml:space="preserve">If the system does not loose the email, this is not as critical as others
It will be more critical when we start with new mailbox service (15th August - 1st phase)
</t>
  </si>
  <si>
    <t>It is critical, but if it is necessary to put is down to the end of the month in order to ensure OLX will bill all it does not matter.
Minimal disruption if not available, it could be charged later
When Adyen become available it will be possible to charge it directly, not now that users should be registered at Paypal or Dineromail
Started in USA</t>
  </si>
  <si>
    <t xml:space="preserve">1h by week ok
+ than 1h needs Adrian for approval
+ than 2h needs Fabrice / PK for approval
</t>
  </si>
  <si>
    <t xml:space="preserve">1h by week ok
+ than 1h needs Adrian for approval
+ than 2h needs Santiago Santini for approval
</t>
  </si>
  <si>
    <t>Can be down by 3 hours</t>
  </si>
  <si>
    <t xml:space="preserve">3h by week ok
+ than 3h needs Adrian for approval
</t>
  </si>
  <si>
    <t>There is a lot of traffic during morning hours (8:00 to 10:00) . High critical for Asia and America</t>
  </si>
  <si>
    <t xml:space="preserve">Post classifieds - Localize in map
30% Organic
</t>
  </si>
  <si>
    <t xml:space="preserve">Post classifieds - upload photos
30% Organic
</t>
  </si>
  <si>
    <t>Domain Contract &amp; Renewal</t>
  </si>
  <si>
    <t>Feeds - Inorganic
70% Classifieds are Inorganic (coming from other sites)</t>
  </si>
  <si>
    <t xml:space="preserve">Inorganic update feed is overwhelming OLX processing capacity. Consequence: Site is not up to date (Capacity Issue) 
</t>
  </si>
  <si>
    <t>May be unavailable:  
A synchronic Process</t>
  </si>
  <si>
    <t>1% unavailability during non peak hours does not affect But it absolutely  critical during peak hours
70% of the revenue for OLX
The platform is from Google
We should ensure OLX site is showing the ads
If Google is not working it should be an immediate disconnect in order to avoid delays in showing pages waiting for Google answer</t>
  </si>
  <si>
    <t>Every Classified has to be moderated before published. This specially affects organic traffic</t>
  </si>
  <si>
    <t xml:space="preserve">98,5% Are buyers, 1,5% sellers, this service is the most critical
But if the user can search, follow the list even without using filters, it may be a degraded but accepted service
</t>
  </si>
  <si>
    <r>
      <t xml:space="preserve">If it is possible to process batch the Ads, it is not a problem. We do not lose Adds
We produce only 2% revenue with this. It may be not work but the user should not be blocked by this
If it is down, the site still works, but it is critical for getting money
It is an old platform and sometimes does not work properly (Capacity Issue): each search or list asks feature ads platform
</t>
    </r>
    <r>
      <rPr>
        <b/>
        <sz val="10"/>
        <rFont val="Arial"/>
        <family val="2"/>
      </rPr>
      <t>Very few Ads (7000 today) but this platform does not scale: 10000 is the limits
Rewriting process (what applications???)</t>
    </r>
  </si>
  <si>
    <t>Less critical than post Feature Adds, but should be granted that if it is not working, the user can see classified anyway</t>
  </si>
  <si>
    <t>Going to be decommissioned</t>
  </si>
  <si>
    <t>User can register as OLX Site user
Direct to OLX, or
by means of Facebook logging</t>
  </si>
  <si>
    <t>8 x 5</t>
  </si>
  <si>
    <t>Write &amp; read Data Base Service for:
Posting
Contact Seller
Spam Handler
Registration</t>
  </si>
  <si>
    <t>24 x 7</t>
  </si>
  <si>
    <r>
      <rPr>
        <b/>
        <sz val="10"/>
        <rFont val="Arial"/>
        <family val="2"/>
      </rPr>
      <t>Por qué existe esto si tenemos gestor de contenidos
Se mantienen los dos (PB)</t>
    </r>
    <r>
      <rPr>
        <sz val="10"/>
        <rFont val="Arial"/>
      </rPr>
      <t xml:space="preserve">
</t>
    </r>
  </si>
  <si>
    <t>On Design</t>
  </si>
  <si>
    <t>Stephane Trano</t>
  </si>
  <si>
    <t>Traslations?</t>
  </si>
  <si>
    <t>Gustavo Smith 
Pablo Morales</t>
  </si>
  <si>
    <t>Sell side</t>
  </si>
  <si>
    <t>Pablo del Grosso</t>
  </si>
  <si>
    <t>Architecture</t>
  </si>
  <si>
    <t>DC</t>
  </si>
  <si>
    <t>Revenue</t>
  </si>
  <si>
    <t>Pablo del Gross</t>
  </si>
  <si>
    <t>Emiliano Suarez</t>
  </si>
  <si>
    <t>P del Grosso
Mariano Videla</t>
  </si>
  <si>
    <t>Revenues + F2</t>
  </si>
  <si>
    <t>Pablo Morales
Pablo del Grosso</t>
  </si>
  <si>
    <t>REST Application Programming Interface for connecting Mobile Applications that run on devices with OLX processes</t>
  </si>
  <si>
    <t>Queries and updates follow the same flow like web user, and it also has some extra flows specific of the mobile platform (push notifications registration, around me feature, etc). All the actions are performed accesing the backend service called OCL.</t>
  </si>
  <si>
    <t xml:space="preserve">Mobile Device Database: WURFL </t>
  </si>
  <si>
    <r>
      <t xml:space="preserve">Phone models capabilities databases based on the </t>
    </r>
    <r>
      <rPr>
        <sz val="10"/>
        <color indexed="12"/>
        <rFont val="Arial"/>
        <family val="2"/>
      </rPr>
      <t>http://wurfl.sourceforge.net/</t>
    </r>
    <r>
      <rPr>
        <sz val="10"/>
        <rFont val="Arial"/>
      </rPr>
      <t xml:space="preserve"> project</t>
    </r>
  </si>
  <si>
    <t xml:space="preserve">The application depends it's rendering onthe usage of the database (based on the capabilities a certain rendering is applied). It was a fail safe mode that runs over a structure of files that could be created by the application but usually the data is available on memcache. The process of loading the data on memcache is done by an async script known by the INFR Team and also FAILSAFE mode is reported on the app logs if it's not loaded on memcache. </t>
  </si>
  <si>
    <r>
      <t xml:space="preserve">rewriting program
1 Database cluster
Master and 2 slaves
APP2 read a database table and if it succeeds out of filtering It writes on the other
</t>
    </r>
    <r>
      <rPr>
        <b/>
        <sz val="10"/>
        <rFont val="Arial"/>
        <family val="2"/>
      </rPr>
      <t>Limitation:</t>
    </r>
    <r>
      <rPr>
        <sz val="10"/>
        <rFont val="Arial"/>
      </rPr>
      <t xml:space="preserve"> Capacity Issue Memory (if we get more than 100000 it crashes)
</t>
    </r>
    <r>
      <rPr>
        <b/>
        <sz val="10"/>
        <rFont val="Arial"/>
        <family val="2"/>
      </rPr>
      <t>Redisgning:</t>
    </r>
    <r>
      <rPr>
        <sz val="10"/>
        <rFont val="Arial"/>
      </rPr>
      <t xml:space="preserve"> moving filtering to each machine that is sending. Mobile Push notifications are queued in this process when an email is ok to be sent.</t>
    </r>
  </si>
  <si>
    <t>Processes the olx_email_data queue (that holds emails generated by the mobile platform) and uses the main site rendering engine for templating (and generation of links) to create the emails that will be send.</t>
  </si>
  <si>
    <t>This process has interaction with OCL to request the data to process and insert it in the checkmail cron process, or sendmail cron process (only contact seller emails go thru the checkmail cron process). Also if this process is stopped, no notification (email/push not) will be generated from actions performed on the mobile platform.</t>
  </si>
  <si>
    <t>OCL (OLX Common Layer) ocl.olx.com</t>
  </si>
  <si>
    <t>Developed initially as a common layer for OLX, OCL is a RESTLike service that provides different data models and allows interaction with all the app flows of OLX.</t>
  </si>
  <si>
    <t>OCL access directly to DB Resources, SOLR, and memcache and also uses the shared library for certain actions. We also have a dependency with the posting ajax scripts of the main site to make Postings. The last one also with the shared lib are risks. Right now there are starting to be also some dependencies with CAL Service.</t>
  </si>
  <si>
    <t xml:space="preserve">API.OLX.com
OCL.OLX.com
Mobile Device Database: WURFL 
m.OLX.xxx
SPD: Solr Post Daemon
ClassItems
</t>
  </si>
  <si>
    <t xml:space="preserve">API.OLX.com
OCL.OLX.com
Mobile Device Database: WURFL 
m.OLX.xxx
</t>
  </si>
  <si>
    <t>API.OLX.com
OCL.OLX.com
m.OLX.xxx
Item Page
Checkmail Crone
Send Mail Crone
Mailing Rules
My OLX</t>
  </si>
  <si>
    <t xml:space="preserve">Maintenability
(MTRS)
hoursUnav / </t>
  </si>
  <si>
    <t>Availability</t>
  </si>
  <si>
    <t>Market</t>
  </si>
  <si>
    <t>Buseness Service</t>
  </si>
  <si>
    <t>Availability Hs.</t>
  </si>
  <si>
    <t>Availability %</t>
  </si>
  <si>
    <t>Priority</t>
  </si>
  <si>
    <t xml:space="preserve">Urgency </t>
  </si>
  <si>
    <t xml:space="preserve">Impact </t>
  </si>
  <si>
    <t>High / Medium / Low</t>
  </si>
  <si>
    <t>Critial / High / Moderate  / Low / Planning</t>
  </si>
  <si>
    <t>SLA Agreed</t>
  </si>
  <si>
    <t>SNOW Code</t>
  </si>
  <si>
    <t>Owner Grp</t>
  </si>
  <si>
    <t>Owner Name</t>
  </si>
  <si>
    <t>IT Support</t>
  </si>
  <si>
    <t>Support Bussiness</t>
  </si>
  <si>
    <t>Change Approval</t>
  </si>
  <si>
    <t>Change Notification</t>
  </si>
  <si>
    <t>Incident Notification</t>
  </si>
  <si>
    <t>Crisis committee</t>
  </si>
  <si>
    <t>Class</t>
  </si>
  <si>
    <t>Service</t>
  </si>
  <si>
    <t>Condition to critical incident</t>
  </si>
  <si>
    <t>Provides to the service</t>
  </si>
  <si>
    <t>Depends on service</t>
  </si>
  <si>
    <t xml:space="preserve">Infrastructure Hardware </t>
  </si>
  <si>
    <t>Contingency Plan</t>
  </si>
  <si>
    <t>Active monitoring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</si>
</sst>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b/>
      <sz val="10"/>
      <name val="Arial"/>
      <family val="2"/>
    </font>
    <font>
      <sz val="8"/>
      <name val="Arial"/>
      <family val="2"/>
    </font>
    <font>
      <b/>
      <sz val="12"/>
      <name val="Arial"/>
      <family val="2"/>
    </font>
    <font>
      <sz val="10"/>
      <name val="Helv"/>
    </font>
    <font>
      <sz val="12"/>
      <name val="Arial"/>
      <family val="2"/>
    </font>
    <font>
      <b/>
      <sz val="14"/>
      <name val="Arial"/>
      <family val="2"/>
    </font>
    <font>
      <b/>
      <sz val="16"/>
      <name val="Arial"/>
      <family val="2"/>
    </font>
    <font>
      <sz val="9"/>
      <color indexed="81"/>
      <name val="Arial"/>
      <family val="2"/>
    </font>
    <font>
      <b/>
      <sz val="9"/>
      <color indexed="81"/>
      <name val="Arial"/>
      <family val="2"/>
    </font>
    <font>
      <b/>
      <sz val="12"/>
      <color indexed="9"/>
      <name val="Arial"/>
      <family val="2"/>
    </font>
    <font>
      <sz val="10"/>
      <color indexed="12"/>
      <name val="Arial"/>
      <family val="2"/>
    </font>
    <font>
      <b/>
      <sz val="12"/>
      <color theme="0"/>
      <name val="Arial"/>
      <family val="2"/>
    </font>
    <font>
      <b/>
      <sz val="16"/>
      <color theme="0"/>
      <name val="Arial"/>
      <family val="2"/>
    </font>
    <font>
      <b/>
      <sz val="12"/>
      <color rgb="FFFF0000"/>
      <name val="Arial"/>
      <family val="2"/>
    </font>
  </fonts>
  <fills count="9">
    <fill>
      <patternFill patternType="none"/>
    </fill>
    <fill>
      <patternFill patternType="gray125"/>
    </fill>
    <fill>
      <patternFill patternType="solid">
        <fgColor indexed="10"/>
        <bgColor indexed="60"/>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CCFFCC"/>
        <bgColor indexed="64"/>
      </patternFill>
    </fill>
    <fill>
      <patternFill patternType="solid">
        <fgColor theme="0" tint="-4.9989318521683403E-2"/>
        <bgColor indexed="64"/>
      </patternFill>
    </fill>
  </fills>
  <borders count="19">
    <border>
      <left/>
      <right/>
      <top/>
      <bottom/>
      <diagonal/>
    </border>
    <border>
      <left/>
      <right/>
      <top/>
      <bottom style="thin">
        <color indexed="9"/>
      </bottom>
      <diagonal/>
    </border>
    <border>
      <left/>
      <right/>
      <top style="thin">
        <color indexed="64"/>
      </top>
      <bottom style="thin">
        <color indexed="64"/>
      </bottom>
      <diagonal/>
    </border>
    <border>
      <left/>
      <right/>
      <top/>
      <bottom style="thin">
        <color indexed="64"/>
      </bottom>
      <diagonal/>
    </border>
    <border>
      <left/>
      <right/>
      <top style="thin">
        <color indexed="23"/>
      </top>
      <bottom style="thin">
        <color indexed="23"/>
      </bottom>
      <diagonal/>
    </border>
    <border>
      <left/>
      <right/>
      <top style="thin">
        <color indexed="64"/>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style="thin">
        <color theme="0"/>
      </left>
      <right/>
      <top/>
      <bottom/>
      <diagonal/>
    </border>
    <border>
      <left style="thin">
        <color theme="0"/>
      </left>
      <right/>
      <top style="thin">
        <color theme="0"/>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left>
      <right style="thin">
        <color theme="0"/>
      </right>
      <top/>
      <bottom/>
      <diagonal/>
    </border>
    <border>
      <left/>
      <right/>
      <top/>
      <bottom style="thin">
        <color theme="1" tint="0.499984740745262"/>
      </bottom>
      <diagonal/>
    </border>
    <border>
      <left/>
      <right/>
      <top style="thin">
        <color indexed="64"/>
      </top>
      <bottom style="thin">
        <color theme="1" tint="0.499984740745262"/>
      </bottom>
      <diagonal/>
    </border>
    <border>
      <left/>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5" fillId="0" borderId="0"/>
  </cellStyleXfs>
  <cellXfs count="91">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3" fillId="3" borderId="0" xfId="0" applyFont="1" applyFill="1" applyAlignment="1">
      <alignment vertical="top" wrapText="1"/>
    </xf>
    <xf numFmtId="0" fontId="13" fillId="3" borderId="6" xfId="0" applyFont="1" applyFill="1" applyBorder="1" applyAlignment="1">
      <alignment vertical="top" wrapText="1"/>
    </xf>
    <xf numFmtId="0" fontId="13" fillId="3" borderId="7" xfId="0" applyFont="1" applyFill="1" applyBorder="1" applyAlignment="1">
      <alignment vertical="top" wrapText="1"/>
    </xf>
    <xf numFmtId="0" fontId="13" fillId="3" borderId="8" xfId="0" applyFont="1" applyFill="1" applyBorder="1" applyAlignment="1">
      <alignment vertical="top" wrapText="1"/>
    </xf>
    <xf numFmtId="0" fontId="4" fillId="4" borderId="0" xfId="0" applyFont="1" applyFill="1" applyAlignment="1">
      <alignment vertical="top" wrapText="1"/>
    </xf>
    <xf numFmtId="0" fontId="13" fillId="3" borderId="0" xfId="0" applyFont="1" applyFill="1" applyAlignment="1">
      <alignment vertical="center" wrapText="1"/>
    </xf>
    <xf numFmtId="0" fontId="13" fillId="3" borderId="9" xfId="0" applyFont="1" applyFill="1" applyBorder="1" applyAlignment="1">
      <alignment vertical="center" wrapText="1"/>
    </xf>
    <xf numFmtId="0" fontId="13" fillId="3" borderId="10" xfId="0" applyFont="1" applyFill="1" applyBorder="1" applyAlignment="1">
      <alignment vertical="top" wrapText="1"/>
    </xf>
    <xf numFmtId="0" fontId="14" fillId="5" borderId="0" xfId="0" applyFont="1" applyFill="1" applyAlignment="1">
      <alignment vertical="top" wrapText="1"/>
    </xf>
    <xf numFmtId="0" fontId="13" fillId="0" borderId="7" xfId="0" applyFont="1" applyFill="1" applyBorder="1" applyAlignment="1">
      <alignment vertical="top" wrapText="1"/>
    </xf>
    <xf numFmtId="0" fontId="4" fillId="0" borderId="0" xfId="0" applyFont="1" applyAlignment="1">
      <alignment vertical="top" wrapText="1"/>
    </xf>
    <xf numFmtId="0" fontId="4" fillId="4" borderId="11" xfId="0" applyFont="1" applyFill="1" applyBorder="1" applyAlignment="1">
      <alignment vertical="top" wrapText="1"/>
    </xf>
    <xf numFmtId="0" fontId="6" fillId="4" borderId="11" xfId="0" applyFont="1" applyFill="1" applyBorder="1" applyAlignment="1">
      <alignment vertical="top" wrapText="1"/>
    </xf>
    <xf numFmtId="0" fontId="4" fillId="4" borderId="12" xfId="0" applyFont="1" applyFill="1" applyBorder="1" applyAlignment="1">
      <alignment vertical="top" wrapText="1"/>
    </xf>
    <xf numFmtId="0" fontId="6" fillId="4" borderId="12" xfId="0" applyFont="1" applyFill="1" applyBorder="1" applyAlignment="1">
      <alignment vertical="top" wrapText="1"/>
    </xf>
    <xf numFmtId="0" fontId="0" fillId="0" borderId="0" xfId="0" applyAlignment="1">
      <alignment horizontal="center" vertical="top" wrapText="1"/>
    </xf>
    <xf numFmtId="0" fontId="13" fillId="6" borderId="13" xfId="0" applyFont="1" applyFill="1" applyBorder="1" applyAlignment="1">
      <alignment vertical="top" wrapText="1"/>
    </xf>
    <xf numFmtId="0" fontId="13" fillId="6" borderId="13" xfId="0" applyFont="1" applyFill="1" applyBorder="1" applyAlignment="1">
      <alignment horizontal="center" vertical="top" wrapText="1"/>
    </xf>
    <xf numFmtId="0" fontId="13" fillId="3" borderId="0" xfId="0" applyFont="1" applyFill="1" applyBorder="1" applyAlignment="1">
      <alignment vertical="top" wrapText="1"/>
    </xf>
    <xf numFmtId="0" fontId="8" fillId="0" borderId="2" xfId="0" applyFont="1" applyBorder="1" applyAlignment="1">
      <alignment horizontal="center" vertical="center" wrapText="1"/>
    </xf>
    <xf numFmtId="0" fontId="4" fillId="0" borderId="3" xfId="0" applyFont="1" applyBorder="1" applyAlignment="1">
      <alignment vertical="top" wrapText="1"/>
    </xf>
    <xf numFmtId="0" fontId="6" fillId="0" borderId="3" xfId="0" applyFont="1" applyBorder="1" applyAlignment="1">
      <alignment vertical="top" wrapText="1"/>
    </xf>
    <xf numFmtId="0" fontId="4" fillId="0" borderId="2" xfId="0" applyFont="1" applyBorder="1" applyAlignment="1">
      <alignment vertical="top" wrapText="1"/>
    </xf>
    <xf numFmtId="0" fontId="6" fillId="0" borderId="2" xfId="0" applyFont="1" applyBorder="1" applyAlignment="1">
      <alignment vertical="top" wrapText="1"/>
    </xf>
    <xf numFmtId="0" fontId="6" fillId="0" borderId="14" xfId="0" applyFont="1" applyBorder="1" applyAlignment="1">
      <alignment vertical="top" wrapText="1"/>
    </xf>
    <xf numFmtId="0" fontId="4" fillId="0" borderId="14" xfId="0" applyFont="1" applyBorder="1" applyAlignment="1">
      <alignment vertical="top" wrapText="1"/>
    </xf>
    <xf numFmtId="0" fontId="6" fillId="0" borderId="15" xfId="0" applyFont="1" applyBorder="1" applyAlignment="1">
      <alignment vertical="top" wrapText="1"/>
    </xf>
    <xf numFmtId="0" fontId="0" fillId="0" borderId="16" xfId="0" applyBorder="1"/>
    <xf numFmtId="0" fontId="0" fillId="0" borderId="16" xfId="0" applyBorder="1" applyAlignment="1">
      <alignment horizontal="center" vertical="top" wrapText="1"/>
    </xf>
    <xf numFmtId="0" fontId="0" fillId="0" borderId="16" xfId="0" applyBorder="1" applyAlignment="1">
      <alignment vertical="top" wrapText="1"/>
    </xf>
    <xf numFmtId="0" fontId="0" fillId="0" borderId="0" xfId="0" applyFill="1" applyAlignment="1">
      <alignment vertical="top" wrapText="1"/>
    </xf>
    <xf numFmtId="0" fontId="0" fillId="0" borderId="2" xfId="0" applyBorder="1" applyAlignment="1">
      <alignment horizontal="center" vertical="top" wrapText="1"/>
    </xf>
    <xf numFmtId="0" fontId="0" fillId="0" borderId="2" xfId="0" applyBorder="1" applyAlignment="1">
      <alignment vertical="top" wrapText="1"/>
    </xf>
    <xf numFmtId="0" fontId="4" fillId="0" borderId="16" xfId="0" applyFont="1" applyBorder="1" applyAlignment="1">
      <alignment vertical="top" wrapText="1"/>
    </xf>
    <xf numFmtId="0" fontId="7" fillId="0" borderId="0" xfId="0" applyFont="1" applyBorder="1" applyAlignment="1">
      <alignment vertical="center" wrapText="1"/>
    </xf>
    <xf numFmtId="0" fontId="4" fillId="0" borderId="16" xfId="0" applyFont="1" applyFill="1" applyBorder="1" applyAlignment="1">
      <alignment vertical="top" wrapText="1"/>
    </xf>
    <xf numFmtId="0" fontId="4" fillId="4" borderId="17" xfId="0" applyFont="1" applyFill="1" applyBorder="1" applyAlignment="1">
      <alignment vertical="top" wrapText="1"/>
    </xf>
    <xf numFmtId="0" fontId="0" fillId="0" borderId="2" xfId="0" applyFont="1" applyFill="1" applyBorder="1" applyAlignment="1">
      <alignment horizontal="center"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2" fontId="0" fillId="0" borderId="16" xfId="0" applyNumberFormat="1" applyBorder="1" applyAlignment="1">
      <alignment horizontal="center" vertical="top" wrapText="1"/>
    </xf>
    <xf numFmtId="0" fontId="0" fillId="0" borderId="0" xfId="0" applyAlignment="1">
      <alignment wrapText="1"/>
    </xf>
    <xf numFmtId="0" fontId="4" fillId="0" borderId="0" xfId="0" applyFont="1" applyAlignment="1">
      <alignment wrapText="1"/>
    </xf>
    <xf numFmtId="0" fontId="0" fillId="7" borderId="16" xfId="0" applyFill="1" applyBorder="1" applyAlignment="1">
      <alignment horizontal="center" vertical="top" wrapText="1"/>
    </xf>
    <xf numFmtId="0" fontId="6" fillId="0" borderId="16" xfId="0" applyFont="1" applyBorder="1" applyAlignment="1">
      <alignment vertical="top" wrapText="1"/>
    </xf>
    <xf numFmtId="0" fontId="0" fillId="0" borderId="16" xfId="0" applyFont="1" applyFill="1" applyBorder="1" applyAlignment="1">
      <alignment horizontal="center" vertical="top" wrapText="1"/>
    </xf>
    <xf numFmtId="0" fontId="6" fillId="0" borderId="0" xfId="0" applyFont="1" applyBorder="1" applyAlignment="1">
      <alignment vertical="top" wrapText="1"/>
    </xf>
    <xf numFmtId="0" fontId="4" fillId="0" borderId="0" xfId="0" applyFont="1" applyBorder="1" applyAlignment="1">
      <alignment vertical="top" wrapText="1"/>
    </xf>
    <xf numFmtId="0" fontId="4" fillId="4" borderId="7" xfId="0" applyFont="1" applyFill="1" applyBorder="1" applyAlignment="1">
      <alignment vertical="top" wrapText="1"/>
    </xf>
    <xf numFmtId="0" fontId="0" fillId="0" borderId="4" xfId="0" applyFont="1" applyFill="1" applyBorder="1" applyAlignment="1">
      <alignment vertical="top" wrapText="1"/>
    </xf>
    <xf numFmtId="0" fontId="11" fillId="2" borderId="1" xfId="0" applyFont="1" applyFill="1" applyBorder="1" applyAlignment="1">
      <alignment vertical="top" wrapText="1"/>
    </xf>
    <xf numFmtId="0" fontId="0" fillId="0" borderId="4" xfId="0" applyFont="1" applyBorder="1" applyAlignment="1">
      <alignment vertical="top" wrapText="1"/>
    </xf>
    <xf numFmtId="2" fontId="0" fillId="0" borderId="16" xfId="0" applyNumberFormat="1" applyFill="1" applyBorder="1" applyAlignment="1">
      <alignment horizontal="center" vertical="top" wrapText="1"/>
    </xf>
    <xf numFmtId="0" fontId="0" fillId="0" borderId="16" xfId="0" applyFill="1" applyBorder="1" applyAlignment="1">
      <alignment horizontal="center" vertical="top" wrapText="1"/>
    </xf>
    <xf numFmtId="10" fontId="0" fillId="0" borderId="2" xfId="0" applyNumberFormat="1" applyBorder="1" applyAlignment="1">
      <alignment horizontal="center" vertical="top" wrapText="1"/>
    </xf>
    <xf numFmtId="0" fontId="13" fillId="6" borderId="18" xfId="0" applyFont="1" applyFill="1" applyBorder="1" applyAlignment="1">
      <alignment horizontal="center" vertical="top" wrapText="1"/>
    </xf>
    <xf numFmtId="0" fontId="0" fillId="0" borderId="18" xfId="0" applyBorder="1" applyAlignment="1">
      <alignment horizontal="center" vertical="top" wrapText="1"/>
    </xf>
    <xf numFmtId="1" fontId="13" fillId="6" borderId="18" xfId="0" applyNumberFormat="1" applyFont="1" applyFill="1" applyBorder="1" applyAlignment="1">
      <alignment horizontal="center" vertical="top" wrapText="1"/>
    </xf>
    <xf numFmtId="1" fontId="0" fillId="8" borderId="18" xfId="0" applyNumberFormat="1" applyFill="1" applyBorder="1" applyAlignment="1">
      <alignment horizontal="center" vertical="top" wrapText="1"/>
    </xf>
    <xf numFmtId="1" fontId="0" fillId="0" borderId="18" xfId="0" applyNumberFormat="1" applyBorder="1" applyAlignment="1">
      <alignment horizontal="center" vertical="top" wrapText="1"/>
    </xf>
    <xf numFmtId="0" fontId="15" fillId="4" borderId="18" xfId="0" applyFont="1" applyFill="1" applyBorder="1" applyAlignment="1">
      <alignment vertical="top" wrapText="1"/>
    </xf>
    <xf numFmtId="0" fontId="13" fillId="6" borderId="18" xfId="0" applyFont="1" applyFill="1" applyBorder="1" applyAlignment="1">
      <alignment vertical="top" wrapText="1"/>
    </xf>
    <xf numFmtId="0" fontId="15" fillId="4" borderId="18" xfId="0" applyFont="1" applyFill="1" applyBorder="1" applyAlignment="1">
      <alignment horizontal="center" vertical="top" wrapText="1"/>
    </xf>
    <xf numFmtId="10" fontId="13" fillId="6" borderId="18" xfId="1" applyNumberFormat="1" applyFont="1" applyFill="1" applyBorder="1" applyAlignment="1">
      <alignment horizontal="center" vertical="top" wrapText="1"/>
    </xf>
    <xf numFmtId="0" fontId="0" fillId="0" borderId="18" xfId="0" applyBorder="1" applyAlignment="1">
      <alignment vertical="top" wrapText="1"/>
    </xf>
    <xf numFmtId="0" fontId="0" fillId="4" borderId="18" xfId="0" applyFill="1" applyBorder="1" applyAlignment="1">
      <alignment vertical="top" wrapText="1"/>
    </xf>
    <xf numFmtId="0" fontId="13" fillId="3" borderId="18" xfId="0" applyFont="1" applyFill="1" applyBorder="1" applyAlignment="1">
      <alignment vertical="top" wrapText="1"/>
    </xf>
    <xf numFmtId="0" fontId="0" fillId="4" borderId="18" xfId="0" applyFont="1" applyFill="1" applyBorder="1" applyAlignment="1">
      <alignment vertical="top" wrapText="1"/>
    </xf>
    <xf numFmtId="0" fontId="0" fillId="4" borderId="18" xfId="0" applyFill="1" applyBorder="1" applyAlignment="1">
      <alignment horizontal="center" vertical="top" wrapText="1"/>
    </xf>
    <xf numFmtId="10" fontId="0" fillId="0" borderId="18" xfId="1" applyNumberFormat="1" applyFont="1" applyFill="1" applyBorder="1" applyAlignment="1">
      <alignment horizontal="center" vertical="top" wrapText="1"/>
    </xf>
    <xf numFmtId="0" fontId="0" fillId="0" borderId="18" xfId="0" applyFont="1" applyFill="1" applyBorder="1" applyAlignment="1">
      <alignment vertical="top" wrapText="1"/>
    </xf>
    <xf numFmtId="0" fontId="0" fillId="0" borderId="18" xfId="0" applyFill="1" applyBorder="1" applyAlignment="1">
      <alignment vertical="top" wrapText="1"/>
    </xf>
    <xf numFmtId="10" fontId="0" fillId="0" borderId="18" xfId="1" applyNumberFormat="1" applyFont="1" applyBorder="1" applyAlignment="1">
      <alignment horizontal="center" vertical="top" wrapText="1"/>
    </xf>
    <xf numFmtId="0" fontId="6" fillId="0" borderId="18" xfId="0" applyFont="1" applyBorder="1" applyAlignment="1">
      <alignment vertical="top" wrapText="1"/>
    </xf>
    <xf numFmtId="0" fontId="6" fillId="4" borderId="18" xfId="0" applyFont="1" applyFill="1" applyBorder="1" applyAlignment="1">
      <alignment vertical="top" wrapText="1"/>
    </xf>
    <xf numFmtId="0" fontId="0" fillId="0" borderId="18" xfId="0" applyBorder="1"/>
    <xf numFmtId="0" fontId="4" fillId="4" borderId="18" xfId="0" applyFont="1" applyFill="1" applyBorder="1" applyAlignment="1">
      <alignment vertical="top" wrapText="1"/>
    </xf>
    <xf numFmtId="0" fontId="4" fillId="0" borderId="18" xfId="0" applyFont="1" applyBorder="1" applyAlignment="1">
      <alignment vertical="top"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3" xfId="0" applyFont="1" applyBorder="1" applyAlignment="1">
      <alignment horizontal="center" vertical="center" wrapText="1"/>
    </xf>
    <xf numFmtId="0" fontId="4" fillId="0" borderId="5" xfId="0" applyFont="1" applyBorder="1" applyAlignment="1">
      <alignment horizontal="left" vertical="center" wrapText="1"/>
    </xf>
    <xf numFmtId="0" fontId="4" fillId="0" borderId="0" xfId="0" applyFont="1" applyBorder="1" applyAlignment="1">
      <alignment horizontal="left" vertical="center" wrapText="1"/>
    </xf>
    <xf numFmtId="0" fontId="4" fillId="0" borderId="3" xfId="0" applyFont="1" applyBorder="1" applyAlignment="1">
      <alignment horizontal="left"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3" xfId="0" applyFont="1" applyBorder="1" applyAlignment="1">
      <alignment horizontal="center" vertical="center" wrapText="1"/>
    </xf>
  </cellXfs>
  <cellStyles count="3">
    <cellStyle name="Normal" xfId="0" builtinId="0"/>
    <cellStyle name="Percent" xfId="1" builtinId="5"/>
    <cellStyle name="Style 1" xfId="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2</xdr:row>
      <xdr:rowOff>0</xdr:rowOff>
    </xdr:from>
    <xdr:to>
      <xdr:col>1</xdr:col>
      <xdr:colOff>5133975</xdr:colOff>
      <xdr:row>12</xdr:row>
      <xdr:rowOff>152400</xdr:rowOff>
    </xdr:to>
    <xdr:pic>
      <xdr:nvPicPr>
        <xdr:cNvPr id="1481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361950"/>
          <a:ext cx="5019675" cy="177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552450</xdr:colOff>
      <xdr:row>15</xdr:row>
      <xdr:rowOff>619125</xdr:rowOff>
    </xdr:from>
    <xdr:to>
      <xdr:col>1</xdr:col>
      <xdr:colOff>4533900</xdr:colOff>
      <xdr:row>32</xdr:row>
      <xdr:rowOff>38100</xdr:rowOff>
    </xdr:to>
    <xdr:pic>
      <xdr:nvPicPr>
        <xdr:cNvPr id="14818"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 y="3086100"/>
          <a:ext cx="470535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638175</xdr:colOff>
      <xdr:row>38</xdr:row>
      <xdr:rowOff>57150</xdr:rowOff>
    </xdr:from>
    <xdr:to>
      <xdr:col>1</xdr:col>
      <xdr:colOff>5400675</xdr:colOff>
      <xdr:row>45</xdr:row>
      <xdr:rowOff>0</xdr:rowOff>
    </xdr:to>
    <xdr:pic>
      <xdr:nvPicPr>
        <xdr:cNvPr id="14819"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175" y="7219950"/>
          <a:ext cx="5486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urfl.sourceforge.ne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4"/>
  <sheetViews>
    <sheetView workbookViewId="0">
      <pane xSplit="2" ySplit="1" topLeftCell="C15" activePane="bottomRight" state="frozen"/>
      <selection pane="topRight" activeCell="C1" sqref="C1"/>
      <selection pane="bottomLeft" activeCell="A2" sqref="A2"/>
      <selection pane="bottomRight" activeCell="A24" sqref="A24"/>
    </sheetView>
  </sheetViews>
  <sheetFormatPr defaultColWidth="20.7109375" defaultRowHeight="15" x14ac:dyDescent="0.2"/>
  <cols>
    <col min="1" max="1" width="20.7109375" style="2"/>
    <col min="2" max="2" width="23.85546875" style="2" customWidth="1"/>
    <col min="3" max="3" width="24.140625" style="2" customWidth="1"/>
    <col min="4" max="16384" width="20.7109375" style="2"/>
  </cols>
  <sheetData>
    <row r="1" spans="1:5" ht="40.5" x14ac:dyDescent="0.2">
      <c r="A1" s="12" t="s">
        <v>9</v>
      </c>
      <c r="B1" s="12" t="s">
        <v>10</v>
      </c>
      <c r="C1" s="12" t="s">
        <v>26</v>
      </c>
      <c r="D1" s="12" t="s">
        <v>23</v>
      </c>
      <c r="E1" s="12" t="s">
        <v>21</v>
      </c>
    </row>
    <row r="2" spans="1:5" ht="30" customHeight="1" x14ac:dyDescent="0.2">
      <c r="A2" s="38" t="s">
        <v>157</v>
      </c>
      <c r="B2" s="6" t="s">
        <v>154</v>
      </c>
      <c r="C2" s="11"/>
      <c r="D2" s="11" t="s">
        <v>133</v>
      </c>
      <c r="E2" s="3"/>
    </row>
    <row r="3" spans="1:5" ht="78.75" x14ac:dyDescent="0.2">
      <c r="A3" s="88" t="s">
        <v>27</v>
      </c>
      <c r="B3" s="6" t="s">
        <v>0</v>
      </c>
      <c r="C3" s="11" t="s">
        <v>160</v>
      </c>
      <c r="E3" s="5" t="s">
        <v>181</v>
      </c>
    </row>
    <row r="4" spans="1:5" ht="173.25" x14ac:dyDescent="0.2">
      <c r="A4" s="89"/>
      <c r="B4" s="6" t="s">
        <v>171</v>
      </c>
      <c r="C4" s="11" t="s">
        <v>164</v>
      </c>
      <c r="E4" s="5" t="s">
        <v>288</v>
      </c>
    </row>
    <row r="5" spans="1:5" ht="31.5" x14ac:dyDescent="0.2">
      <c r="A5" s="89"/>
      <c r="B5" s="6" t="s">
        <v>1</v>
      </c>
      <c r="C5" s="11" t="s">
        <v>152</v>
      </c>
      <c r="D5" s="27"/>
      <c r="E5" s="6" t="s">
        <v>177</v>
      </c>
    </row>
    <row r="6" spans="1:5" ht="126" x14ac:dyDescent="0.2">
      <c r="A6" s="89"/>
      <c r="B6" s="6" t="s">
        <v>172</v>
      </c>
      <c r="C6" s="11" t="s">
        <v>165</v>
      </c>
      <c r="E6" s="6" t="s">
        <v>289</v>
      </c>
    </row>
    <row r="7" spans="1:5" ht="110.25" x14ac:dyDescent="0.2">
      <c r="A7" s="89"/>
      <c r="B7" s="7" t="s">
        <v>2</v>
      </c>
      <c r="C7" s="11" t="s">
        <v>161</v>
      </c>
      <c r="E7" s="5" t="s">
        <v>169</v>
      </c>
    </row>
    <row r="8" spans="1:5" ht="157.5" x14ac:dyDescent="0.2">
      <c r="A8" s="89"/>
      <c r="B8" s="7" t="s">
        <v>170</v>
      </c>
      <c r="C8" s="11" t="s">
        <v>166</v>
      </c>
      <c r="E8" s="5" t="s">
        <v>290</v>
      </c>
    </row>
    <row r="9" spans="1:5" ht="47.25" x14ac:dyDescent="0.2">
      <c r="A9" s="89"/>
      <c r="B9" s="4" t="s">
        <v>8</v>
      </c>
      <c r="C9" s="13"/>
      <c r="D9" s="4" t="s">
        <v>25</v>
      </c>
      <c r="E9" s="4" t="s">
        <v>38</v>
      </c>
    </row>
    <row r="10" spans="1:5" ht="15.75" x14ac:dyDescent="0.2">
      <c r="A10" s="89"/>
      <c r="B10" s="7" t="s">
        <v>20</v>
      </c>
      <c r="C10" s="7" t="s">
        <v>20</v>
      </c>
      <c r="E10" s="7" t="s">
        <v>20</v>
      </c>
    </row>
    <row r="11" spans="1:5" ht="75" x14ac:dyDescent="0.2">
      <c r="A11" s="89"/>
      <c r="B11" s="8" t="s">
        <v>7</v>
      </c>
      <c r="C11" s="17" t="s">
        <v>31</v>
      </c>
      <c r="D11" s="18" t="s">
        <v>29</v>
      </c>
      <c r="E11" s="18" t="s">
        <v>174</v>
      </c>
    </row>
    <row r="12" spans="1:5" ht="120" x14ac:dyDescent="0.2">
      <c r="A12" s="89"/>
      <c r="B12" s="15" t="s">
        <v>173</v>
      </c>
      <c r="C12" s="15" t="s">
        <v>167</v>
      </c>
      <c r="D12" s="16" t="s">
        <v>29</v>
      </c>
      <c r="E12" s="16" t="s">
        <v>178</v>
      </c>
    </row>
    <row r="13" spans="1:5" ht="15" customHeight="1" x14ac:dyDescent="0.2">
      <c r="A13" s="89"/>
      <c r="B13" s="24" t="s">
        <v>3</v>
      </c>
      <c r="C13" s="25"/>
      <c r="D13" s="24" t="s">
        <v>24</v>
      </c>
      <c r="E13" s="25"/>
    </row>
    <row r="14" spans="1:5" ht="31.5" x14ac:dyDescent="0.2">
      <c r="A14" s="89"/>
      <c r="B14" s="26" t="s">
        <v>4</v>
      </c>
      <c r="C14" s="26" t="s">
        <v>162</v>
      </c>
      <c r="D14" s="26" t="s">
        <v>24</v>
      </c>
      <c r="E14" s="26"/>
    </row>
    <row r="15" spans="1:5" ht="31.5" x14ac:dyDescent="0.2">
      <c r="A15" s="89"/>
      <c r="B15" s="26" t="s">
        <v>5</v>
      </c>
      <c r="C15" s="27"/>
      <c r="D15" s="27"/>
      <c r="E15" s="27"/>
    </row>
    <row r="16" spans="1:5" ht="15" customHeight="1" x14ac:dyDescent="0.2">
      <c r="A16" s="90"/>
      <c r="B16" s="14" t="s">
        <v>6</v>
      </c>
    </row>
    <row r="17" spans="1:5" ht="63" x14ac:dyDescent="0.2">
      <c r="A17" s="82" t="s">
        <v>13</v>
      </c>
      <c r="B17" s="9" t="s">
        <v>12</v>
      </c>
      <c r="C17" s="10" t="s">
        <v>180</v>
      </c>
      <c r="D17" s="5" t="s">
        <v>179</v>
      </c>
      <c r="E17" s="5" t="s">
        <v>163</v>
      </c>
    </row>
    <row r="18" spans="1:5" ht="15" customHeight="1" x14ac:dyDescent="0.2">
      <c r="A18" s="84"/>
      <c r="B18" s="29" t="s">
        <v>11</v>
      </c>
      <c r="C18" s="29" t="s">
        <v>22</v>
      </c>
      <c r="D18" s="30"/>
      <c r="E18" s="28"/>
    </row>
    <row r="19" spans="1:5" ht="47.25" x14ac:dyDescent="0.2">
      <c r="A19" s="23" t="s">
        <v>14</v>
      </c>
      <c r="B19" s="24" t="s">
        <v>14</v>
      </c>
      <c r="C19" s="24" t="s">
        <v>150</v>
      </c>
      <c r="D19" s="25"/>
      <c r="E19" s="25"/>
    </row>
    <row r="20" spans="1:5" ht="31.5" x14ac:dyDescent="0.2">
      <c r="A20" s="82" t="s">
        <v>18</v>
      </c>
      <c r="B20" s="85" t="s">
        <v>70</v>
      </c>
      <c r="C20" s="14" t="s">
        <v>15</v>
      </c>
    </row>
    <row r="21" spans="1:5" ht="15" customHeight="1" x14ac:dyDescent="0.2">
      <c r="A21" s="83"/>
      <c r="B21" s="86"/>
      <c r="C21" s="14" t="s">
        <v>16</v>
      </c>
    </row>
    <row r="22" spans="1:5" ht="15" customHeight="1" x14ac:dyDescent="0.2">
      <c r="A22" s="83"/>
      <c r="B22" s="86"/>
      <c r="C22" s="14" t="s">
        <v>17</v>
      </c>
    </row>
    <row r="23" spans="1:5" ht="15.75" x14ac:dyDescent="0.2">
      <c r="A23" s="84"/>
      <c r="B23" s="87"/>
      <c r="C23" s="24" t="s">
        <v>19</v>
      </c>
      <c r="D23" s="25"/>
      <c r="E23" s="25"/>
    </row>
    <row r="24" spans="1:5" ht="40.5" x14ac:dyDescent="0.2">
      <c r="A24" s="23" t="s">
        <v>182</v>
      </c>
      <c r="B24" s="24" t="s">
        <v>183</v>
      </c>
      <c r="C24" s="24"/>
      <c r="D24" s="25"/>
      <c r="E24" s="25"/>
    </row>
  </sheetData>
  <mergeCells count="4">
    <mergeCell ref="A20:A23"/>
    <mergeCell ref="B20:B23"/>
    <mergeCell ref="A3:A16"/>
    <mergeCell ref="A17:A18"/>
  </mergeCells>
  <phoneticPr fontId="3" type="noConversion"/>
  <printOptions horizontalCentered="1" verticalCentered="1"/>
  <pageMargins left="0.75000000000000011" right="0.75000000000000011" top="1" bottom="1" header="0.5" footer="0.5"/>
  <pageSetup paperSize="9" scale="64" fitToHeight="2" orientation="landscape" horizontalDpi="4294967292" verticalDpi="4294967292"/>
  <headerFooter alignWithMargins="0">
    <oddHeader>&amp;L&amp;K000000&amp;F&amp;C&amp;"Arial,Bold"&amp;16&amp;K000000Critical Services Catalogue&amp;R&amp;K000000Draft</oddHeader>
    <oddFooter>&amp;L&amp;"Arial,Bold"&amp;K000000OLX Inc. Confidential&amp;C&amp;K000000&amp;D&amp;R&amp;K000000Page &amp;P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
  <sheetViews>
    <sheetView tabSelected="1" zoomScale="75" zoomScaleNormal="75" workbookViewId="0">
      <pane xSplit="5" ySplit="1" topLeftCell="F2" activePane="bottomRight" state="frozen"/>
      <selection pane="topRight" activeCell="D1" sqref="D1"/>
      <selection pane="bottomLeft" activeCell="A2" sqref="A2"/>
      <selection pane="bottomRight"/>
    </sheetView>
  </sheetViews>
  <sheetFormatPr defaultColWidth="10.85546875" defaultRowHeight="12.75" x14ac:dyDescent="0.2"/>
  <cols>
    <col min="1" max="1" width="22.28515625" style="69" customWidth="1"/>
    <col min="2" max="2" width="22.28515625" style="68" customWidth="1"/>
    <col min="3" max="3" width="10.85546875" style="69" customWidth="1"/>
    <col min="4" max="5" width="10.85546875" style="60"/>
    <col min="6" max="6" width="10.85546875" style="72"/>
    <col min="7" max="7" width="33.85546875" style="68" customWidth="1"/>
    <col min="8" max="8" width="60.42578125" style="68" customWidth="1"/>
    <col min="9" max="12" width="14.42578125" style="69" customWidth="1"/>
    <col min="13" max="13" width="8.140625" style="60" bestFit="1" customWidth="1"/>
    <col min="14" max="14" width="11.5703125" style="76" customWidth="1"/>
    <col min="15" max="15" width="16.28515625" style="63" bestFit="1" customWidth="1"/>
    <col min="16" max="16" width="20.7109375" style="68" customWidth="1"/>
    <col min="17" max="18" width="20.7109375" style="69" customWidth="1"/>
    <col min="19" max="26" width="15.5703125" style="69" customWidth="1"/>
    <col min="27" max="27" width="16.85546875" style="69" customWidth="1"/>
    <col min="28" max="28" width="15.5703125" style="69" customWidth="1"/>
    <col min="29" max="16384" width="10.85546875" style="68"/>
  </cols>
  <sheetData>
    <row r="1" spans="1:28" ht="47.25" x14ac:dyDescent="0.2">
      <c r="A1" s="64" t="s">
        <v>312</v>
      </c>
      <c r="B1" s="65" t="s">
        <v>313</v>
      </c>
      <c r="C1" s="66" t="s">
        <v>303</v>
      </c>
      <c r="D1" s="59" t="s">
        <v>304</v>
      </c>
      <c r="E1" s="59" t="s">
        <v>305</v>
      </c>
      <c r="F1" s="66" t="s">
        <v>293</v>
      </c>
      <c r="G1" s="65" t="s">
        <v>33</v>
      </c>
      <c r="H1" s="65" t="s">
        <v>52</v>
      </c>
      <c r="I1" s="64" t="s">
        <v>299</v>
      </c>
      <c r="J1" s="64" t="s">
        <v>298</v>
      </c>
      <c r="K1" s="64" t="s">
        <v>297</v>
      </c>
      <c r="L1" s="64" t="s">
        <v>314</v>
      </c>
      <c r="M1" s="59" t="s">
        <v>295</v>
      </c>
      <c r="N1" s="67" t="s">
        <v>296</v>
      </c>
      <c r="O1" s="61" t="s">
        <v>228</v>
      </c>
      <c r="P1" s="59" t="s">
        <v>232</v>
      </c>
      <c r="Q1" s="66" t="s">
        <v>319</v>
      </c>
      <c r="R1" s="66" t="s">
        <v>302</v>
      </c>
      <c r="S1" s="66" t="s">
        <v>307</v>
      </c>
      <c r="T1" s="66" t="s">
        <v>306</v>
      </c>
      <c r="U1" s="66" t="s">
        <v>308</v>
      </c>
      <c r="V1" s="66" t="s">
        <v>309</v>
      </c>
      <c r="W1" s="66" t="s">
        <v>310</v>
      </c>
      <c r="X1" s="66" t="s">
        <v>311</v>
      </c>
      <c r="Y1" s="66" t="s">
        <v>316</v>
      </c>
      <c r="Z1" s="66" t="s">
        <v>315</v>
      </c>
      <c r="AA1" s="66" t="s">
        <v>317</v>
      </c>
      <c r="AB1" s="66" t="s">
        <v>318</v>
      </c>
    </row>
    <row r="2" spans="1:28" s="75" customFormat="1" ht="38.25" x14ac:dyDescent="0.2">
      <c r="A2" s="69" t="s">
        <v>294</v>
      </c>
      <c r="B2" s="70" t="s">
        <v>154</v>
      </c>
      <c r="C2" s="71"/>
      <c r="D2" s="60" t="s">
        <v>78</v>
      </c>
      <c r="E2" s="60"/>
      <c r="F2" s="72"/>
      <c r="G2" s="68" t="s">
        <v>248</v>
      </c>
      <c r="H2" s="60" t="s">
        <v>223</v>
      </c>
      <c r="I2" s="72" t="s">
        <v>300</v>
      </c>
      <c r="J2" s="72" t="s">
        <v>300</v>
      </c>
      <c r="K2" s="72" t="s">
        <v>301</v>
      </c>
      <c r="L2" s="72"/>
      <c r="M2" s="60" t="s">
        <v>222</v>
      </c>
      <c r="N2" s="73">
        <v>1</v>
      </c>
      <c r="O2" s="62">
        <v>0</v>
      </c>
      <c r="P2" s="74">
        <v>0</v>
      </c>
      <c r="Q2" s="71"/>
      <c r="R2" s="71"/>
      <c r="S2" s="71"/>
      <c r="T2" s="71"/>
      <c r="U2" s="71"/>
      <c r="V2" s="71"/>
      <c r="W2" s="71"/>
      <c r="X2" s="71"/>
      <c r="Y2" s="71"/>
      <c r="Z2" s="71"/>
      <c r="AA2" s="71"/>
      <c r="AB2" s="71"/>
    </row>
    <row r="3" spans="1:28" ht="89.25" x14ac:dyDescent="0.2">
      <c r="A3" s="69" t="s">
        <v>294</v>
      </c>
      <c r="B3" s="70" t="s">
        <v>62</v>
      </c>
      <c r="D3" s="60" t="s">
        <v>59</v>
      </c>
      <c r="E3" s="60" t="s">
        <v>60</v>
      </c>
      <c r="G3" s="68" t="s">
        <v>63</v>
      </c>
      <c r="H3" s="68" t="s">
        <v>252</v>
      </c>
      <c r="M3" s="60" t="s">
        <v>42</v>
      </c>
      <c r="N3" s="76">
        <v>0.999</v>
      </c>
      <c r="O3" s="62">
        <f>1*4*12</f>
        <v>48</v>
      </c>
      <c r="P3" s="68" t="s">
        <v>245</v>
      </c>
    </row>
    <row r="4" spans="1:28" ht="89.25" x14ac:dyDescent="0.2">
      <c r="A4" s="69" t="s">
        <v>294</v>
      </c>
      <c r="B4" s="70" t="s">
        <v>12</v>
      </c>
      <c r="D4" s="60" t="s">
        <v>65</v>
      </c>
      <c r="E4" s="60" t="s">
        <v>67</v>
      </c>
      <c r="G4" s="68" t="s">
        <v>253</v>
      </c>
      <c r="H4" s="68" t="s">
        <v>66</v>
      </c>
      <c r="M4" s="60" t="s">
        <v>42</v>
      </c>
      <c r="N4" s="76">
        <v>0.999</v>
      </c>
      <c r="O4" s="62">
        <f>1*4*12</f>
        <v>48</v>
      </c>
      <c r="P4" s="68" t="s">
        <v>242</v>
      </c>
    </row>
    <row r="5" spans="1:28" ht="89.25" x14ac:dyDescent="0.2">
      <c r="B5" s="70" t="s">
        <v>211</v>
      </c>
      <c r="D5" s="60" t="s">
        <v>49</v>
      </c>
      <c r="E5" s="60" t="s">
        <v>48</v>
      </c>
      <c r="G5" s="68" t="s">
        <v>236</v>
      </c>
      <c r="H5" s="68" t="s">
        <v>237</v>
      </c>
      <c r="M5" s="60" t="s">
        <v>42</v>
      </c>
      <c r="N5" s="73">
        <v>0.999</v>
      </c>
      <c r="O5" s="62">
        <f>1*4*12</f>
        <v>48</v>
      </c>
      <c r="P5" s="68" t="s">
        <v>241</v>
      </c>
    </row>
    <row r="6" spans="1:28" ht="89.25" x14ac:dyDescent="0.2">
      <c r="B6" s="70" t="s">
        <v>1</v>
      </c>
      <c r="E6" s="77"/>
      <c r="F6" s="78"/>
      <c r="G6" s="68" t="s">
        <v>177</v>
      </c>
      <c r="H6" s="68" t="s">
        <v>254</v>
      </c>
      <c r="M6" s="79"/>
      <c r="N6" s="76">
        <v>0.999</v>
      </c>
      <c r="O6" s="62">
        <f>1*4*12</f>
        <v>48</v>
      </c>
      <c r="P6" s="68" t="s">
        <v>242</v>
      </c>
    </row>
    <row r="7" spans="1:28" ht="76.5" x14ac:dyDescent="0.2">
      <c r="B7" s="70" t="s">
        <v>20</v>
      </c>
      <c r="D7" s="60" t="s">
        <v>59</v>
      </c>
      <c r="E7" s="60" t="s">
        <v>60</v>
      </c>
      <c r="G7" s="68" t="s">
        <v>64</v>
      </c>
      <c r="H7" s="68" t="s">
        <v>240</v>
      </c>
      <c r="M7" s="60" t="s">
        <v>42</v>
      </c>
      <c r="N7" s="76">
        <v>0.99</v>
      </c>
      <c r="O7" s="62">
        <f>8*12</f>
        <v>96</v>
      </c>
    </row>
    <row r="8" spans="1:28" ht="89.25" x14ac:dyDescent="0.2">
      <c r="B8" s="70" t="s">
        <v>215</v>
      </c>
      <c r="D8" s="60" t="s">
        <v>50</v>
      </c>
      <c r="E8" s="60" t="s">
        <v>51</v>
      </c>
      <c r="G8" s="68" t="s">
        <v>53</v>
      </c>
      <c r="H8" s="68" t="s">
        <v>239</v>
      </c>
      <c r="M8" s="60" t="s">
        <v>42</v>
      </c>
      <c r="N8" s="76">
        <v>0.99</v>
      </c>
      <c r="O8" s="62">
        <f>1*4*12</f>
        <v>48</v>
      </c>
      <c r="P8" s="68" t="s">
        <v>241</v>
      </c>
    </row>
    <row r="9" spans="1:28" ht="63.75" x14ac:dyDescent="0.2">
      <c r="B9" s="70" t="s">
        <v>212</v>
      </c>
      <c r="D9" s="60" t="s">
        <v>49</v>
      </c>
      <c r="E9" s="60" t="s">
        <v>48</v>
      </c>
      <c r="G9" s="68" t="s">
        <v>247</v>
      </c>
      <c r="H9" s="68" t="s">
        <v>213</v>
      </c>
      <c r="M9" s="60" t="s">
        <v>42</v>
      </c>
      <c r="N9" s="73">
        <v>0.98</v>
      </c>
      <c r="O9" s="62">
        <f>3*4*12</f>
        <v>144</v>
      </c>
      <c r="P9" s="68" t="s">
        <v>244</v>
      </c>
    </row>
    <row r="10" spans="1:28" ht="31.5" x14ac:dyDescent="0.2">
      <c r="B10" s="80" t="s">
        <v>221</v>
      </c>
      <c r="D10" s="60" t="s">
        <v>59</v>
      </c>
      <c r="E10" s="60" t="s">
        <v>60</v>
      </c>
      <c r="G10" s="68" t="s">
        <v>61</v>
      </c>
      <c r="H10" s="68" t="s">
        <v>256</v>
      </c>
      <c r="M10" s="60" t="s">
        <v>42</v>
      </c>
      <c r="N10" s="76">
        <v>0.9</v>
      </c>
      <c r="O10" s="62">
        <f>3*4*12</f>
        <v>144</v>
      </c>
      <c r="P10" s="68" t="s">
        <v>243</v>
      </c>
    </row>
    <row r="11" spans="1:28" s="77" customFormat="1" ht="153" x14ac:dyDescent="0.2">
      <c r="A11" s="78"/>
      <c r="B11" s="80" t="s">
        <v>220</v>
      </c>
      <c r="C11" s="69"/>
      <c r="D11" s="60" t="s">
        <v>59</v>
      </c>
      <c r="E11" s="60" t="s">
        <v>60</v>
      </c>
      <c r="F11" s="72"/>
      <c r="G11" s="68" t="s">
        <v>61</v>
      </c>
      <c r="H11" s="68" t="s">
        <v>255</v>
      </c>
      <c r="I11" s="69"/>
      <c r="J11" s="69"/>
      <c r="K11" s="69"/>
      <c r="L11" s="69"/>
      <c r="M11" s="60" t="s">
        <v>42</v>
      </c>
      <c r="N11" s="76">
        <v>0.9</v>
      </c>
      <c r="O11" s="62">
        <f>3*4*12</f>
        <v>144</v>
      </c>
      <c r="P11" s="68" t="s">
        <v>243</v>
      </c>
      <c r="Q11" s="69"/>
      <c r="R11" s="69"/>
      <c r="S11" s="69"/>
      <c r="T11" s="69"/>
      <c r="U11" s="69"/>
      <c r="V11" s="69"/>
      <c r="W11" s="69"/>
      <c r="X11" s="69"/>
      <c r="Y11" s="69"/>
      <c r="Z11" s="69"/>
      <c r="AA11" s="69"/>
      <c r="AB11" s="69"/>
    </row>
    <row r="12" spans="1:28" ht="63.75" x14ac:dyDescent="0.2">
      <c r="B12" s="80" t="s">
        <v>214</v>
      </c>
      <c r="D12" s="60" t="s">
        <v>49</v>
      </c>
      <c r="E12" s="60" t="s">
        <v>48</v>
      </c>
      <c r="G12" s="68" t="s">
        <v>246</v>
      </c>
      <c r="H12" s="68" t="s">
        <v>238</v>
      </c>
      <c r="M12" s="60" t="s">
        <v>42</v>
      </c>
      <c r="N12" s="73">
        <v>0.9</v>
      </c>
      <c r="O12" s="62">
        <f>3*4*12</f>
        <v>144</v>
      </c>
      <c r="P12" s="68" t="s">
        <v>244</v>
      </c>
    </row>
    <row r="13" spans="1:28" ht="51" x14ac:dyDescent="0.2">
      <c r="B13" s="80" t="s">
        <v>234</v>
      </c>
      <c r="D13" s="60" t="s">
        <v>49</v>
      </c>
      <c r="E13" s="60" t="s">
        <v>48</v>
      </c>
      <c r="G13" s="68" t="s">
        <v>249</v>
      </c>
      <c r="H13" s="68" t="s">
        <v>250</v>
      </c>
      <c r="M13" s="60" t="s">
        <v>235</v>
      </c>
      <c r="N13" s="73">
        <v>0.9</v>
      </c>
      <c r="O13" s="62" t="s">
        <v>233</v>
      </c>
      <c r="P13" s="68" t="s">
        <v>251</v>
      </c>
    </row>
    <row r="14" spans="1:28" ht="38.25" x14ac:dyDescent="0.2">
      <c r="B14" s="81" t="s">
        <v>6</v>
      </c>
      <c r="D14" s="60" t="s">
        <v>217</v>
      </c>
      <c r="E14" s="60" t="s">
        <v>218</v>
      </c>
      <c r="G14" s="68" t="s">
        <v>57</v>
      </c>
      <c r="H14" s="68" t="s">
        <v>58</v>
      </c>
      <c r="O14" s="62"/>
    </row>
    <row r="15" spans="1:28" ht="30" x14ac:dyDescent="0.2">
      <c r="B15" s="77" t="s">
        <v>5</v>
      </c>
      <c r="O15" s="62"/>
    </row>
    <row r="16" spans="1:28" ht="25.5" x14ac:dyDescent="0.2">
      <c r="B16" s="81" t="s">
        <v>14</v>
      </c>
      <c r="D16" s="60" t="s">
        <v>68</v>
      </c>
      <c r="E16" s="60" t="s">
        <v>69</v>
      </c>
      <c r="G16" s="68" t="s">
        <v>143</v>
      </c>
      <c r="H16" s="68" t="s">
        <v>72</v>
      </c>
      <c r="O16" s="62"/>
    </row>
    <row r="17" spans="1:15" ht="25.5" x14ac:dyDescent="0.2">
      <c r="B17" s="81" t="s">
        <v>11</v>
      </c>
      <c r="D17" s="60" t="s">
        <v>11</v>
      </c>
      <c r="E17" s="60" t="s">
        <v>126</v>
      </c>
      <c r="O17" s="62"/>
    </row>
    <row r="18" spans="1:15" ht="38.25" x14ac:dyDescent="0.2">
      <c r="B18" s="81" t="s">
        <v>4</v>
      </c>
      <c r="D18" s="60" t="s">
        <v>50</v>
      </c>
      <c r="E18" s="60" t="s">
        <v>216</v>
      </c>
      <c r="G18" s="68" t="s">
        <v>258</v>
      </c>
      <c r="H18" s="68" t="s">
        <v>56</v>
      </c>
      <c r="O18" s="62"/>
    </row>
    <row r="19" spans="1:15" ht="15.75" x14ac:dyDescent="0.2">
      <c r="B19" s="81" t="s">
        <v>18</v>
      </c>
      <c r="D19" s="60" t="s">
        <v>219</v>
      </c>
      <c r="E19" s="60" t="s">
        <v>69</v>
      </c>
      <c r="G19" s="68" t="s">
        <v>73</v>
      </c>
      <c r="H19" s="68" t="s">
        <v>74</v>
      </c>
      <c r="O19" s="62"/>
    </row>
    <row r="20" spans="1:15" ht="51" x14ac:dyDescent="0.2">
      <c r="B20" s="81" t="s">
        <v>3</v>
      </c>
      <c r="D20" s="60" t="s">
        <v>50</v>
      </c>
      <c r="E20" s="60" t="s">
        <v>51</v>
      </c>
      <c r="G20" s="68" t="s">
        <v>54</v>
      </c>
      <c r="H20" s="68" t="s">
        <v>257</v>
      </c>
      <c r="O20" s="62"/>
    </row>
    <row r="21" spans="1:15" ht="15.75" x14ac:dyDescent="0.2">
      <c r="A21" s="80"/>
      <c r="B21" s="81"/>
    </row>
    <row r="22" spans="1:15" ht="15.75" x14ac:dyDescent="0.2">
      <c r="A22" s="80"/>
      <c r="B22" s="81"/>
    </row>
    <row r="23" spans="1:15" ht="15.75" x14ac:dyDescent="0.2">
      <c r="A23" s="80"/>
      <c r="B23" s="81"/>
    </row>
  </sheetData>
  <autoFilter ref="A1:P23"/>
  <phoneticPr fontId="3" type="noConversion"/>
  <printOptions horizontalCentered="1" verticalCentered="1"/>
  <pageMargins left="0.75000000000000011" right="0.75000000000000011" top="1" bottom="1" header="0.5" footer="0.5"/>
  <pageSetup paperSize="9" scale="50" fitToHeight="2" orientation="landscape" horizontalDpi="4294967292" verticalDpi="4294967292" r:id="rId1"/>
  <headerFooter alignWithMargins="0">
    <oddHeader>&amp;L&amp;K000000&amp;F&amp;C&amp;K000000Critical Services - Business Services&amp;R&amp;K000000&amp;D</oddHeader>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16"/>
  <sheetViews>
    <sheetView workbookViewId="0">
      <pane xSplit="3" ySplit="1" topLeftCell="D2" activePane="bottomRight" state="frozen"/>
      <selection pane="topRight" activeCell="D1" sqref="D1"/>
      <selection pane="bottomLeft" activeCell="A2" sqref="A2"/>
      <selection pane="bottomRight"/>
    </sheetView>
  </sheetViews>
  <sheetFormatPr defaultColWidth="10.85546875" defaultRowHeight="12.75" x14ac:dyDescent="0.2"/>
  <cols>
    <col min="1" max="1" width="22.28515625" style="1" customWidth="1"/>
    <col min="2" max="3" width="12.28515625" style="19" bestFit="1" customWidth="1"/>
    <col min="4" max="4" width="28" style="1" customWidth="1"/>
    <col min="5" max="5" width="36" style="1" customWidth="1"/>
    <col min="6" max="6" width="14.7109375" style="19" bestFit="1" customWidth="1"/>
    <col min="7" max="7" width="12.28515625" style="19" bestFit="1" customWidth="1"/>
    <col min="8" max="8" width="13.140625" style="1" bestFit="1" customWidth="1"/>
    <col min="9" max="9" width="10.7109375" style="1" bestFit="1" customWidth="1"/>
    <col min="10" max="10" width="11" style="1" bestFit="1" customWidth="1"/>
    <col min="11" max="11" width="14.42578125" style="1" bestFit="1" customWidth="1"/>
    <col min="12" max="12" width="8.85546875" style="1" bestFit="1" customWidth="1"/>
    <col min="13" max="16384" width="10.85546875" style="1"/>
  </cols>
  <sheetData>
    <row r="1" spans="1:12" ht="21" customHeight="1" x14ac:dyDescent="0.2">
      <c r="A1" s="20" t="s">
        <v>103</v>
      </c>
      <c r="B1" s="21" t="s">
        <v>34</v>
      </c>
      <c r="C1" s="21" t="s">
        <v>34</v>
      </c>
      <c r="D1" s="20" t="s">
        <v>33</v>
      </c>
      <c r="E1" s="20" t="s">
        <v>52</v>
      </c>
      <c r="F1" s="21" t="s">
        <v>41</v>
      </c>
      <c r="G1" s="21" t="s">
        <v>35</v>
      </c>
      <c r="H1" s="20" t="s">
        <v>43</v>
      </c>
      <c r="I1" s="20" t="s">
        <v>36</v>
      </c>
      <c r="J1" s="20" t="s">
        <v>39</v>
      </c>
      <c r="K1" s="20" t="s">
        <v>37</v>
      </c>
      <c r="L1" s="20" t="s">
        <v>40</v>
      </c>
    </row>
    <row r="2" spans="1:12" ht="47.25" x14ac:dyDescent="0.2">
      <c r="A2" s="11" t="s">
        <v>135</v>
      </c>
      <c r="B2" s="35" t="s">
        <v>131</v>
      </c>
      <c r="C2" s="35" t="s">
        <v>132</v>
      </c>
      <c r="D2" s="36" t="s">
        <v>136</v>
      </c>
      <c r="E2" s="36"/>
      <c r="F2" s="35" t="s">
        <v>137</v>
      </c>
      <c r="G2" s="35"/>
      <c r="H2" s="36"/>
      <c r="I2" s="36"/>
      <c r="J2" s="36"/>
      <c r="K2" s="36"/>
      <c r="L2" s="36"/>
    </row>
    <row r="3" spans="1:12" ht="31.5" x14ac:dyDescent="0.2">
      <c r="A3" s="11" t="s">
        <v>129</v>
      </c>
      <c r="B3" s="35" t="s">
        <v>131</v>
      </c>
      <c r="C3" s="35" t="s">
        <v>132</v>
      </c>
      <c r="D3" s="36" t="s">
        <v>155</v>
      </c>
      <c r="E3" s="36"/>
      <c r="F3" s="35" t="s">
        <v>137</v>
      </c>
      <c r="G3" s="35"/>
      <c r="H3" s="36"/>
      <c r="I3" s="36"/>
      <c r="J3" s="36"/>
      <c r="K3" s="36"/>
      <c r="L3" s="36"/>
    </row>
    <row r="4" spans="1:12" ht="38.25" x14ac:dyDescent="0.2">
      <c r="A4" s="11" t="s">
        <v>134</v>
      </c>
      <c r="B4" s="35" t="s">
        <v>131</v>
      </c>
      <c r="C4" s="35" t="s">
        <v>132</v>
      </c>
      <c r="D4" s="36" t="s">
        <v>158</v>
      </c>
      <c r="E4" s="36"/>
      <c r="F4" s="35" t="s">
        <v>137</v>
      </c>
      <c r="G4" s="35"/>
      <c r="H4" s="36"/>
      <c r="I4" s="36"/>
      <c r="J4" s="36"/>
      <c r="K4" s="36"/>
      <c r="L4" s="36"/>
    </row>
    <row r="5" spans="1:12" ht="38.25" x14ac:dyDescent="0.2">
      <c r="A5" s="6" t="s">
        <v>140</v>
      </c>
      <c r="B5" s="35" t="s">
        <v>131</v>
      </c>
      <c r="C5" s="35" t="s">
        <v>132</v>
      </c>
      <c r="D5" s="36" t="s">
        <v>159</v>
      </c>
      <c r="E5" s="36"/>
      <c r="F5" s="35" t="s">
        <v>156</v>
      </c>
      <c r="G5" s="35"/>
      <c r="H5" s="36"/>
      <c r="I5" s="36"/>
      <c r="J5" s="36"/>
      <c r="K5" s="36"/>
      <c r="L5" s="36"/>
    </row>
    <row r="6" spans="1:12" ht="140.25" x14ac:dyDescent="0.2">
      <c r="A6" s="11" t="s">
        <v>152</v>
      </c>
      <c r="B6" s="35" t="s">
        <v>97</v>
      </c>
      <c r="C6" s="35" t="s">
        <v>45</v>
      </c>
      <c r="D6" s="36" t="s">
        <v>96</v>
      </c>
      <c r="E6" s="36" t="s">
        <v>98</v>
      </c>
      <c r="F6" s="35" t="s">
        <v>42</v>
      </c>
      <c r="G6" s="35">
        <v>0.999</v>
      </c>
      <c r="H6" s="36"/>
      <c r="I6" s="36"/>
      <c r="J6" s="36"/>
      <c r="K6" s="36"/>
      <c r="L6" s="36"/>
    </row>
    <row r="7" spans="1:12" ht="76.5" x14ac:dyDescent="0.2">
      <c r="A7" s="6" t="s">
        <v>84</v>
      </c>
      <c r="B7" s="32" t="s">
        <v>194</v>
      </c>
      <c r="C7" s="32" t="s">
        <v>196</v>
      </c>
      <c r="D7" s="33" t="s">
        <v>260</v>
      </c>
      <c r="E7" s="33" t="s">
        <v>95</v>
      </c>
      <c r="F7" s="33" t="s">
        <v>261</v>
      </c>
      <c r="G7" s="33"/>
      <c r="H7" s="33"/>
      <c r="I7" s="33"/>
      <c r="J7" s="33"/>
      <c r="K7" s="33"/>
      <c r="L7" s="33"/>
    </row>
    <row r="8" spans="1:12" ht="25.5" x14ac:dyDescent="0.2">
      <c r="A8" s="5" t="s">
        <v>32</v>
      </c>
      <c r="B8" s="32" t="s">
        <v>97</v>
      </c>
      <c r="C8" s="35" t="s">
        <v>45</v>
      </c>
      <c r="D8" s="33" t="s">
        <v>116</v>
      </c>
      <c r="E8" s="33"/>
      <c r="F8" s="33"/>
      <c r="G8" s="33"/>
      <c r="H8" s="33"/>
      <c r="I8" s="33"/>
      <c r="J8" s="33"/>
      <c r="K8" s="33"/>
      <c r="L8" s="33"/>
    </row>
    <row r="9" spans="1:12" ht="47.25" x14ac:dyDescent="0.2">
      <c r="A9" s="11" t="s">
        <v>206</v>
      </c>
      <c r="B9" s="35" t="s">
        <v>97</v>
      </c>
      <c r="C9" s="35" t="s">
        <v>45</v>
      </c>
      <c r="D9" s="36" t="s">
        <v>151</v>
      </c>
      <c r="E9" s="36"/>
      <c r="F9" s="35" t="s">
        <v>259</v>
      </c>
      <c r="G9" s="35"/>
      <c r="H9" s="36"/>
      <c r="I9" s="36"/>
      <c r="J9" s="36"/>
      <c r="K9" s="36"/>
      <c r="L9" s="36"/>
    </row>
    <row r="10" spans="1:12" ht="25.5" x14ac:dyDescent="0.2">
      <c r="A10" s="11" t="s">
        <v>20</v>
      </c>
      <c r="B10" s="35" t="s">
        <v>203</v>
      </c>
      <c r="C10" s="35" t="s">
        <v>185</v>
      </c>
      <c r="D10" s="36"/>
      <c r="E10" s="36"/>
      <c r="F10" s="35" t="s">
        <v>42</v>
      </c>
      <c r="G10" s="35">
        <v>0.999</v>
      </c>
      <c r="H10" s="36"/>
      <c r="I10" s="36"/>
      <c r="J10" s="36"/>
      <c r="K10" s="36"/>
      <c r="L10" s="36"/>
    </row>
    <row r="11" spans="1:12" ht="153" x14ac:dyDescent="0.2">
      <c r="A11" s="11" t="s">
        <v>46</v>
      </c>
      <c r="B11" s="35" t="s">
        <v>11</v>
      </c>
      <c r="C11" s="35" t="s">
        <v>184</v>
      </c>
      <c r="D11" s="36" t="s">
        <v>102</v>
      </c>
      <c r="E11" s="36" t="s">
        <v>111</v>
      </c>
      <c r="F11" s="35" t="s">
        <v>42</v>
      </c>
      <c r="G11" s="35">
        <v>0.999</v>
      </c>
      <c r="H11" s="36"/>
      <c r="I11" s="36"/>
      <c r="J11" s="36"/>
      <c r="K11" s="36"/>
      <c r="L11" s="36"/>
    </row>
    <row r="12" spans="1:12" ht="63.75" x14ac:dyDescent="0.2">
      <c r="A12" s="11" t="s">
        <v>144</v>
      </c>
      <c r="B12" s="35" t="s">
        <v>11</v>
      </c>
      <c r="C12" s="35" t="s">
        <v>147</v>
      </c>
      <c r="D12" s="36" t="s">
        <v>145</v>
      </c>
      <c r="E12" s="36" t="s">
        <v>146</v>
      </c>
      <c r="F12" s="35" t="s">
        <v>42</v>
      </c>
      <c r="G12" s="35">
        <v>0.999</v>
      </c>
      <c r="H12" s="36"/>
      <c r="I12" s="36"/>
      <c r="J12" s="36"/>
      <c r="K12" s="36"/>
      <c r="L12" s="36"/>
    </row>
    <row r="13" spans="1:12" ht="63.75" x14ac:dyDescent="0.2">
      <c r="A13" s="11" t="s">
        <v>148</v>
      </c>
      <c r="B13" s="35" t="s">
        <v>11</v>
      </c>
      <c r="C13" s="35" t="s">
        <v>147</v>
      </c>
      <c r="D13" s="36" t="s">
        <v>149</v>
      </c>
      <c r="E13" s="36" t="s">
        <v>262</v>
      </c>
      <c r="F13" s="35" t="s">
        <v>259</v>
      </c>
      <c r="G13" s="35">
        <v>0.999</v>
      </c>
      <c r="H13" s="36"/>
      <c r="I13" s="36"/>
      <c r="J13" s="36"/>
      <c r="K13" s="36"/>
      <c r="L13" s="36"/>
    </row>
    <row r="14" spans="1:12" ht="15.75" x14ac:dyDescent="0.2">
      <c r="A14" s="11" t="s">
        <v>71</v>
      </c>
      <c r="B14" s="35" t="s">
        <v>194</v>
      </c>
      <c r="C14" s="35" t="s">
        <v>196</v>
      </c>
      <c r="D14" s="36" t="s">
        <v>263</v>
      </c>
      <c r="E14" s="36"/>
      <c r="F14" s="35"/>
      <c r="G14" s="35"/>
      <c r="H14" s="36"/>
      <c r="I14" s="36"/>
      <c r="J14" s="36"/>
      <c r="K14" s="36"/>
      <c r="L14" s="36"/>
    </row>
    <row r="15" spans="1:12" ht="31.5" x14ac:dyDescent="0.2">
      <c r="A15" s="37" t="s">
        <v>15</v>
      </c>
      <c r="B15" s="35" t="s">
        <v>128</v>
      </c>
      <c r="C15" s="35" t="s">
        <v>127</v>
      </c>
      <c r="D15" s="36"/>
      <c r="E15" s="36"/>
      <c r="F15" s="35"/>
      <c r="G15" s="35"/>
      <c r="H15" s="36"/>
      <c r="I15" s="36"/>
      <c r="J15" s="36"/>
      <c r="K15" s="36"/>
      <c r="L15" s="36"/>
    </row>
    <row r="16" spans="1:12" ht="25.5" x14ac:dyDescent="0.2">
      <c r="A16" s="37" t="s">
        <v>101</v>
      </c>
      <c r="B16" s="35" t="s">
        <v>128</v>
      </c>
      <c r="C16" s="35" t="s">
        <v>127</v>
      </c>
      <c r="D16" s="36"/>
      <c r="E16" s="36"/>
      <c r="F16" s="35"/>
      <c r="G16" s="35"/>
      <c r="H16" s="36"/>
      <c r="I16" s="36"/>
      <c r="J16" s="36"/>
      <c r="K16" s="36"/>
      <c r="L16" s="36"/>
    </row>
  </sheetData>
  <phoneticPr fontId="3" type="noConversion"/>
  <printOptions horizontalCentered="1" verticalCentered="1"/>
  <pageMargins left="0.75000000000000011" right="0.75000000000000011" top="1" bottom="1" header="0.5" footer="0.5"/>
  <pageSetup paperSize="9" scale="80" fitToHeight="2" orientation="landscape" horizontalDpi="4294967292" verticalDpi="4294967292"/>
  <headerFooter alignWithMargins="0">
    <oddHeader>&amp;L&amp;K000000&amp;F&amp;C&amp;K000000ITSM Season - Critical Services - IT Services&amp;R&amp;K000000&amp;D</oddHeader>
    <oddFooter>Page &amp;P of &amp;N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workbookViewId="0">
      <selection activeCell="E1" sqref="E1"/>
    </sheetView>
  </sheetViews>
  <sheetFormatPr defaultColWidth="10.85546875" defaultRowHeight="12.75" x14ac:dyDescent="0.2"/>
  <cols>
    <col min="1" max="1" width="20.140625" style="1" customWidth="1"/>
    <col min="2" max="3" width="10.85546875" style="19"/>
    <col min="4" max="4" width="39.7109375" style="1" customWidth="1"/>
    <col min="5" max="5" width="39.85546875" style="1" customWidth="1"/>
    <col min="6" max="6" width="10.85546875" style="1"/>
    <col min="7" max="7" width="15.42578125" style="1" customWidth="1"/>
    <col min="8" max="10" width="10.85546875" style="1"/>
    <col min="11" max="11" width="16.7109375" style="1" customWidth="1"/>
    <col min="12" max="16384" width="10.85546875" style="1"/>
  </cols>
  <sheetData>
    <row r="1" spans="1:12" ht="31.5" x14ac:dyDescent="0.2">
      <c r="A1" s="20" t="s">
        <v>104</v>
      </c>
      <c r="B1" s="21" t="s">
        <v>34</v>
      </c>
      <c r="C1" s="21" t="s">
        <v>47</v>
      </c>
      <c r="D1" s="20" t="s">
        <v>33</v>
      </c>
      <c r="E1" s="20" t="s">
        <v>52</v>
      </c>
      <c r="F1" s="20" t="s">
        <v>41</v>
      </c>
      <c r="G1" s="20" t="s">
        <v>35</v>
      </c>
      <c r="H1" s="20" t="s">
        <v>43</v>
      </c>
      <c r="I1" s="20" t="s">
        <v>36</v>
      </c>
      <c r="J1" s="20" t="s">
        <v>39</v>
      </c>
      <c r="K1" s="20" t="s">
        <v>37</v>
      </c>
      <c r="L1" s="20" t="s">
        <v>40</v>
      </c>
    </row>
    <row r="2" spans="1:12" ht="15.75" x14ac:dyDescent="0.2">
      <c r="A2" s="11" t="s">
        <v>130</v>
      </c>
      <c r="B2" s="32" t="s">
        <v>139</v>
      </c>
      <c r="C2" s="32" t="s">
        <v>132</v>
      </c>
      <c r="D2" s="33" t="s">
        <v>198</v>
      </c>
      <c r="E2" s="33"/>
      <c r="F2" s="33"/>
      <c r="G2" s="33"/>
      <c r="H2" s="33"/>
      <c r="I2" s="33"/>
      <c r="J2" s="33"/>
      <c r="K2" s="33"/>
      <c r="L2" s="33"/>
    </row>
    <row r="3" spans="1:12" ht="15.75" x14ac:dyDescent="0.2">
      <c r="A3" s="11" t="s">
        <v>138</v>
      </c>
      <c r="B3" s="32" t="s">
        <v>139</v>
      </c>
      <c r="C3" s="32" t="s">
        <v>132</v>
      </c>
      <c r="D3" s="33" t="s">
        <v>80</v>
      </c>
      <c r="E3" s="33"/>
      <c r="F3" s="33"/>
      <c r="G3" s="33"/>
      <c r="H3" s="33"/>
      <c r="I3" s="33"/>
      <c r="J3" s="33"/>
      <c r="K3" s="33"/>
      <c r="L3" s="33"/>
    </row>
    <row r="4" spans="1:12" ht="38.25" x14ac:dyDescent="0.2">
      <c r="A4" s="11" t="s">
        <v>186</v>
      </c>
      <c r="B4" s="32" t="s">
        <v>205</v>
      </c>
      <c r="C4" s="32" t="s">
        <v>204</v>
      </c>
      <c r="D4" s="33" t="s">
        <v>187</v>
      </c>
      <c r="E4" s="33" t="s">
        <v>188</v>
      </c>
      <c r="F4" s="33"/>
      <c r="G4" s="33"/>
      <c r="H4" s="33"/>
      <c r="I4" s="33"/>
      <c r="J4" s="33"/>
      <c r="K4" s="33"/>
      <c r="L4" s="33"/>
    </row>
    <row r="5" spans="1:12" ht="31.5" x14ac:dyDescent="0.2">
      <c r="A5" s="11" t="s">
        <v>199</v>
      </c>
      <c r="B5" s="32" t="s">
        <v>265</v>
      </c>
      <c r="C5" s="32" t="s">
        <v>264</v>
      </c>
      <c r="D5" s="33" t="s">
        <v>199</v>
      </c>
      <c r="E5" s="33"/>
      <c r="F5" s="33"/>
      <c r="G5" s="33"/>
      <c r="H5" s="33"/>
      <c r="I5" s="33"/>
      <c r="J5" s="33"/>
      <c r="K5" s="33"/>
      <c r="L5" s="33"/>
    </row>
    <row r="6" spans="1:12" ht="47.25" x14ac:dyDescent="0.2">
      <c r="A6" s="11" t="s">
        <v>133</v>
      </c>
      <c r="B6" s="32" t="s">
        <v>78</v>
      </c>
      <c r="C6" s="32"/>
      <c r="D6" s="33" t="s">
        <v>80</v>
      </c>
      <c r="E6" s="33"/>
      <c r="F6" s="33"/>
      <c r="G6" s="33"/>
      <c r="H6" s="33"/>
      <c r="I6" s="33"/>
      <c r="J6" s="33"/>
      <c r="K6" s="33"/>
      <c r="L6" s="33"/>
    </row>
    <row r="7" spans="1:12" ht="89.25" x14ac:dyDescent="0.2">
      <c r="A7" s="11" t="s">
        <v>28</v>
      </c>
      <c r="B7" s="32" t="s">
        <v>139</v>
      </c>
      <c r="C7" s="32" t="s">
        <v>132</v>
      </c>
      <c r="D7" s="33" t="s">
        <v>153</v>
      </c>
      <c r="E7" s="33" t="s">
        <v>189</v>
      </c>
      <c r="F7" s="33"/>
      <c r="G7" s="33"/>
      <c r="H7" s="33"/>
      <c r="I7" s="33"/>
      <c r="J7" s="33"/>
      <c r="K7" s="33"/>
      <c r="L7" s="33"/>
    </row>
    <row r="8" spans="1:12" ht="63.75" x14ac:dyDescent="0.2">
      <c r="A8" s="11" t="s">
        <v>25</v>
      </c>
      <c r="B8" s="32" t="s">
        <v>203</v>
      </c>
      <c r="C8" s="32" t="s">
        <v>266</v>
      </c>
      <c r="D8" s="33" t="s">
        <v>82</v>
      </c>
      <c r="E8" s="33"/>
      <c r="F8" s="33"/>
      <c r="G8" s="33"/>
      <c r="H8" s="33"/>
      <c r="I8" s="33"/>
      <c r="J8" s="33"/>
      <c r="K8" s="33"/>
      <c r="L8" s="33"/>
    </row>
    <row r="9" spans="1:12" ht="63.75" x14ac:dyDescent="0.2">
      <c r="A9" s="15" t="s">
        <v>75</v>
      </c>
      <c r="B9" s="32" t="s">
        <v>203</v>
      </c>
      <c r="C9" s="32" t="s">
        <v>266</v>
      </c>
      <c r="D9" s="33" t="s">
        <v>81</v>
      </c>
      <c r="E9" s="33"/>
      <c r="F9" s="33"/>
      <c r="G9" s="33"/>
      <c r="H9" s="33"/>
      <c r="I9" s="33"/>
      <c r="J9" s="33"/>
      <c r="K9" s="33"/>
      <c r="L9" s="33"/>
    </row>
    <row r="10" spans="1:12" ht="63.75" x14ac:dyDescent="0.2">
      <c r="A10" s="15" t="s">
        <v>76</v>
      </c>
      <c r="B10" s="32" t="s">
        <v>203</v>
      </c>
      <c r="C10" s="32" t="s">
        <v>266</v>
      </c>
      <c r="D10" s="33" t="s">
        <v>81</v>
      </c>
      <c r="E10" s="33"/>
      <c r="F10" s="33"/>
      <c r="G10" s="33"/>
      <c r="H10" s="33"/>
      <c r="I10" s="33"/>
      <c r="J10" s="33"/>
      <c r="K10" s="33"/>
      <c r="L10" s="33"/>
    </row>
    <row r="11" spans="1:12" ht="63.75" x14ac:dyDescent="0.2">
      <c r="A11" s="15" t="s">
        <v>77</v>
      </c>
      <c r="B11" s="32" t="s">
        <v>203</v>
      </c>
      <c r="C11" s="32" t="s">
        <v>266</v>
      </c>
      <c r="D11" s="33" t="s">
        <v>81</v>
      </c>
      <c r="E11" s="33"/>
      <c r="F11" s="33"/>
      <c r="G11" s="33"/>
      <c r="H11" s="33"/>
      <c r="I11" s="33"/>
      <c r="J11" s="33"/>
      <c r="K11" s="33"/>
      <c r="L11" s="33"/>
    </row>
    <row r="12" spans="1:12" ht="25.5" x14ac:dyDescent="0.2">
      <c r="A12" s="14" t="s">
        <v>24</v>
      </c>
      <c r="B12" s="32" t="s">
        <v>267</v>
      </c>
      <c r="C12" s="32" t="s">
        <v>268</v>
      </c>
      <c r="D12" s="33"/>
      <c r="E12" s="33"/>
      <c r="F12" s="33"/>
      <c r="G12" s="33"/>
      <c r="H12" s="33"/>
      <c r="I12" s="33"/>
      <c r="J12" s="33"/>
      <c r="K12" s="33"/>
      <c r="L12" s="33"/>
    </row>
    <row r="13" spans="1:12" ht="25.5" x14ac:dyDescent="0.2">
      <c r="A13" s="37" t="s">
        <v>17</v>
      </c>
      <c r="B13" s="32" t="s">
        <v>269</v>
      </c>
      <c r="C13" s="32" t="s">
        <v>270</v>
      </c>
      <c r="D13" s="33"/>
      <c r="E13" s="33"/>
      <c r="F13" s="32"/>
      <c r="G13" s="32"/>
      <c r="H13" s="33"/>
      <c r="I13" s="33"/>
      <c r="J13" s="33"/>
      <c r="K13" s="33"/>
      <c r="L13" s="33"/>
    </row>
    <row r="14" spans="1:12" ht="15.75" x14ac:dyDescent="0.2">
      <c r="A14" s="14" t="s">
        <v>141</v>
      </c>
      <c r="B14" s="32" t="s">
        <v>139</v>
      </c>
      <c r="C14" s="32" t="s">
        <v>132</v>
      </c>
      <c r="D14" s="33" t="s">
        <v>142</v>
      </c>
      <c r="E14" s="33"/>
      <c r="F14" s="33"/>
      <c r="G14" s="33"/>
      <c r="H14" s="33"/>
      <c r="I14" s="33"/>
      <c r="J14" s="33"/>
      <c r="K14" s="33"/>
      <c r="L14" s="33"/>
    </row>
    <row r="15" spans="1:12" ht="15.75" x14ac:dyDescent="0.2">
      <c r="A15" s="14" t="s">
        <v>190</v>
      </c>
      <c r="B15" s="32" t="s">
        <v>122</v>
      </c>
      <c r="C15" s="32" t="s">
        <v>193</v>
      </c>
      <c r="D15" s="33" t="s">
        <v>192</v>
      </c>
      <c r="E15" s="33" t="s">
        <v>191</v>
      </c>
      <c r="F15" s="33"/>
      <c r="G15" s="33"/>
      <c r="H15" s="33"/>
      <c r="I15" s="33"/>
      <c r="J15" s="33"/>
      <c r="K15" s="33"/>
      <c r="L15" s="33"/>
    </row>
    <row r="16" spans="1:12" ht="63.75" x14ac:dyDescent="0.2">
      <c r="A16" s="14" t="s">
        <v>195</v>
      </c>
      <c r="B16" s="32" t="s">
        <v>203</v>
      </c>
      <c r="C16" s="32" t="s">
        <v>266</v>
      </c>
      <c r="D16" s="33" t="s">
        <v>197</v>
      </c>
      <c r="E16" s="33" t="s">
        <v>191</v>
      </c>
      <c r="F16" s="33"/>
      <c r="G16" s="33"/>
      <c r="H16" s="33"/>
      <c r="I16" s="33"/>
      <c r="J16" s="33"/>
      <c r="K16" s="33"/>
      <c r="L16" s="33"/>
    </row>
    <row r="17" spans="1:1" ht="15" x14ac:dyDescent="0.2">
      <c r="A17" s="2"/>
    </row>
    <row r="18" spans="1:1" ht="15" x14ac:dyDescent="0.2">
      <c r="A18" s="2"/>
    </row>
    <row r="19" spans="1:1" ht="15" x14ac:dyDescent="0.2">
      <c r="A19" s="2"/>
    </row>
  </sheetData>
  <phoneticPr fontId="3" type="noConversion"/>
  <printOptions horizontalCentered="1" verticalCentered="1"/>
  <pageMargins left="0.75000000000000011" right="0.75000000000000011" top="1" bottom="1" header="0.5" footer="0.5"/>
  <pageSetup paperSize="9" scale="77" orientation="landscape" horizontalDpi="4294967292" verticalDpi="4294967292"/>
  <headerFooter alignWithMargins="0">
    <oddHeader>&amp;L&amp;K000000&amp;F&amp;C&amp;K000000ITSM Season - Critical Services - External Services&amp;R&amp;K000000&amp;D</oddHeader>
    <oddFooter>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7"/>
  <sheetViews>
    <sheetView topLeftCell="A17" workbookViewId="0">
      <selection activeCell="A27" sqref="A27"/>
    </sheetView>
  </sheetViews>
  <sheetFormatPr defaultColWidth="10.85546875" defaultRowHeight="12.75" x14ac:dyDescent="0.2"/>
  <cols>
    <col min="1" max="1" width="26.85546875" style="1" customWidth="1"/>
    <col min="2" max="2" width="12" style="19" customWidth="1"/>
    <col min="3" max="3" width="10.85546875" style="19"/>
    <col min="4" max="4" width="28.42578125" style="1" customWidth="1"/>
    <col min="5" max="5" width="31.85546875" style="1" customWidth="1"/>
    <col min="6" max="6" width="13" style="19" customWidth="1"/>
    <col min="7" max="7" width="12.42578125" style="1" customWidth="1"/>
    <col min="8" max="10" width="10.85546875" style="1"/>
    <col min="11" max="11" width="14.85546875" style="1" customWidth="1"/>
    <col min="12" max="16384" width="10.85546875" style="1"/>
  </cols>
  <sheetData>
    <row r="1" spans="1:12" ht="31.5" x14ac:dyDescent="0.2">
      <c r="A1" s="20" t="s">
        <v>79</v>
      </c>
      <c r="B1" s="21" t="s">
        <v>34</v>
      </c>
      <c r="C1" s="21" t="s">
        <v>47</v>
      </c>
      <c r="D1" s="20" t="s">
        <v>33</v>
      </c>
      <c r="E1" s="20" t="s">
        <v>44</v>
      </c>
      <c r="F1" s="21" t="s">
        <v>41</v>
      </c>
      <c r="G1" s="20" t="s">
        <v>35</v>
      </c>
      <c r="H1" s="20" t="s">
        <v>43</v>
      </c>
      <c r="I1" s="20" t="s">
        <v>36</v>
      </c>
      <c r="J1" s="20" t="s">
        <v>39</v>
      </c>
      <c r="K1" s="20" t="s">
        <v>37</v>
      </c>
      <c r="L1" s="20" t="s">
        <v>40</v>
      </c>
    </row>
    <row r="2" spans="1:12" ht="102" x14ac:dyDescent="0.2">
      <c r="A2" s="5" t="s">
        <v>83</v>
      </c>
      <c r="B2" s="32" t="s">
        <v>122</v>
      </c>
      <c r="C2" s="32" t="s">
        <v>193</v>
      </c>
      <c r="D2" s="33" t="s">
        <v>277</v>
      </c>
      <c r="E2" s="53" t="s">
        <v>278</v>
      </c>
      <c r="F2" s="32" t="s">
        <v>137</v>
      </c>
      <c r="G2" s="33"/>
      <c r="H2" s="33"/>
      <c r="I2" s="33"/>
      <c r="J2" s="33"/>
      <c r="K2" s="33"/>
      <c r="L2" s="33"/>
    </row>
    <row r="3" spans="1:12" ht="25.5" x14ac:dyDescent="0.2">
      <c r="A3" s="5" t="s">
        <v>20</v>
      </c>
      <c r="B3" s="32" t="s">
        <v>271</v>
      </c>
      <c r="C3" s="32" t="s">
        <v>185</v>
      </c>
      <c r="D3" s="33"/>
      <c r="E3" s="33"/>
      <c r="F3" s="32" t="s">
        <v>137</v>
      </c>
      <c r="G3" s="33"/>
      <c r="H3" s="33"/>
      <c r="I3" s="33"/>
      <c r="J3" s="33"/>
      <c r="K3" s="33"/>
      <c r="L3" s="33"/>
    </row>
    <row r="4" spans="1:12" ht="25.5" x14ac:dyDescent="0.2">
      <c r="A4" s="5" t="s">
        <v>121</v>
      </c>
      <c r="B4" s="32" t="s">
        <v>122</v>
      </c>
      <c r="C4" s="32" t="s">
        <v>193</v>
      </c>
      <c r="D4" s="33" t="s">
        <v>123</v>
      </c>
      <c r="E4" s="33" t="s">
        <v>124</v>
      </c>
      <c r="F4" s="32" t="s">
        <v>137</v>
      </c>
      <c r="G4" s="33"/>
      <c r="H4" s="33"/>
      <c r="I4" s="33"/>
      <c r="J4" s="33"/>
      <c r="K4" s="33"/>
      <c r="L4" s="33"/>
    </row>
    <row r="5" spans="1:12" ht="178.5" x14ac:dyDescent="0.2">
      <c r="A5" s="54" t="s">
        <v>279</v>
      </c>
      <c r="B5" s="49" t="s">
        <v>122</v>
      </c>
      <c r="C5" s="49" t="s">
        <v>193</v>
      </c>
      <c r="D5" s="53" t="s">
        <v>280</v>
      </c>
      <c r="E5" s="53" t="s">
        <v>281</v>
      </c>
      <c r="F5" s="55"/>
      <c r="G5" s="55"/>
      <c r="H5" s="55"/>
      <c r="I5" s="55"/>
      <c r="J5" s="55"/>
      <c r="K5" s="55"/>
      <c r="L5" s="55"/>
    </row>
    <row r="6" spans="1:12" ht="178.5" x14ac:dyDescent="0.2">
      <c r="A6" s="5" t="s">
        <v>89</v>
      </c>
      <c r="B6" s="32" t="s">
        <v>200</v>
      </c>
      <c r="C6" s="32" t="s">
        <v>201</v>
      </c>
      <c r="D6" s="33" t="s">
        <v>99</v>
      </c>
      <c r="E6" s="53" t="s">
        <v>282</v>
      </c>
      <c r="F6" s="32" t="s">
        <v>137</v>
      </c>
      <c r="G6" s="33"/>
      <c r="H6" s="33"/>
      <c r="I6" s="33"/>
      <c r="J6" s="33"/>
      <c r="K6" s="33"/>
      <c r="L6" s="33"/>
    </row>
    <row r="7" spans="1:12" ht="15.75" x14ac:dyDescent="0.2">
      <c r="A7" s="5" t="s">
        <v>85</v>
      </c>
      <c r="B7" s="32" t="s">
        <v>55</v>
      </c>
      <c r="C7" s="32" t="s">
        <v>55</v>
      </c>
      <c r="D7" s="33" t="s">
        <v>55</v>
      </c>
      <c r="E7" s="33"/>
      <c r="F7" s="32" t="s">
        <v>137</v>
      </c>
      <c r="G7" s="33"/>
      <c r="H7" s="33"/>
      <c r="I7" s="33"/>
      <c r="J7" s="33"/>
      <c r="K7" s="33"/>
      <c r="L7" s="33"/>
    </row>
    <row r="8" spans="1:12" ht="25.5" x14ac:dyDescent="0.2">
      <c r="A8" s="6" t="s">
        <v>118</v>
      </c>
      <c r="B8" s="32" t="s">
        <v>117</v>
      </c>
      <c r="C8" s="32" t="s">
        <v>272</v>
      </c>
      <c r="D8" s="33"/>
      <c r="E8" s="33"/>
      <c r="F8" s="32" t="s">
        <v>137</v>
      </c>
      <c r="G8" s="33"/>
      <c r="H8" s="33"/>
      <c r="I8" s="33"/>
      <c r="J8" s="33"/>
      <c r="K8" s="33"/>
      <c r="L8" s="33"/>
    </row>
    <row r="9" spans="1:12" ht="127.5" x14ac:dyDescent="0.2">
      <c r="A9" s="54" t="s">
        <v>125</v>
      </c>
      <c r="B9" s="49" t="s">
        <v>122</v>
      </c>
      <c r="C9" s="49" t="s">
        <v>193</v>
      </c>
      <c r="D9" s="53" t="s">
        <v>283</v>
      </c>
      <c r="E9" s="53" t="s">
        <v>284</v>
      </c>
      <c r="F9" s="55"/>
      <c r="G9" s="55"/>
      <c r="H9" s="55"/>
      <c r="I9" s="55"/>
      <c r="J9" s="55"/>
      <c r="K9" s="55"/>
      <c r="L9" s="55"/>
    </row>
    <row r="10" spans="1:12" ht="89.25" x14ac:dyDescent="0.2">
      <c r="A10" s="5" t="s">
        <v>87</v>
      </c>
      <c r="B10" s="32" t="s">
        <v>114</v>
      </c>
      <c r="C10" s="32" t="s">
        <v>273</v>
      </c>
      <c r="D10" s="33" t="s">
        <v>112</v>
      </c>
      <c r="E10" s="33"/>
      <c r="F10" s="32" t="s">
        <v>137</v>
      </c>
      <c r="G10" s="33"/>
      <c r="H10" s="33"/>
      <c r="I10" s="33"/>
      <c r="J10" s="33"/>
      <c r="K10" s="33"/>
      <c r="L10" s="33"/>
    </row>
    <row r="11" spans="1:12" ht="25.5" x14ac:dyDescent="0.2">
      <c r="A11" s="5" t="s">
        <v>88</v>
      </c>
      <c r="B11" s="32" t="s">
        <v>115</v>
      </c>
      <c r="C11" s="32" t="s">
        <v>273</v>
      </c>
      <c r="D11" s="33" t="s">
        <v>113</v>
      </c>
      <c r="E11" s="33"/>
      <c r="F11" s="32" t="s">
        <v>137</v>
      </c>
      <c r="G11" s="33"/>
      <c r="H11" s="33"/>
      <c r="I11" s="33"/>
      <c r="J11" s="33"/>
      <c r="K11" s="33"/>
      <c r="L11" s="33"/>
    </row>
    <row r="12" spans="1:12" ht="31.5" x14ac:dyDescent="0.2">
      <c r="A12" s="5" t="s">
        <v>92</v>
      </c>
      <c r="B12" s="32" t="s">
        <v>203</v>
      </c>
      <c r="C12" s="32" t="s">
        <v>185</v>
      </c>
      <c r="D12" s="33" t="s">
        <v>120</v>
      </c>
      <c r="E12" s="33"/>
      <c r="F12" s="32" t="s">
        <v>137</v>
      </c>
      <c r="G12" s="33"/>
      <c r="H12" s="33"/>
      <c r="I12" s="33"/>
      <c r="J12" s="33"/>
      <c r="K12" s="33"/>
      <c r="L12" s="33"/>
    </row>
    <row r="13" spans="1:12" ht="15.75" x14ac:dyDescent="0.2">
      <c r="A13" s="5" t="s">
        <v>175</v>
      </c>
      <c r="B13" s="32" t="s">
        <v>194</v>
      </c>
      <c r="C13" s="32" t="s">
        <v>193</v>
      </c>
      <c r="D13" s="33"/>
      <c r="E13" s="33"/>
      <c r="F13" s="32" t="s">
        <v>137</v>
      </c>
      <c r="G13" s="32"/>
      <c r="H13" s="33"/>
      <c r="I13" s="33"/>
      <c r="J13" s="33"/>
      <c r="K13" s="33"/>
      <c r="L13" s="33"/>
    </row>
    <row r="14" spans="1:12" ht="51" x14ac:dyDescent="0.2">
      <c r="A14" s="11" t="s">
        <v>176</v>
      </c>
      <c r="B14" s="35" t="s">
        <v>200</v>
      </c>
      <c r="C14" s="35" t="s">
        <v>274</v>
      </c>
      <c r="D14" s="36" t="s">
        <v>99</v>
      </c>
      <c r="E14" s="36" t="s">
        <v>177</v>
      </c>
      <c r="F14" s="32" t="s">
        <v>137</v>
      </c>
      <c r="G14" s="36"/>
      <c r="H14" s="36"/>
      <c r="I14" s="36"/>
      <c r="J14" s="36"/>
      <c r="K14" s="36"/>
      <c r="L14" s="36"/>
    </row>
    <row r="15" spans="1:12" ht="25.5" x14ac:dyDescent="0.2">
      <c r="A15" s="11" t="s">
        <v>91</v>
      </c>
      <c r="B15" s="35" t="s">
        <v>117</v>
      </c>
      <c r="C15" s="35" t="s">
        <v>202</v>
      </c>
      <c r="D15" s="36"/>
      <c r="E15" s="36"/>
      <c r="F15" s="32" t="s">
        <v>137</v>
      </c>
      <c r="G15" s="36"/>
      <c r="H15" s="36"/>
      <c r="I15" s="36"/>
      <c r="J15" s="36"/>
      <c r="K15" s="36"/>
      <c r="L15" s="36"/>
    </row>
    <row r="16" spans="1:12" ht="127.5" x14ac:dyDescent="0.2">
      <c r="A16" s="11" t="s">
        <v>285</v>
      </c>
      <c r="B16" s="49" t="s">
        <v>122</v>
      </c>
      <c r="C16" s="49" t="s">
        <v>193</v>
      </c>
      <c r="D16" s="53" t="s">
        <v>286</v>
      </c>
      <c r="E16" s="53" t="s">
        <v>287</v>
      </c>
      <c r="F16" s="55"/>
      <c r="G16" s="55"/>
      <c r="H16" s="55"/>
      <c r="I16" s="55"/>
      <c r="J16" s="55"/>
      <c r="K16" s="55"/>
      <c r="L16" s="55"/>
    </row>
    <row r="17" spans="1:12" ht="15.75" x14ac:dyDescent="0.2">
      <c r="A17" s="5" t="s">
        <v>168</v>
      </c>
      <c r="B17" s="32" t="s">
        <v>194</v>
      </c>
      <c r="C17" s="32" t="s">
        <v>196</v>
      </c>
      <c r="D17" s="33"/>
      <c r="E17" s="33"/>
      <c r="F17" s="32" t="s">
        <v>137</v>
      </c>
      <c r="G17" s="32"/>
      <c r="H17" s="33"/>
      <c r="I17" s="33"/>
      <c r="J17" s="33"/>
      <c r="K17" s="33"/>
      <c r="L17" s="33"/>
    </row>
    <row r="18" spans="1:12" ht="25.5" x14ac:dyDescent="0.2">
      <c r="A18" s="5" t="s">
        <v>0</v>
      </c>
      <c r="B18" s="32" t="s">
        <v>117</v>
      </c>
      <c r="C18" s="32" t="s">
        <v>202</v>
      </c>
      <c r="D18" s="33"/>
      <c r="E18" s="33"/>
      <c r="F18" s="32" t="s">
        <v>137</v>
      </c>
      <c r="G18" s="33"/>
      <c r="H18" s="33"/>
      <c r="I18" s="33"/>
      <c r="J18" s="33"/>
      <c r="K18" s="33"/>
      <c r="L18" s="33"/>
    </row>
    <row r="19" spans="1:12" ht="25.5" x14ac:dyDescent="0.2">
      <c r="A19" s="5" t="s">
        <v>90</v>
      </c>
      <c r="B19" s="32" t="s">
        <v>200</v>
      </c>
      <c r="C19" s="32" t="s">
        <v>201</v>
      </c>
      <c r="D19" s="33" t="s">
        <v>99</v>
      </c>
      <c r="E19" s="33" t="s">
        <v>100</v>
      </c>
      <c r="F19" s="32" t="s">
        <v>137</v>
      </c>
      <c r="G19" s="33"/>
      <c r="H19" s="33"/>
      <c r="I19" s="33"/>
      <c r="J19" s="33"/>
      <c r="K19" s="33"/>
      <c r="L19" s="33"/>
    </row>
    <row r="20" spans="1:12" ht="25.5" x14ac:dyDescent="0.2">
      <c r="A20" s="5" t="s">
        <v>93</v>
      </c>
      <c r="B20" s="32" t="s">
        <v>97</v>
      </c>
      <c r="C20" s="32" t="s">
        <v>45</v>
      </c>
      <c r="D20" s="33" t="s">
        <v>105</v>
      </c>
      <c r="E20" s="33"/>
      <c r="F20" s="32" t="s">
        <v>137</v>
      </c>
      <c r="G20" s="33">
        <v>98</v>
      </c>
      <c r="H20" s="33"/>
      <c r="I20" s="33"/>
      <c r="J20" s="33"/>
      <c r="K20" s="33"/>
      <c r="L20" s="33"/>
    </row>
    <row r="21" spans="1:12" ht="25.5" x14ac:dyDescent="0.2">
      <c r="A21" s="5" t="s">
        <v>94</v>
      </c>
      <c r="B21" s="32" t="s">
        <v>97</v>
      </c>
      <c r="C21" s="32" t="s">
        <v>45</v>
      </c>
      <c r="D21" s="33" t="s">
        <v>106</v>
      </c>
      <c r="E21" s="33"/>
      <c r="F21" s="32" t="s">
        <v>137</v>
      </c>
      <c r="G21" s="33"/>
      <c r="H21" s="33"/>
      <c r="I21" s="33"/>
      <c r="J21" s="33"/>
      <c r="K21" s="33"/>
      <c r="L21" s="33"/>
    </row>
    <row r="22" spans="1:12" ht="31.5" x14ac:dyDescent="0.2">
      <c r="A22" s="5" t="s">
        <v>86</v>
      </c>
      <c r="B22" s="32" t="s">
        <v>97</v>
      </c>
      <c r="C22" s="32" t="s">
        <v>45</v>
      </c>
      <c r="D22" s="33" t="s">
        <v>109</v>
      </c>
      <c r="E22" s="33" t="s">
        <v>110</v>
      </c>
      <c r="F22" s="32" t="s">
        <v>137</v>
      </c>
      <c r="G22" s="33"/>
      <c r="H22" s="33"/>
      <c r="I22" s="33"/>
      <c r="J22" s="33"/>
      <c r="K22" s="33"/>
      <c r="L22" s="33"/>
    </row>
    <row r="23" spans="1:12" ht="25.5" x14ac:dyDescent="0.2">
      <c r="A23" s="17" t="s">
        <v>30</v>
      </c>
      <c r="B23" s="32" t="s">
        <v>203</v>
      </c>
      <c r="C23" s="32" t="s">
        <v>185</v>
      </c>
      <c r="D23" s="33" t="s">
        <v>119</v>
      </c>
      <c r="E23" s="33"/>
      <c r="F23" s="32"/>
      <c r="G23" s="33"/>
      <c r="H23" s="33"/>
      <c r="I23" s="33"/>
      <c r="J23" s="33"/>
      <c r="K23" s="33"/>
      <c r="L23" s="33"/>
    </row>
    <row r="24" spans="1:12" ht="51" x14ac:dyDescent="0.2">
      <c r="A24" s="40" t="s">
        <v>207</v>
      </c>
      <c r="B24" s="32" t="s">
        <v>275</v>
      </c>
      <c r="C24" s="32" t="s">
        <v>276</v>
      </c>
      <c r="D24" s="33" t="s">
        <v>208</v>
      </c>
      <c r="E24" s="33"/>
      <c r="F24" s="32"/>
      <c r="G24" s="33"/>
      <c r="H24" s="33"/>
      <c r="I24" s="33"/>
      <c r="J24" s="33"/>
      <c r="K24" s="33"/>
      <c r="L24" s="33"/>
    </row>
    <row r="25" spans="1:12" ht="25.5" x14ac:dyDescent="0.2">
      <c r="A25" s="37" t="s">
        <v>16</v>
      </c>
      <c r="B25" s="32" t="s">
        <v>209</v>
      </c>
      <c r="C25" s="32" t="s">
        <v>210</v>
      </c>
      <c r="D25" s="33"/>
      <c r="E25" s="33"/>
      <c r="F25" s="32"/>
      <c r="G25" s="32"/>
      <c r="H25" s="33"/>
      <c r="I25" s="33"/>
      <c r="J25" s="33"/>
      <c r="K25" s="33"/>
      <c r="L25" s="33"/>
    </row>
    <row r="26" spans="1:12" ht="25.5" x14ac:dyDescent="0.2">
      <c r="A26" s="37" t="s">
        <v>19</v>
      </c>
      <c r="B26" s="35" t="s">
        <v>209</v>
      </c>
      <c r="C26" s="32" t="s">
        <v>210</v>
      </c>
      <c r="D26" s="36"/>
      <c r="E26" s="36"/>
      <c r="F26" s="35"/>
      <c r="G26" s="35"/>
      <c r="H26" s="36"/>
      <c r="I26" s="36"/>
      <c r="J26" s="36"/>
      <c r="K26" s="36"/>
      <c r="L26" s="36"/>
    </row>
    <row r="27" spans="1:12" ht="15.75" x14ac:dyDescent="0.2">
      <c r="A27" s="39" t="s">
        <v>107</v>
      </c>
      <c r="B27" s="32" t="s">
        <v>194</v>
      </c>
      <c r="C27" s="32" t="s">
        <v>196</v>
      </c>
      <c r="D27" s="33" t="s">
        <v>108</v>
      </c>
      <c r="E27" s="33"/>
      <c r="F27" s="32"/>
      <c r="G27" s="33"/>
      <c r="H27" s="33"/>
      <c r="I27" s="33"/>
      <c r="J27" s="33"/>
      <c r="K27" s="33"/>
      <c r="L27" s="33"/>
    </row>
  </sheetData>
  <phoneticPr fontId="3" type="noConversion"/>
  <hyperlinks>
    <hyperlink ref="D5" r:id="rId1" display="http://wurfl.sourceforge.net/"/>
  </hyperlinks>
  <printOptions horizontalCentered="1" verticalCentered="1"/>
  <pageMargins left="0.75000000000000011" right="0.75000000000000011" top="1" bottom="1" header="0.5" footer="0.5"/>
  <pageSetup paperSize="9" scale="63" fitToHeight="2" orientation="landscape" horizontalDpi="4294967292" verticalDpi="4294967292"/>
  <headerFooter alignWithMargins="0">
    <oddHeader>&amp;L&amp;K000000&amp;F&amp;C&amp;K000000ITSM Season - Critical Services - Applications&amp;R&amp;K000000&amp;D</oddHeader>
    <oddFooter>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workbookViewId="0">
      <selection activeCell="B16" sqref="B16"/>
    </sheetView>
  </sheetViews>
  <sheetFormatPr defaultColWidth="10.85546875" defaultRowHeight="12.75" x14ac:dyDescent="0.2"/>
  <cols>
    <col min="1" max="1" width="10.85546875" style="45"/>
    <col min="2" max="2" width="97.42578125" style="45" customWidth="1"/>
    <col min="3" max="16384" width="10.85546875" style="45"/>
  </cols>
  <sheetData>
    <row r="1" spans="2:2" ht="15.75" x14ac:dyDescent="0.25">
      <c r="B1" s="46" t="s">
        <v>231</v>
      </c>
    </row>
    <row r="16" spans="2:2" ht="63.75" x14ac:dyDescent="0.2">
      <c r="B16" s="45" t="s">
        <v>229</v>
      </c>
    </row>
    <row r="37" spans="2:2" ht="38.25" x14ac:dyDescent="0.2">
      <c r="B37" s="45" t="s">
        <v>230</v>
      </c>
    </row>
  </sheetData>
  <pageMargins left="0.75" right="0.75" top="1" bottom="1" header="0.5" footer="0.5"/>
  <pageSetup paperSize="9" orientation="portrait" horizontalDpi="4294967292" verticalDpi="4294967292"/>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zoomScale="75" zoomScaleNormal="75" workbookViewId="0">
      <pane xSplit="3" ySplit="1" topLeftCell="D2" activePane="bottomRight" state="frozen"/>
      <selection pane="topRight" activeCell="D1" sqref="D1"/>
      <selection pane="bottomLeft" activeCell="A2" sqref="A2"/>
      <selection pane="bottomRight" activeCell="A6" sqref="A6"/>
    </sheetView>
  </sheetViews>
  <sheetFormatPr defaultColWidth="10.85546875" defaultRowHeight="12.75" x14ac:dyDescent="0.2"/>
  <cols>
    <col min="1" max="1" width="22.28515625" style="1" customWidth="1"/>
    <col min="2" max="3" width="10.85546875" style="19"/>
    <col min="4" max="4" width="8.140625" style="19" bestFit="1" customWidth="1"/>
    <col min="5" max="5" width="15.42578125" style="19" customWidth="1"/>
    <col min="6" max="7" width="13.140625" style="19" customWidth="1"/>
    <col min="8" max="8" width="11" style="19" bestFit="1" customWidth="1"/>
    <col min="9" max="9" width="10.85546875" style="19"/>
    <col min="10" max="10" width="14.85546875" style="19" customWidth="1"/>
    <col min="11" max="11" width="15" style="19" customWidth="1"/>
    <col min="12" max="12" width="20.7109375" style="1" customWidth="1"/>
    <col min="13" max="16384" width="10.85546875" style="1"/>
  </cols>
  <sheetData>
    <row r="1" spans="1:12" ht="63" x14ac:dyDescent="0.2">
      <c r="A1" s="20" t="s">
        <v>10</v>
      </c>
      <c r="B1" s="21" t="s">
        <v>34</v>
      </c>
      <c r="C1" s="21" t="s">
        <v>47</v>
      </c>
      <c r="D1" s="21" t="s">
        <v>41</v>
      </c>
      <c r="E1" s="21" t="s">
        <v>292</v>
      </c>
      <c r="F1" s="21" t="s">
        <v>225</v>
      </c>
      <c r="G1" s="21" t="s">
        <v>224</v>
      </c>
      <c r="H1" s="21" t="s">
        <v>227</v>
      </c>
      <c r="I1" s="21" t="s">
        <v>226</v>
      </c>
      <c r="J1" s="21" t="s">
        <v>291</v>
      </c>
      <c r="K1" s="21" t="s">
        <v>228</v>
      </c>
      <c r="L1" s="21" t="s">
        <v>232</v>
      </c>
    </row>
    <row r="2" spans="1:12" s="34" customFormat="1" ht="15.75" x14ac:dyDescent="0.2">
      <c r="A2" s="6" t="s">
        <v>154</v>
      </c>
      <c r="B2" s="32" t="s">
        <v>78</v>
      </c>
      <c r="C2" s="32"/>
      <c r="D2" s="32" t="s">
        <v>222</v>
      </c>
      <c r="E2" s="58">
        <v>1</v>
      </c>
      <c r="F2" s="41">
        <v>0</v>
      </c>
      <c r="G2" s="42">
        <v>0</v>
      </c>
      <c r="H2" s="42">
        <f>365*24</f>
        <v>8760</v>
      </c>
      <c r="I2" s="42">
        <v>355</v>
      </c>
      <c r="J2" s="42">
        <v>1</v>
      </c>
      <c r="K2" s="42">
        <v>0</v>
      </c>
      <c r="L2" s="43">
        <v>0</v>
      </c>
    </row>
    <row r="3" spans="1:12" ht="63.75" x14ac:dyDescent="0.2">
      <c r="A3" s="4" t="s">
        <v>62</v>
      </c>
      <c r="B3" s="32" t="s">
        <v>59</v>
      </c>
      <c r="C3" s="32" t="s">
        <v>60</v>
      </c>
      <c r="D3" s="32" t="s">
        <v>42</v>
      </c>
      <c r="E3" s="58">
        <v>0.999</v>
      </c>
      <c r="F3" s="32">
        <f t="shared" ref="F3:F12" si="0">(((24*365)-K3)*(1-E3))</f>
        <v>8.7120000000000068</v>
      </c>
      <c r="G3" s="32">
        <f t="shared" ref="G3:G13" si="1">F3/24</f>
        <v>0.36300000000000027</v>
      </c>
      <c r="H3" s="32">
        <f>((365*24)-K3-(2*12))/12</f>
        <v>724</v>
      </c>
      <c r="I3" s="44">
        <f t="shared" ref="I3:I12" si="2">H3/24</f>
        <v>30.166666666666668</v>
      </c>
      <c r="J3" s="56">
        <f t="shared" ref="J3:J12" si="3">F3/(((365*24)-K3)/H3)</f>
        <v>0.72400000000000053</v>
      </c>
      <c r="K3" s="32">
        <f>1*4*12</f>
        <v>48</v>
      </c>
      <c r="L3" s="33" t="s">
        <v>245</v>
      </c>
    </row>
    <row r="4" spans="1:12" ht="89.25" x14ac:dyDescent="0.2">
      <c r="A4" s="6" t="s">
        <v>12</v>
      </c>
      <c r="B4" s="32" t="s">
        <v>65</v>
      </c>
      <c r="C4" s="32" t="s">
        <v>67</v>
      </c>
      <c r="D4" s="32" t="s">
        <v>42</v>
      </c>
      <c r="E4" s="58">
        <v>0.999</v>
      </c>
      <c r="F4" s="32">
        <f t="shared" si="0"/>
        <v>8.7120000000000068</v>
      </c>
      <c r="G4" s="32">
        <f t="shared" si="1"/>
        <v>0.36300000000000027</v>
      </c>
      <c r="H4" s="32">
        <f>((365*24)-K4-(2*12))/12</f>
        <v>724</v>
      </c>
      <c r="I4" s="44">
        <f t="shared" si="2"/>
        <v>30.166666666666668</v>
      </c>
      <c r="J4" s="56">
        <f t="shared" si="3"/>
        <v>0.72400000000000053</v>
      </c>
      <c r="K4" s="32">
        <f>1*4*12</f>
        <v>48</v>
      </c>
      <c r="L4" s="33" t="s">
        <v>242</v>
      </c>
    </row>
    <row r="5" spans="1:12" ht="89.25" x14ac:dyDescent="0.2">
      <c r="A5" s="6" t="s">
        <v>211</v>
      </c>
      <c r="B5" s="32" t="s">
        <v>49</v>
      </c>
      <c r="C5" s="32" t="s">
        <v>48</v>
      </c>
      <c r="D5" s="32" t="s">
        <v>42</v>
      </c>
      <c r="E5" s="58">
        <v>0.999</v>
      </c>
      <c r="F5" s="44">
        <f t="shared" si="0"/>
        <v>8.7120000000000068</v>
      </c>
      <c r="G5" s="44">
        <f t="shared" si="1"/>
        <v>0.36300000000000027</v>
      </c>
      <c r="H5" s="44">
        <f>((365*24)-K5-(2*12))/12</f>
        <v>724</v>
      </c>
      <c r="I5" s="44">
        <f t="shared" si="2"/>
        <v>30.166666666666668</v>
      </c>
      <c r="J5" s="56">
        <f t="shared" si="3"/>
        <v>0.72400000000000053</v>
      </c>
      <c r="K5" s="32">
        <f>1*4*12</f>
        <v>48</v>
      </c>
      <c r="L5" s="33" t="s">
        <v>241</v>
      </c>
    </row>
    <row r="6" spans="1:12" ht="89.25" x14ac:dyDescent="0.2">
      <c r="A6" s="22" t="s">
        <v>1</v>
      </c>
      <c r="B6" s="32"/>
      <c r="C6" s="48"/>
      <c r="D6" s="31"/>
      <c r="E6" s="58">
        <v>0.999</v>
      </c>
      <c r="F6" s="32">
        <f t="shared" si="0"/>
        <v>8.7120000000000068</v>
      </c>
      <c r="G6" s="32">
        <f t="shared" si="1"/>
        <v>0.36300000000000027</v>
      </c>
      <c r="H6" s="32">
        <f>((365*24)-K6-(2*12))/12</f>
        <v>724</v>
      </c>
      <c r="I6" s="44">
        <f t="shared" si="2"/>
        <v>30.166666666666668</v>
      </c>
      <c r="J6" s="56">
        <f t="shared" si="3"/>
        <v>0.72400000000000053</v>
      </c>
      <c r="K6" s="32">
        <f>1*4*12</f>
        <v>48</v>
      </c>
      <c r="L6" s="33" t="s">
        <v>242</v>
      </c>
    </row>
    <row r="7" spans="1:12" ht="25.5" x14ac:dyDescent="0.2">
      <c r="A7" s="6" t="s">
        <v>20</v>
      </c>
      <c r="B7" s="32" t="s">
        <v>59</v>
      </c>
      <c r="C7" s="32" t="s">
        <v>60</v>
      </c>
      <c r="D7" s="32" t="s">
        <v>42</v>
      </c>
      <c r="E7" s="58">
        <v>0.99</v>
      </c>
      <c r="F7" s="32">
        <f t="shared" si="0"/>
        <v>86.640000000000072</v>
      </c>
      <c r="G7" s="32">
        <f t="shared" si="1"/>
        <v>3.610000000000003</v>
      </c>
      <c r="H7" s="32">
        <f>((365*24)-K7-(8*12))/12</f>
        <v>714</v>
      </c>
      <c r="I7" s="44">
        <f t="shared" si="2"/>
        <v>29.75</v>
      </c>
      <c r="J7" s="56">
        <f t="shared" si="3"/>
        <v>7.1400000000000059</v>
      </c>
      <c r="K7" s="32">
        <f>8*12</f>
        <v>96</v>
      </c>
      <c r="L7" s="33"/>
    </row>
    <row r="8" spans="1:12" ht="89.25" x14ac:dyDescent="0.2">
      <c r="A8" s="22" t="s">
        <v>215</v>
      </c>
      <c r="B8" s="32" t="s">
        <v>50</v>
      </c>
      <c r="C8" s="32" t="s">
        <v>51</v>
      </c>
      <c r="D8" s="32" t="s">
        <v>42</v>
      </c>
      <c r="E8" s="58">
        <v>0.99</v>
      </c>
      <c r="F8" s="32">
        <f t="shared" si="0"/>
        <v>87.120000000000076</v>
      </c>
      <c r="G8" s="32">
        <f t="shared" si="1"/>
        <v>3.630000000000003</v>
      </c>
      <c r="H8" s="32">
        <f>((365*24)-K8-(2*12))/12</f>
        <v>724</v>
      </c>
      <c r="I8" s="44">
        <f t="shared" si="2"/>
        <v>30.166666666666668</v>
      </c>
      <c r="J8" s="56">
        <f t="shared" si="3"/>
        <v>7.2400000000000064</v>
      </c>
      <c r="K8" s="32">
        <f>1*4*12</f>
        <v>48</v>
      </c>
      <c r="L8" s="33" t="s">
        <v>241</v>
      </c>
    </row>
    <row r="9" spans="1:12" ht="63.75" x14ac:dyDescent="0.2">
      <c r="A9" s="7" t="s">
        <v>212</v>
      </c>
      <c r="B9" s="32" t="s">
        <v>49</v>
      </c>
      <c r="C9" s="32" t="s">
        <v>48</v>
      </c>
      <c r="D9" s="32" t="s">
        <v>42</v>
      </c>
      <c r="E9" s="58">
        <v>0.98</v>
      </c>
      <c r="F9" s="32">
        <f t="shared" si="0"/>
        <v>172.32000000000016</v>
      </c>
      <c r="G9" s="32">
        <f t="shared" si="1"/>
        <v>7.1800000000000068</v>
      </c>
      <c r="H9" s="44">
        <f>((365*24)-K9-(2*12))/12</f>
        <v>716</v>
      </c>
      <c r="I9" s="44">
        <f t="shared" si="2"/>
        <v>29.833333333333332</v>
      </c>
      <c r="J9" s="56">
        <f t="shared" si="3"/>
        <v>14.320000000000013</v>
      </c>
      <c r="K9" s="32">
        <f>3*4*12</f>
        <v>144</v>
      </c>
      <c r="L9" s="33" t="s">
        <v>244</v>
      </c>
    </row>
    <row r="10" spans="1:12" ht="31.5" x14ac:dyDescent="0.2">
      <c r="A10" s="52" t="s">
        <v>221</v>
      </c>
      <c r="B10" s="32" t="s">
        <v>59</v>
      </c>
      <c r="C10" s="32" t="s">
        <v>60</v>
      </c>
      <c r="D10" s="32" t="s">
        <v>42</v>
      </c>
      <c r="E10" s="58">
        <v>0.9</v>
      </c>
      <c r="F10" s="32">
        <f t="shared" si="0"/>
        <v>861.5999999999998</v>
      </c>
      <c r="G10" s="32">
        <f t="shared" si="1"/>
        <v>35.899999999999991</v>
      </c>
      <c r="H10" s="32">
        <f>((365*24)-K10-(3*12))/48</f>
        <v>178.75</v>
      </c>
      <c r="I10" s="44">
        <f t="shared" si="2"/>
        <v>7.447916666666667</v>
      </c>
      <c r="J10" s="56">
        <f t="shared" si="3"/>
        <v>17.874999999999996</v>
      </c>
      <c r="K10" s="32">
        <f>3*4*12</f>
        <v>144</v>
      </c>
      <c r="L10" s="33" t="s">
        <v>243</v>
      </c>
    </row>
    <row r="11" spans="1:12" s="2" customFormat="1" ht="31.5" x14ac:dyDescent="0.2">
      <c r="A11" s="52" t="s">
        <v>220</v>
      </c>
      <c r="B11" s="32" t="s">
        <v>59</v>
      </c>
      <c r="C11" s="35" t="s">
        <v>60</v>
      </c>
      <c r="D11" s="32" t="s">
        <v>42</v>
      </c>
      <c r="E11" s="58">
        <v>0.9</v>
      </c>
      <c r="F11" s="32">
        <f t="shared" si="0"/>
        <v>861.5999999999998</v>
      </c>
      <c r="G11" s="32">
        <f t="shared" si="1"/>
        <v>35.899999999999991</v>
      </c>
      <c r="H11" s="32">
        <f>((365*24)-K11-(3*12))/24</f>
        <v>357.5</v>
      </c>
      <c r="I11" s="44">
        <f t="shared" si="2"/>
        <v>14.895833333333334</v>
      </c>
      <c r="J11" s="56">
        <f t="shared" si="3"/>
        <v>35.749999999999993</v>
      </c>
      <c r="K11" s="32">
        <f>3*4*12</f>
        <v>144</v>
      </c>
      <c r="L11" s="33" t="s">
        <v>243</v>
      </c>
    </row>
    <row r="12" spans="1:12" ht="63.75" x14ac:dyDescent="0.2">
      <c r="A12" s="8" t="s">
        <v>214</v>
      </c>
      <c r="B12" s="32" t="s">
        <v>49</v>
      </c>
      <c r="C12" s="32" t="s">
        <v>48</v>
      </c>
      <c r="D12" s="32" t="s">
        <v>42</v>
      </c>
      <c r="E12" s="58">
        <v>0.9</v>
      </c>
      <c r="F12" s="32">
        <f t="shared" si="0"/>
        <v>861.5999999999998</v>
      </c>
      <c r="G12" s="32">
        <f t="shared" si="1"/>
        <v>35.899999999999991</v>
      </c>
      <c r="H12" s="44">
        <f>((365*24)-K12-(3*12))/24</f>
        <v>357.5</v>
      </c>
      <c r="I12" s="44">
        <f t="shared" si="2"/>
        <v>14.895833333333334</v>
      </c>
      <c r="J12" s="56">
        <f t="shared" si="3"/>
        <v>35.749999999999993</v>
      </c>
      <c r="K12" s="32">
        <f>3*4*12</f>
        <v>144</v>
      </c>
      <c r="L12" s="33" t="s">
        <v>244</v>
      </c>
    </row>
    <row r="13" spans="1:12" ht="51" x14ac:dyDescent="0.2">
      <c r="A13" s="8" t="s">
        <v>234</v>
      </c>
      <c r="B13" s="32" t="s">
        <v>49</v>
      </c>
      <c r="C13" s="32" t="s">
        <v>48</v>
      </c>
      <c r="D13" s="32" t="s">
        <v>235</v>
      </c>
      <c r="E13" s="58">
        <v>0.9</v>
      </c>
      <c r="F13" s="32">
        <f>(14*20*12*(1-E13))</f>
        <v>335.99999999999994</v>
      </c>
      <c r="G13" s="44">
        <f t="shared" si="1"/>
        <v>13.999999999999998</v>
      </c>
      <c r="H13" s="44">
        <f>((20*12*14)-(4*2*12))/24</f>
        <v>136</v>
      </c>
      <c r="I13" s="44">
        <f>H13/14</f>
        <v>9.7142857142857135</v>
      </c>
      <c r="J13" s="57" t="s">
        <v>233</v>
      </c>
      <c r="K13" s="32" t="s">
        <v>233</v>
      </c>
      <c r="L13" s="33" t="s">
        <v>251</v>
      </c>
    </row>
    <row r="14" spans="1:12" ht="38.25" x14ac:dyDescent="0.2">
      <c r="A14" s="51" t="s">
        <v>6</v>
      </c>
      <c r="B14" s="32" t="s">
        <v>217</v>
      </c>
      <c r="C14" s="32" t="s">
        <v>218</v>
      </c>
      <c r="D14" s="32"/>
      <c r="E14" s="32"/>
      <c r="F14" s="32"/>
      <c r="G14" s="32"/>
      <c r="H14" s="32"/>
      <c r="I14" s="32"/>
      <c r="J14" s="57"/>
      <c r="K14" s="32"/>
      <c r="L14" s="33"/>
    </row>
    <row r="15" spans="1:12" ht="30" x14ac:dyDescent="0.2">
      <c r="A15" s="50" t="s">
        <v>5</v>
      </c>
      <c r="B15" s="32"/>
      <c r="C15" s="32"/>
      <c r="D15" s="32"/>
      <c r="E15" s="32"/>
      <c r="F15" s="32"/>
      <c r="G15" s="32"/>
      <c r="H15" s="32"/>
      <c r="I15" s="32"/>
      <c r="J15" s="57"/>
      <c r="K15" s="32"/>
      <c r="L15" s="33"/>
    </row>
    <row r="16" spans="1:12" ht="15.75" x14ac:dyDescent="0.2">
      <c r="A16" s="51" t="s">
        <v>14</v>
      </c>
      <c r="B16" s="32" t="s">
        <v>68</v>
      </c>
      <c r="C16" s="32" t="s">
        <v>69</v>
      </c>
      <c r="D16" s="32"/>
      <c r="E16" s="32"/>
      <c r="F16" s="32"/>
      <c r="G16" s="32"/>
      <c r="H16" s="32"/>
      <c r="I16" s="32"/>
      <c r="J16" s="47"/>
      <c r="K16" s="32"/>
      <c r="L16" s="33"/>
    </row>
    <row r="17" spans="1:12" ht="25.5" x14ac:dyDescent="0.2">
      <c r="A17" s="14" t="s">
        <v>11</v>
      </c>
      <c r="B17" s="32" t="s">
        <v>11</v>
      </c>
      <c r="C17" s="32" t="s">
        <v>126</v>
      </c>
      <c r="D17" s="32"/>
      <c r="E17" s="32"/>
      <c r="F17" s="32"/>
      <c r="G17" s="32"/>
      <c r="H17" s="32"/>
      <c r="I17" s="32"/>
      <c r="J17" s="47"/>
      <c r="K17" s="32"/>
      <c r="L17" s="33"/>
    </row>
    <row r="18" spans="1:12" ht="38.25" x14ac:dyDescent="0.2">
      <c r="A18" s="14" t="s">
        <v>4</v>
      </c>
      <c r="B18" s="32" t="s">
        <v>50</v>
      </c>
      <c r="C18" s="32" t="s">
        <v>216</v>
      </c>
      <c r="D18" s="32"/>
      <c r="E18" s="32"/>
      <c r="F18" s="32"/>
      <c r="G18" s="32"/>
      <c r="H18" s="32"/>
      <c r="I18" s="32"/>
      <c r="J18" s="47"/>
      <c r="K18" s="32"/>
      <c r="L18" s="33"/>
    </row>
    <row r="19" spans="1:12" ht="15.75" x14ac:dyDescent="0.2">
      <c r="A19" s="14" t="s">
        <v>18</v>
      </c>
      <c r="B19" s="32" t="s">
        <v>219</v>
      </c>
      <c r="C19" s="32" t="s">
        <v>69</v>
      </c>
      <c r="D19" s="32"/>
      <c r="E19" s="32"/>
      <c r="F19" s="32"/>
      <c r="G19" s="32"/>
      <c r="H19" s="32"/>
      <c r="I19" s="32"/>
      <c r="J19" s="47"/>
      <c r="K19" s="32"/>
      <c r="L19" s="33"/>
    </row>
    <row r="20" spans="1:12" ht="51" x14ac:dyDescent="0.2">
      <c r="A20" s="14" t="s">
        <v>3</v>
      </c>
      <c r="B20" s="32" t="s">
        <v>50</v>
      </c>
      <c r="C20" s="32" t="s">
        <v>51</v>
      </c>
      <c r="D20" s="32"/>
      <c r="E20" s="32"/>
      <c r="F20" s="32"/>
      <c r="G20" s="32"/>
      <c r="H20" s="32"/>
      <c r="I20" s="32"/>
      <c r="J20" s="47"/>
      <c r="K20" s="32"/>
      <c r="L20" s="33"/>
    </row>
    <row r="21" spans="1:12" ht="15.75" x14ac:dyDescent="0.2">
      <c r="A21" s="14"/>
    </row>
    <row r="22" spans="1:12" ht="15.75" x14ac:dyDescent="0.2">
      <c r="A22" s="14"/>
    </row>
    <row r="23" spans="1:12" ht="15.75" x14ac:dyDescent="0.2">
      <c r="A23" s="14"/>
    </row>
  </sheetData>
  <printOptions horizontalCentered="1" verticalCentered="1"/>
  <pageMargins left="0.75000000000000011" right="0.75000000000000011" top="1" bottom="1" header="0.5" footer="0.5"/>
  <pageSetup paperSize="9" scale="50" fitToHeight="2" orientation="landscape" horizontalDpi="4294967292" verticalDpi="4294967292"/>
  <headerFooter alignWithMargins="0">
    <oddHeader>&amp;L&amp;K000000&amp;F&amp;C&amp;K000000Critical Services - Business Services&amp;R&amp;K000000&amp;D</oddHeader>
    <oddFooter>Page &amp;P of &amp;N</oddFooter>
  </headerFooter>
  <ignoredErrors>
    <ignoredError sqref="H3:H12"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D6848CF3DBD2F4F971218C348F6265B" ma:contentTypeVersion="0" ma:contentTypeDescription="Crear nuevo documento." ma:contentTypeScope="" ma:versionID="b7152ec537ab5b370ba4e1f2f82da6d9">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397FE1-CE95-4194-A3D2-7E1B57384C30}">
  <ds:schemaRefs>
    <ds:schemaRef ds:uri="http://purl.org/dc/elements/1.1/"/>
    <ds:schemaRef ds:uri="http://www.w3.org/XML/1998/namespace"/>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8EAEC7F1-10EB-49A5-99E6-A4044A9B51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21F8438-C590-4D97-8FC8-F91EC36A38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Service Map</vt:lpstr>
      <vt:lpstr>Business Services</vt:lpstr>
      <vt:lpstr>IT Services</vt:lpstr>
      <vt:lpstr>External</vt:lpstr>
      <vt:lpstr>Applications</vt:lpstr>
      <vt:lpstr>Formulas</vt:lpstr>
      <vt:lpstr>Business Services ppt</vt:lpstr>
      <vt:lpstr>'Business Services'!Print_Area</vt:lpstr>
      <vt:lpstr>'Business Services ppt'!Print_Area</vt:lpstr>
      <vt:lpstr>External!Print_Area</vt:lpstr>
      <vt:lpstr>'IT Services'!Print_Area</vt:lpstr>
      <vt:lpstr>'Service Map'!Print_Area</vt:lpstr>
      <vt:lpstr>Applications!Print_Titles</vt:lpstr>
      <vt:lpstr>'Business Services'!Print_Titles</vt:lpstr>
      <vt:lpstr>'Business Services ppt'!Print_Titles</vt:lpstr>
      <vt:lpstr>External!Print_Titles</vt:lpstr>
      <vt:lpstr>'IT Services'!Print_Titles</vt:lpstr>
      <vt:lpstr>'Service Map'!Print_Titles</vt:lpstr>
    </vt:vector>
  </TitlesOfParts>
  <Company>Practia Consulting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X000J1CO</dc:creator>
  <cp:lastModifiedBy>Juan Andres OYHANART</cp:lastModifiedBy>
  <cp:lastPrinted>2012-06-13T21:17:56Z</cp:lastPrinted>
  <dcterms:created xsi:type="dcterms:W3CDTF">2008-02-28T09:42:07Z</dcterms:created>
  <dcterms:modified xsi:type="dcterms:W3CDTF">2014-05-09T20:35:50Z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