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bcaicedo\Dropbox\Articulos General\JOURNALS\Juan Pablo\Vp - Vs\Manuscript Theoretical\Hojas Excel\"/>
    </mc:Choice>
  </mc:AlternateContent>
  <xr:revisionPtr revIDLastSave="0" documentId="13_ncr:1_{35B84A26-2B43-4DAD-8D7E-2A7AE29424C3}" xr6:coauthVersionLast="47" xr6:coauthVersionMax="47" xr10:uidLastSave="{00000000-0000-0000-0000-000000000000}"/>
  <bookViews>
    <workbookView xWindow="-98" yWindow="-98" windowWidth="19396" windowHeight="11475" activeTab="1" xr2:uid="{00000000-000D-0000-FFFF-FFFF00000000}"/>
  </bookViews>
  <sheets>
    <sheet name="Equations" sheetId="21" r:id="rId1"/>
    <sheet name="rms=0.6 mm z=0.6" sheetId="22" r:id="rId2"/>
    <sheet name="SnRough  SnHM " sheetId="8" r:id="rId3"/>
    <sheet name="rms=0.6 z=0.55" sheetId="23" r:id="rId4"/>
    <sheet name="rms=0.6 z=0.65" sheetId="24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9" i="24" l="1"/>
  <c r="H98" i="24"/>
  <c r="H97" i="24"/>
  <c r="H96" i="24"/>
  <c r="H95" i="24"/>
  <c r="G95" i="24"/>
  <c r="H94" i="24"/>
  <c r="H93" i="24"/>
  <c r="H92" i="24"/>
  <c r="H91" i="24"/>
  <c r="H90" i="24"/>
  <c r="H89" i="24"/>
  <c r="H88" i="24"/>
  <c r="G88" i="24" s="1"/>
  <c r="H87" i="24"/>
  <c r="H86" i="24"/>
  <c r="H85" i="24"/>
  <c r="H84" i="24"/>
  <c r="H83" i="24"/>
  <c r="G83" i="24"/>
  <c r="H82" i="24"/>
  <c r="H81" i="24"/>
  <c r="H80" i="24"/>
  <c r="H79" i="24"/>
  <c r="H78" i="24"/>
  <c r="H77" i="24"/>
  <c r="G77" i="24"/>
  <c r="H76" i="24"/>
  <c r="H75" i="24"/>
  <c r="H74" i="24"/>
  <c r="H73" i="24"/>
  <c r="H72" i="24"/>
  <c r="G72" i="24" s="1"/>
  <c r="H71" i="24"/>
  <c r="H70" i="24"/>
  <c r="H69" i="24"/>
  <c r="H68" i="24"/>
  <c r="H67" i="24"/>
  <c r="H66" i="24"/>
  <c r="H65" i="24"/>
  <c r="G65" i="24"/>
  <c r="H64" i="24"/>
  <c r="H63" i="24"/>
  <c r="G63" i="24"/>
  <c r="H62" i="24"/>
  <c r="H61" i="24"/>
  <c r="G61" i="24" s="1"/>
  <c r="H60" i="24"/>
  <c r="H59" i="24"/>
  <c r="H58" i="24"/>
  <c r="H57" i="24"/>
  <c r="H56" i="24"/>
  <c r="H55" i="24"/>
  <c r="H54" i="24"/>
  <c r="H53" i="24"/>
  <c r="G53" i="24"/>
  <c r="H52" i="24"/>
  <c r="H51" i="24"/>
  <c r="G51" i="24"/>
  <c r="H50" i="24"/>
  <c r="H49" i="24"/>
  <c r="G49" i="24"/>
  <c r="H48" i="24"/>
  <c r="H47" i="24"/>
  <c r="H46" i="24"/>
  <c r="H45" i="24"/>
  <c r="G45" i="24" s="1"/>
  <c r="H44" i="24"/>
  <c r="H43" i="24"/>
  <c r="H42" i="24"/>
  <c r="H41" i="24"/>
  <c r="H40" i="24"/>
  <c r="H39" i="24"/>
  <c r="G39" i="24"/>
  <c r="H38" i="24"/>
  <c r="H37" i="24"/>
  <c r="G37" i="24"/>
  <c r="H36" i="24"/>
  <c r="H35" i="24"/>
  <c r="H34" i="24"/>
  <c r="H33" i="24"/>
  <c r="G33" i="24" s="1"/>
  <c r="H32" i="24"/>
  <c r="H31" i="24"/>
  <c r="H30" i="24"/>
  <c r="G30" i="24" s="1"/>
  <c r="H29" i="24"/>
  <c r="G29" i="24" s="1"/>
  <c r="H28" i="24"/>
  <c r="H27" i="24"/>
  <c r="H26" i="24"/>
  <c r="H25" i="24"/>
  <c r="H24" i="24"/>
  <c r="G24" i="24"/>
  <c r="H23" i="24"/>
  <c r="B23" i="24"/>
  <c r="H22" i="24"/>
  <c r="B22" i="24"/>
  <c r="C22" i="24" s="1"/>
  <c r="H21" i="24"/>
  <c r="G21" i="24" s="1"/>
  <c r="B21" i="24"/>
  <c r="H20" i="24"/>
  <c r="G20" i="24"/>
  <c r="B20" i="24"/>
  <c r="E19" i="24"/>
  <c r="C10" i="24"/>
  <c r="C9" i="24"/>
  <c r="C4" i="24"/>
  <c r="C3" i="24"/>
  <c r="H99" i="23"/>
  <c r="G99" i="23"/>
  <c r="H98" i="23"/>
  <c r="G98" i="23" s="1"/>
  <c r="H97" i="23"/>
  <c r="G97" i="23"/>
  <c r="H96" i="23"/>
  <c r="G96" i="23"/>
  <c r="H95" i="23"/>
  <c r="G95" i="23"/>
  <c r="H94" i="23"/>
  <c r="G94" i="23" s="1"/>
  <c r="H93" i="23"/>
  <c r="G93" i="23"/>
  <c r="H92" i="23"/>
  <c r="G92" i="23"/>
  <c r="H91" i="23"/>
  <c r="G91" i="23"/>
  <c r="H90" i="23"/>
  <c r="G90" i="23"/>
  <c r="H89" i="23"/>
  <c r="G89" i="23"/>
  <c r="H88" i="23"/>
  <c r="G88" i="23" s="1"/>
  <c r="H87" i="23"/>
  <c r="G87" i="23"/>
  <c r="H86" i="23"/>
  <c r="G86" i="23"/>
  <c r="H85" i="23"/>
  <c r="G85" i="23"/>
  <c r="H84" i="23"/>
  <c r="G84" i="23" s="1"/>
  <c r="H83" i="23"/>
  <c r="G83" i="23" s="1"/>
  <c r="H82" i="23"/>
  <c r="G82" i="23" s="1"/>
  <c r="H81" i="23"/>
  <c r="G81" i="23"/>
  <c r="H80" i="23"/>
  <c r="G80" i="23"/>
  <c r="H79" i="23"/>
  <c r="G79" i="23"/>
  <c r="H78" i="23"/>
  <c r="G78" i="23"/>
  <c r="H77" i="23"/>
  <c r="G77" i="23" s="1"/>
  <c r="H76" i="23"/>
  <c r="G76" i="23" s="1"/>
  <c r="H75" i="23"/>
  <c r="G75" i="23"/>
  <c r="H74" i="23"/>
  <c r="G74" i="23"/>
  <c r="H73" i="23"/>
  <c r="G73" i="23"/>
  <c r="H72" i="23"/>
  <c r="G72" i="23"/>
  <c r="H71" i="23"/>
  <c r="G71" i="23"/>
  <c r="H70" i="23"/>
  <c r="G70" i="23" s="1"/>
  <c r="H69" i="23"/>
  <c r="G69" i="23"/>
  <c r="H68" i="23"/>
  <c r="G68" i="23" s="1"/>
  <c r="H67" i="23"/>
  <c r="G67" i="23"/>
  <c r="H66" i="23"/>
  <c r="G66" i="23"/>
  <c r="H65" i="23"/>
  <c r="G65" i="23"/>
  <c r="H64" i="23"/>
  <c r="G64" i="23" s="1"/>
  <c r="H63" i="23"/>
  <c r="G63" i="23"/>
  <c r="H62" i="23"/>
  <c r="G62" i="23"/>
  <c r="H61" i="23"/>
  <c r="G61" i="23"/>
  <c r="H60" i="23"/>
  <c r="G60" i="23"/>
  <c r="H59" i="23"/>
  <c r="G59" i="23"/>
  <c r="H58" i="23"/>
  <c r="G58" i="23" s="1"/>
  <c r="H57" i="23"/>
  <c r="G57" i="23"/>
  <c r="H56" i="23"/>
  <c r="G56" i="23"/>
  <c r="H55" i="23"/>
  <c r="G55" i="23" s="1"/>
  <c r="H54" i="23"/>
  <c r="G54" i="23" s="1"/>
  <c r="H53" i="23"/>
  <c r="G53" i="23"/>
  <c r="H52" i="23"/>
  <c r="G52" i="23" s="1"/>
  <c r="H51" i="23"/>
  <c r="G51" i="23"/>
  <c r="H50" i="23"/>
  <c r="G50" i="23"/>
  <c r="H49" i="23"/>
  <c r="G49" i="23"/>
  <c r="H48" i="23"/>
  <c r="G48" i="23"/>
  <c r="H47" i="23"/>
  <c r="G47" i="23"/>
  <c r="H46" i="23"/>
  <c r="G46" i="23" s="1"/>
  <c r="H45" i="23"/>
  <c r="G45" i="23"/>
  <c r="H44" i="23"/>
  <c r="G44" i="23"/>
  <c r="H43" i="23"/>
  <c r="G43" i="23"/>
  <c r="H42" i="23"/>
  <c r="G42" i="23"/>
  <c r="H41" i="23"/>
  <c r="G41" i="23" s="1"/>
  <c r="H40" i="23"/>
  <c r="G40" i="23" s="1"/>
  <c r="H39" i="23"/>
  <c r="G39" i="23"/>
  <c r="H38" i="23"/>
  <c r="G38" i="23"/>
  <c r="H37" i="23"/>
  <c r="G37" i="23"/>
  <c r="H36" i="23"/>
  <c r="G36" i="23"/>
  <c r="H35" i="23"/>
  <c r="G35" i="23" s="1"/>
  <c r="H34" i="23"/>
  <c r="G34" i="23" s="1"/>
  <c r="H33" i="23"/>
  <c r="G33" i="23"/>
  <c r="H32" i="23"/>
  <c r="G32" i="23"/>
  <c r="H31" i="23"/>
  <c r="G31" i="23"/>
  <c r="H30" i="23"/>
  <c r="G30" i="23"/>
  <c r="H29" i="23"/>
  <c r="G29" i="23"/>
  <c r="H28" i="23"/>
  <c r="G28" i="23" s="1"/>
  <c r="H27" i="23"/>
  <c r="G27" i="23"/>
  <c r="H26" i="23"/>
  <c r="G26" i="23" s="1"/>
  <c r="H25" i="23"/>
  <c r="G25" i="23" s="1"/>
  <c r="H24" i="23"/>
  <c r="G24" i="23"/>
  <c r="H23" i="23"/>
  <c r="G23" i="23"/>
  <c r="H22" i="23"/>
  <c r="G22" i="23" s="1"/>
  <c r="H21" i="23"/>
  <c r="G21" i="23"/>
  <c r="B21" i="23"/>
  <c r="C21" i="23" s="1"/>
  <c r="H20" i="23"/>
  <c r="G20" i="23"/>
  <c r="D20" i="23"/>
  <c r="I20" i="23" s="1"/>
  <c r="C20" i="23"/>
  <c r="B20" i="23"/>
  <c r="E19" i="23"/>
  <c r="C10" i="23"/>
  <c r="C9" i="23"/>
  <c r="C4" i="23"/>
  <c r="C3" i="23"/>
  <c r="P21" i="22"/>
  <c r="P22" i="22"/>
  <c r="P23" i="22"/>
  <c r="P24" i="22"/>
  <c r="P25" i="22"/>
  <c r="P26" i="22"/>
  <c r="P27" i="22"/>
  <c r="P28" i="22"/>
  <c r="P29" i="22"/>
  <c r="P30" i="22"/>
  <c r="P31" i="22"/>
  <c r="P32" i="22"/>
  <c r="P33" i="22"/>
  <c r="P34" i="22"/>
  <c r="P35" i="22"/>
  <c r="P36" i="22"/>
  <c r="P37" i="22"/>
  <c r="P38" i="22"/>
  <c r="P39" i="22"/>
  <c r="P40" i="22"/>
  <c r="P41" i="22"/>
  <c r="P42" i="22"/>
  <c r="P43" i="22"/>
  <c r="P44" i="22"/>
  <c r="P45" i="22"/>
  <c r="P46" i="22"/>
  <c r="P47" i="22"/>
  <c r="P48" i="22"/>
  <c r="P49" i="22"/>
  <c r="P50" i="22"/>
  <c r="P51" i="22"/>
  <c r="P52" i="22"/>
  <c r="P53" i="22"/>
  <c r="P54" i="22"/>
  <c r="P55" i="22"/>
  <c r="P56" i="22"/>
  <c r="P57" i="22"/>
  <c r="P58" i="22"/>
  <c r="P59" i="22"/>
  <c r="P60" i="22"/>
  <c r="P61" i="22"/>
  <c r="P62" i="22"/>
  <c r="P63" i="22"/>
  <c r="P64" i="22"/>
  <c r="P65" i="22"/>
  <c r="P66" i="22"/>
  <c r="P67" i="22"/>
  <c r="P68" i="22"/>
  <c r="P69" i="22"/>
  <c r="P70" i="22"/>
  <c r="P71" i="22"/>
  <c r="P72" i="22"/>
  <c r="P73" i="22"/>
  <c r="P74" i="22"/>
  <c r="P75" i="22"/>
  <c r="P76" i="22"/>
  <c r="P77" i="22"/>
  <c r="P78" i="22"/>
  <c r="P79" i="22"/>
  <c r="P80" i="22"/>
  <c r="P81" i="22"/>
  <c r="P82" i="22"/>
  <c r="P83" i="22"/>
  <c r="P84" i="22"/>
  <c r="P85" i="22"/>
  <c r="P86" i="22"/>
  <c r="P87" i="22"/>
  <c r="P88" i="22"/>
  <c r="P89" i="22"/>
  <c r="P90" i="22"/>
  <c r="P91" i="22"/>
  <c r="P92" i="22"/>
  <c r="P93" i="22"/>
  <c r="P94" i="22"/>
  <c r="P95" i="22"/>
  <c r="P96" i="22"/>
  <c r="P97" i="22"/>
  <c r="P98" i="22"/>
  <c r="P99" i="22"/>
  <c r="P20" i="22"/>
  <c r="O21" i="22"/>
  <c r="O22" i="22"/>
  <c r="O23" i="22"/>
  <c r="O24" i="22"/>
  <c r="O25" i="22"/>
  <c r="O26" i="22"/>
  <c r="O27" i="22"/>
  <c r="O28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O78" i="22"/>
  <c r="O79" i="22"/>
  <c r="O80" i="22"/>
  <c r="O81" i="22"/>
  <c r="O82" i="22"/>
  <c r="O83" i="22"/>
  <c r="O84" i="22"/>
  <c r="O85" i="22"/>
  <c r="O86" i="22"/>
  <c r="O87" i="22"/>
  <c r="O88" i="22"/>
  <c r="O89" i="22"/>
  <c r="O90" i="22"/>
  <c r="O91" i="22"/>
  <c r="O92" i="22"/>
  <c r="O93" i="22"/>
  <c r="O94" i="22"/>
  <c r="O95" i="22"/>
  <c r="O96" i="22"/>
  <c r="O97" i="22"/>
  <c r="O98" i="22"/>
  <c r="O99" i="22"/>
  <c r="O20" i="22"/>
  <c r="B24" i="24" l="1"/>
  <c r="B25" i="24" s="1"/>
  <c r="B26" i="24" s="1"/>
  <c r="B27" i="24" s="1"/>
  <c r="B28" i="24" s="1"/>
  <c r="C23" i="24"/>
  <c r="G91" i="24"/>
  <c r="G75" i="24"/>
  <c r="G59" i="24"/>
  <c r="G89" i="24"/>
  <c r="G79" i="24"/>
  <c r="G80" i="24"/>
  <c r="G68" i="24"/>
  <c r="G56" i="24"/>
  <c r="G27" i="24"/>
  <c r="G93" i="24"/>
  <c r="G81" i="24"/>
  <c r="G69" i="24"/>
  <c r="G57" i="24"/>
  <c r="G47" i="24"/>
  <c r="G35" i="24"/>
  <c r="G25" i="24"/>
  <c r="G23" i="24"/>
  <c r="G41" i="24"/>
  <c r="G48" i="24"/>
  <c r="G71" i="24"/>
  <c r="G85" i="24"/>
  <c r="C26" i="24"/>
  <c r="G28" i="24"/>
  <c r="G36" i="24"/>
  <c r="G44" i="24"/>
  <c r="G76" i="24"/>
  <c r="C21" i="24"/>
  <c r="D21" i="24" s="1"/>
  <c r="G32" i="24"/>
  <c r="G62" i="24"/>
  <c r="G73" i="24"/>
  <c r="G87" i="24"/>
  <c r="G22" i="24"/>
  <c r="D22" i="24" s="1"/>
  <c r="C25" i="24"/>
  <c r="D25" i="24" s="1"/>
  <c r="G50" i="24"/>
  <c r="G64" i="24"/>
  <c r="G67" i="24"/>
  <c r="G38" i="24"/>
  <c r="G43" i="24"/>
  <c r="G52" i="24"/>
  <c r="G55" i="24"/>
  <c r="G78" i="24"/>
  <c r="G82" i="24"/>
  <c r="C20" i="24"/>
  <c r="D20" i="24" s="1"/>
  <c r="C24" i="24"/>
  <c r="D24" i="24" s="1"/>
  <c r="G31" i="24"/>
  <c r="G40" i="24"/>
  <c r="G84" i="24"/>
  <c r="G96" i="24"/>
  <c r="G66" i="24"/>
  <c r="G70" i="24"/>
  <c r="G94" i="24"/>
  <c r="G99" i="24"/>
  <c r="G60" i="24"/>
  <c r="C27" i="24"/>
  <c r="G97" i="24"/>
  <c r="G54" i="24"/>
  <c r="G86" i="24"/>
  <c r="G26" i="24"/>
  <c r="G92" i="24"/>
  <c r="G34" i="24"/>
  <c r="G46" i="24"/>
  <c r="G98" i="24"/>
  <c r="G42" i="24"/>
  <c r="G58" i="24"/>
  <c r="G74" i="24"/>
  <c r="G90" i="24"/>
  <c r="J20" i="23"/>
  <c r="L20" i="23" s="1"/>
  <c r="N20" i="23" s="1"/>
  <c r="E20" i="23"/>
  <c r="K20" i="23" s="1"/>
  <c r="D21" i="23"/>
  <c r="B22" i="23"/>
  <c r="E22" i="24" l="1"/>
  <c r="I22" i="24"/>
  <c r="J22" i="24" s="1"/>
  <c r="I24" i="24"/>
  <c r="E24" i="24"/>
  <c r="D27" i="24"/>
  <c r="E21" i="24"/>
  <c r="I21" i="24"/>
  <c r="J21" i="24" s="1"/>
  <c r="D23" i="24"/>
  <c r="D26" i="24"/>
  <c r="C28" i="24"/>
  <c r="D28" i="24" s="1"/>
  <c r="B29" i="24"/>
  <c r="E20" i="24"/>
  <c r="I20" i="24"/>
  <c r="I25" i="24"/>
  <c r="E25" i="24"/>
  <c r="B23" i="23"/>
  <c r="C22" i="23"/>
  <c r="D22" i="23" s="1"/>
  <c r="I21" i="23"/>
  <c r="E21" i="23"/>
  <c r="M20" i="23"/>
  <c r="O20" i="23" s="1"/>
  <c r="P20" i="23" s="1"/>
  <c r="K20" i="24" l="1"/>
  <c r="E28" i="24"/>
  <c r="I28" i="24"/>
  <c r="J28" i="24" s="1"/>
  <c r="I26" i="24"/>
  <c r="E26" i="24"/>
  <c r="K21" i="24"/>
  <c r="L21" i="24"/>
  <c r="N21" i="24" s="1"/>
  <c r="K24" i="24"/>
  <c r="L24" i="24"/>
  <c r="N24" i="24" s="1"/>
  <c r="K25" i="24"/>
  <c r="J25" i="24"/>
  <c r="L25" i="24" s="1"/>
  <c r="N25" i="24" s="1"/>
  <c r="B30" i="24"/>
  <c r="C29" i="24"/>
  <c r="D29" i="24" s="1"/>
  <c r="E23" i="24"/>
  <c r="I23" i="24"/>
  <c r="J23" i="24" s="1"/>
  <c r="E27" i="24"/>
  <c r="I27" i="24"/>
  <c r="J27" i="24" s="1"/>
  <c r="J24" i="24"/>
  <c r="J20" i="24"/>
  <c r="L20" i="24" s="1"/>
  <c r="N20" i="24" s="1"/>
  <c r="K22" i="24"/>
  <c r="L22" i="24"/>
  <c r="N22" i="24" s="1"/>
  <c r="I22" i="23"/>
  <c r="E22" i="23"/>
  <c r="K21" i="23"/>
  <c r="J21" i="23"/>
  <c r="L21" i="23" s="1"/>
  <c r="N21" i="23" s="1"/>
  <c r="B24" i="23"/>
  <c r="C23" i="23"/>
  <c r="D23" i="23" s="1"/>
  <c r="M25" i="24" l="1"/>
  <c r="O25" i="24" s="1"/>
  <c r="P25" i="24" s="1"/>
  <c r="M22" i="24"/>
  <c r="O22" i="24" s="1"/>
  <c r="P22" i="24" s="1"/>
  <c r="M24" i="24"/>
  <c r="O24" i="24" s="1"/>
  <c r="P24" i="24" s="1"/>
  <c r="M21" i="24"/>
  <c r="O21" i="24" s="1"/>
  <c r="P21" i="24" s="1"/>
  <c r="K27" i="24"/>
  <c r="L27" i="24"/>
  <c r="N27" i="24" s="1"/>
  <c r="K26" i="24"/>
  <c r="J26" i="24"/>
  <c r="L26" i="24" s="1"/>
  <c r="N26" i="24" s="1"/>
  <c r="K23" i="24"/>
  <c r="L23" i="24"/>
  <c r="N23" i="24" s="1"/>
  <c r="K28" i="24"/>
  <c r="L28" i="24"/>
  <c r="N28" i="24" s="1"/>
  <c r="B31" i="24"/>
  <c r="C30" i="24"/>
  <c r="D30" i="24" s="1"/>
  <c r="E29" i="24"/>
  <c r="I29" i="24"/>
  <c r="J29" i="24" s="1"/>
  <c r="M20" i="24"/>
  <c r="O20" i="24" s="1"/>
  <c r="P20" i="24" s="1"/>
  <c r="E23" i="23"/>
  <c r="I23" i="23"/>
  <c r="J23" i="23" s="1"/>
  <c r="B25" i="23"/>
  <c r="C24" i="23"/>
  <c r="D24" i="23" s="1"/>
  <c r="M21" i="23"/>
  <c r="O21" i="23" s="1"/>
  <c r="P21" i="23" s="1"/>
  <c r="K22" i="23"/>
  <c r="J22" i="23"/>
  <c r="L22" i="23" s="1"/>
  <c r="N22" i="23" s="1"/>
  <c r="M28" i="24" l="1"/>
  <c r="O28" i="24" s="1"/>
  <c r="P28" i="24" s="1"/>
  <c r="M23" i="24"/>
  <c r="O23" i="24" s="1"/>
  <c r="P23" i="24" s="1"/>
  <c r="M26" i="24"/>
  <c r="O26" i="24" s="1"/>
  <c r="P26" i="24" s="1"/>
  <c r="K29" i="24"/>
  <c r="L29" i="24"/>
  <c r="N29" i="24" s="1"/>
  <c r="B32" i="24"/>
  <c r="C31" i="24"/>
  <c r="D31" i="24" s="1"/>
  <c r="M27" i="24"/>
  <c r="O27" i="24" s="1"/>
  <c r="P27" i="24" s="1"/>
  <c r="E30" i="24"/>
  <c r="I30" i="24"/>
  <c r="J30" i="24" s="1"/>
  <c r="M22" i="23"/>
  <c r="O22" i="23" s="1"/>
  <c r="P22" i="23" s="1"/>
  <c r="E24" i="23"/>
  <c r="I24" i="23"/>
  <c r="J24" i="23" s="1"/>
  <c r="C25" i="23"/>
  <c r="D25" i="23" s="1"/>
  <c r="B26" i="23"/>
  <c r="L23" i="23"/>
  <c r="N23" i="23" s="1"/>
  <c r="K23" i="23"/>
  <c r="M29" i="24" l="1"/>
  <c r="O29" i="24" s="1"/>
  <c r="P29" i="24" s="1"/>
  <c r="E31" i="24"/>
  <c r="I31" i="24"/>
  <c r="J31" i="24" s="1"/>
  <c r="B33" i="24"/>
  <c r="C32" i="24"/>
  <c r="D32" i="24" s="1"/>
  <c r="K30" i="24"/>
  <c r="L30" i="24"/>
  <c r="N30" i="24" s="1"/>
  <c r="M23" i="23"/>
  <c r="O23" i="23" s="1"/>
  <c r="P23" i="23" s="1"/>
  <c r="I25" i="23"/>
  <c r="E25" i="23"/>
  <c r="K24" i="23"/>
  <c r="L24" i="23"/>
  <c r="N24" i="23" s="1"/>
  <c r="C26" i="23"/>
  <c r="D26" i="23" s="1"/>
  <c r="B27" i="23"/>
  <c r="M24" i="23" l="1"/>
  <c r="O24" i="23" s="1"/>
  <c r="P24" i="23" s="1"/>
  <c r="M30" i="24"/>
  <c r="O30" i="24" s="1"/>
  <c r="P30" i="24" s="1"/>
  <c r="B34" i="24"/>
  <c r="C33" i="24"/>
  <c r="D33" i="24" s="1"/>
  <c r="E32" i="24"/>
  <c r="I32" i="24"/>
  <c r="J32" i="24" s="1"/>
  <c r="L31" i="24"/>
  <c r="N31" i="24" s="1"/>
  <c r="K31" i="24"/>
  <c r="M31" i="24" s="1"/>
  <c r="O31" i="24" s="1"/>
  <c r="P31" i="24" s="1"/>
  <c r="B28" i="23"/>
  <c r="C27" i="23"/>
  <c r="D27" i="23" s="1"/>
  <c r="E26" i="23"/>
  <c r="I26" i="23"/>
  <c r="J26" i="23" s="1"/>
  <c r="K25" i="23"/>
  <c r="J25" i="23"/>
  <c r="L25" i="23" s="1"/>
  <c r="N25" i="23" s="1"/>
  <c r="K32" i="24" l="1"/>
  <c r="L32" i="24"/>
  <c r="N32" i="24" s="1"/>
  <c r="B35" i="24"/>
  <c r="C34" i="24"/>
  <c r="D34" i="24" s="1"/>
  <c r="I33" i="24"/>
  <c r="E33" i="24"/>
  <c r="M25" i="23"/>
  <c r="O25" i="23" s="1"/>
  <c r="P25" i="23" s="1"/>
  <c r="K26" i="23"/>
  <c r="L26" i="23"/>
  <c r="N26" i="23" s="1"/>
  <c r="I27" i="23"/>
  <c r="J27" i="23" s="1"/>
  <c r="E27" i="23"/>
  <c r="C28" i="23"/>
  <c r="D28" i="23" s="1"/>
  <c r="B29" i="23"/>
  <c r="K33" i="24" l="1"/>
  <c r="J33" i="24"/>
  <c r="L33" i="24" s="1"/>
  <c r="N33" i="24" s="1"/>
  <c r="I34" i="24"/>
  <c r="E34" i="24"/>
  <c r="B36" i="24"/>
  <c r="C35" i="24"/>
  <c r="D35" i="24" s="1"/>
  <c r="M32" i="24"/>
  <c r="O32" i="24" s="1"/>
  <c r="P32" i="24" s="1"/>
  <c r="B30" i="23"/>
  <c r="C29" i="23"/>
  <c r="D29" i="23" s="1"/>
  <c r="I28" i="23"/>
  <c r="J28" i="23" s="1"/>
  <c r="E28" i="23"/>
  <c r="K27" i="23"/>
  <c r="L27" i="23"/>
  <c r="N27" i="23" s="1"/>
  <c r="M26" i="23"/>
  <c r="O26" i="23" s="1"/>
  <c r="P26" i="23" s="1"/>
  <c r="B37" i="24" l="1"/>
  <c r="C36" i="24"/>
  <c r="D36" i="24" s="1"/>
  <c r="K34" i="24"/>
  <c r="J34" i="24"/>
  <c r="L34" i="24" s="1"/>
  <c r="N34" i="24" s="1"/>
  <c r="I35" i="24"/>
  <c r="E35" i="24"/>
  <c r="M33" i="24"/>
  <c r="O33" i="24" s="1"/>
  <c r="P33" i="24" s="1"/>
  <c r="M27" i="23"/>
  <c r="O27" i="23" s="1"/>
  <c r="P27" i="23" s="1"/>
  <c r="K28" i="23"/>
  <c r="L28" i="23"/>
  <c r="N28" i="23" s="1"/>
  <c r="I29" i="23"/>
  <c r="E29" i="23"/>
  <c r="B31" i="23"/>
  <c r="C30" i="23"/>
  <c r="D30" i="23" s="1"/>
  <c r="K35" i="24" l="1"/>
  <c r="J35" i="24"/>
  <c r="L35" i="24" s="1"/>
  <c r="N35" i="24" s="1"/>
  <c r="M34" i="24"/>
  <c r="O34" i="24" s="1"/>
  <c r="P34" i="24" s="1"/>
  <c r="I36" i="24"/>
  <c r="E36" i="24"/>
  <c r="B38" i="24"/>
  <c r="C37" i="24"/>
  <c r="D37" i="24" s="1"/>
  <c r="I30" i="23"/>
  <c r="J30" i="23" s="1"/>
  <c r="E30" i="23"/>
  <c r="B32" i="23"/>
  <c r="C31" i="23"/>
  <c r="D31" i="23" s="1"/>
  <c r="K29" i="23"/>
  <c r="J29" i="23"/>
  <c r="L29" i="23" s="1"/>
  <c r="N29" i="23" s="1"/>
  <c r="M28" i="23"/>
  <c r="O28" i="23" s="1"/>
  <c r="P28" i="23" s="1"/>
  <c r="B39" i="24" l="1"/>
  <c r="C38" i="24"/>
  <c r="D38" i="24" s="1"/>
  <c r="K36" i="24"/>
  <c r="I37" i="24"/>
  <c r="J37" i="24" s="1"/>
  <c r="E37" i="24"/>
  <c r="J36" i="24"/>
  <c r="L36" i="24" s="1"/>
  <c r="N36" i="24" s="1"/>
  <c r="M35" i="24"/>
  <c r="O35" i="24" s="1"/>
  <c r="P35" i="24" s="1"/>
  <c r="M29" i="23"/>
  <c r="O29" i="23" s="1"/>
  <c r="P29" i="23" s="1"/>
  <c r="I31" i="23"/>
  <c r="E31" i="23"/>
  <c r="B33" i="23"/>
  <c r="C32" i="23"/>
  <c r="D32" i="23" s="1"/>
  <c r="K30" i="23"/>
  <c r="L30" i="23"/>
  <c r="N30" i="23" s="1"/>
  <c r="M30" i="23" l="1"/>
  <c r="O30" i="23" s="1"/>
  <c r="P30" i="23" s="1"/>
  <c r="K37" i="24"/>
  <c r="L37" i="24"/>
  <c r="N37" i="24" s="1"/>
  <c r="M36" i="24"/>
  <c r="O36" i="24" s="1"/>
  <c r="P36" i="24" s="1"/>
  <c r="I38" i="24"/>
  <c r="E38" i="24"/>
  <c r="B40" i="24"/>
  <c r="C39" i="24"/>
  <c r="D39" i="24" s="1"/>
  <c r="E32" i="23"/>
  <c r="I32" i="23"/>
  <c r="J32" i="23" s="1"/>
  <c r="B34" i="23"/>
  <c r="C33" i="23"/>
  <c r="D33" i="23" s="1"/>
  <c r="J31" i="23"/>
  <c r="L31" i="23" s="1"/>
  <c r="N31" i="23" s="1"/>
  <c r="K31" i="23"/>
  <c r="I39" i="24" l="1"/>
  <c r="E39" i="24"/>
  <c r="B41" i="24"/>
  <c r="C40" i="24"/>
  <c r="D40" i="24" s="1"/>
  <c r="K38" i="24"/>
  <c r="J38" i="24"/>
  <c r="L38" i="24" s="1"/>
  <c r="N38" i="24" s="1"/>
  <c r="M37" i="24"/>
  <c r="O37" i="24" s="1"/>
  <c r="P37" i="24" s="1"/>
  <c r="M31" i="23"/>
  <c r="O31" i="23" s="1"/>
  <c r="P31" i="23" s="1"/>
  <c r="I33" i="23"/>
  <c r="E33" i="23"/>
  <c r="C34" i="23"/>
  <c r="D34" i="23" s="1"/>
  <c r="B35" i="23"/>
  <c r="K32" i="23"/>
  <c r="L32" i="23"/>
  <c r="N32" i="23" s="1"/>
  <c r="M32" i="23" l="1"/>
  <c r="O32" i="23" s="1"/>
  <c r="P32" i="23" s="1"/>
  <c r="M38" i="24"/>
  <c r="O38" i="24" s="1"/>
  <c r="P38" i="24" s="1"/>
  <c r="K39" i="24"/>
  <c r="I40" i="24"/>
  <c r="E40" i="24"/>
  <c r="B42" i="24"/>
  <c r="C41" i="24"/>
  <c r="D41" i="24" s="1"/>
  <c r="J39" i="24"/>
  <c r="L39" i="24" s="1"/>
  <c r="N39" i="24" s="1"/>
  <c r="I34" i="23"/>
  <c r="E34" i="23"/>
  <c r="K33" i="23"/>
  <c r="J33" i="23"/>
  <c r="L33" i="23" s="1"/>
  <c r="N33" i="23" s="1"/>
  <c r="B36" i="23"/>
  <c r="C35" i="23"/>
  <c r="D35" i="23" s="1"/>
  <c r="B43" i="24" l="1"/>
  <c r="C42" i="24"/>
  <c r="D42" i="24" s="1"/>
  <c r="K40" i="24"/>
  <c r="M39" i="24"/>
  <c r="O39" i="24" s="1"/>
  <c r="P39" i="24" s="1"/>
  <c r="I41" i="24"/>
  <c r="E41" i="24"/>
  <c r="J40" i="24"/>
  <c r="L40" i="24" s="1"/>
  <c r="N40" i="24" s="1"/>
  <c r="E35" i="23"/>
  <c r="I35" i="23"/>
  <c r="J35" i="23" s="1"/>
  <c r="M33" i="23"/>
  <c r="O33" i="23" s="1"/>
  <c r="P33" i="23" s="1"/>
  <c r="K34" i="23"/>
  <c r="B37" i="23"/>
  <c r="C36" i="23"/>
  <c r="D36" i="23" s="1"/>
  <c r="J34" i="23"/>
  <c r="L34" i="23" s="1"/>
  <c r="N34" i="23" s="1"/>
  <c r="K41" i="24" l="1"/>
  <c r="M40" i="24"/>
  <c r="O40" i="24" s="1"/>
  <c r="P40" i="24" s="1"/>
  <c r="J41" i="24"/>
  <c r="L41" i="24" s="1"/>
  <c r="N41" i="24" s="1"/>
  <c r="I42" i="24"/>
  <c r="E42" i="24"/>
  <c r="B44" i="24"/>
  <c r="C43" i="24"/>
  <c r="D43" i="24" s="1"/>
  <c r="I36" i="23"/>
  <c r="E36" i="23"/>
  <c r="C37" i="23"/>
  <c r="D37" i="23" s="1"/>
  <c r="B38" i="23"/>
  <c r="M34" i="23"/>
  <c r="O34" i="23" s="1"/>
  <c r="P34" i="23" s="1"/>
  <c r="L35" i="23"/>
  <c r="N35" i="23" s="1"/>
  <c r="K35" i="23"/>
  <c r="M35" i="23" s="1"/>
  <c r="O35" i="23" s="1"/>
  <c r="P35" i="23" s="1"/>
  <c r="B45" i="24" l="1"/>
  <c r="C44" i="24"/>
  <c r="D44" i="24" s="1"/>
  <c r="K42" i="24"/>
  <c r="E43" i="24"/>
  <c r="I43" i="24"/>
  <c r="J43" i="24" s="1"/>
  <c r="J42" i="24"/>
  <c r="L42" i="24" s="1"/>
  <c r="N42" i="24" s="1"/>
  <c r="M41" i="24"/>
  <c r="O41" i="24" s="1"/>
  <c r="P41" i="24" s="1"/>
  <c r="I37" i="23"/>
  <c r="E37" i="23"/>
  <c r="K36" i="23"/>
  <c r="C38" i="23"/>
  <c r="D38" i="23" s="1"/>
  <c r="B39" i="23"/>
  <c r="J36" i="23"/>
  <c r="L36" i="23" s="1"/>
  <c r="N36" i="23" s="1"/>
  <c r="M42" i="24" l="1"/>
  <c r="O42" i="24" s="1"/>
  <c r="P42" i="24" s="1"/>
  <c r="K43" i="24"/>
  <c r="L43" i="24"/>
  <c r="N43" i="24" s="1"/>
  <c r="E44" i="24"/>
  <c r="I44" i="24"/>
  <c r="J44" i="24" s="1"/>
  <c r="B46" i="24"/>
  <c r="C45" i="24"/>
  <c r="D45" i="24" s="1"/>
  <c r="E38" i="23"/>
  <c r="I38" i="23"/>
  <c r="J38" i="23" s="1"/>
  <c r="M36" i="23"/>
  <c r="O36" i="23" s="1"/>
  <c r="P36" i="23" s="1"/>
  <c r="K37" i="23"/>
  <c r="B40" i="23"/>
  <c r="C39" i="23"/>
  <c r="D39" i="23" s="1"/>
  <c r="J37" i="23"/>
  <c r="L37" i="23" s="1"/>
  <c r="N37" i="23" s="1"/>
  <c r="M43" i="24" l="1"/>
  <c r="O43" i="24" s="1"/>
  <c r="P43" i="24" s="1"/>
  <c r="I45" i="24"/>
  <c r="E45" i="24"/>
  <c r="B47" i="24"/>
  <c r="C46" i="24"/>
  <c r="D46" i="24" s="1"/>
  <c r="K44" i="24"/>
  <c r="L44" i="24"/>
  <c r="N44" i="24" s="1"/>
  <c r="I39" i="23"/>
  <c r="E39" i="23"/>
  <c r="B41" i="23"/>
  <c r="C40" i="23"/>
  <c r="D40" i="23" s="1"/>
  <c r="M37" i="23"/>
  <c r="O37" i="23" s="1"/>
  <c r="P37" i="23" s="1"/>
  <c r="K38" i="23"/>
  <c r="L38" i="23"/>
  <c r="N38" i="23" s="1"/>
  <c r="M44" i="24" l="1"/>
  <c r="O44" i="24" s="1"/>
  <c r="P44" i="24" s="1"/>
  <c r="E46" i="24"/>
  <c r="I46" i="24"/>
  <c r="J46" i="24" s="1"/>
  <c r="B48" i="24"/>
  <c r="C47" i="24"/>
  <c r="D47" i="24" s="1"/>
  <c r="K45" i="24"/>
  <c r="J45" i="24"/>
  <c r="L45" i="24" s="1"/>
  <c r="N45" i="24" s="1"/>
  <c r="M38" i="23"/>
  <c r="O38" i="23" s="1"/>
  <c r="P38" i="23" s="1"/>
  <c r="K39" i="23"/>
  <c r="E40" i="23"/>
  <c r="I40" i="23"/>
  <c r="J40" i="23" s="1"/>
  <c r="B42" i="23"/>
  <c r="C41" i="23"/>
  <c r="D41" i="23" s="1"/>
  <c r="J39" i="23"/>
  <c r="L39" i="23" s="1"/>
  <c r="N39" i="23" s="1"/>
  <c r="M45" i="24" l="1"/>
  <c r="O45" i="24" s="1"/>
  <c r="P45" i="24" s="1"/>
  <c r="E47" i="24"/>
  <c r="I47" i="24"/>
  <c r="J47" i="24" s="1"/>
  <c r="B49" i="24"/>
  <c r="C48" i="24"/>
  <c r="D48" i="24" s="1"/>
  <c r="L46" i="24"/>
  <c r="N46" i="24" s="1"/>
  <c r="K46" i="24"/>
  <c r="M39" i="23"/>
  <c r="O39" i="23" s="1"/>
  <c r="P39" i="23" s="1"/>
  <c r="I41" i="23"/>
  <c r="E41" i="23"/>
  <c r="B43" i="23"/>
  <c r="C42" i="23"/>
  <c r="D42" i="23" s="1"/>
  <c r="K40" i="23"/>
  <c r="L40" i="23"/>
  <c r="N40" i="23" s="1"/>
  <c r="M46" i="24" l="1"/>
  <c r="O46" i="24" s="1"/>
  <c r="P46" i="24" s="1"/>
  <c r="I48" i="24"/>
  <c r="E48" i="24"/>
  <c r="B50" i="24"/>
  <c r="C49" i="24"/>
  <c r="D49" i="24" s="1"/>
  <c r="K47" i="24"/>
  <c r="L47" i="24"/>
  <c r="N47" i="24" s="1"/>
  <c r="M40" i="23"/>
  <c r="O40" i="23" s="1"/>
  <c r="P40" i="23" s="1"/>
  <c r="B44" i="23"/>
  <c r="C43" i="23"/>
  <c r="D43" i="23" s="1"/>
  <c r="K41" i="23"/>
  <c r="J41" i="23"/>
  <c r="L41" i="23" s="1"/>
  <c r="N41" i="23" s="1"/>
  <c r="I42" i="23"/>
  <c r="E42" i="23"/>
  <c r="M47" i="24" l="1"/>
  <c r="O47" i="24" s="1"/>
  <c r="P47" i="24" s="1"/>
  <c r="I49" i="24"/>
  <c r="E49" i="24"/>
  <c r="C50" i="24"/>
  <c r="D50" i="24" s="1"/>
  <c r="B51" i="24"/>
  <c r="K48" i="24"/>
  <c r="J48" i="24"/>
  <c r="L48" i="24" s="1"/>
  <c r="N48" i="24" s="1"/>
  <c r="K42" i="23"/>
  <c r="J42" i="23"/>
  <c r="L42" i="23" s="1"/>
  <c r="N42" i="23" s="1"/>
  <c r="M41" i="23"/>
  <c r="O41" i="23" s="1"/>
  <c r="P41" i="23" s="1"/>
  <c r="I43" i="23"/>
  <c r="E43" i="23"/>
  <c r="B45" i="23"/>
  <c r="C44" i="23"/>
  <c r="D44" i="23" s="1"/>
  <c r="M48" i="24" l="1"/>
  <c r="O48" i="24" s="1"/>
  <c r="P48" i="24" s="1"/>
  <c r="B52" i="24"/>
  <c r="C51" i="24"/>
  <c r="D51" i="24" s="1"/>
  <c r="E50" i="24"/>
  <c r="I50" i="24"/>
  <c r="J50" i="24" s="1"/>
  <c r="K49" i="24"/>
  <c r="J49" i="24"/>
  <c r="L49" i="24" s="1"/>
  <c r="N49" i="24" s="1"/>
  <c r="I44" i="23"/>
  <c r="E44" i="23"/>
  <c r="C45" i="23"/>
  <c r="D45" i="23" s="1"/>
  <c r="B46" i="23"/>
  <c r="K43" i="23"/>
  <c r="J43" i="23"/>
  <c r="L43" i="23" s="1"/>
  <c r="N43" i="23" s="1"/>
  <c r="M42" i="23"/>
  <c r="O42" i="23" s="1"/>
  <c r="P42" i="23" s="1"/>
  <c r="M49" i="24" l="1"/>
  <c r="O49" i="24" s="1"/>
  <c r="P49" i="24" s="1"/>
  <c r="K50" i="24"/>
  <c r="L50" i="24"/>
  <c r="N50" i="24" s="1"/>
  <c r="E51" i="24"/>
  <c r="I51" i="24"/>
  <c r="J51" i="24" s="1"/>
  <c r="B53" i="24"/>
  <c r="C52" i="24"/>
  <c r="D52" i="24" s="1"/>
  <c r="I45" i="23"/>
  <c r="J45" i="23" s="1"/>
  <c r="E45" i="23"/>
  <c r="K44" i="23"/>
  <c r="M43" i="23"/>
  <c r="O43" i="23" s="1"/>
  <c r="P43" i="23" s="1"/>
  <c r="C46" i="23"/>
  <c r="D46" i="23" s="1"/>
  <c r="B47" i="23"/>
  <c r="J44" i="23"/>
  <c r="L44" i="23" s="1"/>
  <c r="N44" i="23" s="1"/>
  <c r="I52" i="24" l="1"/>
  <c r="E52" i="24"/>
  <c r="B54" i="24"/>
  <c r="C53" i="24"/>
  <c r="D53" i="24" s="1"/>
  <c r="K51" i="24"/>
  <c r="L51" i="24"/>
  <c r="N51" i="24" s="1"/>
  <c r="M50" i="24"/>
  <c r="O50" i="24" s="1"/>
  <c r="P50" i="24" s="1"/>
  <c r="I46" i="23"/>
  <c r="E46" i="23"/>
  <c r="M44" i="23"/>
  <c r="O44" i="23" s="1"/>
  <c r="P44" i="23" s="1"/>
  <c r="K45" i="23"/>
  <c r="L45" i="23"/>
  <c r="N45" i="23" s="1"/>
  <c r="B48" i="23"/>
  <c r="C47" i="23"/>
  <c r="D47" i="23" s="1"/>
  <c r="M45" i="23" l="1"/>
  <c r="O45" i="23" s="1"/>
  <c r="P45" i="23" s="1"/>
  <c r="M51" i="24"/>
  <c r="O51" i="24" s="1"/>
  <c r="P51" i="24" s="1"/>
  <c r="I53" i="24"/>
  <c r="E53" i="24"/>
  <c r="B55" i="24"/>
  <c r="C54" i="24"/>
  <c r="D54" i="24" s="1"/>
  <c r="K52" i="24"/>
  <c r="J52" i="24"/>
  <c r="L52" i="24" s="1"/>
  <c r="N52" i="24" s="1"/>
  <c r="E47" i="23"/>
  <c r="I47" i="23"/>
  <c r="J47" i="23" s="1"/>
  <c r="B49" i="23"/>
  <c r="C48" i="23"/>
  <c r="D48" i="23" s="1"/>
  <c r="K46" i="23"/>
  <c r="J46" i="23"/>
  <c r="L46" i="23" s="1"/>
  <c r="N46" i="23" s="1"/>
  <c r="M52" i="24" l="1"/>
  <c r="O52" i="24" s="1"/>
  <c r="P52" i="24" s="1"/>
  <c r="E54" i="24"/>
  <c r="I54" i="24"/>
  <c r="J54" i="24" s="1"/>
  <c r="B56" i="24"/>
  <c r="C55" i="24"/>
  <c r="D55" i="24" s="1"/>
  <c r="K53" i="24"/>
  <c r="J53" i="24"/>
  <c r="L53" i="24" s="1"/>
  <c r="N53" i="24" s="1"/>
  <c r="M46" i="23"/>
  <c r="O46" i="23" s="1"/>
  <c r="P46" i="23" s="1"/>
  <c r="E48" i="23"/>
  <c r="I48" i="23"/>
  <c r="J48" i="23" s="1"/>
  <c r="C49" i="23"/>
  <c r="D49" i="23" s="1"/>
  <c r="B50" i="23"/>
  <c r="L47" i="23"/>
  <c r="N47" i="23" s="1"/>
  <c r="K47" i="23"/>
  <c r="M47" i="23" s="1"/>
  <c r="O47" i="23" s="1"/>
  <c r="P47" i="23" s="1"/>
  <c r="M53" i="24" l="1"/>
  <c r="O53" i="24" s="1"/>
  <c r="P53" i="24" s="1"/>
  <c r="E55" i="24"/>
  <c r="I55" i="24"/>
  <c r="J55" i="24" s="1"/>
  <c r="B57" i="24"/>
  <c r="C56" i="24"/>
  <c r="D56" i="24" s="1"/>
  <c r="K54" i="24"/>
  <c r="L54" i="24"/>
  <c r="N54" i="24" s="1"/>
  <c r="C50" i="23"/>
  <c r="D50" i="23" s="1"/>
  <c r="B51" i="23"/>
  <c r="K48" i="23"/>
  <c r="L48" i="23"/>
  <c r="N48" i="23" s="1"/>
  <c r="I49" i="23"/>
  <c r="E49" i="23"/>
  <c r="I56" i="24" l="1"/>
  <c r="E56" i="24"/>
  <c r="B58" i="24"/>
  <c r="C57" i="24"/>
  <c r="D57" i="24" s="1"/>
  <c r="K55" i="24"/>
  <c r="L55" i="24"/>
  <c r="N55" i="24" s="1"/>
  <c r="M54" i="24"/>
  <c r="O54" i="24" s="1"/>
  <c r="P54" i="24" s="1"/>
  <c r="K49" i="23"/>
  <c r="J49" i="23"/>
  <c r="L49" i="23" s="1"/>
  <c r="N49" i="23" s="1"/>
  <c r="M48" i="23"/>
  <c r="O48" i="23" s="1"/>
  <c r="P48" i="23" s="1"/>
  <c r="B52" i="23"/>
  <c r="C51" i="23"/>
  <c r="D51" i="23" s="1"/>
  <c r="I50" i="23"/>
  <c r="E50" i="23"/>
  <c r="M55" i="24" l="1"/>
  <c r="O55" i="24" s="1"/>
  <c r="P55" i="24" s="1"/>
  <c r="K56" i="24"/>
  <c r="I57" i="24"/>
  <c r="J57" i="24" s="1"/>
  <c r="E57" i="24"/>
  <c r="B59" i="24"/>
  <c r="C58" i="24"/>
  <c r="D58" i="24" s="1"/>
  <c r="J56" i="24"/>
  <c r="L56" i="24" s="1"/>
  <c r="N56" i="24" s="1"/>
  <c r="J50" i="23"/>
  <c r="I51" i="23"/>
  <c r="E51" i="23"/>
  <c r="B53" i="23"/>
  <c r="C52" i="23"/>
  <c r="D52" i="23" s="1"/>
  <c r="M49" i="23"/>
  <c r="O49" i="23" s="1"/>
  <c r="P49" i="23" s="1"/>
  <c r="K50" i="23"/>
  <c r="L50" i="23"/>
  <c r="N50" i="23" s="1"/>
  <c r="I58" i="24" l="1"/>
  <c r="E58" i="24"/>
  <c r="B60" i="24"/>
  <c r="C59" i="24"/>
  <c r="D59" i="24" s="1"/>
  <c r="K57" i="24"/>
  <c r="L57" i="24"/>
  <c r="N57" i="24" s="1"/>
  <c r="M56" i="24"/>
  <c r="O56" i="24" s="1"/>
  <c r="P56" i="24" s="1"/>
  <c r="M50" i="23"/>
  <c r="O50" i="23" s="1"/>
  <c r="P50" i="23" s="1"/>
  <c r="E52" i="23"/>
  <c r="I52" i="23"/>
  <c r="J52" i="23" s="1"/>
  <c r="K51" i="23"/>
  <c r="J51" i="23"/>
  <c r="L51" i="23" s="1"/>
  <c r="N51" i="23" s="1"/>
  <c r="B54" i="23"/>
  <c r="C53" i="23"/>
  <c r="D53" i="23" s="1"/>
  <c r="M57" i="24" l="1"/>
  <c r="O57" i="24" s="1"/>
  <c r="P57" i="24" s="1"/>
  <c r="K58" i="24"/>
  <c r="I59" i="24"/>
  <c r="E59" i="24"/>
  <c r="B61" i="24"/>
  <c r="C60" i="24"/>
  <c r="D60" i="24" s="1"/>
  <c r="J58" i="24"/>
  <c r="L58" i="24" s="1"/>
  <c r="N58" i="24" s="1"/>
  <c r="I53" i="23"/>
  <c r="J53" i="23" s="1"/>
  <c r="E53" i="23"/>
  <c r="B55" i="23"/>
  <c r="C54" i="23"/>
  <c r="D54" i="23" s="1"/>
  <c r="K52" i="23"/>
  <c r="L52" i="23"/>
  <c r="N52" i="23" s="1"/>
  <c r="M51" i="23"/>
  <c r="O51" i="23" s="1"/>
  <c r="P51" i="23" s="1"/>
  <c r="I60" i="24" l="1"/>
  <c r="E60" i="24"/>
  <c r="B62" i="24"/>
  <c r="C61" i="24"/>
  <c r="D61" i="24" s="1"/>
  <c r="J59" i="24"/>
  <c r="M58" i="24"/>
  <c r="O58" i="24" s="1"/>
  <c r="P58" i="24" s="1"/>
  <c r="K59" i="24"/>
  <c r="L59" i="24"/>
  <c r="N59" i="24" s="1"/>
  <c r="M52" i="23"/>
  <c r="O52" i="23" s="1"/>
  <c r="P52" i="23" s="1"/>
  <c r="E54" i="23"/>
  <c r="I54" i="23"/>
  <c r="J54" i="23" s="1"/>
  <c r="B56" i="23"/>
  <c r="C55" i="23"/>
  <c r="D55" i="23" s="1"/>
  <c r="K53" i="23"/>
  <c r="L53" i="23"/>
  <c r="N53" i="23" s="1"/>
  <c r="M59" i="24" l="1"/>
  <c r="O59" i="24" s="1"/>
  <c r="P59" i="24" s="1"/>
  <c r="I61" i="24"/>
  <c r="E61" i="24"/>
  <c r="B63" i="24"/>
  <c r="C62" i="24"/>
  <c r="D62" i="24" s="1"/>
  <c r="K60" i="24"/>
  <c r="J60" i="24"/>
  <c r="L60" i="24" s="1"/>
  <c r="N60" i="24" s="1"/>
  <c r="M53" i="23"/>
  <c r="O53" i="23" s="1"/>
  <c r="P53" i="23" s="1"/>
  <c r="E55" i="23"/>
  <c r="I55" i="23"/>
  <c r="J55" i="23" s="1"/>
  <c r="B57" i="23"/>
  <c r="C56" i="23"/>
  <c r="D56" i="23" s="1"/>
  <c r="L54" i="23"/>
  <c r="N54" i="23" s="1"/>
  <c r="K54" i="23"/>
  <c r="M54" i="23" s="1"/>
  <c r="O54" i="23" s="1"/>
  <c r="P54" i="23" s="1"/>
  <c r="M60" i="24" l="1"/>
  <c r="O60" i="24" s="1"/>
  <c r="P60" i="24" s="1"/>
  <c r="B64" i="24"/>
  <c r="C63" i="24"/>
  <c r="D63" i="24" s="1"/>
  <c r="J61" i="24"/>
  <c r="E62" i="24"/>
  <c r="I62" i="24"/>
  <c r="J62" i="24" s="1"/>
  <c r="K61" i="24"/>
  <c r="L61" i="24"/>
  <c r="N61" i="24" s="1"/>
  <c r="I56" i="23"/>
  <c r="E56" i="23"/>
  <c r="C57" i="23"/>
  <c r="D57" i="23" s="1"/>
  <c r="B58" i="23"/>
  <c r="K55" i="23"/>
  <c r="L55" i="23"/>
  <c r="N55" i="23" s="1"/>
  <c r="M61" i="24" l="1"/>
  <c r="O61" i="24" s="1"/>
  <c r="P61" i="24" s="1"/>
  <c r="K62" i="24"/>
  <c r="L62" i="24"/>
  <c r="N62" i="24" s="1"/>
  <c r="E63" i="24"/>
  <c r="I63" i="24"/>
  <c r="J63" i="24" s="1"/>
  <c r="B65" i="24"/>
  <c r="C64" i="24"/>
  <c r="D64" i="24" s="1"/>
  <c r="M55" i="23"/>
  <c r="O55" i="23" s="1"/>
  <c r="P55" i="23" s="1"/>
  <c r="B59" i="23"/>
  <c r="C58" i="23"/>
  <c r="D58" i="23" s="1"/>
  <c r="K56" i="23"/>
  <c r="I57" i="23"/>
  <c r="E57" i="23"/>
  <c r="J56" i="23"/>
  <c r="L56" i="23" s="1"/>
  <c r="N56" i="23" s="1"/>
  <c r="I64" i="24" l="1"/>
  <c r="E64" i="24"/>
  <c r="B66" i="24"/>
  <c r="C65" i="24"/>
  <c r="D65" i="24" s="1"/>
  <c r="K63" i="24"/>
  <c r="L63" i="24"/>
  <c r="N63" i="24" s="1"/>
  <c r="M62" i="24"/>
  <c r="O62" i="24" s="1"/>
  <c r="P62" i="24" s="1"/>
  <c r="J57" i="23"/>
  <c r="M56" i="23"/>
  <c r="O56" i="23" s="1"/>
  <c r="P56" i="23" s="1"/>
  <c r="I58" i="23"/>
  <c r="E58" i="23"/>
  <c r="B60" i="23"/>
  <c r="C59" i="23"/>
  <c r="D59" i="23" s="1"/>
  <c r="K57" i="23"/>
  <c r="L57" i="23"/>
  <c r="N57" i="23" s="1"/>
  <c r="M57" i="23" l="1"/>
  <c r="O57" i="23" s="1"/>
  <c r="P57" i="23" s="1"/>
  <c r="M63" i="24"/>
  <c r="O63" i="24" s="1"/>
  <c r="P63" i="24" s="1"/>
  <c r="I65" i="24"/>
  <c r="E65" i="24"/>
  <c r="B67" i="24"/>
  <c r="C66" i="24"/>
  <c r="D66" i="24" s="1"/>
  <c r="K64" i="24"/>
  <c r="J64" i="24"/>
  <c r="L64" i="24" s="1"/>
  <c r="N64" i="24" s="1"/>
  <c r="E59" i="23"/>
  <c r="I59" i="23"/>
  <c r="J59" i="23" s="1"/>
  <c r="J58" i="23"/>
  <c r="B61" i="23"/>
  <c r="C60" i="23"/>
  <c r="D60" i="23" s="1"/>
  <c r="K58" i="23"/>
  <c r="L58" i="23"/>
  <c r="N58" i="23" s="1"/>
  <c r="M64" i="24" l="1"/>
  <c r="O64" i="24" s="1"/>
  <c r="P64" i="24" s="1"/>
  <c r="E66" i="24"/>
  <c r="I66" i="24"/>
  <c r="J66" i="24" s="1"/>
  <c r="B68" i="24"/>
  <c r="C67" i="24"/>
  <c r="D67" i="24" s="1"/>
  <c r="K65" i="24"/>
  <c r="J65" i="24"/>
  <c r="L65" i="24" s="1"/>
  <c r="N65" i="24" s="1"/>
  <c r="M58" i="23"/>
  <c r="O58" i="23" s="1"/>
  <c r="P58" i="23" s="1"/>
  <c r="I60" i="23"/>
  <c r="E60" i="23"/>
  <c r="B62" i="23"/>
  <c r="C61" i="23"/>
  <c r="D61" i="23" s="1"/>
  <c r="K59" i="23"/>
  <c r="L59" i="23"/>
  <c r="N59" i="23" s="1"/>
  <c r="M65" i="24" l="1"/>
  <c r="O65" i="24" s="1"/>
  <c r="P65" i="24" s="1"/>
  <c r="E67" i="24"/>
  <c r="I67" i="24"/>
  <c r="J67" i="24" s="1"/>
  <c r="B69" i="24"/>
  <c r="C68" i="24"/>
  <c r="D68" i="24" s="1"/>
  <c r="L66" i="24"/>
  <c r="N66" i="24" s="1"/>
  <c r="K66" i="24"/>
  <c r="M66" i="24" s="1"/>
  <c r="O66" i="24" s="1"/>
  <c r="P66" i="24" s="1"/>
  <c r="M59" i="23"/>
  <c r="O59" i="23" s="1"/>
  <c r="P59" i="23" s="1"/>
  <c r="I61" i="23"/>
  <c r="E61" i="23"/>
  <c r="B63" i="23"/>
  <c r="C62" i="23"/>
  <c r="D62" i="23" s="1"/>
  <c r="K60" i="23"/>
  <c r="J60" i="23"/>
  <c r="L60" i="23" s="1"/>
  <c r="N60" i="23" s="1"/>
  <c r="I68" i="24" l="1"/>
  <c r="E68" i="24"/>
  <c r="B70" i="24"/>
  <c r="C69" i="24"/>
  <c r="D69" i="24" s="1"/>
  <c r="K67" i="24"/>
  <c r="L67" i="24"/>
  <c r="N67" i="24" s="1"/>
  <c r="M60" i="23"/>
  <c r="O60" i="23" s="1"/>
  <c r="P60" i="23" s="1"/>
  <c r="E62" i="23"/>
  <c r="I62" i="23"/>
  <c r="J62" i="23" s="1"/>
  <c r="B64" i="23"/>
  <c r="C63" i="23"/>
  <c r="D63" i="23" s="1"/>
  <c r="K61" i="23"/>
  <c r="J61" i="23"/>
  <c r="L61" i="23" s="1"/>
  <c r="N61" i="23" s="1"/>
  <c r="M67" i="24" l="1"/>
  <c r="O67" i="24" s="1"/>
  <c r="P67" i="24" s="1"/>
  <c r="I69" i="24"/>
  <c r="E69" i="24"/>
  <c r="B71" i="24"/>
  <c r="C70" i="24"/>
  <c r="D70" i="24" s="1"/>
  <c r="K68" i="24"/>
  <c r="J68" i="24"/>
  <c r="L68" i="24" s="1"/>
  <c r="N68" i="24" s="1"/>
  <c r="M61" i="23"/>
  <c r="O61" i="23" s="1"/>
  <c r="P61" i="23" s="1"/>
  <c r="K62" i="23"/>
  <c r="L62" i="23"/>
  <c r="N62" i="23" s="1"/>
  <c r="I63" i="23"/>
  <c r="E63" i="23"/>
  <c r="B65" i="23"/>
  <c r="C64" i="23"/>
  <c r="D64" i="23" s="1"/>
  <c r="M68" i="24" l="1"/>
  <c r="O68" i="24" s="1"/>
  <c r="P68" i="24" s="1"/>
  <c r="I70" i="24"/>
  <c r="E70" i="24"/>
  <c r="B72" i="24"/>
  <c r="C71" i="24"/>
  <c r="D71" i="24" s="1"/>
  <c r="K69" i="24"/>
  <c r="J69" i="24"/>
  <c r="L69" i="24" s="1"/>
  <c r="N69" i="24" s="1"/>
  <c r="I64" i="23"/>
  <c r="J64" i="23" s="1"/>
  <c r="E64" i="23"/>
  <c r="B66" i="23"/>
  <c r="C65" i="23"/>
  <c r="D65" i="23" s="1"/>
  <c r="K63" i="23"/>
  <c r="J63" i="23"/>
  <c r="L63" i="23" s="1"/>
  <c r="N63" i="23" s="1"/>
  <c r="M62" i="23"/>
  <c r="O62" i="23" s="1"/>
  <c r="P62" i="23" s="1"/>
  <c r="M69" i="24" l="1"/>
  <c r="O69" i="24" s="1"/>
  <c r="P69" i="24" s="1"/>
  <c r="I71" i="24"/>
  <c r="E71" i="24"/>
  <c r="B73" i="24"/>
  <c r="C72" i="24"/>
  <c r="D72" i="24" s="1"/>
  <c r="K70" i="24"/>
  <c r="J70" i="24"/>
  <c r="L70" i="24" s="1"/>
  <c r="N70" i="24" s="1"/>
  <c r="M63" i="23"/>
  <c r="O63" i="23" s="1"/>
  <c r="P63" i="23" s="1"/>
  <c r="I65" i="23"/>
  <c r="E65" i="23"/>
  <c r="B67" i="23"/>
  <c r="C66" i="23"/>
  <c r="D66" i="23" s="1"/>
  <c r="K64" i="23"/>
  <c r="L64" i="23"/>
  <c r="N64" i="23" s="1"/>
  <c r="M64" i="23" l="1"/>
  <c r="O64" i="23" s="1"/>
  <c r="P64" i="23" s="1"/>
  <c r="M70" i="24"/>
  <c r="O70" i="24" s="1"/>
  <c r="P70" i="24" s="1"/>
  <c r="I72" i="24"/>
  <c r="E72" i="24"/>
  <c r="B74" i="24"/>
  <c r="C73" i="24"/>
  <c r="D73" i="24" s="1"/>
  <c r="K71" i="24"/>
  <c r="J71" i="24"/>
  <c r="L71" i="24" s="1"/>
  <c r="N71" i="24" s="1"/>
  <c r="E66" i="23"/>
  <c r="I66" i="23"/>
  <c r="K65" i="23"/>
  <c r="J65" i="23"/>
  <c r="L65" i="23" s="1"/>
  <c r="N65" i="23" s="1"/>
  <c r="B68" i="23"/>
  <c r="C67" i="23"/>
  <c r="D67" i="23" s="1"/>
  <c r="M71" i="24" l="1"/>
  <c r="O71" i="24" s="1"/>
  <c r="P71" i="24" s="1"/>
  <c r="I73" i="24"/>
  <c r="E73" i="24"/>
  <c r="B75" i="24"/>
  <c r="C74" i="24"/>
  <c r="D74" i="24" s="1"/>
  <c r="K72" i="24"/>
  <c r="J72" i="24"/>
  <c r="L72" i="24" s="1"/>
  <c r="N72" i="24" s="1"/>
  <c r="E67" i="23"/>
  <c r="I67" i="23"/>
  <c r="C68" i="23"/>
  <c r="D68" i="23" s="1"/>
  <c r="B69" i="23"/>
  <c r="M65" i="23"/>
  <c r="O65" i="23" s="1"/>
  <c r="P65" i="23" s="1"/>
  <c r="J66" i="23"/>
  <c r="L66" i="23" s="1"/>
  <c r="N66" i="23" s="1"/>
  <c r="K66" i="23"/>
  <c r="M72" i="24" l="1"/>
  <c r="O72" i="24" s="1"/>
  <c r="P72" i="24" s="1"/>
  <c r="I74" i="24"/>
  <c r="E74" i="24"/>
  <c r="B76" i="24"/>
  <c r="C75" i="24"/>
  <c r="D75" i="24" s="1"/>
  <c r="K73" i="24"/>
  <c r="J73" i="24"/>
  <c r="L73" i="24" s="1"/>
  <c r="N73" i="24" s="1"/>
  <c r="M66" i="23"/>
  <c r="O66" i="23" s="1"/>
  <c r="P66" i="23" s="1"/>
  <c r="E68" i="23"/>
  <c r="I68" i="23"/>
  <c r="J68" i="23" s="1"/>
  <c r="J67" i="23"/>
  <c r="L67" i="23" s="1"/>
  <c r="N67" i="23" s="1"/>
  <c r="C69" i="23"/>
  <c r="D69" i="23" s="1"/>
  <c r="B70" i="23"/>
  <c r="K67" i="23"/>
  <c r="M67" i="23" l="1"/>
  <c r="O67" i="23" s="1"/>
  <c r="P67" i="23" s="1"/>
  <c r="M73" i="24"/>
  <c r="O73" i="24" s="1"/>
  <c r="P73" i="24" s="1"/>
  <c r="I75" i="24"/>
  <c r="E75" i="24"/>
  <c r="B77" i="24"/>
  <c r="C76" i="24"/>
  <c r="D76" i="24" s="1"/>
  <c r="K74" i="24"/>
  <c r="J74" i="24"/>
  <c r="L74" i="24" s="1"/>
  <c r="N74" i="24" s="1"/>
  <c r="I69" i="23"/>
  <c r="J69" i="23" s="1"/>
  <c r="E69" i="23"/>
  <c r="K68" i="23"/>
  <c r="L68" i="23"/>
  <c r="N68" i="23" s="1"/>
  <c r="C70" i="23"/>
  <c r="D70" i="23" s="1"/>
  <c r="B71" i="23"/>
  <c r="M74" i="24" l="1"/>
  <c r="O74" i="24" s="1"/>
  <c r="P74" i="24" s="1"/>
  <c r="I76" i="24"/>
  <c r="E76" i="24"/>
  <c r="B78" i="24"/>
  <c r="C77" i="24"/>
  <c r="D77" i="24" s="1"/>
  <c r="K75" i="24"/>
  <c r="J75" i="24"/>
  <c r="L75" i="24" s="1"/>
  <c r="N75" i="24" s="1"/>
  <c r="B72" i="23"/>
  <c r="C71" i="23"/>
  <c r="D71" i="23" s="1"/>
  <c r="I70" i="23"/>
  <c r="E70" i="23"/>
  <c r="M68" i="23"/>
  <c r="O68" i="23" s="1"/>
  <c r="P68" i="23" s="1"/>
  <c r="K69" i="23"/>
  <c r="L69" i="23"/>
  <c r="N69" i="23" s="1"/>
  <c r="M69" i="23" l="1"/>
  <c r="O69" i="23" s="1"/>
  <c r="P69" i="23" s="1"/>
  <c r="M75" i="24"/>
  <c r="O75" i="24" s="1"/>
  <c r="P75" i="24" s="1"/>
  <c r="I77" i="24"/>
  <c r="E77" i="24"/>
  <c r="B79" i="24"/>
  <c r="C78" i="24"/>
  <c r="D78" i="24" s="1"/>
  <c r="K76" i="24"/>
  <c r="J76" i="24"/>
  <c r="L76" i="24" s="1"/>
  <c r="N76" i="24" s="1"/>
  <c r="K70" i="23"/>
  <c r="J70" i="23"/>
  <c r="L70" i="23" s="1"/>
  <c r="N70" i="23" s="1"/>
  <c r="E71" i="23"/>
  <c r="I71" i="23"/>
  <c r="J71" i="23" s="1"/>
  <c r="B73" i="23"/>
  <c r="C72" i="23"/>
  <c r="D72" i="23" s="1"/>
  <c r="M76" i="24" l="1"/>
  <c r="O76" i="24" s="1"/>
  <c r="P76" i="24" s="1"/>
  <c r="E78" i="24"/>
  <c r="I78" i="24"/>
  <c r="J78" i="24" s="1"/>
  <c r="B80" i="24"/>
  <c r="C79" i="24"/>
  <c r="D79" i="24" s="1"/>
  <c r="K77" i="24"/>
  <c r="J77" i="24"/>
  <c r="L77" i="24" s="1"/>
  <c r="N77" i="24" s="1"/>
  <c r="M70" i="23"/>
  <c r="O70" i="23" s="1"/>
  <c r="P70" i="23" s="1"/>
  <c r="I72" i="23"/>
  <c r="E72" i="23"/>
  <c r="C73" i="23"/>
  <c r="D73" i="23" s="1"/>
  <c r="B74" i="23"/>
  <c r="K71" i="23"/>
  <c r="L71" i="23"/>
  <c r="N71" i="23" s="1"/>
  <c r="M77" i="24" l="1"/>
  <c r="O77" i="24" s="1"/>
  <c r="P77" i="24" s="1"/>
  <c r="E79" i="24"/>
  <c r="I79" i="24"/>
  <c r="J79" i="24" s="1"/>
  <c r="B81" i="24"/>
  <c r="C80" i="24"/>
  <c r="D80" i="24" s="1"/>
  <c r="K78" i="24"/>
  <c r="L78" i="24"/>
  <c r="N78" i="24" s="1"/>
  <c r="M71" i="23"/>
  <c r="O71" i="23" s="1"/>
  <c r="P71" i="23" s="1"/>
  <c r="C74" i="23"/>
  <c r="D74" i="23" s="1"/>
  <c r="B75" i="23"/>
  <c r="I73" i="23"/>
  <c r="E73" i="23"/>
  <c r="K72" i="23"/>
  <c r="J72" i="23"/>
  <c r="L72" i="23" s="1"/>
  <c r="N72" i="23" s="1"/>
  <c r="M78" i="24" l="1"/>
  <c r="O78" i="24" s="1"/>
  <c r="P78" i="24" s="1"/>
  <c r="I80" i="24"/>
  <c r="E80" i="24"/>
  <c r="B82" i="24"/>
  <c r="C81" i="24"/>
  <c r="D81" i="24" s="1"/>
  <c r="K79" i="24"/>
  <c r="L79" i="24"/>
  <c r="N79" i="24" s="1"/>
  <c r="M72" i="23"/>
  <c r="O72" i="23" s="1"/>
  <c r="P72" i="23" s="1"/>
  <c r="K73" i="23"/>
  <c r="J73" i="23"/>
  <c r="L73" i="23" s="1"/>
  <c r="N73" i="23" s="1"/>
  <c r="B76" i="23"/>
  <c r="C75" i="23"/>
  <c r="D75" i="23" s="1"/>
  <c r="I74" i="23"/>
  <c r="J74" i="23" s="1"/>
  <c r="E74" i="23"/>
  <c r="M79" i="24" l="1"/>
  <c r="O79" i="24" s="1"/>
  <c r="P79" i="24" s="1"/>
  <c r="I81" i="24"/>
  <c r="E81" i="24"/>
  <c r="B83" i="24"/>
  <c r="C82" i="24"/>
  <c r="D82" i="24" s="1"/>
  <c r="K80" i="24"/>
  <c r="J80" i="24"/>
  <c r="L80" i="24" s="1"/>
  <c r="N80" i="24" s="1"/>
  <c r="K74" i="23"/>
  <c r="L74" i="23"/>
  <c r="N74" i="23" s="1"/>
  <c r="I75" i="23"/>
  <c r="E75" i="23"/>
  <c r="B77" i="23"/>
  <c r="C76" i="23"/>
  <c r="D76" i="23" s="1"/>
  <c r="M73" i="23"/>
  <c r="O73" i="23" s="1"/>
  <c r="P73" i="23" s="1"/>
  <c r="M74" i="23" l="1"/>
  <c r="O74" i="23" s="1"/>
  <c r="P74" i="23" s="1"/>
  <c r="M80" i="24"/>
  <c r="O80" i="24" s="1"/>
  <c r="P80" i="24" s="1"/>
  <c r="I82" i="24"/>
  <c r="E82" i="24"/>
  <c r="B84" i="24"/>
  <c r="C83" i="24"/>
  <c r="D83" i="24" s="1"/>
  <c r="K81" i="24"/>
  <c r="J81" i="24"/>
  <c r="L81" i="24" s="1"/>
  <c r="N81" i="24" s="1"/>
  <c r="E76" i="23"/>
  <c r="I76" i="23"/>
  <c r="J76" i="23" s="1"/>
  <c r="B78" i="23"/>
  <c r="C77" i="23"/>
  <c r="D77" i="23" s="1"/>
  <c r="K75" i="23"/>
  <c r="J75" i="23"/>
  <c r="L75" i="23" s="1"/>
  <c r="N75" i="23" s="1"/>
  <c r="M81" i="24" l="1"/>
  <c r="O81" i="24" s="1"/>
  <c r="P81" i="24" s="1"/>
  <c r="I83" i="24"/>
  <c r="E83" i="24"/>
  <c r="B85" i="24"/>
  <c r="C84" i="24"/>
  <c r="D84" i="24" s="1"/>
  <c r="K82" i="24"/>
  <c r="J82" i="24"/>
  <c r="L82" i="24" s="1"/>
  <c r="N82" i="24" s="1"/>
  <c r="M75" i="23"/>
  <c r="O75" i="23" s="1"/>
  <c r="P75" i="23" s="1"/>
  <c r="B79" i="23"/>
  <c r="C78" i="23"/>
  <c r="D78" i="23" s="1"/>
  <c r="I77" i="23"/>
  <c r="J77" i="23" s="1"/>
  <c r="E77" i="23"/>
  <c r="K76" i="23"/>
  <c r="L76" i="23"/>
  <c r="N76" i="23" s="1"/>
  <c r="M82" i="24" l="1"/>
  <c r="O82" i="24" s="1"/>
  <c r="P82" i="24" s="1"/>
  <c r="I84" i="24"/>
  <c r="E84" i="24"/>
  <c r="B86" i="24"/>
  <c r="C85" i="24"/>
  <c r="D85" i="24" s="1"/>
  <c r="K83" i="24"/>
  <c r="J83" i="24"/>
  <c r="L83" i="24" s="1"/>
  <c r="N83" i="24" s="1"/>
  <c r="M76" i="23"/>
  <c r="O76" i="23" s="1"/>
  <c r="P76" i="23" s="1"/>
  <c r="L77" i="23"/>
  <c r="N77" i="23" s="1"/>
  <c r="K77" i="23"/>
  <c r="M77" i="23" s="1"/>
  <c r="O77" i="23" s="1"/>
  <c r="P77" i="23" s="1"/>
  <c r="I78" i="23"/>
  <c r="E78" i="23"/>
  <c r="B80" i="23"/>
  <c r="C79" i="23"/>
  <c r="D79" i="23" s="1"/>
  <c r="M83" i="24" l="1"/>
  <c r="O83" i="24" s="1"/>
  <c r="P83" i="24" s="1"/>
  <c r="I85" i="24"/>
  <c r="E85" i="24"/>
  <c r="B87" i="24"/>
  <c r="C86" i="24"/>
  <c r="D86" i="24" s="1"/>
  <c r="K84" i="24"/>
  <c r="J84" i="24"/>
  <c r="L84" i="24" s="1"/>
  <c r="N84" i="24" s="1"/>
  <c r="I79" i="23"/>
  <c r="E79" i="23"/>
  <c r="C80" i="23"/>
  <c r="D80" i="23" s="1"/>
  <c r="B81" i="23"/>
  <c r="K78" i="23"/>
  <c r="J78" i="23"/>
  <c r="L78" i="23" s="1"/>
  <c r="N78" i="23" s="1"/>
  <c r="M84" i="24" l="1"/>
  <c r="O84" i="24" s="1"/>
  <c r="P84" i="24" s="1"/>
  <c r="E86" i="24"/>
  <c r="I86" i="24"/>
  <c r="J86" i="24" s="1"/>
  <c r="B88" i="24"/>
  <c r="C87" i="24"/>
  <c r="D87" i="24" s="1"/>
  <c r="K85" i="24"/>
  <c r="J85" i="24"/>
  <c r="L85" i="24" s="1"/>
  <c r="N85" i="24" s="1"/>
  <c r="M78" i="23"/>
  <c r="O78" i="23" s="1"/>
  <c r="P78" i="23" s="1"/>
  <c r="C81" i="23"/>
  <c r="D81" i="23" s="1"/>
  <c r="B82" i="23"/>
  <c r="K79" i="23"/>
  <c r="E80" i="23"/>
  <c r="I80" i="23"/>
  <c r="J80" i="23" s="1"/>
  <c r="J79" i="23"/>
  <c r="L79" i="23" s="1"/>
  <c r="N79" i="23" s="1"/>
  <c r="M85" i="24" l="1"/>
  <c r="O85" i="24" s="1"/>
  <c r="P85" i="24" s="1"/>
  <c r="E87" i="24"/>
  <c r="I87" i="24"/>
  <c r="J87" i="24" s="1"/>
  <c r="B89" i="24"/>
  <c r="C88" i="24"/>
  <c r="D88" i="24" s="1"/>
  <c r="K86" i="24"/>
  <c r="L86" i="24"/>
  <c r="N86" i="24" s="1"/>
  <c r="K80" i="23"/>
  <c r="L80" i="23"/>
  <c r="N80" i="23" s="1"/>
  <c r="B83" i="23"/>
  <c r="C82" i="23"/>
  <c r="D82" i="23" s="1"/>
  <c r="I81" i="23"/>
  <c r="J81" i="23" s="1"/>
  <c r="E81" i="23"/>
  <c r="M79" i="23"/>
  <c r="O79" i="23" s="1"/>
  <c r="P79" i="23" s="1"/>
  <c r="M86" i="24" l="1"/>
  <c r="O86" i="24" s="1"/>
  <c r="P86" i="24" s="1"/>
  <c r="I88" i="24"/>
  <c r="E88" i="24"/>
  <c r="B90" i="24"/>
  <c r="C89" i="24"/>
  <c r="D89" i="24" s="1"/>
  <c r="K87" i="24"/>
  <c r="L87" i="24"/>
  <c r="N87" i="24" s="1"/>
  <c r="K81" i="23"/>
  <c r="L81" i="23"/>
  <c r="N81" i="23" s="1"/>
  <c r="E82" i="23"/>
  <c r="I82" i="23"/>
  <c r="J82" i="23" s="1"/>
  <c r="B84" i="23"/>
  <c r="C83" i="23"/>
  <c r="D83" i="23" s="1"/>
  <c r="M80" i="23"/>
  <c r="O80" i="23" s="1"/>
  <c r="P80" i="23" s="1"/>
  <c r="M87" i="24" l="1"/>
  <c r="O87" i="24" s="1"/>
  <c r="P87" i="24" s="1"/>
  <c r="I89" i="24"/>
  <c r="E89" i="24"/>
  <c r="B91" i="24"/>
  <c r="C90" i="24"/>
  <c r="D90" i="24" s="1"/>
  <c r="K88" i="24"/>
  <c r="J88" i="24"/>
  <c r="L88" i="24" s="1"/>
  <c r="N88" i="24" s="1"/>
  <c r="E83" i="23"/>
  <c r="I83" i="23"/>
  <c r="J83" i="23" s="1"/>
  <c r="B85" i="23"/>
  <c r="C84" i="23"/>
  <c r="D84" i="23" s="1"/>
  <c r="L82" i="23"/>
  <c r="N82" i="23" s="1"/>
  <c r="K82" i="23"/>
  <c r="M81" i="23"/>
  <c r="O81" i="23" s="1"/>
  <c r="P81" i="23" s="1"/>
  <c r="M82" i="23" l="1"/>
  <c r="O82" i="23" s="1"/>
  <c r="P82" i="23" s="1"/>
  <c r="M88" i="24"/>
  <c r="O88" i="24" s="1"/>
  <c r="P88" i="24" s="1"/>
  <c r="I90" i="24"/>
  <c r="E90" i="24"/>
  <c r="B92" i="24"/>
  <c r="C91" i="24"/>
  <c r="D91" i="24" s="1"/>
  <c r="K89" i="24"/>
  <c r="J89" i="24"/>
  <c r="L89" i="24" s="1"/>
  <c r="N89" i="24" s="1"/>
  <c r="E84" i="23"/>
  <c r="I84" i="23"/>
  <c r="J84" i="23" s="1"/>
  <c r="B86" i="23"/>
  <c r="C85" i="23"/>
  <c r="D85" i="23" s="1"/>
  <c r="L83" i="23"/>
  <c r="N83" i="23" s="1"/>
  <c r="K83" i="23"/>
  <c r="M83" i="23" s="1"/>
  <c r="O83" i="23" s="1"/>
  <c r="P83" i="23" s="1"/>
  <c r="M89" i="24" l="1"/>
  <c r="O89" i="24" s="1"/>
  <c r="P89" i="24" s="1"/>
  <c r="I91" i="24"/>
  <c r="E91" i="24"/>
  <c r="B93" i="24"/>
  <c r="C92" i="24"/>
  <c r="D92" i="24" s="1"/>
  <c r="K90" i="24"/>
  <c r="J90" i="24"/>
  <c r="L90" i="24" s="1"/>
  <c r="N90" i="24" s="1"/>
  <c r="I85" i="23"/>
  <c r="E85" i="23"/>
  <c r="C86" i="23"/>
  <c r="D86" i="23" s="1"/>
  <c r="B87" i="23"/>
  <c r="K84" i="23"/>
  <c r="M84" i="23" s="1"/>
  <c r="O84" i="23" s="1"/>
  <c r="P84" i="23" s="1"/>
  <c r="L84" i="23"/>
  <c r="N84" i="23" s="1"/>
  <c r="M90" i="24" l="1"/>
  <c r="O90" i="24" s="1"/>
  <c r="P90" i="24" s="1"/>
  <c r="I92" i="24"/>
  <c r="E92" i="24"/>
  <c r="B94" i="24"/>
  <c r="C93" i="24"/>
  <c r="D93" i="24" s="1"/>
  <c r="K91" i="24"/>
  <c r="J91" i="24"/>
  <c r="L91" i="24" s="1"/>
  <c r="N91" i="24" s="1"/>
  <c r="I86" i="23"/>
  <c r="E86" i="23"/>
  <c r="K85" i="23"/>
  <c r="B88" i="23"/>
  <c r="C87" i="23"/>
  <c r="D87" i="23" s="1"/>
  <c r="J85" i="23"/>
  <c r="L85" i="23" s="1"/>
  <c r="N85" i="23" s="1"/>
  <c r="M91" i="24" l="1"/>
  <c r="O91" i="24" s="1"/>
  <c r="P91" i="24" s="1"/>
  <c r="I93" i="24"/>
  <c r="E93" i="24"/>
  <c r="B95" i="24"/>
  <c r="C94" i="24"/>
  <c r="D94" i="24" s="1"/>
  <c r="K92" i="24"/>
  <c r="J92" i="24"/>
  <c r="L92" i="24" s="1"/>
  <c r="N92" i="24" s="1"/>
  <c r="I87" i="23"/>
  <c r="E87" i="23"/>
  <c r="B89" i="23"/>
  <c r="C88" i="23"/>
  <c r="D88" i="23" s="1"/>
  <c r="M85" i="23"/>
  <c r="O85" i="23" s="1"/>
  <c r="P85" i="23" s="1"/>
  <c r="K86" i="23"/>
  <c r="J86" i="23"/>
  <c r="L86" i="23" s="1"/>
  <c r="N86" i="23" s="1"/>
  <c r="M92" i="24" l="1"/>
  <c r="O92" i="24" s="1"/>
  <c r="P92" i="24" s="1"/>
  <c r="E94" i="24"/>
  <c r="I94" i="24"/>
  <c r="J94" i="24" s="1"/>
  <c r="B96" i="24"/>
  <c r="C95" i="24"/>
  <c r="D95" i="24" s="1"/>
  <c r="K93" i="24"/>
  <c r="J93" i="24"/>
  <c r="L93" i="24" s="1"/>
  <c r="N93" i="24" s="1"/>
  <c r="M86" i="23"/>
  <c r="O86" i="23" s="1"/>
  <c r="P86" i="23" s="1"/>
  <c r="I88" i="23"/>
  <c r="E88" i="23"/>
  <c r="B90" i="23"/>
  <c r="C89" i="23"/>
  <c r="D89" i="23" s="1"/>
  <c r="K87" i="23"/>
  <c r="J87" i="23"/>
  <c r="L87" i="23" s="1"/>
  <c r="N87" i="23" s="1"/>
  <c r="M93" i="24" l="1"/>
  <c r="O93" i="24" s="1"/>
  <c r="P93" i="24" s="1"/>
  <c r="E95" i="24"/>
  <c r="I95" i="24"/>
  <c r="J95" i="24" s="1"/>
  <c r="B97" i="24"/>
  <c r="C96" i="24"/>
  <c r="D96" i="24" s="1"/>
  <c r="K94" i="24"/>
  <c r="L94" i="24"/>
  <c r="N94" i="24" s="1"/>
  <c r="M87" i="23"/>
  <c r="O87" i="23" s="1"/>
  <c r="P87" i="23" s="1"/>
  <c r="I89" i="23"/>
  <c r="E89" i="23"/>
  <c r="B91" i="23"/>
  <c r="C90" i="23"/>
  <c r="D90" i="23" s="1"/>
  <c r="K88" i="23"/>
  <c r="J88" i="23"/>
  <c r="L88" i="23" s="1"/>
  <c r="N88" i="23" s="1"/>
  <c r="M94" i="24" l="1"/>
  <c r="O94" i="24" s="1"/>
  <c r="P94" i="24" s="1"/>
  <c r="E96" i="24"/>
  <c r="I96" i="24"/>
  <c r="J96" i="24" s="1"/>
  <c r="B98" i="24"/>
  <c r="C97" i="24"/>
  <c r="D97" i="24" s="1"/>
  <c r="K95" i="24"/>
  <c r="L95" i="24"/>
  <c r="N95" i="24" s="1"/>
  <c r="M88" i="23"/>
  <c r="O88" i="23" s="1"/>
  <c r="P88" i="23" s="1"/>
  <c r="I90" i="23"/>
  <c r="E90" i="23"/>
  <c r="B92" i="23"/>
  <c r="C91" i="23"/>
  <c r="D91" i="23" s="1"/>
  <c r="K89" i="23"/>
  <c r="J89" i="23"/>
  <c r="L89" i="23" s="1"/>
  <c r="N89" i="23" s="1"/>
  <c r="M95" i="24" l="1"/>
  <c r="O95" i="24" s="1"/>
  <c r="P95" i="24" s="1"/>
  <c r="I97" i="24"/>
  <c r="E97" i="24"/>
  <c r="B99" i="24"/>
  <c r="C99" i="24" s="1"/>
  <c r="D99" i="24" s="1"/>
  <c r="C98" i="24"/>
  <c r="D98" i="24" s="1"/>
  <c r="K96" i="24"/>
  <c r="L96" i="24"/>
  <c r="N96" i="24" s="1"/>
  <c r="M89" i="23"/>
  <c r="O89" i="23" s="1"/>
  <c r="P89" i="23" s="1"/>
  <c r="I91" i="23"/>
  <c r="E91" i="23"/>
  <c r="C92" i="23"/>
  <c r="D92" i="23" s="1"/>
  <c r="B93" i="23"/>
  <c r="K90" i="23"/>
  <c r="J90" i="23"/>
  <c r="L90" i="23" s="1"/>
  <c r="N90" i="23" s="1"/>
  <c r="I98" i="24" l="1"/>
  <c r="E98" i="24"/>
  <c r="M96" i="24"/>
  <c r="O96" i="24" s="1"/>
  <c r="P96" i="24" s="1"/>
  <c r="I99" i="24"/>
  <c r="E99" i="24"/>
  <c r="K97" i="24"/>
  <c r="J97" i="24"/>
  <c r="L97" i="24" s="1"/>
  <c r="N97" i="24" s="1"/>
  <c r="M90" i="23"/>
  <c r="O90" i="23" s="1"/>
  <c r="P90" i="23" s="1"/>
  <c r="C93" i="23"/>
  <c r="D93" i="23" s="1"/>
  <c r="B94" i="23"/>
  <c r="I92" i="23"/>
  <c r="E92" i="23"/>
  <c r="K91" i="23"/>
  <c r="J91" i="23"/>
  <c r="L91" i="23" s="1"/>
  <c r="N91" i="23" s="1"/>
  <c r="M97" i="24" l="1"/>
  <c r="O97" i="24" s="1"/>
  <c r="P97" i="24" s="1"/>
  <c r="K99" i="24"/>
  <c r="J99" i="24"/>
  <c r="L99" i="24" s="1"/>
  <c r="N99" i="24" s="1"/>
  <c r="K98" i="24"/>
  <c r="J98" i="24"/>
  <c r="L98" i="24" s="1"/>
  <c r="N98" i="24" s="1"/>
  <c r="M91" i="23"/>
  <c r="O91" i="23" s="1"/>
  <c r="P91" i="23" s="1"/>
  <c r="I93" i="23"/>
  <c r="E93" i="23"/>
  <c r="K92" i="23"/>
  <c r="J92" i="23"/>
  <c r="L92" i="23" s="1"/>
  <c r="N92" i="23" s="1"/>
  <c r="B95" i="23"/>
  <c r="C94" i="23"/>
  <c r="D94" i="23" s="1"/>
  <c r="M98" i="24" l="1"/>
  <c r="O98" i="24" s="1"/>
  <c r="P98" i="24" s="1"/>
  <c r="M99" i="24"/>
  <c r="O99" i="24" s="1"/>
  <c r="P99" i="24" s="1"/>
  <c r="E94" i="23"/>
  <c r="I94" i="23"/>
  <c r="J94" i="23" s="1"/>
  <c r="B96" i="23"/>
  <c r="C95" i="23"/>
  <c r="D95" i="23" s="1"/>
  <c r="M92" i="23"/>
  <c r="O92" i="23" s="1"/>
  <c r="P92" i="23" s="1"/>
  <c r="K93" i="23"/>
  <c r="J93" i="23"/>
  <c r="L93" i="23" s="1"/>
  <c r="N93" i="23" s="1"/>
  <c r="M93" i="23" l="1"/>
  <c r="O93" i="23" s="1"/>
  <c r="P93" i="23" s="1"/>
  <c r="E95" i="23"/>
  <c r="I95" i="23"/>
  <c r="J95" i="23" s="1"/>
  <c r="B97" i="23"/>
  <c r="C96" i="23"/>
  <c r="D96" i="23" s="1"/>
  <c r="L94" i="23"/>
  <c r="N94" i="23" s="1"/>
  <c r="K94" i="23"/>
  <c r="M94" i="23" s="1"/>
  <c r="O94" i="23" s="1"/>
  <c r="P94" i="23" s="1"/>
  <c r="E96" i="23" l="1"/>
  <c r="I96" i="23"/>
  <c r="J96" i="23" s="1"/>
  <c r="B98" i="23"/>
  <c r="C97" i="23"/>
  <c r="D97" i="23" s="1"/>
  <c r="L95" i="23"/>
  <c r="N95" i="23" s="1"/>
  <c r="K95" i="23"/>
  <c r="B99" i="23" l="1"/>
  <c r="C99" i="23" s="1"/>
  <c r="D99" i="23" s="1"/>
  <c r="C98" i="23"/>
  <c r="D98" i="23" s="1"/>
  <c r="M95" i="23"/>
  <c r="O95" i="23" s="1"/>
  <c r="P95" i="23" s="1"/>
  <c r="I97" i="23"/>
  <c r="E97" i="23"/>
  <c r="K96" i="23"/>
  <c r="L96" i="23"/>
  <c r="N96" i="23" s="1"/>
  <c r="K97" i="23" l="1"/>
  <c r="J97" i="23"/>
  <c r="L97" i="23" s="1"/>
  <c r="N97" i="23" s="1"/>
  <c r="E98" i="23"/>
  <c r="I98" i="23"/>
  <c r="J98" i="23" s="1"/>
  <c r="I99" i="23"/>
  <c r="E99" i="23"/>
  <c r="M96" i="23"/>
  <c r="O96" i="23" s="1"/>
  <c r="P96" i="23" s="1"/>
  <c r="L98" i="23" l="1"/>
  <c r="N98" i="23" s="1"/>
  <c r="K98" i="23"/>
  <c r="M98" i="23" s="1"/>
  <c r="O98" i="23" s="1"/>
  <c r="P98" i="23" s="1"/>
  <c r="M97" i="23"/>
  <c r="O97" i="23" s="1"/>
  <c r="P97" i="23" s="1"/>
  <c r="K99" i="23"/>
  <c r="J99" i="23"/>
  <c r="L99" i="23" s="1"/>
  <c r="N99" i="23" s="1"/>
  <c r="M99" i="23" l="1"/>
  <c r="O99" i="23" s="1"/>
  <c r="P99" i="23" s="1"/>
  <c r="B84" i="8" l="1"/>
  <c r="B83" i="8"/>
  <c r="B82" i="8"/>
  <c r="B81" i="8"/>
  <c r="H96" i="22" s="1"/>
  <c r="B80" i="8"/>
  <c r="H95" i="22" s="1"/>
  <c r="G95" i="22" s="1"/>
  <c r="B79" i="8"/>
  <c r="B78" i="8"/>
  <c r="B77" i="8"/>
  <c r="B76" i="8"/>
  <c r="B75" i="8"/>
  <c r="B74" i="8"/>
  <c r="H89" i="22" s="1"/>
  <c r="B73" i="8"/>
  <c r="H88" i="22" s="1"/>
  <c r="B72" i="8"/>
  <c r="H87" i="22" s="1"/>
  <c r="B71" i="8"/>
  <c r="H86" i="22" s="1"/>
  <c r="B70" i="8"/>
  <c r="H85" i="22" s="1"/>
  <c r="B69" i="8"/>
  <c r="H84" i="22" s="1"/>
  <c r="B68" i="8"/>
  <c r="H83" i="22" s="1"/>
  <c r="B67" i="8"/>
  <c r="B66" i="8"/>
  <c r="B65" i="8"/>
  <c r="H80" i="22" s="1"/>
  <c r="B64" i="8"/>
  <c r="H79" i="22" s="1"/>
  <c r="B63" i="8"/>
  <c r="H78" i="22" s="1"/>
  <c r="B62" i="8"/>
  <c r="H77" i="22" s="1"/>
  <c r="B61" i="8"/>
  <c r="H76" i="22" s="1"/>
  <c r="G76" i="22" s="1"/>
  <c r="B60" i="8"/>
  <c r="H75" i="22" s="1"/>
  <c r="B59" i="8"/>
  <c r="H74" i="22" s="1"/>
  <c r="B58" i="8"/>
  <c r="H73" i="22" s="1"/>
  <c r="B57" i="8"/>
  <c r="H72" i="22" s="1"/>
  <c r="B56" i="8"/>
  <c r="H71" i="22" s="1"/>
  <c r="B55" i="8"/>
  <c r="B54" i="8"/>
  <c r="B53" i="8"/>
  <c r="H68" i="22" s="1"/>
  <c r="B52" i="8"/>
  <c r="H67" i="22" s="1"/>
  <c r="G67" i="22" s="1"/>
  <c r="B51" i="8"/>
  <c r="H66" i="22" s="1"/>
  <c r="B50" i="8"/>
  <c r="H65" i="22" s="1"/>
  <c r="B49" i="8"/>
  <c r="H64" i="22" s="1"/>
  <c r="B48" i="8"/>
  <c r="H63" i="22" s="1"/>
  <c r="G63" i="22" s="1"/>
  <c r="B47" i="8"/>
  <c r="H62" i="22" s="1"/>
  <c r="B46" i="8"/>
  <c r="H61" i="22" s="1"/>
  <c r="B45" i="8"/>
  <c r="H60" i="22" s="1"/>
  <c r="B44" i="8"/>
  <c r="H59" i="22" s="1"/>
  <c r="B43" i="8"/>
  <c r="B42" i="8"/>
  <c r="H57" i="22" s="1"/>
  <c r="B41" i="8"/>
  <c r="H56" i="22" s="1"/>
  <c r="B40" i="8"/>
  <c r="H55" i="22" s="1"/>
  <c r="B39" i="8"/>
  <c r="H54" i="22" s="1"/>
  <c r="B38" i="8"/>
  <c r="H53" i="22" s="1"/>
  <c r="G53" i="22" s="1"/>
  <c r="B37" i="8"/>
  <c r="H52" i="22" s="1"/>
  <c r="B36" i="8"/>
  <c r="H51" i="22" s="1"/>
  <c r="B35" i="8"/>
  <c r="H50" i="22" s="1"/>
  <c r="B34" i="8"/>
  <c r="H49" i="22" s="1"/>
  <c r="G49" i="22" s="1"/>
  <c r="B33" i="8"/>
  <c r="H48" i="22" s="1"/>
  <c r="B32" i="8"/>
  <c r="H47" i="22" s="1"/>
  <c r="B31" i="8"/>
  <c r="B30" i="8"/>
  <c r="B29" i="8"/>
  <c r="B28" i="8"/>
  <c r="H43" i="22" s="1"/>
  <c r="B27" i="8"/>
  <c r="H42" i="22" s="1"/>
  <c r="B26" i="8"/>
  <c r="H41" i="22" s="1"/>
  <c r="B25" i="8"/>
  <c r="H40" i="22" s="1"/>
  <c r="B24" i="8"/>
  <c r="H39" i="22" s="1"/>
  <c r="G39" i="22" s="1"/>
  <c r="B23" i="8"/>
  <c r="H38" i="22" s="1"/>
  <c r="B22" i="8"/>
  <c r="H37" i="22" s="1"/>
  <c r="B21" i="8"/>
  <c r="H36" i="22" s="1"/>
  <c r="B20" i="8"/>
  <c r="H35" i="22" s="1"/>
  <c r="G35" i="22" s="1"/>
  <c r="B19" i="8"/>
  <c r="B18" i="8"/>
  <c r="B17" i="8"/>
  <c r="B16" i="8"/>
  <c r="B15" i="8"/>
  <c r="H30" i="22" s="1"/>
  <c r="B14" i="8"/>
  <c r="H29" i="22" s="1"/>
  <c r="B13" i="8"/>
  <c r="H28" i="22" s="1"/>
  <c r="B12" i="8"/>
  <c r="B11" i="8"/>
  <c r="B10" i="8"/>
  <c r="B9" i="8"/>
  <c r="H24" i="22" s="1"/>
  <c r="B8" i="8"/>
  <c r="H23" i="22" s="1"/>
  <c r="B7" i="8"/>
  <c r="B6" i="8"/>
  <c r="H21" i="22" s="1"/>
  <c r="B5" i="8"/>
  <c r="H20" i="22" s="1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H99" i="22"/>
  <c r="H98" i="22"/>
  <c r="H97" i="22"/>
  <c r="H94" i="22"/>
  <c r="H93" i="22"/>
  <c r="H92" i="22"/>
  <c r="H91" i="22"/>
  <c r="G91" i="22" s="1"/>
  <c r="H90" i="22"/>
  <c r="H82" i="22"/>
  <c r="H81" i="22"/>
  <c r="G81" i="22" s="1"/>
  <c r="H70" i="22"/>
  <c r="H69" i="22"/>
  <c r="H58" i="22"/>
  <c r="G58" i="22" s="1"/>
  <c r="H46" i="22"/>
  <c r="H45" i="22"/>
  <c r="H44" i="22"/>
  <c r="G44" i="22" s="1"/>
  <c r="H34" i="22"/>
  <c r="H33" i="22"/>
  <c r="H32" i="22"/>
  <c r="H31" i="22"/>
  <c r="G31" i="22" s="1"/>
  <c r="H27" i="22"/>
  <c r="H26" i="22"/>
  <c r="G26" i="22" s="1"/>
  <c r="H25" i="22"/>
  <c r="H22" i="22"/>
  <c r="G22" i="22" s="1"/>
  <c r="F99" i="22"/>
  <c r="F98" i="22"/>
  <c r="F97" i="22"/>
  <c r="F96" i="22"/>
  <c r="F95" i="22"/>
  <c r="F94" i="22"/>
  <c r="F93" i="22"/>
  <c r="F92" i="22"/>
  <c r="F91" i="22"/>
  <c r="F90" i="22"/>
  <c r="F89" i="22"/>
  <c r="F88" i="22"/>
  <c r="F87" i="22"/>
  <c r="F86" i="22"/>
  <c r="F85" i="22"/>
  <c r="F84" i="22"/>
  <c r="F83" i="22"/>
  <c r="F82" i="22"/>
  <c r="F81" i="22"/>
  <c r="F80" i="22"/>
  <c r="F79" i="22"/>
  <c r="F78" i="22"/>
  <c r="F77" i="22"/>
  <c r="F76" i="22"/>
  <c r="F75" i="22"/>
  <c r="F74" i="22"/>
  <c r="F73" i="22"/>
  <c r="F72" i="22"/>
  <c r="F71" i="22"/>
  <c r="F70" i="22"/>
  <c r="F69" i="22"/>
  <c r="F68" i="22"/>
  <c r="F67" i="22"/>
  <c r="F66" i="22"/>
  <c r="F65" i="22"/>
  <c r="F64" i="22"/>
  <c r="F63" i="22"/>
  <c r="F62" i="22"/>
  <c r="F61" i="22"/>
  <c r="F60" i="22"/>
  <c r="F59" i="22"/>
  <c r="F58" i="22"/>
  <c r="F57" i="22"/>
  <c r="F56" i="22"/>
  <c r="F55" i="22"/>
  <c r="F54" i="22"/>
  <c r="F53" i="22"/>
  <c r="F52" i="22"/>
  <c r="F51" i="22"/>
  <c r="F50" i="22"/>
  <c r="F49" i="22"/>
  <c r="F48" i="22"/>
  <c r="F47" i="22"/>
  <c r="F46" i="22"/>
  <c r="F45" i="22"/>
  <c r="F44" i="22"/>
  <c r="F43" i="22"/>
  <c r="F42" i="22"/>
  <c r="F41" i="22"/>
  <c r="F40" i="22"/>
  <c r="F39" i="22"/>
  <c r="F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B20" i="22"/>
  <c r="E19" i="22"/>
  <c r="C10" i="22"/>
  <c r="C9" i="22" s="1"/>
  <c r="C4" i="22"/>
  <c r="C3" i="22"/>
  <c r="G62" i="22" l="1"/>
  <c r="G40" i="22"/>
  <c r="G45" i="22"/>
  <c r="G54" i="22"/>
  <c r="G59" i="22"/>
  <c r="G68" i="22"/>
  <c r="G73" i="22"/>
  <c r="G77" i="22"/>
  <c r="G27" i="22"/>
  <c r="G32" i="22"/>
  <c r="G82" i="22"/>
  <c r="G87" i="22"/>
  <c r="G23" i="22"/>
  <c r="G50" i="22"/>
  <c r="G78" i="22"/>
  <c r="G92" i="22"/>
  <c r="C20" i="22"/>
  <c r="G37" i="22"/>
  <c r="G41" i="22"/>
  <c r="G46" i="22"/>
  <c r="G55" i="22"/>
  <c r="G69" i="22"/>
  <c r="G74" i="22"/>
  <c r="G97" i="22"/>
  <c r="G33" i="22"/>
  <c r="G51" i="22"/>
  <c r="G83" i="22"/>
  <c r="G88" i="22"/>
  <c r="G20" i="22"/>
  <c r="G42" i="22"/>
  <c r="G61" i="22"/>
  <c r="G79" i="22"/>
  <c r="G93" i="22"/>
  <c r="G38" i="22"/>
  <c r="G47" i="22"/>
  <c r="G66" i="22"/>
  <c r="G70" i="22"/>
  <c r="G75" i="22"/>
  <c r="G98" i="22"/>
  <c r="B21" i="22"/>
  <c r="B22" i="22" s="1"/>
  <c r="G25" i="22"/>
  <c r="G30" i="22"/>
  <c r="G34" i="22"/>
  <c r="G43" i="22"/>
  <c r="G52" i="22"/>
  <c r="G57" i="22"/>
  <c r="G80" i="22"/>
  <c r="G89" i="22"/>
  <c r="G94" i="22"/>
  <c r="G21" i="22"/>
  <c r="G85" i="22"/>
  <c r="G90" i="22"/>
  <c r="C22" i="22"/>
  <c r="D22" i="22" s="1"/>
  <c r="B23" i="22"/>
  <c r="B24" i="22" s="1"/>
  <c r="B25" i="22" s="1"/>
  <c r="B26" i="22" s="1"/>
  <c r="G96" i="22"/>
  <c r="G84" i="22"/>
  <c r="G72" i="22"/>
  <c r="G60" i="22"/>
  <c r="G48" i="22"/>
  <c r="G36" i="22"/>
  <c r="G24" i="22"/>
  <c r="G99" i="22"/>
  <c r="G28" i="22"/>
  <c r="G29" i="22"/>
  <c r="G71" i="22"/>
  <c r="G86" i="22"/>
  <c r="G56" i="22"/>
  <c r="G64" i="22"/>
  <c r="G65" i="22"/>
  <c r="D20" i="22" l="1"/>
  <c r="C21" i="22"/>
  <c r="D21" i="22" s="1"/>
  <c r="E21" i="22" s="1"/>
  <c r="I21" i="22"/>
  <c r="C23" i="22"/>
  <c r="D23" i="22" s="1"/>
  <c r="C25" i="22"/>
  <c r="D25" i="22" s="1"/>
  <c r="C26" i="22"/>
  <c r="D26" i="22" s="1"/>
  <c r="B27" i="22"/>
  <c r="C24" i="22"/>
  <c r="D24" i="22" s="1"/>
  <c r="I22" i="22"/>
  <c r="E22" i="22"/>
  <c r="J21" i="22" l="1"/>
  <c r="L21" i="22" s="1"/>
  <c r="N21" i="22" s="1"/>
  <c r="E20" i="22"/>
  <c r="K20" i="22" s="1"/>
  <c r="I20" i="22"/>
  <c r="J20" i="22" s="1"/>
  <c r="L20" i="22" s="1"/>
  <c r="N20" i="22" s="1"/>
  <c r="E26" i="22"/>
  <c r="I26" i="22"/>
  <c r="J26" i="22" s="1"/>
  <c r="M20" i="22"/>
  <c r="I24" i="22"/>
  <c r="E24" i="22"/>
  <c r="E25" i="22"/>
  <c r="I25" i="22"/>
  <c r="J25" i="22" s="1"/>
  <c r="K22" i="22"/>
  <c r="J22" i="22"/>
  <c r="L22" i="22" s="1"/>
  <c r="N22" i="22" s="1"/>
  <c r="C27" i="22"/>
  <c r="D27" i="22" s="1"/>
  <c r="B28" i="22"/>
  <c r="I23" i="22"/>
  <c r="E23" i="22"/>
  <c r="K21" i="22"/>
  <c r="M21" i="22" l="1"/>
  <c r="I27" i="22"/>
  <c r="E27" i="22"/>
  <c r="B29" i="22"/>
  <c r="C28" i="22"/>
  <c r="D28" i="22" s="1"/>
  <c r="M22" i="22"/>
  <c r="K25" i="22"/>
  <c r="L25" i="22"/>
  <c r="N25" i="22" s="1"/>
  <c r="K24" i="22"/>
  <c r="J24" i="22"/>
  <c r="L24" i="22" s="1"/>
  <c r="N24" i="22" s="1"/>
  <c r="K23" i="22"/>
  <c r="J23" i="22"/>
  <c r="L23" i="22" s="1"/>
  <c r="N23" i="22" s="1"/>
  <c r="K26" i="22"/>
  <c r="L26" i="22"/>
  <c r="N26" i="22" s="1"/>
  <c r="M24" i="22" l="1"/>
  <c r="M23" i="22"/>
  <c r="M25" i="22"/>
  <c r="I28" i="22"/>
  <c r="E28" i="22"/>
  <c r="B30" i="22"/>
  <c r="C29" i="22"/>
  <c r="D29" i="22" s="1"/>
  <c r="M26" i="22"/>
  <c r="K27" i="22"/>
  <c r="J27" i="22"/>
  <c r="L27" i="22" s="1"/>
  <c r="N27" i="22" s="1"/>
  <c r="E29" i="22" l="1"/>
  <c r="I29" i="22"/>
  <c r="J29" i="22" s="1"/>
  <c r="K28" i="22"/>
  <c r="J28" i="22"/>
  <c r="L28" i="22" s="1"/>
  <c r="N28" i="22" s="1"/>
  <c r="M27" i="22"/>
  <c r="B31" i="22"/>
  <c r="C30" i="22"/>
  <c r="D30" i="22" s="1"/>
  <c r="C31" i="22" l="1"/>
  <c r="D31" i="22" s="1"/>
  <c r="B32" i="22"/>
  <c r="I30" i="22"/>
  <c r="E30" i="22"/>
  <c r="M28" i="22"/>
  <c r="K29" i="22"/>
  <c r="L29" i="22"/>
  <c r="N29" i="22" s="1"/>
  <c r="M29" i="22" l="1"/>
  <c r="K30" i="22"/>
  <c r="J30" i="22"/>
  <c r="L30" i="22" s="1"/>
  <c r="N30" i="22" s="1"/>
  <c r="C32" i="22"/>
  <c r="D32" i="22" s="1"/>
  <c r="B33" i="22"/>
  <c r="I31" i="22"/>
  <c r="E31" i="22"/>
  <c r="J31" i="22" l="1"/>
  <c r="L31" i="22" s="1"/>
  <c r="N31" i="22" s="1"/>
  <c r="I32" i="22"/>
  <c r="E32" i="22"/>
  <c r="K31" i="22"/>
  <c r="B34" i="22"/>
  <c r="C33" i="22"/>
  <c r="D33" i="22" s="1"/>
  <c r="M30" i="22"/>
  <c r="E33" i="22" l="1"/>
  <c r="I33" i="22"/>
  <c r="J33" i="22" s="1"/>
  <c r="B35" i="22"/>
  <c r="C34" i="22"/>
  <c r="D34" i="22" s="1"/>
  <c r="M31" i="22"/>
  <c r="K32" i="22"/>
  <c r="J32" i="22"/>
  <c r="L32" i="22" s="1"/>
  <c r="N32" i="22" s="1"/>
  <c r="I34" i="22" l="1"/>
  <c r="E34" i="22"/>
  <c r="M32" i="22"/>
  <c r="B36" i="22"/>
  <c r="C35" i="22"/>
  <c r="D35" i="22" s="1"/>
  <c r="K33" i="22"/>
  <c r="L33" i="22"/>
  <c r="N33" i="22" s="1"/>
  <c r="I35" i="22" l="1"/>
  <c r="E35" i="22"/>
  <c r="J34" i="22"/>
  <c r="L34" i="22" s="1"/>
  <c r="N34" i="22" s="1"/>
  <c r="C36" i="22"/>
  <c r="D36" i="22" s="1"/>
  <c r="B37" i="22"/>
  <c r="K34" i="22"/>
  <c r="M33" i="22"/>
  <c r="B38" i="22" l="1"/>
  <c r="C37" i="22"/>
  <c r="D37" i="22" s="1"/>
  <c r="E36" i="22"/>
  <c r="I36" i="22"/>
  <c r="J36" i="22" s="1"/>
  <c r="M34" i="22"/>
  <c r="K35" i="22"/>
  <c r="J35" i="22"/>
  <c r="L35" i="22" s="1"/>
  <c r="N35" i="22" s="1"/>
  <c r="K36" i="22" l="1"/>
  <c r="L36" i="22"/>
  <c r="N36" i="22" s="1"/>
  <c r="M35" i="22"/>
  <c r="E37" i="22"/>
  <c r="I37" i="22"/>
  <c r="J37" i="22" s="1"/>
  <c r="B39" i="22"/>
  <c r="C38" i="22"/>
  <c r="D38" i="22" s="1"/>
  <c r="K37" i="22" l="1"/>
  <c r="L37" i="22"/>
  <c r="N37" i="22" s="1"/>
  <c r="E38" i="22"/>
  <c r="I38" i="22"/>
  <c r="J38" i="22" s="1"/>
  <c r="B40" i="22"/>
  <c r="C39" i="22"/>
  <c r="D39" i="22" s="1"/>
  <c r="M36" i="22"/>
  <c r="B41" i="22" l="1"/>
  <c r="C40" i="22"/>
  <c r="D40" i="22" s="1"/>
  <c r="K38" i="22"/>
  <c r="L38" i="22"/>
  <c r="N38" i="22" s="1"/>
  <c r="I39" i="22"/>
  <c r="E39" i="22"/>
  <c r="M37" i="22"/>
  <c r="J39" i="22" l="1"/>
  <c r="L39" i="22" s="1"/>
  <c r="N39" i="22" s="1"/>
  <c r="M38" i="22"/>
  <c r="K39" i="22"/>
  <c r="E40" i="22"/>
  <c r="I40" i="22"/>
  <c r="J40" i="22" s="1"/>
  <c r="B42" i="22"/>
  <c r="C41" i="22"/>
  <c r="D41" i="22" s="1"/>
  <c r="K40" i="22" l="1"/>
  <c r="L40" i="22"/>
  <c r="N40" i="22" s="1"/>
  <c r="E41" i="22"/>
  <c r="I41" i="22"/>
  <c r="J41" i="22" s="1"/>
  <c r="C42" i="22"/>
  <c r="D42" i="22" s="1"/>
  <c r="B43" i="22"/>
  <c r="M39" i="22"/>
  <c r="M40" i="22" l="1"/>
  <c r="E42" i="22"/>
  <c r="I42" i="22"/>
  <c r="K41" i="22"/>
  <c r="L41" i="22"/>
  <c r="N41" i="22" s="1"/>
  <c r="B44" i="22"/>
  <c r="C43" i="22"/>
  <c r="D43" i="22" s="1"/>
  <c r="J42" i="22" l="1"/>
  <c r="L42" i="22" s="1"/>
  <c r="N42" i="22" s="1"/>
  <c r="B45" i="22"/>
  <c r="C44" i="22"/>
  <c r="D44" i="22" s="1"/>
  <c r="M41" i="22"/>
  <c r="I43" i="22"/>
  <c r="E43" i="22"/>
  <c r="K42" i="22"/>
  <c r="J43" i="22" l="1"/>
  <c r="L43" i="22" s="1"/>
  <c r="N43" i="22" s="1"/>
  <c r="I44" i="22"/>
  <c r="E44" i="22"/>
  <c r="K43" i="22"/>
  <c r="B46" i="22"/>
  <c r="C45" i="22"/>
  <c r="D45" i="22" s="1"/>
  <c r="M42" i="22"/>
  <c r="E45" i="22" l="1"/>
  <c r="I45" i="22"/>
  <c r="J45" i="22" s="1"/>
  <c r="C46" i="22"/>
  <c r="D46" i="22" s="1"/>
  <c r="B47" i="22"/>
  <c r="M43" i="22"/>
  <c r="K44" i="22"/>
  <c r="J44" i="22"/>
  <c r="L44" i="22" s="1"/>
  <c r="N44" i="22" s="1"/>
  <c r="C47" i="22" l="1"/>
  <c r="D47" i="22" s="1"/>
  <c r="B48" i="22"/>
  <c r="M44" i="22"/>
  <c r="I46" i="22"/>
  <c r="E46" i="22"/>
  <c r="K45" i="22"/>
  <c r="L45" i="22"/>
  <c r="N45" i="22" s="1"/>
  <c r="J46" i="22" l="1"/>
  <c r="L46" i="22" s="1"/>
  <c r="N46" i="22" s="1"/>
  <c r="K46" i="22"/>
  <c r="M45" i="22"/>
  <c r="C48" i="22"/>
  <c r="D48" i="22" s="1"/>
  <c r="B49" i="22"/>
  <c r="I47" i="22"/>
  <c r="E47" i="22"/>
  <c r="K47" i="22" l="1"/>
  <c r="E48" i="22"/>
  <c r="I48" i="22"/>
  <c r="J47" i="22"/>
  <c r="L47" i="22" s="1"/>
  <c r="N47" i="22" s="1"/>
  <c r="B50" i="22"/>
  <c r="C49" i="22"/>
  <c r="D49" i="22" s="1"/>
  <c r="M46" i="22"/>
  <c r="J48" i="22" l="1"/>
  <c r="L48" i="22" s="1"/>
  <c r="N48" i="22" s="1"/>
  <c r="E49" i="22"/>
  <c r="I49" i="22"/>
  <c r="B51" i="22"/>
  <c r="C50" i="22"/>
  <c r="D50" i="22" s="1"/>
  <c r="K48" i="22"/>
  <c r="M47" i="22"/>
  <c r="M48" i="22" l="1"/>
  <c r="J49" i="22"/>
  <c r="L49" i="22" s="1"/>
  <c r="N49" i="22" s="1"/>
  <c r="E50" i="22"/>
  <c r="I50" i="22"/>
  <c r="J50" i="22" s="1"/>
  <c r="B52" i="22"/>
  <c r="C51" i="22"/>
  <c r="D51" i="22" s="1"/>
  <c r="K49" i="22"/>
  <c r="M49" i="22" l="1"/>
  <c r="I51" i="22"/>
  <c r="E51" i="22"/>
  <c r="B53" i="22"/>
  <c r="C52" i="22"/>
  <c r="D52" i="22" s="1"/>
  <c r="K50" i="22"/>
  <c r="L50" i="22"/>
  <c r="N50" i="22" s="1"/>
  <c r="M50" i="22" l="1"/>
  <c r="I52" i="22"/>
  <c r="E52" i="22"/>
  <c r="B54" i="22"/>
  <c r="C53" i="22"/>
  <c r="D53" i="22" s="1"/>
  <c r="K51" i="22"/>
  <c r="J51" i="22"/>
  <c r="L51" i="22" s="1"/>
  <c r="N51" i="22" s="1"/>
  <c r="M51" i="22" l="1"/>
  <c r="E53" i="22"/>
  <c r="I53" i="22"/>
  <c r="C54" i="22"/>
  <c r="D54" i="22" s="1"/>
  <c r="B55" i="22"/>
  <c r="K52" i="22"/>
  <c r="J52" i="22"/>
  <c r="L52" i="22" s="1"/>
  <c r="N52" i="22" s="1"/>
  <c r="J53" i="22" l="1"/>
  <c r="L53" i="22" s="1"/>
  <c r="N53" i="22" s="1"/>
  <c r="I54" i="22"/>
  <c r="E54" i="22"/>
  <c r="K53" i="22"/>
  <c r="C55" i="22"/>
  <c r="D55" i="22" s="1"/>
  <c r="B56" i="22"/>
  <c r="M52" i="22"/>
  <c r="B57" i="22" l="1"/>
  <c r="C56" i="22"/>
  <c r="D56" i="22" s="1"/>
  <c r="I55" i="22"/>
  <c r="E55" i="22"/>
  <c r="M53" i="22"/>
  <c r="K54" i="22"/>
  <c r="J54" i="22"/>
  <c r="L54" i="22" s="1"/>
  <c r="N54" i="22" s="1"/>
  <c r="M54" i="22" l="1"/>
  <c r="K55" i="22"/>
  <c r="J55" i="22"/>
  <c r="L55" i="22" s="1"/>
  <c r="N55" i="22" s="1"/>
  <c r="E56" i="22"/>
  <c r="I56" i="22"/>
  <c r="B58" i="22"/>
  <c r="C57" i="22"/>
  <c r="D57" i="22" s="1"/>
  <c r="B59" i="22" l="1"/>
  <c r="C58" i="22"/>
  <c r="D58" i="22" s="1"/>
  <c r="E57" i="22"/>
  <c r="I57" i="22"/>
  <c r="J57" i="22" s="1"/>
  <c r="J56" i="22"/>
  <c r="L56" i="22" s="1"/>
  <c r="N56" i="22" s="1"/>
  <c r="K56" i="22"/>
  <c r="M55" i="22"/>
  <c r="M56" i="22" l="1"/>
  <c r="L57" i="22"/>
  <c r="N57" i="22" s="1"/>
  <c r="K57" i="22"/>
  <c r="I58" i="22"/>
  <c r="E58" i="22"/>
  <c r="B60" i="22"/>
  <c r="C59" i="22"/>
  <c r="D59" i="22" s="1"/>
  <c r="M57" i="22" l="1"/>
  <c r="I59" i="22"/>
  <c r="E59" i="22"/>
  <c r="K58" i="22"/>
  <c r="B61" i="22"/>
  <c r="C60" i="22"/>
  <c r="D60" i="22" s="1"/>
  <c r="J58" i="22"/>
  <c r="L58" i="22" s="1"/>
  <c r="N58" i="22" s="1"/>
  <c r="B62" i="22" l="1"/>
  <c r="C61" i="22"/>
  <c r="D61" i="22" s="1"/>
  <c r="I60" i="22"/>
  <c r="E60" i="22"/>
  <c r="M58" i="22"/>
  <c r="K59" i="22"/>
  <c r="J59" i="22"/>
  <c r="L59" i="22" s="1"/>
  <c r="N59" i="22" s="1"/>
  <c r="M59" i="22" l="1"/>
  <c r="K60" i="22"/>
  <c r="J60" i="22"/>
  <c r="L60" i="22" s="1"/>
  <c r="N60" i="22" s="1"/>
  <c r="E61" i="22"/>
  <c r="I61" i="22"/>
  <c r="C62" i="22"/>
  <c r="D62" i="22" s="1"/>
  <c r="B63" i="22"/>
  <c r="B64" i="22" l="1"/>
  <c r="C63" i="22"/>
  <c r="D63" i="22" s="1"/>
  <c r="E62" i="22"/>
  <c r="I62" i="22"/>
  <c r="J62" i="22" s="1"/>
  <c r="J61" i="22"/>
  <c r="L61" i="22" s="1"/>
  <c r="N61" i="22" s="1"/>
  <c r="K61" i="22"/>
  <c r="M60" i="22"/>
  <c r="M61" i="22" l="1"/>
  <c r="K62" i="22"/>
  <c r="L62" i="22"/>
  <c r="N62" i="22" s="1"/>
  <c r="I63" i="22"/>
  <c r="E63" i="22"/>
  <c r="B65" i="22"/>
  <c r="C64" i="22"/>
  <c r="D64" i="22" s="1"/>
  <c r="K63" i="22" l="1"/>
  <c r="M62" i="22"/>
  <c r="J63" i="22"/>
  <c r="L63" i="22" s="1"/>
  <c r="N63" i="22" s="1"/>
  <c r="I64" i="22"/>
  <c r="E64" i="22"/>
  <c r="B66" i="22"/>
  <c r="C65" i="22"/>
  <c r="D65" i="22" s="1"/>
  <c r="J64" i="22" l="1"/>
  <c r="L64" i="22" s="1"/>
  <c r="N64" i="22" s="1"/>
  <c r="M63" i="22"/>
  <c r="E65" i="22"/>
  <c r="I65" i="22"/>
  <c r="J65" i="22" s="1"/>
  <c r="B67" i="22"/>
  <c r="C66" i="22"/>
  <c r="D66" i="22" s="1"/>
  <c r="K64" i="22"/>
  <c r="M64" i="22" l="1"/>
  <c r="I66" i="22"/>
  <c r="E66" i="22"/>
  <c r="B68" i="22"/>
  <c r="C67" i="22"/>
  <c r="D67" i="22" s="1"/>
  <c r="L65" i="22"/>
  <c r="N65" i="22" s="1"/>
  <c r="K65" i="22"/>
  <c r="J66" i="22" l="1"/>
  <c r="L66" i="22" s="1"/>
  <c r="N66" i="22" s="1"/>
  <c r="M65" i="22"/>
  <c r="B69" i="22"/>
  <c r="C68" i="22"/>
  <c r="D68" i="22" s="1"/>
  <c r="K66" i="22"/>
  <c r="I67" i="22"/>
  <c r="E67" i="22"/>
  <c r="K67" i="22" l="1"/>
  <c r="J67" i="22"/>
  <c r="L67" i="22" s="1"/>
  <c r="N67" i="22" s="1"/>
  <c r="M66" i="22"/>
  <c r="I68" i="22"/>
  <c r="E68" i="22"/>
  <c r="B70" i="22"/>
  <c r="C69" i="22"/>
  <c r="D69" i="22" s="1"/>
  <c r="J68" i="22" l="1"/>
  <c r="L68" i="22" s="1"/>
  <c r="N68" i="22" s="1"/>
  <c r="E69" i="22"/>
  <c r="I69" i="22"/>
  <c r="B71" i="22"/>
  <c r="C70" i="22"/>
  <c r="D70" i="22" s="1"/>
  <c r="K68" i="22"/>
  <c r="M67" i="22"/>
  <c r="M68" i="22" l="1"/>
  <c r="J69" i="22"/>
  <c r="L69" i="22" s="1"/>
  <c r="N69" i="22" s="1"/>
  <c r="I70" i="22"/>
  <c r="E70" i="22"/>
  <c r="C71" i="22"/>
  <c r="D71" i="22" s="1"/>
  <c r="B72" i="22"/>
  <c r="K69" i="22"/>
  <c r="M69" i="22" l="1"/>
  <c r="B73" i="22"/>
  <c r="C72" i="22"/>
  <c r="D72" i="22" s="1"/>
  <c r="I71" i="22"/>
  <c r="E71" i="22"/>
  <c r="K70" i="22"/>
  <c r="J70" i="22"/>
  <c r="L70" i="22" s="1"/>
  <c r="N70" i="22" s="1"/>
  <c r="K71" i="22" l="1"/>
  <c r="M70" i="22"/>
  <c r="J71" i="22"/>
  <c r="L71" i="22" s="1"/>
  <c r="N71" i="22" s="1"/>
  <c r="I72" i="22"/>
  <c r="E72" i="22"/>
  <c r="B74" i="22"/>
  <c r="C73" i="22"/>
  <c r="D73" i="22" s="1"/>
  <c r="J72" i="22" l="1"/>
  <c r="L72" i="22" s="1"/>
  <c r="N72" i="22" s="1"/>
  <c r="E73" i="22"/>
  <c r="I73" i="22"/>
  <c r="B75" i="22"/>
  <c r="C74" i="22"/>
  <c r="D74" i="22" s="1"/>
  <c r="K72" i="22"/>
  <c r="M71" i="22"/>
  <c r="M72" i="22" l="1"/>
  <c r="J73" i="22"/>
  <c r="L73" i="22" s="1"/>
  <c r="N73" i="22" s="1"/>
  <c r="E74" i="22"/>
  <c r="I74" i="22"/>
  <c r="J74" i="22" s="1"/>
  <c r="B76" i="22"/>
  <c r="C75" i="22"/>
  <c r="D75" i="22" s="1"/>
  <c r="K73" i="22"/>
  <c r="M73" i="22" l="1"/>
  <c r="I75" i="22"/>
  <c r="E75" i="22"/>
  <c r="B77" i="22"/>
  <c r="C76" i="22"/>
  <c r="D76" i="22" s="1"/>
  <c r="K74" i="22"/>
  <c r="L74" i="22"/>
  <c r="N74" i="22" s="1"/>
  <c r="M74" i="22" l="1"/>
  <c r="E76" i="22"/>
  <c r="I76" i="22"/>
  <c r="B78" i="22"/>
  <c r="C77" i="22"/>
  <c r="D77" i="22" s="1"/>
  <c r="K75" i="22"/>
  <c r="J75" i="22"/>
  <c r="L75" i="22" s="1"/>
  <c r="N75" i="22" s="1"/>
  <c r="J76" i="22" l="1"/>
  <c r="L76" i="22" s="1"/>
  <c r="N76" i="22" s="1"/>
  <c r="M75" i="22"/>
  <c r="E77" i="22"/>
  <c r="I77" i="22"/>
  <c r="J77" i="22" s="1"/>
  <c r="B79" i="22"/>
  <c r="C78" i="22"/>
  <c r="D78" i="22" s="1"/>
  <c r="K76" i="22"/>
  <c r="E78" i="22" l="1"/>
  <c r="I78" i="22"/>
  <c r="J78" i="22" s="1"/>
  <c r="M76" i="22"/>
  <c r="B80" i="22"/>
  <c r="C79" i="22"/>
  <c r="D79" i="22" s="1"/>
  <c r="K77" i="22"/>
  <c r="L77" i="22"/>
  <c r="N77" i="22" s="1"/>
  <c r="M77" i="22" l="1"/>
  <c r="I79" i="22"/>
  <c r="E79" i="22"/>
  <c r="B81" i="22"/>
  <c r="C80" i="22"/>
  <c r="D80" i="22" s="1"/>
  <c r="K78" i="22"/>
  <c r="L78" i="22"/>
  <c r="N78" i="22" s="1"/>
  <c r="I80" i="22" l="1"/>
  <c r="E80" i="22"/>
  <c r="M78" i="22"/>
  <c r="B82" i="22"/>
  <c r="C81" i="22"/>
  <c r="D81" i="22" s="1"/>
  <c r="K79" i="22"/>
  <c r="J79" i="22"/>
  <c r="L79" i="22" s="1"/>
  <c r="N79" i="22" s="1"/>
  <c r="C82" i="22" l="1"/>
  <c r="D82" i="22" s="1"/>
  <c r="B83" i="22"/>
  <c r="E81" i="22"/>
  <c r="I81" i="22"/>
  <c r="J81" i="22" s="1"/>
  <c r="M79" i="22"/>
  <c r="K80" i="22"/>
  <c r="J80" i="22"/>
  <c r="L80" i="22" s="1"/>
  <c r="N80" i="22" s="1"/>
  <c r="M80" i="22" l="1"/>
  <c r="L81" i="22"/>
  <c r="N81" i="22" s="1"/>
  <c r="K81" i="22"/>
  <c r="B84" i="22"/>
  <c r="C83" i="22"/>
  <c r="D83" i="22" s="1"/>
  <c r="I82" i="22"/>
  <c r="E82" i="22"/>
  <c r="M81" i="22" l="1"/>
  <c r="K82" i="22"/>
  <c r="I83" i="22"/>
  <c r="E83" i="22"/>
  <c r="C84" i="22"/>
  <c r="D84" i="22" s="1"/>
  <c r="B85" i="22"/>
  <c r="J82" i="22"/>
  <c r="L82" i="22" s="1"/>
  <c r="N82" i="22" s="1"/>
  <c r="E84" i="22" l="1"/>
  <c r="I84" i="22"/>
  <c r="J84" i="22" s="1"/>
  <c r="B86" i="22"/>
  <c r="C85" i="22"/>
  <c r="D85" i="22" s="1"/>
  <c r="K83" i="22"/>
  <c r="J83" i="22"/>
  <c r="L83" i="22" s="1"/>
  <c r="N83" i="22" s="1"/>
  <c r="M82" i="22"/>
  <c r="M83" i="22" l="1"/>
  <c r="E85" i="22"/>
  <c r="I85" i="22"/>
  <c r="B87" i="22"/>
  <c r="C86" i="22"/>
  <c r="D86" i="22" s="1"/>
  <c r="K84" i="22"/>
  <c r="L84" i="22"/>
  <c r="N84" i="22" s="1"/>
  <c r="J85" i="22" l="1"/>
  <c r="L85" i="22" s="1"/>
  <c r="N85" i="22" s="1"/>
  <c r="E86" i="22"/>
  <c r="I86" i="22"/>
  <c r="B88" i="22"/>
  <c r="C87" i="22"/>
  <c r="D87" i="22" s="1"/>
  <c r="M84" i="22"/>
  <c r="K85" i="22"/>
  <c r="J86" i="22" l="1"/>
  <c r="L86" i="22" s="1"/>
  <c r="N86" i="22" s="1"/>
  <c r="M85" i="22"/>
  <c r="I87" i="22"/>
  <c r="E87" i="22"/>
  <c r="B89" i="22"/>
  <c r="C88" i="22"/>
  <c r="D88" i="22" s="1"/>
  <c r="K86" i="22"/>
  <c r="I88" i="22" l="1"/>
  <c r="E88" i="22"/>
  <c r="B90" i="22"/>
  <c r="C89" i="22"/>
  <c r="D89" i="22" s="1"/>
  <c r="M86" i="22"/>
  <c r="K87" i="22"/>
  <c r="J87" i="22"/>
  <c r="L87" i="22" s="1"/>
  <c r="N87" i="22" s="1"/>
  <c r="M87" i="22" l="1"/>
  <c r="E89" i="22"/>
  <c r="I89" i="22"/>
  <c r="J89" i="22" s="1"/>
  <c r="C90" i="22"/>
  <c r="D90" i="22" s="1"/>
  <c r="B91" i="22"/>
  <c r="K88" i="22"/>
  <c r="J88" i="22"/>
  <c r="L88" i="22" s="1"/>
  <c r="N88" i="22" s="1"/>
  <c r="C91" i="22" l="1"/>
  <c r="D91" i="22" s="1"/>
  <c r="B92" i="22"/>
  <c r="M88" i="22"/>
  <c r="I90" i="22"/>
  <c r="E90" i="22"/>
  <c r="K89" i="22"/>
  <c r="L89" i="22"/>
  <c r="N89" i="22" s="1"/>
  <c r="J90" i="22" l="1"/>
  <c r="L90" i="22" s="1"/>
  <c r="N90" i="22" s="1"/>
  <c r="M89" i="22"/>
  <c r="K90" i="22"/>
  <c r="B93" i="22"/>
  <c r="C92" i="22"/>
  <c r="D92" i="22" s="1"/>
  <c r="I91" i="22"/>
  <c r="E91" i="22"/>
  <c r="J91" i="22" l="1"/>
  <c r="L91" i="22" s="1"/>
  <c r="N91" i="22" s="1"/>
  <c r="K91" i="22"/>
  <c r="E92" i="22"/>
  <c r="I92" i="22"/>
  <c r="J92" i="22" s="1"/>
  <c r="B94" i="22"/>
  <c r="C93" i="22"/>
  <c r="D93" i="22" s="1"/>
  <c r="M90" i="22"/>
  <c r="B95" i="22" l="1"/>
  <c r="C94" i="22"/>
  <c r="D94" i="22" s="1"/>
  <c r="K92" i="22"/>
  <c r="L92" i="22"/>
  <c r="N92" i="22" s="1"/>
  <c r="M91" i="22"/>
  <c r="E93" i="22"/>
  <c r="I93" i="22"/>
  <c r="J93" i="22" s="1"/>
  <c r="K93" i="22" l="1"/>
  <c r="L93" i="22"/>
  <c r="N93" i="22" s="1"/>
  <c r="M92" i="22"/>
  <c r="I94" i="22"/>
  <c r="E94" i="22"/>
  <c r="B96" i="22"/>
  <c r="C95" i="22"/>
  <c r="D95" i="22" s="1"/>
  <c r="K94" i="22" l="1"/>
  <c r="J94" i="22"/>
  <c r="L94" i="22" s="1"/>
  <c r="N94" i="22" s="1"/>
  <c r="I95" i="22"/>
  <c r="E95" i="22"/>
  <c r="B97" i="22"/>
  <c r="C96" i="22"/>
  <c r="D96" i="22" s="1"/>
  <c r="M93" i="22"/>
  <c r="I96" i="22" l="1"/>
  <c r="E96" i="22"/>
  <c r="B98" i="22"/>
  <c r="C97" i="22"/>
  <c r="D97" i="22" s="1"/>
  <c r="K95" i="22"/>
  <c r="J95" i="22"/>
  <c r="L95" i="22" s="1"/>
  <c r="N95" i="22" s="1"/>
  <c r="M94" i="22"/>
  <c r="M95" i="22" l="1"/>
  <c r="E97" i="22"/>
  <c r="I97" i="22"/>
  <c r="J97" i="22" s="1"/>
  <c r="B99" i="22"/>
  <c r="C99" i="22" s="1"/>
  <c r="D99" i="22" s="1"/>
  <c r="C98" i="22"/>
  <c r="D98" i="22" s="1"/>
  <c r="K96" i="22"/>
  <c r="J96" i="22"/>
  <c r="L96" i="22" s="1"/>
  <c r="N96" i="22" s="1"/>
  <c r="I99" i="22" l="1"/>
  <c r="E99" i="22"/>
  <c r="I98" i="22"/>
  <c r="E98" i="22"/>
  <c r="M96" i="22"/>
  <c r="K97" i="22"/>
  <c r="L97" i="22"/>
  <c r="N97" i="22" s="1"/>
  <c r="M97" i="22" l="1"/>
  <c r="K98" i="22"/>
  <c r="J98" i="22"/>
  <c r="L98" i="22" s="1"/>
  <c r="N98" i="22" s="1"/>
  <c r="K99" i="22"/>
  <c r="J99" i="22"/>
  <c r="L99" i="22" s="1"/>
  <c r="N99" i="22" s="1"/>
  <c r="M99" i="22" l="1"/>
  <c r="M98" i="22"/>
  <c r="A84" i="8" l="1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</calcChain>
</file>

<file path=xl/sharedStrings.xml><?xml version="1.0" encoding="utf-8"?>
<sst xmlns="http://schemas.openxmlformats.org/spreadsheetml/2006/main" count="278" uniqueCount="76">
  <si>
    <t>Pa</t>
  </si>
  <si>
    <t>s</t>
  </si>
  <si>
    <t>kPa</t>
  </si>
  <si>
    <t>Rg</t>
  </si>
  <si>
    <t>n</t>
  </si>
  <si>
    <t>F</t>
  </si>
  <si>
    <t>N</t>
  </si>
  <si>
    <t>v grain</t>
  </si>
  <si>
    <t>G grain</t>
  </si>
  <si>
    <t>a</t>
  </si>
  <si>
    <t>m</t>
  </si>
  <si>
    <t>Exp</t>
  </si>
  <si>
    <t>Sn</t>
  </si>
  <si>
    <t>St</t>
  </si>
  <si>
    <t>KHM</t>
  </si>
  <si>
    <t>GHM</t>
  </si>
  <si>
    <t>K grain</t>
  </si>
  <si>
    <t>E grain</t>
  </si>
  <si>
    <t>Vp</t>
  </si>
  <si>
    <t>Vs</t>
  </si>
  <si>
    <t>rho b</t>
  </si>
  <si>
    <t>m/s</t>
  </si>
  <si>
    <t>Non Slipping</t>
  </si>
  <si>
    <t>N/m</t>
  </si>
  <si>
    <t>Rc</t>
  </si>
  <si>
    <t>St Hashin</t>
  </si>
  <si>
    <t xml:space="preserve">Equation </t>
  </si>
  <si>
    <t>Grain radius</t>
  </si>
  <si>
    <t>Coordination number</t>
  </si>
  <si>
    <t>Porosity</t>
  </si>
  <si>
    <t>Grain's Poisson ratio</t>
  </si>
  <si>
    <t>Grain's Shear modulus</t>
  </si>
  <si>
    <t>Grain's bulk modulus</t>
  </si>
  <si>
    <t>Grain's Young modulus</t>
  </si>
  <si>
    <t>Density</t>
  </si>
  <si>
    <r>
      <t xml:space="preserve">Non slipping fraction </t>
    </r>
    <r>
      <rPr>
        <sz val="11"/>
        <color theme="1"/>
        <rFont val="Symbol"/>
        <family val="1"/>
        <charset val="2"/>
      </rPr>
      <t>z</t>
    </r>
  </si>
  <si>
    <t>Parameters and constants</t>
  </si>
  <si>
    <t>Hertz exponent</t>
  </si>
  <si>
    <t>f</t>
  </si>
  <si>
    <t>Equation</t>
  </si>
  <si>
    <t>Assumed</t>
  </si>
  <si>
    <t>Eq. 4</t>
  </si>
  <si>
    <t>Eq. 1</t>
  </si>
  <si>
    <r>
      <t>Rc/Rg=(S</t>
    </r>
    <r>
      <rPr>
        <b/>
        <i/>
        <vertAlign val="subscript"/>
        <sz val="11"/>
        <color theme="1"/>
        <rFont val="Calibri"/>
        <family val="2"/>
        <scheme val="minor"/>
      </rPr>
      <t>n</t>
    </r>
    <r>
      <rPr>
        <b/>
        <i/>
        <vertAlign val="superscript"/>
        <sz val="11"/>
        <color theme="1"/>
        <rFont val="Calibri"/>
        <family val="2"/>
        <scheme val="minor"/>
      </rPr>
      <t>Rough</t>
    </r>
    <r>
      <rPr>
        <b/>
        <i/>
        <sz val="11"/>
        <color theme="1"/>
        <rFont val="Calibri"/>
        <family val="2"/>
        <scheme val="minor"/>
      </rPr>
      <t>/ S</t>
    </r>
    <r>
      <rPr>
        <b/>
        <i/>
        <vertAlign val="subscript"/>
        <sz val="11"/>
        <color theme="1"/>
        <rFont val="Calibri"/>
        <family val="2"/>
        <scheme val="minor"/>
      </rPr>
      <t>n</t>
    </r>
    <r>
      <rPr>
        <b/>
        <i/>
        <vertAlign val="superscript"/>
        <sz val="11"/>
        <color theme="1"/>
        <rFont val="Calibri"/>
        <family val="2"/>
        <scheme val="minor"/>
      </rPr>
      <t>HM</t>
    </r>
    <r>
      <rPr>
        <b/>
        <i/>
        <sz val="11"/>
        <color theme="1"/>
        <rFont val="Calibri"/>
        <family val="2"/>
        <scheme val="minor"/>
      </rPr>
      <t xml:space="preserve"> )</t>
    </r>
    <r>
      <rPr>
        <b/>
        <i/>
        <vertAlign val="superscript"/>
        <sz val="11"/>
        <color theme="1"/>
        <rFont val="Calibri"/>
        <family val="2"/>
        <scheme val="minor"/>
      </rPr>
      <t>3</t>
    </r>
  </si>
  <si>
    <t>Contact</t>
  </si>
  <si>
    <t>force</t>
  </si>
  <si>
    <t>radius</t>
  </si>
  <si>
    <t>Normal</t>
  </si>
  <si>
    <t>stiffness</t>
  </si>
  <si>
    <t>Non slipping</t>
  </si>
  <si>
    <t>fraction</t>
  </si>
  <si>
    <t>z</t>
  </si>
  <si>
    <t>Bachrach</t>
  </si>
  <si>
    <t>contact radius</t>
  </si>
  <si>
    <t>Ratio contact - grain radius</t>
  </si>
  <si>
    <t>Shear</t>
  </si>
  <si>
    <t>Stiffness</t>
  </si>
  <si>
    <t>Eq. 2</t>
  </si>
  <si>
    <t>Hashin-Strickman</t>
  </si>
  <si>
    <t>Shear stifness</t>
  </si>
  <si>
    <t>Eq. 8</t>
  </si>
  <si>
    <t>Eq. 11</t>
  </si>
  <si>
    <t>Bachrach contact</t>
  </si>
  <si>
    <t>Bulk</t>
  </si>
  <si>
    <t>modulus</t>
  </si>
  <si>
    <t>Eq. 6</t>
  </si>
  <si>
    <t>Eq. 5</t>
  </si>
  <si>
    <t>Compressional</t>
  </si>
  <si>
    <t>wave velocity</t>
  </si>
  <si>
    <t>Ratio</t>
  </si>
  <si>
    <t>Poisson</t>
  </si>
  <si>
    <t>ratio</t>
  </si>
  <si>
    <t>Eq. 10</t>
  </si>
  <si>
    <r>
      <t>S</t>
    </r>
    <r>
      <rPr>
        <b/>
        <vertAlign val="subscript"/>
        <sz val="12"/>
        <color theme="1"/>
        <rFont val="Times New Roman"/>
        <family val="1"/>
      </rPr>
      <t>n</t>
    </r>
    <r>
      <rPr>
        <b/>
        <vertAlign val="superscript"/>
        <sz val="12"/>
        <color theme="1"/>
        <rFont val="Times New Roman"/>
        <family val="1"/>
      </rPr>
      <t>Rough</t>
    </r>
    <r>
      <rPr>
        <b/>
        <i/>
        <sz val="12"/>
        <color theme="1"/>
        <rFont val="Times New Roman"/>
        <family val="1"/>
      </rPr>
      <t>/ S</t>
    </r>
    <r>
      <rPr>
        <b/>
        <vertAlign val="subscript"/>
        <sz val="12"/>
        <color theme="1"/>
        <rFont val="Times New Roman"/>
        <family val="1"/>
      </rPr>
      <t>n</t>
    </r>
    <r>
      <rPr>
        <b/>
        <vertAlign val="superscript"/>
        <sz val="12"/>
        <color theme="1"/>
        <rFont val="Times New Roman"/>
        <family val="1"/>
      </rPr>
      <t>HM</t>
    </r>
    <r>
      <rPr>
        <b/>
        <i/>
        <sz val="12"/>
        <color theme="1"/>
        <rFont val="Times New Roman"/>
        <family val="1"/>
      </rPr>
      <t xml:space="preserve"> </t>
    </r>
  </si>
  <si>
    <r>
      <rPr>
        <sz val="11"/>
        <color theme="1"/>
        <rFont val="Symbol"/>
        <family val="1"/>
        <charset val="2"/>
      </rPr>
      <t>s</t>
    </r>
    <r>
      <rPr>
        <vertAlign val="subscript"/>
        <sz val="11"/>
        <color theme="1"/>
        <rFont val="Calibri"/>
        <family val="2"/>
        <scheme val="minor"/>
      </rPr>
      <t>rms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</t>
    </r>
  </si>
  <si>
    <t>(Vp/Vs)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</si>
</sst>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5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Symbol"/>
      <family val="1"/>
      <charset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i/>
      <sz val="11"/>
      <color theme="1"/>
      <name val="Symbol"/>
      <family val="1"/>
      <charset val="2"/>
    </font>
    <font>
      <b/>
      <i/>
      <vertAlign val="subscript"/>
      <sz val="11"/>
      <color theme="1"/>
      <name val="Calibri"/>
      <family val="2"/>
      <scheme val="minor"/>
    </font>
    <font>
      <b/>
      <i/>
      <vertAlign val="superscript"/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1"/>
      <charset val="2"/>
      <scheme val="minor"/>
    </font>
    <font>
      <b/>
      <sz val="11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1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10" xfId="0" applyBorder="1"/>
    <xf numFmtId="0" fontId="0" fillId="0" borderId="0" xfId="0" applyAlignment="1">
      <alignment horizontal="right"/>
    </xf>
    <xf numFmtId="0" fontId="0" fillId="0" borderId="3" xfId="0" applyBorder="1" applyAlignment="1">
      <alignment horizontal="left"/>
    </xf>
    <xf numFmtId="0" fontId="0" fillId="0" borderId="11" xfId="0" applyBorder="1"/>
    <xf numFmtId="0" fontId="0" fillId="0" borderId="12" xfId="0" applyBorder="1"/>
    <xf numFmtId="0" fontId="0" fillId="0" borderId="4" xfId="0" applyBorder="1"/>
    <xf numFmtId="0" fontId="0" fillId="0" borderId="9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12" xfId="0" applyBorder="1" applyAlignment="1">
      <alignment horizontal="right"/>
    </xf>
    <xf numFmtId="0" fontId="0" fillId="0" borderId="4" xfId="0" applyBorder="1" applyAlignment="1">
      <alignment horizontal="left"/>
    </xf>
    <xf numFmtId="0" fontId="0" fillId="0" borderId="10" xfId="0" applyFill="1" applyBorder="1"/>
    <xf numFmtId="0" fontId="1" fillId="0" borderId="0" xfId="0" applyFont="1" applyFill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0" borderId="11" xfId="0" applyFill="1" applyBorder="1"/>
    <xf numFmtId="0" fontId="1" fillId="0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11" fontId="0" fillId="0" borderId="0" xfId="0" applyNumberForma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11" fontId="0" fillId="0" borderId="12" xfId="0" applyNumberFormat="1" applyBorder="1" applyAlignment="1">
      <alignment horizontal="center"/>
    </xf>
    <xf numFmtId="11" fontId="0" fillId="0" borderId="12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2" fillId="2" borderId="5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3" fillId="2" borderId="1" xfId="0" applyFont="1" applyFill="1" applyBorder="1"/>
    <xf numFmtId="0" fontId="0" fillId="0" borderId="2" xfId="0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271462</xdr:colOff>
      <xdr:row>1</xdr:row>
      <xdr:rowOff>100013</xdr:rowOff>
    </xdr:from>
    <xdr:to>
      <xdr:col>1</xdr:col>
      <xdr:colOff>414337</xdr:colOff>
      <xdr:row>3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9978722-7D0E-49A1-9655-0615F5EAE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462" y="285751"/>
          <a:ext cx="904875" cy="4143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223837</xdr:colOff>
      <xdr:row>4</xdr:row>
      <xdr:rowOff>100012</xdr:rowOff>
    </xdr:from>
    <xdr:to>
      <xdr:col>1</xdr:col>
      <xdr:colOff>347662</xdr:colOff>
      <xdr:row>6</xdr:row>
      <xdr:rowOff>147637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FD29D26-EEF0-47CF-82CB-82D7AB864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" y="833437"/>
          <a:ext cx="88582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80963</xdr:colOff>
      <xdr:row>7</xdr:row>
      <xdr:rowOff>9525</xdr:rowOff>
    </xdr:from>
    <xdr:to>
      <xdr:col>2</xdr:col>
      <xdr:colOff>309563</xdr:colOff>
      <xdr:row>9</xdr:row>
      <xdr:rowOff>133350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038FF9E-2F6C-478E-8290-8497349A9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3" y="1290638"/>
          <a:ext cx="17526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161925</xdr:colOff>
      <xdr:row>10</xdr:row>
      <xdr:rowOff>114300</xdr:rowOff>
    </xdr:from>
    <xdr:to>
      <xdr:col>1</xdr:col>
      <xdr:colOff>547688</xdr:colOff>
      <xdr:row>12</xdr:row>
      <xdr:rowOff>171451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3F3C0D7-1801-4529-BC5E-A886C6B98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943100"/>
          <a:ext cx="1147763" cy="4191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85725</xdr:colOff>
      <xdr:row>13</xdr:row>
      <xdr:rowOff>42863</xdr:rowOff>
    </xdr:from>
    <xdr:to>
      <xdr:col>1</xdr:col>
      <xdr:colOff>695325</xdr:colOff>
      <xdr:row>15</xdr:row>
      <xdr:rowOff>100013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B9CA7C7-EB03-4A1D-93C0-9A3F9C4799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419351"/>
          <a:ext cx="13716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85725</xdr:colOff>
      <xdr:row>16</xdr:row>
      <xdr:rowOff>80963</xdr:rowOff>
    </xdr:from>
    <xdr:to>
      <xdr:col>2</xdr:col>
      <xdr:colOff>523875</xdr:colOff>
      <xdr:row>18</xdr:row>
      <xdr:rowOff>142875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AC4F422F-5C28-4600-9271-DC098A609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3005138"/>
          <a:ext cx="1962150" cy="423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66675</xdr:colOff>
      <xdr:row>19</xdr:row>
      <xdr:rowOff>76200</xdr:rowOff>
    </xdr:from>
    <xdr:to>
      <xdr:col>4</xdr:col>
      <xdr:colOff>38100</xdr:colOff>
      <xdr:row>21</xdr:row>
      <xdr:rowOff>123825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57E2974A-E8CE-4B9F-9FD9-C335B0F0F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548063"/>
          <a:ext cx="301942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22</xdr:row>
      <xdr:rowOff>0</xdr:rowOff>
    </xdr:from>
    <xdr:to>
      <xdr:col>2</xdr:col>
      <xdr:colOff>738188</xdr:colOff>
      <xdr:row>25</xdr:row>
      <xdr:rowOff>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B78A7F50-8DDB-4FE6-B952-F210A605B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19550"/>
          <a:ext cx="2262188" cy="5476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128588</xdr:colOff>
      <xdr:row>25</xdr:row>
      <xdr:rowOff>66675</xdr:rowOff>
    </xdr:from>
    <xdr:to>
      <xdr:col>1</xdr:col>
      <xdr:colOff>595313</xdr:colOff>
      <xdr:row>27</xdr:row>
      <xdr:rowOff>138113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83BFA817-CC09-487A-B308-6F23D9AC7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88" y="4633913"/>
          <a:ext cx="1228725" cy="4333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28</xdr:row>
      <xdr:rowOff>0</xdr:rowOff>
    </xdr:from>
    <xdr:to>
      <xdr:col>2</xdr:col>
      <xdr:colOff>200025</xdr:colOff>
      <xdr:row>31</xdr:row>
      <xdr:rowOff>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547B59DE-F5AF-4AAA-9ABE-54311D1EF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14925"/>
          <a:ext cx="1724025" cy="5476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28</xdr:row>
      <xdr:rowOff>0</xdr:rowOff>
    </xdr:from>
    <xdr:to>
      <xdr:col>3</xdr:col>
      <xdr:colOff>728663</xdr:colOff>
      <xdr:row>31</xdr:row>
      <xdr:rowOff>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9329CBD0-908D-4B50-B983-7AD707D31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5114925"/>
          <a:ext cx="728663" cy="5476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100012</xdr:colOff>
      <xdr:row>31</xdr:row>
      <xdr:rowOff>9525</xdr:rowOff>
    </xdr:from>
    <xdr:to>
      <xdr:col>2</xdr:col>
      <xdr:colOff>400050</xdr:colOff>
      <xdr:row>33</xdr:row>
      <xdr:rowOff>133350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D88C8027-4ECB-4AB2-B804-3F56C24D7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" y="5672138"/>
          <a:ext cx="1824038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152400</xdr:colOff>
      <xdr:row>34</xdr:row>
      <xdr:rowOff>28575</xdr:rowOff>
    </xdr:from>
    <xdr:to>
      <xdr:col>1</xdr:col>
      <xdr:colOff>385763</xdr:colOff>
      <xdr:row>36</xdr:row>
      <xdr:rowOff>133350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899315C1-3636-4E65-8AF5-C2E94DBE3C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238875"/>
          <a:ext cx="995363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123825</xdr:colOff>
      <xdr:row>37</xdr:row>
      <xdr:rowOff>61912</xdr:rowOff>
    </xdr:from>
    <xdr:to>
      <xdr:col>1</xdr:col>
      <xdr:colOff>328613</xdr:colOff>
      <xdr:row>38</xdr:row>
      <xdr:rowOff>95250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7DFE24E0-1AB1-4131-A9F9-02F1A7145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6819900"/>
          <a:ext cx="966788" cy="214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71438</xdr:colOff>
      <xdr:row>39</xdr:row>
      <xdr:rowOff>52388</xdr:rowOff>
    </xdr:from>
    <xdr:to>
      <xdr:col>1</xdr:col>
      <xdr:colOff>533401</xdr:colOff>
      <xdr:row>41</xdr:row>
      <xdr:rowOff>128589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5E67DB81-2393-423D-B953-FCD7E4BEA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8" y="7177088"/>
          <a:ext cx="1223963" cy="438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95250</xdr:colOff>
      <xdr:row>42</xdr:row>
      <xdr:rowOff>76200</xdr:rowOff>
    </xdr:from>
    <xdr:to>
      <xdr:col>1</xdr:col>
      <xdr:colOff>671513</xdr:colOff>
      <xdr:row>44</xdr:row>
      <xdr:rowOff>71438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33A26263-AE3A-4D3A-8C24-DDCCACE6D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7748588"/>
          <a:ext cx="1338263" cy="357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47625</xdr:colOff>
      <xdr:row>45</xdr:row>
      <xdr:rowOff>85725</xdr:rowOff>
    </xdr:from>
    <xdr:to>
      <xdr:col>2</xdr:col>
      <xdr:colOff>690563</xdr:colOff>
      <xdr:row>46</xdr:row>
      <xdr:rowOff>104775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86D5DA33-0998-4238-BE94-507062E53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8305800"/>
          <a:ext cx="2166938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85725</xdr:colOff>
      <xdr:row>47</xdr:row>
      <xdr:rowOff>95250</xdr:rowOff>
    </xdr:from>
    <xdr:to>
      <xdr:col>1</xdr:col>
      <xdr:colOff>381000</xdr:colOff>
      <xdr:row>48</xdr:row>
      <xdr:rowOff>114300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BB10E393-3D6B-4C6A-91B7-8F3F72CAF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8682038"/>
          <a:ext cx="10572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147637</xdr:colOff>
      <xdr:row>49</xdr:row>
      <xdr:rowOff>71438</xdr:rowOff>
    </xdr:from>
    <xdr:to>
      <xdr:col>0</xdr:col>
      <xdr:colOff>738187</xdr:colOff>
      <xdr:row>50</xdr:row>
      <xdr:rowOff>80963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8876AF3F-3F8C-4F3B-A109-C529C8DBA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" y="9024938"/>
          <a:ext cx="5905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109538</xdr:colOff>
      <xdr:row>51</xdr:row>
      <xdr:rowOff>90488</xdr:rowOff>
    </xdr:from>
    <xdr:to>
      <xdr:col>1</xdr:col>
      <xdr:colOff>619126</xdr:colOff>
      <xdr:row>53</xdr:row>
      <xdr:rowOff>119064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1ED7E053-30B8-4618-9C26-7450BDA45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8" y="9410701"/>
          <a:ext cx="1271588" cy="3905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80962</xdr:colOff>
      <xdr:row>54</xdr:row>
      <xdr:rowOff>104775</xdr:rowOff>
    </xdr:from>
    <xdr:to>
      <xdr:col>1</xdr:col>
      <xdr:colOff>523875</xdr:colOff>
      <xdr:row>55</xdr:row>
      <xdr:rowOff>119063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55413126-DAA8-4A38-A589-3F8704BB7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" y="9972675"/>
          <a:ext cx="1204913" cy="195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95250</xdr:colOff>
      <xdr:row>54</xdr:row>
      <xdr:rowOff>119063</xdr:rowOff>
    </xdr:from>
    <xdr:to>
      <xdr:col>2</xdr:col>
      <xdr:colOff>671513</xdr:colOff>
      <xdr:row>55</xdr:row>
      <xdr:rowOff>133351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D60E4015-0E17-4313-B306-CE604250E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0" y="9986963"/>
          <a:ext cx="576263" cy="195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238125</xdr:colOff>
      <xdr:row>56</xdr:row>
      <xdr:rowOff>95250</xdr:rowOff>
    </xdr:from>
    <xdr:to>
      <xdr:col>2</xdr:col>
      <xdr:colOff>209550</xdr:colOff>
      <xdr:row>58</xdr:row>
      <xdr:rowOff>85725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A9AE0CF5-0706-480A-AF54-2ADFE9202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0329863"/>
          <a:ext cx="14954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190500</xdr:colOff>
      <xdr:row>59</xdr:row>
      <xdr:rowOff>85725</xdr:rowOff>
    </xdr:from>
    <xdr:to>
      <xdr:col>2</xdr:col>
      <xdr:colOff>685800</xdr:colOff>
      <xdr:row>61</xdr:row>
      <xdr:rowOff>123826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4A5DEF96-DF1E-4435-8BC7-FDBED194E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0868025"/>
          <a:ext cx="2019300" cy="400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133350</xdr:colOff>
      <xdr:row>62</xdr:row>
      <xdr:rowOff>95250</xdr:rowOff>
    </xdr:from>
    <xdr:to>
      <xdr:col>5</xdr:col>
      <xdr:colOff>528638</xdr:colOff>
      <xdr:row>64</xdr:row>
      <xdr:rowOff>100013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9B63B9D3-B016-40F5-AE43-6452DE409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1425238"/>
          <a:ext cx="4205288" cy="366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233363</xdr:colOff>
      <xdr:row>65</xdr:row>
      <xdr:rowOff>52388</xdr:rowOff>
    </xdr:from>
    <xdr:to>
      <xdr:col>1</xdr:col>
      <xdr:colOff>590551</xdr:colOff>
      <xdr:row>67</xdr:row>
      <xdr:rowOff>133351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44B16A91-CD83-4103-BD68-3BA232C71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3" y="11930063"/>
          <a:ext cx="1119188" cy="4429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233362</xdr:colOff>
      <xdr:row>68</xdr:row>
      <xdr:rowOff>71437</xdr:rowOff>
    </xdr:from>
    <xdr:to>
      <xdr:col>1</xdr:col>
      <xdr:colOff>419100</xdr:colOff>
      <xdr:row>70</xdr:row>
      <xdr:rowOff>161925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57340F12-4C43-48A8-9926-9EF6BBB22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" y="12496800"/>
          <a:ext cx="947738" cy="452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66</xdr:row>
      <xdr:rowOff>0</xdr:rowOff>
    </xdr:from>
    <xdr:to>
      <xdr:col>3</xdr:col>
      <xdr:colOff>4763</xdr:colOff>
      <xdr:row>67</xdr:row>
      <xdr:rowOff>28575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35E967FC-9194-4620-A5B4-8A51B853C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2058650"/>
          <a:ext cx="766763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13</xdr:row>
      <xdr:rowOff>33337</xdr:rowOff>
    </xdr:from>
    <xdr:to>
      <xdr:col>19</xdr:col>
      <xdr:colOff>738268</xdr:colOff>
      <xdr:row>16</xdr:row>
      <xdr:rowOff>29838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2DA2597-93D7-45F7-9610-35835116B2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8237" t="41802" r="14484" b="51557"/>
        <a:stretch/>
      </xdr:blipFill>
      <xdr:spPr>
        <a:xfrm>
          <a:off x="13877925" y="2409825"/>
          <a:ext cx="3014743" cy="568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13</xdr:row>
      <xdr:rowOff>0</xdr:rowOff>
    </xdr:from>
    <xdr:to>
      <xdr:col>19</xdr:col>
      <xdr:colOff>728743</xdr:colOff>
      <xdr:row>15</xdr:row>
      <xdr:rowOff>187001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FEB2E39-E24A-415B-B1A3-AE993EF1B7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8237" t="41802" r="14484" b="51557"/>
        <a:stretch/>
      </xdr:blipFill>
      <xdr:spPr>
        <a:xfrm>
          <a:off x="12192000" y="2376488"/>
          <a:ext cx="3014743" cy="568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13</xdr:row>
      <xdr:rowOff>0</xdr:rowOff>
    </xdr:from>
    <xdr:to>
      <xdr:col>19</xdr:col>
      <xdr:colOff>728743</xdr:colOff>
      <xdr:row>15</xdr:row>
      <xdr:rowOff>187001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B833908-9B0C-4861-A9C5-7A69A565E9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8237" t="41802" r="14484" b="51557"/>
        <a:stretch/>
      </xdr:blipFill>
      <xdr:spPr>
        <a:xfrm>
          <a:off x="12192000" y="2376488"/>
          <a:ext cx="3014743" cy="56800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caicedo\Dropbox\Articulos%20General\JOURNALS\Juan%20Pablo\Vp%20-%20Vs\Fit%20Bachrach\Rough2.xlsx" TargetMode="External"/><Relationship Id="rId1" Type="http://schemas.openxmlformats.org/officeDocument/2006/relationships/externalLinkPath" Target="/Users/bcaicedo/Dropbox/Articulos%20General/JOURNALS/Juan%20Pablo/Vp%20-%20Vs/Fit%20Bachrach/Rough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caicedo\Dropbox\Articulos%20General\JOURNALS\Juan%20Pablo\Vp%20-%20Vs\Manuscript%20Theoretical\Hojas%20Excel\Contact%20Stiffness%20Rough-stress%20variable.xlsx" TargetMode="External"/><Relationship Id="rId1" Type="http://schemas.openxmlformats.org/officeDocument/2006/relationships/externalLinkPath" Target="Contact%20Stiffness%20Rough-stress%20vari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 mm"/>
      <sheetName val="2 mm"/>
      <sheetName val="3 mm"/>
      <sheetName val="4 mm"/>
      <sheetName val="5 mm"/>
      <sheetName val="6 mm"/>
      <sheetName val="7.5 mm"/>
      <sheetName val="8 mm"/>
      <sheetName val="9 mm"/>
      <sheetName val="10 mm"/>
      <sheetName val="Resumen"/>
    </sheetNames>
    <sheetDataSet>
      <sheetData sheetId="0">
        <row r="24">
          <cell r="B24">
            <v>1</v>
          </cell>
        </row>
        <row r="25">
          <cell r="B25">
            <v>2</v>
          </cell>
        </row>
        <row r="26">
          <cell r="B26">
            <v>3</v>
          </cell>
        </row>
        <row r="27">
          <cell r="B27">
            <v>4</v>
          </cell>
        </row>
        <row r="28">
          <cell r="B28">
            <v>5</v>
          </cell>
        </row>
        <row r="29">
          <cell r="B29">
            <v>6</v>
          </cell>
        </row>
        <row r="30">
          <cell r="B30">
            <v>7</v>
          </cell>
        </row>
        <row r="31">
          <cell r="B31">
            <v>8</v>
          </cell>
        </row>
        <row r="32">
          <cell r="B32">
            <v>9</v>
          </cell>
        </row>
        <row r="33">
          <cell r="B33">
            <v>10</v>
          </cell>
        </row>
        <row r="34">
          <cell r="B34">
            <v>11</v>
          </cell>
        </row>
        <row r="35">
          <cell r="B35">
            <v>12</v>
          </cell>
        </row>
        <row r="36">
          <cell r="B36">
            <v>13</v>
          </cell>
        </row>
        <row r="37">
          <cell r="B37">
            <v>14</v>
          </cell>
        </row>
        <row r="38">
          <cell r="B38">
            <v>15</v>
          </cell>
        </row>
        <row r="39">
          <cell r="B39">
            <v>16</v>
          </cell>
        </row>
        <row r="40">
          <cell r="B40">
            <v>17</v>
          </cell>
        </row>
        <row r="41">
          <cell r="B41">
            <v>18</v>
          </cell>
        </row>
        <row r="42">
          <cell r="B42">
            <v>19</v>
          </cell>
        </row>
        <row r="43">
          <cell r="B43">
            <v>20</v>
          </cell>
        </row>
        <row r="44">
          <cell r="B44">
            <v>21</v>
          </cell>
        </row>
        <row r="45">
          <cell r="B45">
            <v>22</v>
          </cell>
        </row>
        <row r="46">
          <cell r="B46">
            <v>23</v>
          </cell>
        </row>
        <row r="47">
          <cell r="B47">
            <v>24</v>
          </cell>
        </row>
        <row r="48">
          <cell r="B48">
            <v>25</v>
          </cell>
        </row>
        <row r="49">
          <cell r="B49">
            <v>26</v>
          </cell>
        </row>
        <row r="50">
          <cell r="B50">
            <v>27</v>
          </cell>
        </row>
        <row r="51">
          <cell r="B51">
            <v>28</v>
          </cell>
        </row>
        <row r="52">
          <cell r="B52">
            <v>29</v>
          </cell>
        </row>
        <row r="53">
          <cell r="B53">
            <v>30</v>
          </cell>
        </row>
        <row r="54">
          <cell r="B54">
            <v>31</v>
          </cell>
        </row>
        <row r="55">
          <cell r="B55">
            <v>32</v>
          </cell>
        </row>
        <row r="56">
          <cell r="B56">
            <v>33</v>
          </cell>
        </row>
        <row r="57">
          <cell r="B57">
            <v>34</v>
          </cell>
        </row>
        <row r="58">
          <cell r="B58">
            <v>35</v>
          </cell>
        </row>
        <row r="59">
          <cell r="B59">
            <v>36</v>
          </cell>
        </row>
        <row r="60">
          <cell r="B60">
            <v>37</v>
          </cell>
        </row>
        <row r="61">
          <cell r="B61">
            <v>38</v>
          </cell>
        </row>
        <row r="62">
          <cell r="B62">
            <v>39</v>
          </cell>
        </row>
        <row r="63">
          <cell r="B63">
            <v>40</v>
          </cell>
        </row>
        <row r="64">
          <cell r="B64">
            <v>41</v>
          </cell>
        </row>
        <row r="65">
          <cell r="B65">
            <v>42</v>
          </cell>
        </row>
        <row r="66">
          <cell r="B66">
            <v>43</v>
          </cell>
        </row>
        <row r="67">
          <cell r="B67">
            <v>44</v>
          </cell>
        </row>
        <row r="68">
          <cell r="B68">
            <v>45</v>
          </cell>
        </row>
        <row r="69">
          <cell r="B69">
            <v>46</v>
          </cell>
        </row>
        <row r="70">
          <cell r="B70">
            <v>47</v>
          </cell>
        </row>
        <row r="71">
          <cell r="B71">
            <v>48</v>
          </cell>
        </row>
        <row r="72">
          <cell r="B72">
            <v>49</v>
          </cell>
        </row>
        <row r="73">
          <cell r="B73">
            <v>50</v>
          </cell>
        </row>
        <row r="74">
          <cell r="B74">
            <v>51</v>
          </cell>
        </row>
        <row r="75">
          <cell r="B75">
            <v>52</v>
          </cell>
        </row>
        <row r="76">
          <cell r="B76">
            <v>53</v>
          </cell>
        </row>
        <row r="77">
          <cell r="B77">
            <v>54</v>
          </cell>
        </row>
        <row r="78">
          <cell r="B78">
            <v>55</v>
          </cell>
        </row>
        <row r="79">
          <cell r="B79">
            <v>56</v>
          </cell>
        </row>
        <row r="80">
          <cell r="B80">
            <v>57</v>
          </cell>
        </row>
        <row r="81">
          <cell r="B81">
            <v>58</v>
          </cell>
        </row>
        <row r="82">
          <cell r="B82">
            <v>59</v>
          </cell>
        </row>
        <row r="83">
          <cell r="B83">
            <v>60</v>
          </cell>
        </row>
        <row r="84">
          <cell r="B84">
            <v>61</v>
          </cell>
        </row>
        <row r="85">
          <cell r="B85">
            <v>62</v>
          </cell>
        </row>
        <row r="86">
          <cell r="B86">
            <v>63</v>
          </cell>
        </row>
        <row r="87">
          <cell r="B87">
            <v>64</v>
          </cell>
        </row>
        <row r="88">
          <cell r="B88">
            <v>65</v>
          </cell>
        </row>
        <row r="89">
          <cell r="B89">
            <v>66</v>
          </cell>
        </row>
        <row r="90">
          <cell r="B90">
            <v>67</v>
          </cell>
        </row>
        <row r="91">
          <cell r="B91">
            <v>68</v>
          </cell>
        </row>
        <row r="92">
          <cell r="B92">
            <v>69</v>
          </cell>
        </row>
        <row r="93">
          <cell r="B93">
            <v>70</v>
          </cell>
        </row>
        <row r="94">
          <cell r="B94">
            <v>71</v>
          </cell>
        </row>
        <row r="95">
          <cell r="B95">
            <v>72</v>
          </cell>
        </row>
        <row r="96">
          <cell r="B96">
            <v>73</v>
          </cell>
        </row>
        <row r="97">
          <cell r="B97">
            <v>74</v>
          </cell>
        </row>
        <row r="98">
          <cell r="B98">
            <v>75</v>
          </cell>
        </row>
        <row r="99">
          <cell r="B99">
            <v>76</v>
          </cell>
        </row>
        <row r="100">
          <cell r="B100">
            <v>77</v>
          </cell>
        </row>
        <row r="101">
          <cell r="B101">
            <v>78</v>
          </cell>
        </row>
        <row r="102">
          <cell r="B102">
            <v>79</v>
          </cell>
        </row>
        <row r="103">
          <cell r="B103">
            <v>80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quations"/>
      <sheetName val="0.6 mm"/>
      <sheetName val="0.8 mm"/>
    </sheetNames>
    <sheetDataSet>
      <sheetData sheetId="0"/>
      <sheetData sheetId="1">
        <row r="20">
          <cell r="W20">
            <v>0.23637369763456562</v>
          </cell>
        </row>
        <row r="21">
          <cell r="W21">
            <v>0.26517392106160043</v>
          </cell>
        </row>
        <row r="22">
          <cell r="W22">
            <v>0.28358721299613399</v>
          </cell>
        </row>
        <row r="23">
          <cell r="W23">
            <v>0.29740035427654171</v>
          </cell>
        </row>
        <row r="24">
          <cell r="W24">
            <v>0.30856069996296964</v>
          </cell>
        </row>
        <row r="25">
          <cell r="W25">
            <v>0.31797740446180189</v>
          </cell>
        </row>
        <row r="26">
          <cell r="W26">
            <v>0.32615309878358789</v>
          </cell>
        </row>
        <row r="27">
          <cell r="W27">
            <v>0.33339665219275905</v>
          </cell>
        </row>
        <row r="28">
          <cell r="W28">
            <v>0.33991223762569273</v>
          </cell>
        </row>
        <row r="29">
          <cell r="W29">
            <v>0.34584225632719795</v>
          </cell>
        </row>
        <row r="30">
          <cell r="W30">
            <v>0.35129020009105666</v>
          </cell>
        </row>
        <row r="31">
          <cell r="W31">
            <v>0.35633377745172617</v>
          </cell>
        </row>
        <row r="32">
          <cell r="W32">
            <v>0.36103290533523918</v>
          </cell>
        </row>
        <row r="33">
          <cell r="W33">
            <v>0.36543480980257687</v>
          </cell>
        </row>
        <row r="34">
          <cell r="W34">
            <v>0.3695774106198419</v>
          </cell>
        </row>
        <row r="35">
          <cell r="W35">
            <v>0.37349164141648755</v>
          </cell>
        </row>
        <row r="36">
          <cell r="W36">
            <v>0.37720308487094312</v>
          </cell>
        </row>
        <row r="37">
          <cell r="W37">
            <v>0.38073315299591876</v>
          </cell>
        </row>
        <row r="38">
          <cell r="W38">
            <v>0.38409995697727922</v>
          </cell>
        </row>
        <row r="39">
          <cell r="W39">
            <v>0.38731896004818772</v>
          </cell>
        </row>
        <row r="40">
          <cell r="W40">
            <v>0.39040347551798305</v>
          </cell>
        </row>
        <row r="41">
          <cell r="W41">
            <v>0.39336505221213558</v>
          </cell>
        </row>
        <row r="42">
          <cell r="W42">
            <v>0.39621377667309071</v>
          </cell>
        </row>
        <row r="43">
          <cell r="W43">
            <v>0.3989585128915209</v>
          </cell>
        </row>
        <row r="44">
          <cell r="W44">
            <v>0.40160709451511645</v>
          </cell>
        </row>
        <row r="45">
          <cell r="W45">
            <v>0.40416648045723369</v>
          </cell>
        </row>
        <row r="46">
          <cell r="W46">
            <v>0.40664288199822662</v>
          </cell>
        </row>
        <row r="47">
          <cell r="W47">
            <v>0.409041867452556</v>
          </cell>
        </row>
        <row r="48">
          <cell r="W48">
            <v>0.41136844901241021</v>
          </cell>
        </row>
        <row r="49">
          <cell r="W49">
            <v>0.41362715530632066</v>
          </cell>
        </row>
        <row r="50">
          <cell r="W50">
            <v>0.41582209241531864</v>
          </cell>
        </row>
        <row r="51">
          <cell r="W51">
            <v>0.41795699549206194</v>
          </cell>
        </row>
        <row r="52">
          <cell r="W52">
            <v>0.42003527267559565</v>
          </cell>
        </row>
        <row r="53">
          <cell r="W53">
            <v>0.42206004264796826</v>
          </cell>
        </row>
        <row r="54">
          <cell r="W54">
            <v>0.42403416691135976</v>
          </cell>
        </row>
        <row r="55">
          <cell r="W55">
            <v>0.42596027765608652</v>
          </cell>
        </row>
        <row r="56">
          <cell r="W56">
            <v>0.4278408019263622</v>
          </cell>
        </row>
        <row r="57">
          <cell r="W57">
            <v>0.42967798266151125</v>
          </cell>
        </row>
        <row r="58">
          <cell r="W58">
            <v>0.43147389708747874</v>
          </cell>
        </row>
        <row r="59">
          <cell r="W59">
            <v>0.43323047285108324</v>
          </cell>
        </row>
        <row r="60">
          <cell r="W60">
            <v>0.43494950222307655</v>
          </cell>
        </row>
        <row r="61">
          <cell r="W61">
            <v>0.43663265464222306</v>
          </cell>
        </row>
        <row r="62">
          <cell r="W62">
            <v>0.43828148782872728</v>
          </cell>
        </row>
        <row r="63">
          <cell r="W63">
            <v>0.43989745765937366</v>
          </cell>
        </row>
        <row r="64">
          <cell r="W64">
            <v>0.44148192696712674</v>
          </cell>
        </row>
        <row r="65">
          <cell r="W65">
            <v>0.44303617340345181</v>
          </cell>
        </row>
        <row r="66">
          <cell r="W66">
            <v>0.4445613964812149</v>
          </cell>
        </row>
        <row r="67">
          <cell r="W67">
            <v>0.4460587238990632</v>
          </cell>
        </row>
        <row r="68">
          <cell r="W68">
            <v>0.44752921723389733</v>
          </cell>
        </row>
        <row r="69">
          <cell r="W69">
            <v>0.44897387707610065</v>
          </cell>
        </row>
        <row r="70">
          <cell r="W70">
            <v>0.45039364767204204</v>
          </cell>
        </row>
        <row r="71">
          <cell r="W71">
            <v>0.4517894211297766</v>
          </cell>
        </row>
        <row r="72">
          <cell r="W72">
            <v>0.45316204123661291</v>
          </cell>
        </row>
        <row r="73">
          <cell r="W73">
            <v>0.45451230693095324</v>
          </cell>
        </row>
        <row r="74">
          <cell r="W74">
            <v>0.45584097546548852</v>
          </cell>
        </row>
        <row r="75">
          <cell r="W75">
            <v>0.45714876529426585</v>
          </cell>
        </row>
        <row r="76">
          <cell r="W76">
            <v>0.45843635871220062</v>
          </cell>
        </row>
        <row r="77">
          <cell r="W77">
            <v>0.45970440427219267</v>
          </cell>
        </row>
        <row r="78">
          <cell r="W78">
            <v>0.46095351900208525</v>
          </cell>
        </row>
        <row r="79">
          <cell r="W79">
            <v>0.46218429044111869</v>
          </cell>
        </row>
        <row r="80">
          <cell r="W80">
            <v>0.46339727851331775</v>
          </cell>
        </row>
        <row r="81">
          <cell r="W81">
            <v>0.46459301725332625</v>
          </cell>
        </row>
        <row r="82">
          <cell r="W82">
            <v>0.46577201639847099</v>
          </cell>
        </row>
        <row r="83">
          <cell r="W83">
            <v>0.46693476285938101</v>
          </cell>
        </row>
        <row r="84">
          <cell r="W84">
            <v>0.46808172208016097</v>
          </cell>
        </row>
        <row r="85">
          <cell r="W85">
            <v>0.46921333929797215</v>
          </cell>
        </row>
        <row r="86">
          <cell r="W86">
            <v>0.47033004071087681</v>
          </cell>
        </row>
        <row r="87">
          <cell r="W87">
            <v>0.47143223456186523</v>
          </cell>
        </row>
        <row r="88">
          <cell r="W88">
            <v>0.47252031214624451</v>
          </cell>
        </row>
        <row r="89">
          <cell r="W89">
            <v>0.47359464874880319</v>
          </cell>
        </row>
        <row r="90">
          <cell r="W90">
            <v>0.47465560451660577</v>
          </cell>
        </row>
        <row r="91">
          <cell r="W91">
            <v>0.47570352527265158</v>
          </cell>
        </row>
        <row r="92">
          <cell r="W92">
            <v>0.47673874327517923</v>
          </cell>
        </row>
        <row r="93">
          <cell r="W93">
            <v>0.47776157792693585</v>
          </cell>
        </row>
        <row r="94">
          <cell r="W94">
            <v>0.47877233643833494</v>
          </cell>
        </row>
        <row r="95">
          <cell r="W95">
            <v>0.47977131444807403</v>
          </cell>
        </row>
        <row r="96">
          <cell r="W96">
            <v>0.48075879660445564</v>
          </cell>
        </row>
        <row r="97">
          <cell r="W97">
            <v>0.48173505711038095</v>
          </cell>
        </row>
        <row r="98">
          <cell r="W98">
            <v>0.48270036023472751</v>
          </cell>
        </row>
        <row r="99">
          <cell r="W99">
            <v>0.48365496079255516</v>
          </cell>
        </row>
      </sheetData>
      <sheetData sheetId="2">
        <row r="20">
          <cell r="W20">
            <v>0.2187671321866019</v>
          </cell>
        </row>
        <row r="21">
          <cell r="W21">
            <v>0.24545332084530902</v>
          </cell>
        </row>
        <row r="22">
          <cell r="W22">
            <v>0.26252514594797793</v>
          </cell>
        </row>
        <row r="23">
          <cell r="W23">
            <v>0.27533844210625907</v>
          </cell>
        </row>
        <row r="24">
          <cell r="W24">
            <v>0.28569568122971473</v>
          </cell>
        </row>
        <row r="25">
          <cell r="W25">
            <v>0.2944384316305631</v>
          </cell>
        </row>
        <row r="26">
          <cell r="W26">
            <v>0.30203198661605046</v>
          </cell>
        </row>
        <row r="27">
          <cell r="W27">
            <v>0.30876228711354353</v>
          </cell>
        </row>
        <row r="28">
          <cell r="W28">
            <v>0.31481835960568721</v>
          </cell>
        </row>
        <row r="29">
          <cell r="W29">
            <v>0.320332048021295</v>
          </cell>
        </row>
        <row r="30">
          <cell r="W30">
            <v>0.32539917614929742</v>
          </cell>
        </row>
        <row r="31">
          <cell r="W31">
            <v>0.33009169825596918</v>
          </cell>
        </row>
        <row r="32">
          <cell r="W32">
            <v>0.33446509699037141</v>
          </cell>
        </row>
        <row r="33">
          <cell r="W33">
            <v>0.33856310529751654</v>
          </cell>
        </row>
        <row r="34">
          <cell r="W34">
            <v>0.34242083970360804</v>
          </cell>
        </row>
        <row r="35">
          <cell r="W35">
            <v>0.34606694827305051</v>
          </cell>
        </row>
        <row r="36">
          <cell r="W36">
            <v>0.34952512447061518</v>
          </cell>
        </row>
        <row r="37">
          <cell r="W37">
            <v>0.35281519990263915</v>
          </cell>
        </row>
        <row r="38">
          <cell r="W38">
            <v>0.35595394965828675</v>
          </cell>
        </row>
        <row r="39">
          <cell r="W39">
            <v>0.35895569678855499</v>
          </cell>
        </row>
        <row r="40">
          <cell r="W40">
            <v>0.36183277342919135</v>
          </cell>
        </row>
        <row r="41">
          <cell r="W41">
            <v>0.36459587768641744</v>
          </cell>
        </row>
        <row r="42">
          <cell r="W42">
            <v>0.36725435345657814</v>
          </cell>
        </row>
        <row r="43">
          <cell r="W43">
            <v>0.36981641240783153</v>
          </cell>
        </row>
        <row r="44">
          <cell r="W44">
            <v>0.37228931196193032</v>
          </cell>
        </row>
        <row r="45">
          <cell r="W45">
            <v>0.37467949938816797</v>
          </cell>
        </row>
        <row r="46">
          <cell r="W46">
            <v>0.37699272950207791</v>
          </cell>
        </row>
        <row r="47">
          <cell r="W47">
            <v>0.37923416159164758</v>
          </cell>
        </row>
        <row r="48">
          <cell r="W48">
            <v>0.38140843983995365</v>
          </cell>
        </row>
        <row r="49">
          <cell r="W49">
            <v>0.38351976052041659</v>
          </cell>
        </row>
        <row r="50">
          <cell r="W50">
            <v>0.3855719285039792</v>
          </cell>
        </row>
        <row r="51">
          <cell r="W51">
            <v>0.38756840506467627</v>
          </cell>
        </row>
        <row r="52">
          <cell r="W52">
            <v>0.38951234855086558</v>
          </cell>
        </row>
        <row r="53">
          <cell r="W53">
            <v>0.39140664916864004</v>
          </cell>
        </row>
        <row r="54">
          <cell r="W54">
            <v>0.39325395887619752</v>
          </cell>
        </row>
        <row r="55">
          <cell r="W55">
            <v>0.39505671719509627</v>
          </cell>
        </row>
        <row r="56">
          <cell r="W56">
            <v>0.39681717359295593</v>
          </cell>
        </row>
        <row r="57">
          <cell r="W57">
            <v>0.3985374069725296</v>
          </cell>
        </row>
        <row r="58">
          <cell r="W58">
            <v>0.40021934270688109</v>
          </cell>
        </row>
        <row r="59">
          <cell r="W59">
            <v>0.40186476758405343</v>
          </cell>
        </row>
        <row r="60">
          <cell r="W60">
            <v>0.40347534296319104</v>
          </cell>
        </row>
        <row r="61">
          <cell r="W61">
            <v>0.40505261639419227</v>
          </cell>
        </row>
        <row r="62">
          <cell r="W62">
            <v>0.40659803191233634</v>
          </cell>
        </row>
        <row r="63">
          <cell r="W63">
            <v>0.4081129391860302</v>
          </cell>
        </row>
        <row r="64">
          <cell r="W64">
            <v>0.40959860166839196</v>
          </cell>
        </row>
        <row r="65">
          <cell r="W65">
            <v>0.41105620388071451</v>
          </cell>
        </row>
        <row r="66">
          <cell r="W66">
            <v>0.41248685793695916</v>
          </cell>
        </row>
        <row r="67">
          <cell r="W67">
            <v>0.4138916094027249</v>
          </cell>
        </row>
        <row r="68">
          <cell r="W68">
            <v>0.41527144256891357</v>
          </cell>
        </row>
        <row r="69">
          <cell r="W69">
            <v>0.4166272852092292</v>
          </cell>
        </row>
        <row r="70">
          <cell r="W70">
            <v>0.41796001288127871</v>
          </cell>
        </row>
        <row r="71">
          <cell r="W71">
            <v>0.41927045282306075</v>
          </cell>
        </row>
        <row r="72">
          <cell r="W72">
            <v>0.42055938748992056</v>
          </cell>
        </row>
        <row r="73">
          <cell r="W73">
            <v>0.42182755777124942</v>
          </cell>
        </row>
        <row r="74">
          <cell r="W74">
            <v>0.42307566592127188</v>
          </cell>
        </row>
        <row r="75">
          <cell r="W75">
            <v>0.42430437823404271</v>
          </cell>
        </row>
        <row r="76">
          <cell r="W76">
            <v>0.42551432748911361</v>
          </cell>
        </row>
        <row r="77">
          <cell r="W77">
            <v>0.42670611519117824</v>
          </cell>
        </row>
        <row r="78">
          <cell r="W78">
            <v>0.42788031362429091</v>
          </cell>
        </row>
        <row r="79">
          <cell r="W79">
            <v>0.4290374677388642</v>
          </cell>
        </row>
        <row r="80">
          <cell r="W80">
            <v>0.43017809688759578</v>
          </cell>
        </row>
        <row r="81">
          <cell r="W81">
            <v>0.43130269642470015</v>
          </cell>
        </row>
        <row r="82">
          <cell r="W82">
            <v>0.43241173918120501</v>
          </cell>
        </row>
        <row r="83">
          <cell r="W83">
            <v>0.433505676827736</v>
          </cell>
        </row>
        <row r="84">
          <cell r="W84">
            <v>0.43458494113497331</v>
          </cell>
        </row>
        <row r="85">
          <cell r="W85">
            <v>0.43564994514091493</v>
          </cell>
        </row>
        <row r="86">
          <cell r="W86">
            <v>0.43670108423313586</v>
          </cell>
        </row>
        <row r="87">
          <cell r="W87">
            <v>0.43773873715340328</v>
          </cell>
        </row>
        <row r="88">
          <cell r="W88">
            <v>0.43876326693126877</v>
          </cell>
        </row>
        <row r="89">
          <cell r="W89">
            <v>0.43977502175260752</v>
          </cell>
        </row>
        <row r="90">
          <cell r="W90">
            <v>0.4407743357685055</v>
          </cell>
        </row>
        <row r="91">
          <cell r="W91">
            <v>0.4417615298493599</v>
          </cell>
        </row>
        <row r="92">
          <cell r="W92">
            <v>0.44273691228861162</v>
          </cell>
        </row>
        <row r="93">
          <cell r="W93">
            <v>0.4437007794601171</v>
          </cell>
        </row>
        <row r="94">
          <cell r="W94">
            <v>0.44465341643279205</v>
          </cell>
        </row>
        <row r="95">
          <cell r="W95">
            <v>0.44559509754583693</v>
          </cell>
        </row>
        <row r="96">
          <cell r="W96">
            <v>0.44652608694754975</v>
          </cell>
        </row>
        <row r="97">
          <cell r="W97">
            <v>0.44744663910047422</v>
          </cell>
        </row>
        <row r="98">
          <cell r="W98">
            <v>0.44835699925539901</v>
          </cell>
        </row>
        <row r="99">
          <cell r="W99">
            <v>0.4492574038964699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13957-8080-4B56-B6FF-95880778F1CA}">
  <dimension ref="A1:H71"/>
  <sheetViews>
    <sheetView topLeftCell="A24" workbookViewId="0">
      <selection activeCell="L11" sqref="L11"/>
    </sheetView>
  </sheetViews>
  <sheetFormatPr baseColWidth="10" defaultRowHeight="14.25"/>
  <sheetData>
    <row r="1" spans="1:6" ht="14.65" thickBot="1"/>
    <row r="2" spans="1:6">
      <c r="A2" s="8"/>
      <c r="B2" s="9"/>
      <c r="C2" s="9"/>
      <c r="D2" s="9"/>
      <c r="E2" s="9"/>
      <c r="F2" s="10"/>
    </row>
    <row r="3" spans="1:6">
      <c r="A3" s="11"/>
      <c r="E3" s="12" t="s">
        <v>26</v>
      </c>
      <c r="F3" s="13">
        <v>1</v>
      </c>
    </row>
    <row r="4" spans="1:6" ht="14.65" thickBot="1">
      <c r="A4" s="14"/>
      <c r="B4" s="15"/>
      <c r="C4" s="15"/>
      <c r="D4" s="15"/>
      <c r="E4" s="15"/>
      <c r="F4" s="16"/>
    </row>
    <row r="5" spans="1:6">
      <c r="A5" s="8"/>
      <c r="B5" s="9"/>
      <c r="C5" s="9"/>
      <c r="D5" s="9"/>
      <c r="E5" s="17" t="s">
        <v>26</v>
      </c>
      <c r="F5" s="18">
        <v>2</v>
      </c>
    </row>
    <row r="6" spans="1:6">
      <c r="A6" s="11"/>
      <c r="F6" s="19"/>
    </row>
    <row r="7" spans="1:6" ht="14.65" thickBot="1">
      <c r="A7" s="14"/>
      <c r="B7" s="15"/>
      <c r="C7" s="15"/>
      <c r="D7" s="15"/>
      <c r="E7" s="15"/>
      <c r="F7" s="16"/>
    </row>
    <row r="8" spans="1:6">
      <c r="A8" s="8"/>
      <c r="B8" s="9"/>
      <c r="C8" s="9"/>
      <c r="D8" s="9"/>
      <c r="E8" s="17" t="s">
        <v>26</v>
      </c>
      <c r="F8" s="18">
        <v>3</v>
      </c>
    </row>
    <row r="9" spans="1:6">
      <c r="A9" s="11"/>
      <c r="F9" s="19"/>
    </row>
    <row r="10" spans="1:6" ht="14.65" thickBot="1">
      <c r="A10" s="14"/>
      <c r="B10" s="15"/>
      <c r="C10" s="15"/>
      <c r="D10" s="15"/>
      <c r="E10" s="15"/>
      <c r="F10" s="16"/>
    </row>
    <row r="11" spans="1:6">
      <c r="A11" s="8"/>
      <c r="B11" s="9"/>
      <c r="C11" s="9"/>
      <c r="D11" s="9"/>
      <c r="E11" s="9"/>
      <c r="F11" s="10"/>
    </row>
    <row r="12" spans="1:6">
      <c r="A12" s="11"/>
      <c r="E12" s="12" t="s">
        <v>26</v>
      </c>
      <c r="F12" s="13">
        <v>4</v>
      </c>
    </row>
    <row r="13" spans="1:6" ht="14.65" thickBot="1">
      <c r="A13" s="14"/>
      <c r="B13" s="15"/>
      <c r="C13" s="15"/>
      <c r="D13" s="15"/>
      <c r="E13" s="15"/>
      <c r="F13" s="16"/>
    </row>
    <row r="14" spans="1:6">
      <c r="A14" s="8"/>
      <c r="B14" s="9"/>
      <c r="C14" s="9"/>
      <c r="D14" s="9"/>
      <c r="E14" s="17" t="s">
        <v>26</v>
      </c>
      <c r="F14" s="18">
        <v>5</v>
      </c>
    </row>
    <row r="15" spans="1:6">
      <c r="A15" s="11"/>
      <c r="F15" s="19"/>
    </row>
    <row r="16" spans="1:6" ht="14.65" thickBot="1">
      <c r="A16" s="14"/>
      <c r="B16" s="15"/>
      <c r="C16" s="15"/>
      <c r="D16" s="15"/>
      <c r="E16" s="15"/>
      <c r="F16" s="16"/>
    </row>
    <row r="17" spans="1:6">
      <c r="A17" s="8"/>
      <c r="B17" s="9"/>
      <c r="C17" s="9"/>
      <c r="D17" s="9"/>
      <c r="E17" s="9"/>
      <c r="F17" s="10"/>
    </row>
    <row r="18" spans="1:6">
      <c r="A18" s="11"/>
      <c r="E18" s="12" t="s">
        <v>26</v>
      </c>
      <c r="F18" s="13">
        <v>6</v>
      </c>
    </row>
    <row r="19" spans="1:6" ht="14.65" thickBot="1">
      <c r="A19" s="14"/>
      <c r="B19" s="15"/>
      <c r="C19" s="15"/>
      <c r="D19" s="15"/>
      <c r="E19" s="15"/>
      <c r="F19" s="16"/>
    </row>
    <row r="20" spans="1:6">
      <c r="A20" s="8"/>
      <c r="B20" s="9"/>
      <c r="C20" s="9"/>
      <c r="D20" s="9"/>
      <c r="E20" s="9"/>
      <c r="F20" s="10"/>
    </row>
    <row r="21" spans="1:6">
      <c r="A21" s="11"/>
      <c r="E21" s="12" t="s">
        <v>26</v>
      </c>
      <c r="F21" s="13">
        <v>7</v>
      </c>
    </row>
    <row r="22" spans="1:6" ht="14.65" thickBot="1">
      <c r="A22" s="14"/>
      <c r="B22" s="15"/>
      <c r="C22" s="15"/>
      <c r="D22" s="15"/>
      <c r="E22" s="15"/>
      <c r="F22" s="16"/>
    </row>
    <row r="23" spans="1:6">
      <c r="A23" s="8"/>
      <c r="B23" s="9"/>
      <c r="C23" s="9"/>
      <c r="D23" s="9"/>
      <c r="E23" s="17" t="s">
        <v>26</v>
      </c>
      <c r="F23" s="18">
        <v>8</v>
      </c>
    </row>
    <row r="24" spans="1:6">
      <c r="A24" s="11"/>
      <c r="F24" s="19"/>
    </row>
    <row r="25" spans="1:6" ht="14.65" thickBot="1">
      <c r="A25" s="14"/>
      <c r="B25" s="15"/>
      <c r="C25" s="15"/>
      <c r="D25" s="15"/>
      <c r="E25" s="15"/>
      <c r="F25" s="16"/>
    </row>
    <row r="26" spans="1:6">
      <c r="A26" s="8"/>
      <c r="B26" s="9"/>
      <c r="C26" s="9"/>
      <c r="D26" s="9"/>
      <c r="E26" s="17" t="s">
        <v>26</v>
      </c>
      <c r="F26" s="18">
        <v>9</v>
      </c>
    </row>
    <row r="27" spans="1:6">
      <c r="A27" s="11"/>
      <c r="F27" s="19"/>
    </row>
    <row r="28" spans="1:6" ht="14.65" thickBot="1">
      <c r="A28" s="14"/>
      <c r="B28" s="15"/>
      <c r="C28" s="15"/>
      <c r="D28" s="15"/>
      <c r="E28" s="15"/>
      <c r="F28" s="16"/>
    </row>
    <row r="29" spans="1:6">
      <c r="A29" s="8"/>
      <c r="B29" s="9"/>
      <c r="C29" s="9"/>
      <c r="D29" s="9"/>
      <c r="E29" s="17" t="s">
        <v>26</v>
      </c>
      <c r="F29" s="18">
        <v>10</v>
      </c>
    </row>
    <row r="30" spans="1:6">
      <c r="A30" s="11"/>
      <c r="F30" s="19"/>
    </row>
    <row r="31" spans="1:6" ht="14.65" thickBot="1">
      <c r="A31" s="14"/>
      <c r="B31" s="15"/>
      <c r="C31" s="15"/>
      <c r="D31" s="15"/>
      <c r="E31" s="15"/>
      <c r="F31" s="16"/>
    </row>
    <row r="32" spans="1:6">
      <c r="A32" s="8"/>
      <c r="B32" s="9"/>
      <c r="C32" s="9"/>
      <c r="D32" s="9"/>
      <c r="E32" s="17" t="s">
        <v>26</v>
      </c>
      <c r="F32" s="18">
        <v>11</v>
      </c>
    </row>
    <row r="33" spans="1:6">
      <c r="A33" s="11"/>
      <c r="F33" s="19"/>
    </row>
    <row r="34" spans="1:6" ht="14.65" thickBot="1">
      <c r="A34" s="14"/>
      <c r="B34" s="15"/>
      <c r="C34" s="15"/>
      <c r="D34" s="15"/>
      <c r="E34" s="15"/>
      <c r="F34" s="16"/>
    </row>
    <row r="35" spans="1:6">
      <c r="A35" s="8"/>
      <c r="B35" s="9"/>
      <c r="C35" s="9"/>
      <c r="D35" s="9"/>
      <c r="E35" s="17" t="s">
        <v>26</v>
      </c>
      <c r="F35" s="18">
        <v>12</v>
      </c>
    </row>
    <row r="36" spans="1:6">
      <c r="A36" s="11"/>
      <c r="F36" s="19"/>
    </row>
    <row r="37" spans="1:6" ht="14.65" thickBot="1">
      <c r="A37" s="14"/>
      <c r="B37" s="15"/>
      <c r="C37" s="15"/>
      <c r="D37" s="15"/>
      <c r="E37" s="15"/>
      <c r="F37" s="16"/>
    </row>
    <row r="38" spans="1:6">
      <c r="A38" s="8"/>
      <c r="B38" s="9"/>
      <c r="C38" s="9"/>
      <c r="D38" s="9"/>
      <c r="E38" s="17" t="s">
        <v>26</v>
      </c>
      <c r="F38" s="18">
        <v>13</v>
      </c>
    </row>
    <row r="39" spans="1:6" ht="14.65" thickBot="1">
      <c r="A39" s="14"/>
      <c r="B39" s="15"/>
      <c r="C39" s="15"/>
      <c r="D39" s="15"/>
      <c r="E39" s="15"/>
      <c r="F39" s="16"/>
    </row>
    <row r="40" spans="1:6">
      <c r="A40" s="8"/>
      <c r="B40" s="9"/>
      <c r="C40" s="9"/>
      <c r="D40" s="9"/>
      <c r="E40" s="9"/>
      <c r="F40" s="10"/>
    </row>
    <row r="41" spans="1:6">
      <c r="A41" s="11"/>
      <c r="E41" s="12" t="s">
        <v>26</v>
      </c>
      <c r="F41" s="13">
        <v>14</v>
      </c>
    </row>
    <row r="42" spans="1:6" ht="14.65" thickBot="1">
      <c r="A42" s="14"/>
      <c r="B42" s="15"/>
      <c r="C42" s="15"/>
      <c r="D42" s="15"/>
      <c r="E42" s="15"/>
      <c r="F42" s="16"/>
    </row>
    <row r="43" spans="1:6">
      <c r="A43" s="8"/>
      <c r="B43" s="9"/>
      <c r="C43" s="9"/>
      <c r="D43" s="9"/>
      <c r="E43" s="9"/>
      <c r="F43" s="10"/>
    </row>
    <row r="44" spans="1:6">
      <c r="A44" s="11"/>
      <c r="E44" s="12" t="s">
        <v>26</v>
      </c>
      <c r="F44" s="13">
        <v>15</v>
      </c>
    </row>
    <row r="45" spans="1:6" ht="14.65" thickBot="1">
      <c r="A45" s="14"/>
      <c r="B45" s="15"/>
      <c r="C45" s="15"/>
      <c r="D45" s="15"/>
      <c r="E45" s="15"/>
      <c r="F45" s="16"/>
    </row>
    <row r="46" spans="1:6">
      <c r="A46" s="8"/>
      <c r="B46" s="9"/>
      <c r="C46" s="9"/>
      <c r="D46" s="9"/>
      <c r="E46" s="17" t="s">
        <v>26</v>
      </c>
      <c r="F46" s="18">
        <v>16</v>
      </c>
    </row>
    <row r="47" spans="1:6" ht="14.65" thickBot="1">
      <c r="A47" s="14"/>
      <c r="B47" s="15"/>
      <c r="C47" s="15"/>
      <c r="D47" s="15"/>
      <c r="E47" s="15"/>
      <c r="F47" s="16"/>
    </row>
    <row r="48" spans="1:6">
      <c r="A48" s="8"/>
      <c r="B48" s="9"/>
      <c r="C48" s="9"/>
      <c r="D48" s="9"/>
      <c r="E48" s="9"/>
      <c r="F48" s="10"/>
    </row>
    <row r="49" spans="1:8" ht="14.65" thickBot="1">
      <c r="A49" s="14"/>
      <c r="B49" s="15"/>
      <c r="C49" s="15"/>
      <c r="D49" s="15"/>
      <c r="E49" s="20" t="s">
        <v>26</v>
      </c>
      <c r="F49" s="21">
        <v>17</v>
      </c>
    </row>
    <row r="50" spans="1:8">
      <c r="A50" s="8"/>
      <c r="B50" s="9"/>
      <c r="C50" s="9"/>
      <c r="D50" s="9"/>
      <c r="E50" s="17" t="s">
        <v>26</v>
      </c>
      <c r="F50" s="18">
        <v>18</v>
      </c>
    </row>
    <row r="51" spans="1:8" ht="14.65" thickBot="1">
      <c r="A51" s="14"/>
      <c r="B51" s="15"/>
      <c r="C51" s="15"/>
      <c r="D51" s="15"/>
      <c r="E51" s="15"/>
      <c r="F51" s="16"/>
    </row>
    <row r="52" spans="1:8">
      <c r="A52" s="8"/>
      <c r="B52" s="9"/>
      <c r="C52" s="9"/>
      <c r="D52" s="9"/>
      <c r="E52" s="9"/>
      <c r="F52" s="10"/>
    </row>
    <row r="53" spans="1:8">
      <c r="A53" s="11"/>
      <c r="E53" s="12" t="s">
        <v>26</v>
      </c>
      <c r="F53" s="13">
        <v>19</v>
      </c>
    </row>
    <row r="54" spans="1:8" ht="14.65" thickBot="1">
      <c r="A54" s="14"/>
      <c r="B54" s="15"/>
      <c r="C54" s="15"/>
      <c r="D54" s="15"/>
      <c r="E54" s="15"/>
      <c r="F54" s="16"/>
    </row>
    <row r="55" spans="1:8">
      <c r="A55" s="8"/>
      <c r="B55" s="9"/>
      <c r="C55" s="9"/>
      <c r="D55" s="9"/>
      <c r="E55" s="9"/>
      <c r="F55" s="10"/>
    </row>
    <row r="56" spans="1:8" ht="14.65" thickBot="1">
      <c r="A56" s="14"/>
      <c r="B56" s="15"/>
      <c r="C56" s="15"/>
      <c r="D56" s="15"/>
      <c r="E56" s="20" t="s">
        <v>26</v>
      </c>
      <c r="F56" s="21">
        <v>20</v>
      </c>
    </row>
    <row r="57" spans="1:8">
      <c r="A57" s="8"/>
      <c r="B57" s="9"/>
      <c r="C57" s="9"/>
      <c r="D57" s="9"/>
      <c r="E57" s="9"/>
      <c r="F57" s="10"/>
    </row>
    <row r="58" spans="1:8">
      <c r="A58" s="11"/>
      <c r="E58" s="12" t="s">
        <v>26</v>
      </c>
      <c r="F58" s="13">
        <v>21</v>
      </c>
    </row>
    <row r="59" spans="1:8" ht="14.65" thickBot="1">
      <c r="A59" s="14"/>
      <c r="B59" s="15"/>
      <c r="C59" s="15"/>
      <c r="D59" s="15"/>
      <c r="E59" s="15"/>
      <c r="F59" s="16"/>
    </row>
    <row r="60" spans="1:8">
      <c r="A60" s="8"/>
      <c r="B60" s="9"/>
      <c r="C60" s="9"/>
      <c r="D60" s="9"/>
      <c r="E60" s="9"/>
      <c r="F60" s="10"/>
    </row>
    <row r="61" spans="1:8">
      <c r="A61" s="11"/>
      <c r="E61" s="12" t="s">
        <v>26</v>
      </c>
      <c r="F61" s="13">
        <v>22</v>
      </c>
    </row>
    <row r="62" spans="1:8" ht="14.65" thickBot="1">
      <c r="A62" s="14"/>
      <c r="B62" s="15"/>
      <c r="C62" s="15"/>
      <c r="D62" s="15"/>
      <c r="E62" s="15"/>
      <c r="F62" s="16"/>
    </row>
    <row r="63" spans="1:8">
      <c r="A63" s="8"/>
      <c r="B63" s="9"/>
      <c r="C63" s="9"/>
      <c r="D63" s="9"/>
      <c r="E63" s="9"/>
      <c r="F63" s="9"/>
      <c r="G63" s="9"/>
      <c r="H63" s="10"/>
    </row>
    <row r="64" spans="1:8">
      <c r="A64" s="11"/>
      <c r="G64" s="12" t="s">
        <v>26</v>
      </c>
      <c r="H64" s="13">
        <v>23</v>
      </c>
    </row>
    <row r="65" spans="1:8" ht="14.65" thickBot="1">
      <c r="A65" s="14"/>
      <c r="B65" s="15"/>
      <c r="C65" s="15"/>
      <c r="D65" s="15"/>
      <c r="E65" s="15"/>
      <c r="F65" s="15"/>
      <c r="G65" s="15"/>
      <c r="H65" s="16"/>
    </row>
    <row r="66" spans="1:8">
      <c r="A66" s="8"/>
      <c r="B66" s="9"/>
      <c r="C66" s="9"/>
      <c r="D66" s="9"/>
      <c r="E66" s="9"/>
      <c r="F66" s="10"/>
    </row>
    <row r="67" spans="1:8">
      <c r="A67" s="11"/>
      <c r="E67" s="12" t="s">
        <v>26</v>
      </c>
      <c r="F67" s="13">
        <v>24</v>
      </c>
    </row>
    <row r="68" spans="1:8" ht="14.65" thickBot="1">
      <c r="A68" s="14"/>
      <c r="B68" s="15"/>
      <c r="C68" s="15"/>
      <c r="D68" s="15"/>
      <c r="E68" s="15"/>
      <c r="F68" s="16"/>
    </row>
    <row r="69" spans="1:8">
      <c r="A69" s="8"/>
      <c r="B69" s="9"/>
      <c r="C69" s="9"/>
      <c r="D69" s="9"/>
      <c r="E69" s="9"/>
      <c r="F69" s="10"/>
    </row>
    <row r="70" spans="1:8">
      <c r="A70" s="11"/>
      <c r="E70" s="12" t="s">
        <v>26</v>
      </c>
      <c r="F70" s="13">
        <v>25</v>
      </c>
    </row>
    <row r="71" spans="1:8" ht="14.65" thickBot="1">
      <c r="A71" s="14"/>
      <c r="B71" s="15"/>
      <c r="C71" s="15"/>
      <c r="D71" s="15"/>
      <c r="E71" s="15"/>
      <c r="F71" s="1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5EBC6-C838-4B34-8DE2-2819E0EFFA6B}">
  <dimension ref="A1:P99"/>
  <sheetViews>
    <sheetView tabSelected="1" topLeftCell="G1" workbookViewId="0">
      <selection activeCell="M11" sqref="M11"/>
    </sheetView>
  </sheetViews>
  <sheetFormatPr baseColWidth="10" defaultRowHeight="14.25"/>
  <cols>
    <col min="8" max="8" width="22.3984375" customWidth="1"/>
    <col min="10" max="10" width="17.53125" customWidth="1"/>
    <col min="13" max="13" width="12.46484375" customWidth="1"/>
    <col min="14" max="14" width="13.73046875" customWidth="1"/>
  </cols>
  <sheetData>
    <row r="1" spans="1:16" ht="14.65" thickBot="1"/>
    <row r="2" spans="1:16" ht="14.65" thickBot="1">
      <c r="A2" s="28" t="s">
        <v>36</v>
      </c>
      <c r="B2" s="29"/>
      <c r="C2" s="30"/>
    </row>
    <row r="3" spans="1:16">
      <c r="A3" s="8" t="s">
        <v>37</v>
      </c>
      <c r="B3" s="25" t="s">
        <v>11</v>
      </c>
      <c r="C3" s="1">
        <f>1/3</f>
        <v>0.33333333333333331</v>
      </c>
    </row>
    <row r="4" spans="1:16">
      <c r="A4" s="11" t="s">
        <v>27</v>
      </c>
      <c r="B4" s="23" t="s">
        <v>3</v>
      </c>
      <c r="C4" s="2">
        <f>220/2000000</f>
        <v>1.1E-4</v>
      </c>
    </row>
    <row r="5" spans="1:16">
      <c r="A5" s="11" t="s">
        <v>28</v>
      </c>
      <c r="B5" s="23" t="s">
        <v>4</v>
      </c>
      <c r="C5" s="2">
        <v>6</v>
      </c>
    </row>
    <row r="6" spans="1:16" ht="14.65">
      <c r="A6" s="11" t="s">
        <v>29</v>
      </c>
      <c r="B6" s="31" t="s">
        <v>38</v>
      </c>
      <c r="C6" s="2">
        <v>0.45500000000000002</v>
      </c>
    </row>
    <row r="7" spans="1:16">
      <c r="A7" s="11" t="s">
        <v>30</v>
      </c>
      <c r="B7" s="23" t="s">
        <v>7</v>
      </c>
      <c r="C7" s="2">
        <v>0.08</v>
      </c>
    </row>
    <row r="8" spans="1:16">
      <c r="A8" s="11" t="s">
        <v>31</v>
      </c>
      <c r="B8" s="23" t="s">
        <v>8</v>
      </c>
      <c r="C8" s="3">
        <v>44000000000</v>
      </c>
    </row>
    <row r="9" spans="1:16">
      <c r="A9" s="11" t="s">
        <v>32</v>
      </c>
      <c r="B9" s="23" t="s">
        <v>16</v>
      </c>
      <c r="C9" s="3">
        <f>C10/(3*(1-2*C7))</f>
        <v>37714285714.285713</v>
      </c>
    </row>
    <row r="10" spans="1:16">
      <c r="A10" s="11" t="s">
        <v>33</v>
      </c>
      <c r="B10" s="23" t="s">
        <v>17</v>
      </c>
      <c r="C10" s="3">
        <f>2*C8*(1+C7)</f>
        <v>95040000000</v>
      </c>
    </row>
    <row r="11" spans="1:16">
      <c r="A11" s="22" t="s">
        <v>34</v>
      </c>
      <c r="B11" s="23" t="s">
        <v>20</v>
      </c>
      <c r="C11" s="3">
        <v>1400</v>
      </c>
    </row>
    <row r="12" spans="1:16" ht="15" thickBot="1">
      <c r="A12" s="26" t="s">
        <v>35</v>
      </c>
      <c r="B12" s="27" t="s">
        <v>22</v>
      </c>
      <c r="C12" s="4">
        <v>0.6</v>
      </c>
    </row>
    <row r="13" spans="1:16">
      <c r="B13" s="23"/>
      <c r="C13" s="7"/>
    </row>
    <row r="14" spans="1:16">
      <c r="B14" s="33"/>
      <c r="C14" s="34" t="s">
        <v>44</v>
      </c>
      <c r="D14" s="6" t="s">
        <v>62</v>
      </c>
      <c r="E14" s="6" t="s">
        <v>47</v>
      </c>
      <c r="F14" s="6" t="s">
        <v>49</v>
      </c>
      <c r="G14" s="6" t="s">
        <v>52</v>
      </c>
      <c r="H14" s="6" t="s">
        <v>54</v>
      </c>
      <c r="I14" s="6" t="s">
        <v>55</v>
      </c>
      <c r="J14" s="6" t="s">
        <v>58</v>
      </c>
      <c r="K14" s="6" t="s">
        <v>63</v>
      </c>
      <c r="L14" s="6" t="s">
        <v>55</v>
      </c>
      <c r="M14" s="6" t="s">
        <v>67</v>
      </c>
      <c r="N14" s="6" t="s">
        <v>55</v>
      </c>
      <c r="O14" s="6" t="s">
        <v>69</v>
      </c>
      <c r="P14" s="6" t="s">
        <v>70</v>
      </c>
    </row>
    <row r="15" spans="1:16" ht="15.75">
      <c r="B15" s="33"/>
      <c r="C15" s="34" t="s">
        <v>45</v>
      </c>
      <c r="D15" s="6" t="s">
        <v>46</v>
      </c>
      <c r="E15" s="6" t="s">
        <v>48</v>
      </c>
      <c r="F15" s="6" t="s">
        <v>50</v>
      </c>
      <c r="G15" s="6" t="s">
        <v>53</v>
      </c>
      <c r="H15" s="6"/>
      <c r="I15" s="6" t="s">
        <v>56</v>
      </c>
      <c r="J15" s="6" t="s">
        <v>59</v>
      </c>
      <c r="K15" s="6" t="s">
        <v>64</v>
      </c>
      <c r="L15" s="6" t="s">
        <v>64</v>
      </c>
      <c r="M15" s="6" t="s">
        <v>68</v>
      </c>
      <c r="N15" s="6" t="s">
        <v>68</v>
      </c>
      <c r="O15" s="6" t="s">
        <v>75</v>
      </c>
      <c r="P15" s="6" t="s">
        <v>71</v>
      </c>
    </row>
    <row r="16" spans="1:16" ht="15" thickBot="1">
      <c r="A16" s="32" t="s">
        <v>39</v>
      </c>
      <c r="B16" s="6" t="s">
        <v>40</v>
      </c>
      <c r="C16" s="6" t="s">
        <v>41</v>
      </c>
      <c r="D16" s="6" t="s">
        <v>61</v>
      </c>
      <c r="E16" s="6" t="s">
        <v>42</v>
      </c>
      <c r="F16" s="6" t="s">
        <v>40</v>
      </c>
      <c r="G16" s="6"/>
      <c r="H16" s="6"/>
      <c r="I16" s="6" t="s">
        <v>57</v>
      </c>
      <c r="J16" s="6" t="s">
        <v>60</v>
      </c>
      <c r="K16" s="6" t="s">
        <v>66</v>
      </c>
      <c r="L16" s="6" t="s">
        <v>65</v>
      </c>
      <c r="M16" s="6" t="s">
        <v>72</v>
      </c>
      <c r="N16" s="6" t="s">
        <v>72</v>
      </c>
      <c r="P16" s="60" t="s">
        <v>4</v>
      </c>
    </row>
    <row r="17" spans="2:16" ht="16.5">
      <c r="B17" s="36" t="s">
        <v>1</v>
      </c>
      <c r="C17" s="37" t="s">
        <v>5</v>
      </c>
      <c r="D17" s="37" t="s">
        <v>9</v>
      </c>
      <c r="E17" s="37" t="s">
        <v>12</v>
      </c>
      <c r="F17" s="38" t="s">
        <v>51</v>
      </c>
      <c r="G17" s="37" t="s">
        <v>24</v>
      </c>
      <c r="H17" s="37" t="s">
        <v>43</v>
      </c>
      <c r="I17" s="37" t="s">
        <v>13</v>
      </c>
      <c r="J17" s="37" t="s">
        <v>25</v>
      </c>
      <c r="K17" s="37" t="s">
        <v>14</v>
      </c>
      <c r="L17" s="37" t="s">
        <v>15</v>
      </c>
      <c r="M17" s="37" t="s">
        <v>18</v>
      </c>
      <c r="N17" s="37" t="s">
        <v>19</v>
      </c>
    </row>
    <row r="18" spans="2:16" ht="14.65" thickBot="1">
      <c r="B18" s="39" t="s">
        <v>2</v>
      </c>
      <c r="C18" s="40" t="s">
        <v>6</v>
      </c>
      <c r="D18" s="40" t="s">
        <v>10</v>
      </c>
      <c r="E18" s="40" t="s">
        <v>23</v>
      </c>
      <c r="F18" s="40"/>
      <c r="G18" s="40"/>
      <c r="H18" s="40"/>
      <c r="I18" s="40" t="s">
        <v>23</v>
      </c>
      <c r="J18" s="40"/>
      <c r="K18" s="40" t="s">
        <v>0</v>
      </c>
      <c r="L18" s="40" t="s">
        <v>0</v>
      </c>
      <c r="M18" s="40" t="s">
        <v>21</v>
      </c>
      <c r="N18" s="40" t="s">
        <v>21</v>
      </c>
    </row>
    <row r="19" spans="2:16">
      <c r="B19" s="41">
        <v>0</v>
      </c>
      <c r="C19" s="42"/>
      <c r="D19" s="42"/>
      <c r="E19" s="42">
        <f>4*D19*$C$8/(1-$C$7)</f>
        <v>0</v>
      </c>
      <c r="F19" s="42"/>
      <c r="G19" s="42"/>
      <c r="H19" s="42"/>
      <c r="I19" s="42"/>
      <c r="J19" s="42"/>
      <c r="K19" s="42"/>
      <c r="L19" s="42"/>
      <c r="M19" s="43"/>
      <c r="N19" s="57"/>
    </row>
    <row r="20" spans="2:16">
      <c r="B20" s="44">
        <f>B19+1</f>
        <v>1</v>
      </c>
      <c r="C20" s="7">
        <f t="shared" ref="C20:C83" si="0">(4*PI()*$C$4^2*B20)/($C$5*(1-$C$6))*1000</f>
        <v>4.6499414199922323E-5</v>
      </c>
      <c r="D20" s="24">
        <f>(3*C20*G20*(1-$C$7)/(8*$C$8))^$C$3</f>
        <v>8.0909840332552457E-8</v>
      </c>
      <c r="E20" s="7">
        <f t="shared" ref="E20:E83" si="1">4*D20*$C$8/(1-$C$7)</f>
        <v>15478.404237531775</v>
      </c>
      <c r="F20" s="7">
        <f>$C$12</f>
        <v>0.6</v>
      </c>
      <c r="G20" s="7">
        <f>H20*$C$4</f>
        <v>1.4527474846165576E-6</v>
      </c>
      <c r="H20" s="7">
        <f>'SnRough  SnHM '!B5^3</f>
        <v>1.3206795314695978E-2</v>
      </c>
      <c r="I20" s="7">
        <f>(8*D20*$C$8/(2-$C$7))</f>
        <v>14833.470727634618</v>
      </c>
      <c r="J20" s="7">
        <f>I20+(1-F20)/((0-I20)^(-1)+2*F20*(E20+2*I20)/(5*I20*(E20+4/3*I20)))</f>
        <v>6267.6636877329383</v>
      </c>
      <c r="K20" s="7">
        <f>$C$5*(1-$C$6)*E20/(12*PI()*$C$4)</f>
        <v>12205347.06672598</v>
      </c>
      <c r="L20" s="7">
        <f>$C$5*(1-$C$6)/(20*PI()*$C$4)*(E20+1.5*J20)</f>
        <v>11771283.667521995</v>
      </c>
      <c r="M20" s="35">
        <f>((K20+4/3*L20)/$C$11)^0.5</f>
        <v>141.16958382627033</v>
      </c>
      <c r="N20" s="45">
        <f>(L20/$C$11)^0.5</f>
        <v>91.695472966312295</v>
      </c>
      <c r="O20" s="61">
        <f>(M20/N20)</f>
        <v>1.5395480197603013</v>
      </c>
      <c r="P20" s="61">
        <f>0.5*(1-(O20^2-1)^(-1))</f>
        <v>0.13509192645883311</v>
      </c>
    </row>
    <row r="21" spans="2:16">
      <c r="B21" s="44">
        <f t="shared" ref="B21:B84" si="2">B20+1</f>
        <v>2</v>
      </c>
      <c r="C21" s="7">
        <f t="shared" si="0"/>
        <v>9.2998828399844645E-5</v>
      </c>
      <c r="D21" s="24">
        <f>(3*C21*G21*(1-$C$7)/(8*$C$8))^$C$3</f>
        <v>1.1436057689486873E-7</v>
      </c>
      <c r="E21" s="7">
        <f t="shared" si="1"/>
        <v>21877.675579887931</v>
      </c>
      <c r="F21" s="7">
        <f t="shared" ref="F21:F84" si="3">$C$12</f>
        <v>0.6</v>
      </c>
      <c r="G21" s="7">
        <f t="shared" ref="G21:G84" si="4">H21*$C$4</f>
        <v>2.0510918859749326E-6</v>
      </c>
      <c r="H21" s="7">
        <f>'SnRough  SnHM '!B6^3</f>
        <v>1.8646289872499385E-2</v>
      </c>
      <c r="I21" s="7">
        <f t="shared" ref="I21:I84" si="5">(8*D21*$C$8/(2-$C$7))</f>
        <v>20966.10576405927</v>
      </c>
      <c r="J21" s="7">
        <f t="shared" ref="J21:J84" si="6">I21+(1-F21)/((0-I21)^(-1)+2*F21*(E21+2*I21)/(5*I21*(E21+4/3*I21)))</f>
        <v>8858.9179284757465</v>
      </c>
      <c r="K21" s="7">
        <f t="shared" ref="K21:K84" si="7">$C$5*(1-$C$6)*E21/(12*PI()*$C$4)</f>
        <v>17251431.049868241</v>
      </c>
      <c r="L21" s="7">
        <f t="shared" ref="L21:L84" si="8">$C$5*(1-$C$6)/(20*PI()*$C$4)*(E21+1.5*J21)</f>
        <v>16637911.847038418</v>
      </c>
      <c r="M21" s="35">
        <f>((K21+4/3*L21)/$C$11)^0.5</f>
        <v>167.83349212960644</v>
      </c>
      <c r="N21" s="45">
        <f>(L21/$C$11)^0.5</f>
        <v>109.01478224481569</v>
      </c>
      <c r="O21" s="61">
        <f t="shared" ref="O21:O84" si="9">(M21/N21)</f>
        <v>1.5395480197603013</v>
      </c>
      <c r="P21" s="61">
        <f t="shared" ref="P21:P84" si="10">0.5*(1-(O21^2-1)^(-1))</f>
        <v>0.13509192645883311</v>
      </c>
    </row>
    <row r="22" spans="2:16">
      <c r="B22" s="44">
        <f t="shared" si="2"/>
        <v>3</v>
      </c>
      <c r="C22" s="7">
        <f t="shared" si="0"/>
        <v>1.3949824259976699E-4</v>
      </c>
      <c r="D22" s="24">
        <f>(3*C22*G22*(1-$C$7)/(8*$C$8))^$C$3</f>
        <v>1.4000039400119141E-7</v>
      </c>
      <c r="E22" s="7">
        <f t="shared" si="1"/>
        <v>26782.68406979314</v>
      </c>
      <c r="F22" s="7">
        <f t="shared" si="3"/>
        <v>0.6</v>
      </c>
      <c r="G22" s="7">
        <f t="shared" si="4"/>
        <v>2.5087224644726952E-6</v>
      </c>
      <c r="H22" s="7">
        <f>'SnRough  SnHM '!B7^3</f>
        <v>2.2806567858842684E-2</v>
      </c>
      <c r="I22" s="7">
        <f t="shared" si="5"/>
        <v>25666.738900218428</v>
      </c>
      <c r="J22" s="7">
        <f t="shared" si="6"/>
        <v>10845.100943754263</v>
      </c>
      <c r="K22" s="7">
        <f t="shared" si="7"/>
        <v>21119228.405836321</v>
      </c>
      <c r="L22" s="7">
        <f t="shared" si="8"/>
        <v>20368157.25478369</v>
      </c>
      <c r="M22" s="35">
        <f>((K22+4/3*L22)/$C$11)^0.5</f>
        <v>185.697087084267</v>
      </c>
      <c r="N22" s="45">
        <f>(L22/$C$11)^0.5</f>
        <v>120.61792467712633</v>
      </c>
      <c r="O22" s="61">
        <f t="shared" si="9"/>
        <v>1.5395480197603011</v>
      </c>
      <c r="P22" s="61">
        <f t="shared" si="10"/>
        <v>0.135091926458833</v>
      </c>
    </row>
    <row r="23" spans="2:16">
      <c r="B23" s="44">
        <f t="shared" si="2"/>
        <v>4</v>
      </c>
      <c r="C23" s="7">
        <f t="shared" si="0"/>
        <v>1.8599765679968929E-4</v>
      </c>
      <c r="D23" s="24">
        <f>(3*C23*G23*(1-$C$7)/(8*$C$8))^$C$3</f>
        <v>1.6159590102903028E-7</v>
      </c>
      <c r="E23" s="7">
        <f t="shared" si="1"/>
        <v>30913.998457727532</v>
      </c>
      <c r="F23" s="7">
        <f t="shared" si="3"/>
        <v>0.6</v>
      </c>
      <c r="G23" s="7">
        <f t="shared" si="4"/>
        <v>2.8934576470743633E-6</v>
      </c>
      <c r="H23" s="7">
        <f>'SnRough  SnHM '!B8^3</f>
        <v>2.6304160427948756E-2</v>
      </c>
      <c r="I23" s="7">
        <f t="shared" si="5"/>
        <v>29625.915188655552</v>
      </c>
      <c r="J23" s="7">
        <f t="shared" si="6"/>
        <v>12517.992333234739</v>
      </c>
      <c r="K23" s="7">
        <f t="shared" si="7"/>
        <v>24376936.705263618</v>
      </c>
      <c r="L23" s="7">
        <f t="shared" si="8"/>
        <v>23510010.435111634</v>
      </c>
      <c r="M23" s="35">
        <f>((K23+4/3*L23)/$C$11)^0.5</f>
        <v>199.50584897514813</v>
      </c>
      <c r="N23" s="45">
        <f>(L23/$C$11)^0.5</f>
        <v>129.58728562829114</v>
      </c>
      <c r="O23" s="61">
        <f t="shared" si="9"/>
        <v>1.5395480197603009</v>
      </c>
      <c r="P23" s="61">
        <f t="shared" si="10"/>
        <v>0.13509192645883278</v>
      </c>
    </row>
    <row r="24" spans="2:16">
      <c r="B24" s="44">
        <f t="shared" si="2"/>
        <v>5</v>
      </c>
      <c r="C24" s="7">
        <f t="shared" si="0"/>
        <v>2.3249707099961162E-4</v>
      </c>
      <c r="D24" s="24">
        <f>(3*C24*G24*(1-$C$7)/(8*$C$8))^$C$3</f>
        <v>1.8060626345081399E-7</v>
      </c>
      <c r="E24" s="7">
        <f t="shared" si="1"/>
        <v>34550.763442764415</v>
      </c>
      <c r="F24" s="7">
        <f t="shared" si="3"/>
        <v>0.6</v>
      </c>
      <c r="G24" s="7">
        <f t="shared" si="4"/>
        <v>3.2315770730503915E-6</v>
      </c>
      <c r="H24" s="7">
        <f>'SnRough  SnHM '!B9^3</f>
        <v>2.9377973391367194E-2</v>
      </c>
      <c r="I24" s="7">
        <f t="shared" si="5"/>
        <v>33111.148299315901</v>
      </c>
      <c r="J24" s="7">
        <f t="shared" si="6"/>
        <v>13990.626041964464</v>
      </c>
      <c r="K24" s="7">
        <f t="shared" si="7"/>
        <v>27244672.820777413</v>
      </c>
      <c r="L24" s="7">
        <f t="shared" si="8"/>
        <v>26275760.16060188</v>
      </c>
      <c r="M24" s="35">
        <f>((K24+4/3*L24)/$C$11)^0.5</f>
        <v>210.9147080517551</v>
      </c>
      <c r="N24" s="45">
        <f>(L24/$C$11)^0.5</f>
        <v>136.99781062015418</v>
      </c>
      <c r="O24" s="61">
        <f t="shared" si="9"/>
        <v>1.5395480197603009</v>
      </c>
      <c r="P24" s="61">
        <f t="shared" si="10"/>
        <v>0.13509192645883278</v>
      </c>
    </row>
    <row r="25" spans="2:16">
      <c r="B25" s="44">
        <f t="shared" si="2"/>
        <v>6</v>
      </c>
      <c r="C25" s="7">
        <f t="shared" si="0"/>
        <v>2.7899648519953398E-4</v>
      </c>
      <c r="D25" s="24">
        <f>(3*C25*G25*(1-$C$7)/(8*$C$8))^$C$3</f>
        <v>1.9777992382958388E-7</v>
      </c>
      <c r="E25" s="7">
        <f t="shared" si="1"/>
        <v>37836.159341311693</v>
      </c>
      <c r="F25" s="7">
        <f t="shared" si="3"/>
        <v>0.6</v>
      </c>
      <c r="G25" s="7">
        <f t="shared" si="4"/>
        <v>3.5365635396791584E-6</v>
      </c>
      <c r="H25" s="7">
        <f>'SnRough  SnHM '!B10^3</f>
        <v>3.2150577633446892E-2</v>
      </c>
      <c r="I25" s="7">
        <f t="shared" si="5"/>
        <v>36259.652702090374</v>
      </c>
      <c r="J25" s="7">
        <f t="shared" si="6"/>
        <v>15320.980014967769</v>
      </c>
      <c r="K25" s="7">
        <f t="shared" si="7"/>
        <v>29835340.216330715</v>
      </c>
      <c r="L25" s="7">
        <f t="shared" si="8"/>
        <v>28774294.666383747</v>
      </c>
      <c r="M25" s="35">
        <f>((K25+4/3*L25)/$C$11)^0.5</f>
        <v>220.71485553953951</v>
      </c>
      <c r="N25" s="45">
        <f>(L25/$C$11)^0.5</f>
        <v>143.36341101845176</v>
      </c>
      <c r="O25" s="61">
        <f t="shared" si="9"/>
        <v>1.5395480197603009</v>
      </c>
      <c r="P25" s="61">
        <f t="shared" si="10"/>
        <v>0.13509192645883278</v>
      </c>
    </row>
    <row r="26" spans="2:16">
      <c r="B26" s="44">
        <f t="shared" si="2"/>
        <v>7</v>
      </c>
      <c r="C26" s="7">
        <f t="shared" si="0"/>
        <v>3.2549589939945631E-4</v>
      </c>
      <c r="D26" s="24">
        <f>(3*C26*G26*(1-$C$7)/(8*$C$8))^$C$3</f>
        <v>2.1356154345016111E-7</v>
      </c>
      <c r="E26" s="7">
        <f t="shared" si="1"/>
        <v>40855.251790465598</v>
      </c>
      <c r="F26" s="7">
        <f t="shared" si="3"/>
        <v>0.6</v>
      </c>
      <c r="G26" s="7">
        <f t="shared" si="4"/>
        <v>3.8164292216750256E-6</v>
      </c>
      <c r="H26" s="7">
        <f>'SnRough  SnHM '!B11^3</f>
        <v>3.4694811106136592E-2</v>
      </c>
      <c r="I26" s="7">
        <f t="shared" si="5"/>
        <v>39152.94963252954</v>
      </c>
      <c r="J26" s="7">
        <f t="shared" si="6"/>
        <v>16543.499844730792</v>
      </c>
      <c r="K26" s="7">
        <f t="shared" si="7"/>
        <v>32216016.5834141</v>
      </c>
      <c r="L26" s="7">
        <f t="shared" si="8"/>
        <v>31070306.134496909</v>
      </c>
      <c r="M26" s="35">
        <f>((K26+4/3*L26)/$C$11)^0.5</f>
        <v>229.35171279906385</v>
      </c>
      <c r="N26" s="45">
        <f>(L26/$C$11)^0.5</f>
        <v>148.97340638635788</v>
      </c>
      <c r="O26" s="61">
        <f t="shared" si="9"/>
        <v>1.5395480197603009</v>
      </c>
      <c r="P26" s="61">
        <f t="shared" si="10"/>
        <v>0.13509192645883278</v>
      </c>
    </row>
    <row r="27" spans="2:16">
      <c r="B27" s="44">
        <f t="shared" si="2"/>
        <v>8</v>
      </c>
      <c r="C27" s="7">
        <f t="shared" si="0"/>
        <v>3.7199531359937858E-4</v>
      </c>
      <c r="D27" s="24">
        <f>(3*C27*G27*(1-$C$7)/(8*$C$8))^$C$3</f>
        <v>2.2824087592035888E-7</v>
      </c>
      <c r="E27" s="7">
        <f t="shared" si="1"/>
        <v>43663.471915199087</v>
      </c>
      <c r="F27" s="7">
        <f t="shared" si="3"/>
        <v>0.6</v>
      </c>
      <c r="G27" s="7">
        <f t="shared" si="4"/>
        <v>4.0763962066348508E-6</v>
      </c>
      <c r="H27" s="7">
        <f>'SnRough  SnHM '!B12^3</f>
        <v>3.7058147333044099E-2</v>
      </c>
      <c r="I27" s="7">
        <f t="shared" si="5"/>
        <v>41844.160585399128</v>
      </c>
      <c r="J27" s="7">
        <f t="shared" si="6"/>
        <v>17680.631233267235</v>
      </c>
      <c r="K27" s="7">
        <f t="shared" si="7"/>
        <v>34430411.60347867</v>
      </c>
      <c r="L27" s="7">
        <f t="shared" si="8"/>
        <v>33205949.78236904</v>
      </c>
      <c r="M27" s="35">
        <f>((K27+4/3*L27)/$C$11)^0.5</f>
        <v>237.10306877767019</v>
      </c>
      <c r="N27" s="45">
        <f>(L27/$C$11)^0.5</f>
        <v>154.00823211385497</v>
      </c>
      <c r="O27" s="61">
        <f t="shared" si="9"/>
        <v>1.5395480197603009</v>
      </c>
      <c r="P27" s="61">
        <f t="shared" si="10"/>
        <v>0.13509192645883278</v>
      </c>
    </row>
    <row r="28" spans="2:16">
      <c r="B28" s="44">
        <f t="shared" si="2"/>
        <v>9</v>
      </c>
      <c r="C28" s="7">
        <f t="shared" si="0"/>
        <v>4.1849472779930091E-4</v>
      </c>
      <c r="D28" s="24">
        <f>(3*C28*G28*(1-$C$7)/(8*$C$8))^$C$3</f>
        <v>2.4201920616041843E-7</v>
      </c>
      <c r="E28" s="7">
        <f t="shared" si="1"/>
        <v>46299.326395906137</v>
      </c>
      <c r="F28" s="7">
        <f t="shared" si="3"/>
        <v>0.6</v>
      </c>
      <c r="G28" s="7">
        <f t="shared" si="4"/>
        <v>4.3200929050612629E-6</v>
      </c>
      <c r="H28" s="7">
        <f>'SnRough  SnHM '!B13^3</f>
        <v>3.92735718641933E-2</v>
      </c>
      <c r="I28" s="7">
        <f t="shared" si="5"/>
        <v>44370.187796076716</v>
      </c>
      <c r="J28" s="7">
        <f t="shared" si="6"/>
        <v>18747.966674398609</v>
      </c>
      <c r="K28" s="7">
        <f t="shared" si="7"/>
        <v>36508889.349679753</v>
      </c>
      <c r="L28" s="7">
        <f t="shared" si="8"/>
        <v>35210509.834074937</v>
      </c>
      <c r="M28" s="35">
        <f>((K28+4/3*L28)/$C$11)^0.5</f>
        <v>244.15486273369467</v>
      </c>
      <c r="N28" s="45">
        <f>(L28/$C$11)^0.5</f>
        <v>158.58866342584639</v>
      </c>
      <c r="O28" s="61">
        <f t="shared" si="9"/>
        <v>1.5395480197603009</v>
      </c>
      <c r="P28" s="61">
        <f t="shared" si="10"/>
        <v>0.13509192645883278</v>
      </c>
    </row>
    <row r="29" spans="2:16">
      <c r="B29" s="44">
        <f t="shared" si="2"/>
        <v>10</v>
      </c>
      <c r="C29" s="7">
        <f t="shared" si="0"/>
        <v>4.6499414199922324E-4</v>
      </c>
      <c r="D29" s="24">
        <f>(3*C29*G29*(1-$C$7)/(8*$C$8))^$C$3</f>
        <v>2.5504310346363197E-7</v>
      </c>
      <c r="E29" s="7">
        <f t="shared" si="1"/>
        <v>48790.854575651334</v>
      </c>
      <c r="F29" s="7">
        <f t="shared" si="3"/>
        <v>0.6</v>
      </c>
      <c r="G29" s="7">
        <f t="shared" si="4"/>
        <v>4.5501619350107994E-6</v>
      </c>
      <c r="H29" s="7">
        <f>'SnRough  SnHM '!B14^3</f>
        <v>4.1365108500098176E-2</v>
      </c>
      <c r="I29" s="7">
        <f t="shared" si="5"/>
        <v>46757.902301665861</v>
      </c>
      <c r="J29" s="7">
        <f t="shared" si="6"/>
        <v>19756.860127464442</v>
      </c>
      <c r="K29" s="7">
        <f t="shared" si="7"/>
        <v>38473559.976809427</v>
      </c>
      <c r="L29" s="7">
        <f t="shared" si="8"/>
        <v>37105310.132563733</v>
      </c>
      <c r="M29" s="35">
        <f>((K29+4/3*L29)/$C$11)^0.5</f>
        <v>250.63819515706547</v>
      </c>
      <c r="N29" s="45">
        <f>(L29/$C$11)^0.5</f>
        <v>162.79985550310306</v>
      </c>
      <c r="O29" s="61">
        <f t="shared" si="9"/>
        <v>1.5395480197603011</v>
      </c>
      <c r="P29" s="61">
        <f t="shared" si="10"/>
        <v>0.135091926458833</v>
      </c>
    </row>
    <row r="30" spans="2:16">
      <c r="B30" s="44">
        <f t="shared" si="2"/>
        <v>11</v>
      </c>
      <c r="C30" s="7">
        <f t="shared" si="0"/>
        <v>5.1149355619914557E-4</v>
      </c>
      <c r="D30" s="24">
        <f>(3*C30*G30*(1-$C$7)/(8*$C$8))^$C$3</f>
        <v>2.6742322671934331E-7</v>
      </c>
      <c r="E30" s="7">
        <f t="shared" si="1"/>
        <v>51159.22598109176</v>
      </c>
      <c r="F30" s="7">
        <f t="shared" si="3"/>
        <v>0.6</v>
      </c>
      <c r="G30" s="7">
        <f t="shared" si="4"/>
        <v>4.7685988381064117E-6</v>
      </c>
      <c r="H30" s="7">
        <f>'SnRough  SnHM '!B15^3</f>
        <v>4.3350898528240103E-2</v>
      </c>
      <c r="I30" s="7">
        <f t="shared" si="5"/>
        <v>49027.591565212941</v>
      </c>
      <c r="J30" s="7">
        <f t="shared" si="6"/>
        <v>20715.883759949123</v>
      </c>
      <c r="K30" s="7">
        <f t="shared" si="7"/>
        <v>40341116.511882812</v>
      </c>
      <c r="L30" s="7">
        <f t="shared" si="8"/>
        <v>38906450.044382751</v>
      </c>
      <c r="M30" s="35">
        <f>((K30+4/3*L30)/$C$11)^0.5</f>
        <v>256.64926489239087</v>
      </c>
      <c r="N30" s="45">
        <f>(L30/$C$11)^0.5</f>
        <v>166.70429346682525</v>
      </c>
      <c r="O30" s="61">
        <f t="shared" si="9"/>
        <v>1.5395480197603009</v>
      </c>
      <c r="P30" s="61">
        <f t="shared" si="10"/>
        <v>0.13509192645883278</v>
      </c>
    </row>
    <row r="31" spans="2:16">
      <c r="B31" s="44">
        <f t="shared" si="2"/>
        <v>12</v>
      </c>
      <c r="C31" s="7">
        <f t="shared" si="0"/>
        <v>5.5799297039906795E-4</v>
      </c>
      <c r="D31" s="24">
        <f>(3*C31*G31*(1-$C$7)/(8*$C$8))^$C$3</f>
        <v>2.7924555509047316E-7</v>
      </c>
      <c r="E31" s="7">
        <f t="shared" si="1"/>
        <v>53420.888799916604</v>
      </c>
      <c r="F31" s="7">
        <f t="shared" si="3"/>
        <v>0.6</v>
      </c>
      <c r="G31" s="7">
        <f t="shared" si="4"/>
        <v>4.9769543865404878E-6</v>
      </c>
      <c r="H31" s="7">
        <f>'SnRough  SnHM '!B16^3</f>
        <v>4.5245039877640794E-2</v>
      </c>
      <c r="I31" s="7">
        <f t="shared" si="5"/>
        <v>51195.018433253412</v>
      </c>
      <c r="J31" s="7">
        <f t="shared" si="6"/>
        <v>21631.69792954369</v>
      </c>
      <c r="K31" s="7">
        <f t="shared" si="7"/>
        <v>42124529.01539737</v>
      </c>
      <c r="L31" s="7">
        <f t="shared" si="8"/>
        <v>40626438.370835707</v>
      </c>
      <c r="M31" s="35">
        <f>((K31+4/3*L31)/$C$11)^0.5</f>
        <v>262.26092992318735</v>
      </c>
      <c r="N31" s="45">
        <f>(L31/$C$11)^0.5</f>
        <v>170.34930158529249</v>
      </c>
      <c r="O31" s="61">
        <f t="shared" si="9"/>
        <v>1.5395480197603009</v>
      </c>
      <c r="P31" s="61">
        <f t="shared" si="10"/>
        <v>0.13509192645883278</v>
      </c>
    </row>
    <row r="32" spans="2:16">
      <c r="B32" s="44">
        <f t="shared" si="2"/>
        <v>13</v>
      </c>
      <c r="C32" s="7">
        <f t="shared" si="0"/>
        <v>6.0449238459899023E-4</v>
      </c>
      <c r="D32" s="24">
        <f>(3*C32*G32*(1-$C$7)/(8*$C$8))^$C$3</f>
        <v>2.9057846963658216E-7</v>
      </c>
      <c r="E32" s="7">
        <f t="shared" si="1"/>
        <v>55588.924626128763</v>
      </c>
      <c r="F32" s="7">
        <f t="shared" si="3"/>
        <v>0.6</v>
      </c>
      <c r="G32" s="7">
        <f t="shared" si="4"/>
        <v>5.1764621635371701E-6</v>
      </c>
      <c r="H32" s="7">
        <f>'SnRough  SnHM '!B17^3</f>
        <v>4.7058746941247002E-2</v>
      </c>
      <c r="I32" s="7">
        <f t="shared" si="5"/>
        <v>53272.719433373401</v>
      </c>
      <c r="J32" s="7">
        <f t="shared" si="6"/>
        <v>22509.59976058031</v>
      </c>
      <c r="K32" s="7">
        <f t="shared" si="7"/>
        <v>43834112.852719039</v>
      </c>
      <c r="L32" s="7">
        <f t="shared" si="8"/>
        <v>42275223.628027268</v>
      </c>
      <c r="M32" s="35">
        <f>((K32+4/3*L32)/$C$11)^0.5</f>
        <v>267.52980833930144</v>
      </c>
      <c r="N32" s="45">
        <f>(L32/$C$11)^0.5</f>
        <v>173.77165564537205</v>
      </c>
      <c r="O32" s="61">
        <f t="shared" si="9"/>
        <v>1.5395480197603009</v>
      </c>
      <c r="P32" s="61">
        <f t="shared" si="10"/>
        <v>0.13509192645883278</v>
      </c>
    </row>
    <row r="33" spans="2:16">
      <c r="B33" s="44">
        <f t="shared" si="2"/>
        <v>14</v>
      </c>
      <c r="C33" s="7">
        <f t="shared" si="0"/>
        <v>6.5099179879891261E-4</v>
      </c>
      <c r="D33" s="24">
        <f>(3*C33*G33*(1-$C$7)/(8*$C$8))^$C$3</f>
        <v>3.014774184659141E-7</v>
      </c>
      <c r="E33" s="7">
        <f t="shared" si="1"/>
        <v>57673.940923914</v>
      </c>
      <c r="F33" s="7">
        <f t="shared" si="3"/>
        <v>0.6</v>
      </c>
      <c r="G33" s="7">
        <f t="shared" si="4"/>
        <v>5.3681226181300187E-6</v>
      </c>
      <c r="H33" s="7">
        <f>'SnRough  SnHM '!B18^3</f>
        <v>4.8801114710272896E-2</v>
      </c>
      <c r="I33" s="7">
        <f t="shared" si="5"/>
        <v>55270.860052084259</v>
      </c>
      <c r="J33" s="7">
        <f t="shared" si="6"/>
        <v>23353.884529049687</v>
      </c>
      <c r="K33" s="7">
        <f t="shared" si="7"/>
        <v>45478232.437898383</v>
      </c>
      <c r="L33" s="7">
        <f t="shared" si="8"/>
        <v>43860872.763170302</v>
      </c>
      <c r="M33" s="35">
        <f>((K33+4/3*L33)/$C$11)^0.5</f>
        <v>272.500846816673</v>
      </c>
      <c r="N33" s="45">
        <f>(L33/$C$11)^0.5</f>
        <v>177.00055036873735</v>
      </c>
      <c r="O33" s="61">
        <f t="shared" si="9"/>
        <v>1.5395480197603011</v>
      </c>
      <c r="P33" s="61">
        <f t="shared" si="10"/>
        <v>0.135091926458833</v>
      </c>
    </row>
    <row r="34" spans="2:16">
      <c r="B34" s="44">
        <f t="shared" si="2"/>
        <v>15</v>
      </c>
      <c r="C34" s="7">
        <f t="shared" si="0"/>
        <v>6.9749121299883489E-4</v>
      </c>
      <c r="D34" s="24">
        <f>(3*C34*G34*(1-$C$7)/(8*$C$8))^$C$3</f>
        <v>3.1198810279516909E-7</v>
      </c>
      <c r="E34" s="7">
        <f t="shared" si="1"/>
        <v>59684.680534727995</v>
      </c>
      <c r="F34" s="7">
        <f t="shared" si="3"/>
        <v>0.6</v>
      </c>
      <c r="G34" s="7">
        <f t="shared" si="4"/>
        <v>5.5527604761071063E-6</v>
      </c>
      <c r="H34" s="7">
        <f>'SnRough  SnHM '!B19^3</f>
        <v>5.0479640691882779E-2</v>
      </c>
      <c r="I34" s="7">
        <f t="shared" si="5"/>
        <v>57197.818845780996</v>
      </c>
      <c r="J34" s="7">
        <f t="shared" si="6"/>
        <v>24168.092470048308</v>
      </c>
      <c r="K34" s="7">
        <f t="shared" si="7"/>
        <v>47063781.85463281</v>
      </c>
      <c r="L34" s="7">
        <f t="shared" si="8"/>
        <v>45390034.683041997</v>
      </c>
      <c r="M34" s="35">
        <f>((K34+4/3*L34)/$C$11)^0.5</f>
        <v>277.21037408268728</v>
      </c>
      <c r="N34" s="45">
        <f>(L34/$C$11)^0.5</f>
        <v>180.05958276367852</v>
      </c>
      <c r="O34" s="61">
        <f t="shared" si="9"/>
        <v>1.5395480197603009</v>
      </c>
      <c r="P34" s="61">
        <f t="shared" si="10"/>
        <v>0.13509192645883278</v>
      </c>
    </row>
    <row r="35" spans="2:16">
      <c r="B35" s="44">
        <f t="shared" si="2"/>
        <v>16</v>
      </c>
      <c r="C35" s="7">
        <f t="shared" si="0"/>
        <v>7.4399062719875716E-4</v>
      </c>
      <c r="D35" s="24">
        <f>(3*C35*G35*(1-$C$7)/(8*$C$8))^$C$3</f>
        <v>3.2214871965391147E-7</v>
      </c>
      <c r="E35" s="7">
        <f t="shared" si="1"/>
        <v>61628.450716400454</v>
      </c>
      <c r="F35" s="7">
        <f t="shared" si="3"/>
        <v>0.6</v>
      </c>
      <c r="G35" s="7">
        <f t="shared" si="4"/>
        <v>5.7310651562630159E-6</v>
      </c>
      <c r="H35" s="7">
        <f>'SnRough  SnHM '!B20^3</f>
        <v>5.2100592329663777E-2</v>
      </c>
      <c r="I35" s="7">
        <f t="shared" si="5"/>
        <v>59060.598603217106</v>
      </c>
      <c r="J35" s="7">
        <f t="shared" si="6"/>
        <v>24955.182508401587</v>
      </c>
      <c r="K35" s="7">
        <f t="shared" si="7"/>
        <v>48596523.170933291</v>
      </c>
      <c r="L35" s="7">
        <f t="shared" si="8"/>
        <v>46868266.537037425</v>
      </c>
      <c r="M35" s="35">
        <f>((K35+4/3*L35)/$C$11)^0.5</f>
        <v>281.68820810594889</v>
      </c>
      <c r="N35" s="45">
        <f>(L35/$C$11)^0.5</f>
        <v>182.96812083185699</v>
      </c>
      <c r="O35" s="61">
        <f t="shared" si="9"/>
        <v>1.5395480197603009</v>
      </c>
      <c r="P35" s="61">
        <f t="shared" si="10"/>
        <v>0.13509192645883278</v>
      </c>
    </row>
    <row r="36" spans="2:16">
      <c r="B36" s="44">
        <f t="shared" si="2"/>
        <v>17</v>
      </c>
      <c r="C36" s="7">
        <f t="shared" si="0"/>
        <v>7.9049004139867954E-4</v>
      </c>
      <c r="D36" s="24">
        <f>(3*C36*G36*(1-$C$7)/(8*$C$8))^$C$3</f>
        <v>3.3199158170635699E-7</v>
      </c>
      <c r="E36" s="7">
        <f t="shared" si="1"/>
        <v>63511.433022085679</v>
      </c>
      <c r="F36" s="7">
        <f t="shared" si="3"/>
        <v>0.6</v>
      </c>
      <c r="G36" s="7">
        <f t="shared" si="4"/>
        <v>5.9036199643961587E-6</v>
      </c>
      <c r="H36" s="7">
        <f>'SnRough  SnHM '!B21^3</f>
        <v>5.3669272403601441E-2</v>
      </c>
      <c r="I36" s="7">
        <f t="shared" si="5"/>
        <v>60865.123312832111</v>
      </c>
      <c r="J36" s="7">
        <f t="shared" si="6"/>
        <v>25717.657737816386</v>
      </c>
      <c r="K36" s="7">
        <f t="shared" si="7"/>
        <v>50081330.791195892</v>
      </c>
      <c r="L36" s="7">
        <f t="shared" si="8"/>
        <v>48300269.379255474</v>
      </c>
      <c r="M36" s="35">
        <f>((K36+4/3*L36)/$C$11)^0.5</f>
        <v>285.95915038382736</v>
      </c>
      <c r="N36" s="45">
        <f>(L36/$C$11)^0.5</f>
        <v>185.74227416975896</v>
      </c>
      <c r="O36" s="61">
        <f t="shared" si="9"/>
        <v>1.5395480197603013</v>
      </c>
      <c r="P36" s="61">
        <f t="shared" si="10"/>
        <v>0.13509192645883311</v>
      </c>
    </row>
    <row r="37" spans="2:16">
      <c r="B37" s="44">
        <f t="shared" si="2"/>
        <v>18</v>
      </c>
      <c r="C37" s="7">
        <f t="shared" si="0"/>
        <v>8.3698945559860182E-4</v>
      </c>
      <c r="D37" s="24">
        <f>(3*C37*G37*(1-$C$7)/(8*$C$8))^$C$3</f>
        <v>3.415443134311159E-7</v>
      </c>
      <c r="E37" s="7">
        <f t="shared" si="1"/>
        <v>65338.912134648257</v>
      </c>
      <c r="F37" s="7">
        <f t="shared" si="3"/>
        <v>0.6</v>
      </c>
      <c r="G37" s="7">
        <f t="shared" si="4"/>
        <v>6.0709236540800203E-6</v>
      </c>
      <c r="H37" s="7">
        <f>'SnRough  SnHM '!B22^3</f>
        <v>5.5190215037091088E-2</v>
      </c>
      <c r="I37" s="7">
        <f t="shared" si="5"/>
        <v>62616.457462371254</v>
      </c>
      <c r="J37" s="7">
        <f t="shared" si="6"/>
        <v>26457.658082692076</v>
      </c>
      <c r="K37" s="7">
        <f t="shared" si="7"/>
        <v>51522371.901359804</v>
      </c>
      <c r="L37" s="7">
        <f t="shared" si="8"/>
        <v>49690062.196417086</v>
      </c>
      <c r="M37" s="35">
        <f>((K37+4/3*L37)/$C$11)^0.5</f>
        <v>290.04407074399825</v>
      </c>
      <c r="N37" s="45">
        <f>(L37/$C$11)^0.5</f>
        <v>188.39559859208322</v>
      </c>
      <c r="O37" s="61">
        <f t="shared" si="9"/>
        <v>1.5395480197603009</v>
      </c>
      <c r="P37" s="61">
        <f t="shared" si="10"/>
        <v>0.13509192645883278</v>
      </c>
    </row>
    <row r="38" spans="2:16">
      <c r="B38" s="44">
        <f t="shared" si="2"/>
        <v>19</v>
      </c>
      <c r="C38" s="7">
        <f t="shared" si="0"/>
        <v>8.834888697985242E-4</v>
      </c>
      <c r="D38" s="24">
        <f>(3*C38*G38*(1-$C$7)/(8*$C$8))^$C$3</f>
        <v>3.5083075169286363E-7</v>
      </c>
      <c r="E38" s="7">
        <f t="shared" si="1"/>
        <v>67115.448149939126</v>
      </c>
      <c r="F38" s="7">
        <f t="shared" si="3"/>
        <v>0.6</v>
      </c>
      <c r="G38" s="7">
        <f t="shared" si="4"/>
        <v>6.2334066607134808E-6</v>
      </c>
      <c r="H38" s="7">
        <f>'SnRough  SnHM '!B23^3</f>
        <v>5.6667333279213458E-2</v>
      </c>
      <c r="I38" s="7">
        <f t="shared" si="5"/>
        <v>64318.971143691662</v>
      </c>
      <c r="J38" s="7">
        <f t="shared" si="6"/>
        <v>27177.030060714787</v>
      </c>
      <c r="K38" s="7">
        <f t="shared" si="7"/>
        <v>52923242.321230762</v>
      </c>
      <c r="L38" s="7">
        <f t="shared" si="8"/>
        <v>51041112.928820796</v>
      </c>
      <c r="M38" s="35">
        <f>((K38+4/3*L38)/$C$11)^0.5</f>
        <v>293.96071112560327</v>
      </c>
      <c r="N38" s="45">
        <f>(L38/$C$11)^0.5</f>
        <v>190.93961822078876</v>
      </c>
      <c r="O38" s="61">
        <f t="shared" si="9"/>
        <v>1.5395480197603013</v>
      </c>
      <c r="P38" s="61">
        <f t="shared" si="10"/>
        <v>0.13509192645883311</v>
      </c>
    </row>
    <row r="39" spans="2:16">
      <c r="B39" s="44">
        <f t="shared" si="2"/>
        <v>20</v>
      </c>
      <c r="C39" s="7">
        <f t="shared" si="0"/>
        <v>9.2998828399844648E-4</v>
      </c>
      <c r="D39" s="24">
        <f>(3*C39*G39*(1-$C$7)/(8*$C$8))^$C$3</f>
        <v>3.598716353762576E-7</v>
      </c>
      <c r="E39" s="7">
        <f t="shared" si="1"/>
        <v>68845.008506762315</v>
      </c>
      <c r="F39" s="7">
        <f t="shared" si="3"/>
        <v>0.6</v>
      </c>
      <c r="G39" s="7">
        <f t="shared" si="4"/>
        <v>6.3914435342725524E-6</v>
      </c>
      <c r="H39" s="7">
        <f>'SnRough  SnHM '!B24^3</f>
        <v>5.8104032129750474E-2</v>
      </c>
      <c r="I39" s="7">
        <f t="shared" si="5"/>
        <v>65976.466485647223</v>
      </c>
      <c r="J39" s="7">
        <f t="shared" si="6"/>
        <v>27877.380205203044</v>
      </c>
      <c r="K39" s="7">
        <f t="shared" si="7"/>
        <v>54287070.536589719</v>
      </c>
      <c r="L39" s="7">
        <f t="shared" si="8"/>
        <v>52356438.802718036</v>
      </c>
      <c r="M39" s="35">
        <f>((K39+4/3*L39)/$C$11)^0.5</f>
        <v>297.72429192948732</v>
      </c>
      <c r="N39" s="45">
        <f>(L39/$C$11)^0.5</f>
        <v>193.38421933460791</v>
      </c>
      <c r="O39" s="61">
        <f t="shared" si="9"/>
        <v>1.5395480197603011</v>
      </c>
      <c r="P39" s="61">
        <f t="shared" si="10"/>
        <v>0.135091926458833</v>
      </c>
    </row>
    <row r="40" spans="2:16">
      <c r="B40" s="44">
        <f t="shared" si="2"/>
        <v>21</v>
      </c>
      <c r="C40" s="7">
        <f t="shared" si="0"/>
        <v>9.7648769819836886E-4</v>
      </c>
      <c r="D40" s="24">
        <f>(3*C40*G40*(1-$C$7)/(8*$C$8))^$C$3</f>
        <v>3.6868514150095927E-7</v>
      </c>
      <c r="E40" s="7">
        <f t="shared" si="1"/>
        <v>70531.070548009593</v>
      </c>
      <c r="F40" s="7">
        <f t="shared" si="3"/>
        <v>0.6</v>
      </c>
      <c r="G40" s="7">
        <f t="shared" si="4"/>
        <v>6.5453626052931571E-6</v>
      </c>
      <c r="H40" s="7">
        <f>'SnRough  SnHM '!B25^3</f>
        <v>5.9503296411755974E-2</v>
      </c>
      <c r="I40" s="7">
        <f t="shared" si="5"/>
        <v>67592.275941842541</v>
      </c>
      <c r="J40" s="7">
        <f t="shared" si="6"/>
        <v>28560.116595144733</v>
      </c>
      <c r="K40" s="7">
        <f t="shared" si="7"/>
        <v>55616598.572791018</v>
      </c>
      <c r="L40" s="7">
        <f t="shared" si="8"/>
        <v>53638684.327772744</v>
      </c>
      <c r="M40" s="35">
        <f>((K40+4/3*L40)/$C$11)^0.5</f>
        <v>301.3479767681431</v>
      </c>
      <c r="N40" s="45">
        <f>(L40/$C$11)^0.5</f>
        <v>195.73795224332224</v>
      </c>
      <c r="O40" s="61">
        <f t="shared" si="9"/>
        <v>1.5395480197603009</v>
      </c>
      <c r="P40" s="61">
        <f t="shared" si="10"/>
        <v>0.13509192645883278</v>
      </c>
    </row>
    <row r="41" spans="2:16">
      <c r="B41" s="44">
        <f t="shared" si="2"/>
        <v>22</v>
      </c>
      <c r="C41" s="7">
        <f t="shared" si="0"/>
        <v>1.0229871123982911E-3</v>
      </c>
      <c r="D41" s="24">
        <f>(3*C41*G41*(1-$C$7)/(8*$C$8))^$C$3</f>
        <v>3.7728730763074201E-7</v>
      </c>
      <c r="E41" s="7">
        <f t="shared" si="1"/>
        <v>72176.702329359337</v>
      </c>
      <c r="F41" s="7">
        <f t="shared" si="3"/>
        <v>0.6</v>
      </c>
      <c r="G41" s="7">
        <f t="shared" si="4"/>
        <v>6.6954536014520024E-6</v>
      </c>
      <c r="H41" s="7">
        <f>'SnRough  SnHM '!B26^3</f>
        <v>6.0867760013200017E-2</v>
      </c>
      <c r="I41" s="7">
        <f t="shared" si="5"/>
        <v>69169.339732302702</v>
      </c>
      <c r="J41" s="7">
        <f t="shared" si="6"/>
        <v>29226.481577029306</v>
      </c>
      <c r="K41" s="7">
        <f t="shared" si="7"/>
        <v>56914245.715686098</v>
      </c>
      <c r="L41" s="7">
        <f t="shared" si="8"/>
        <v>54890182.751853593</v>
      </c>
      <c r="M41" s="35">
        <f>((K41+4/3*L41)/$C$11)^0.5</f>
        <v>304.84323377702901</v>
      </c>
      <c r="N41" s="45">
        <f>(L41/$C$11)^0.5</f>
        <v>198.00826597438083</v>
      </c>
      <c r="O41" s="61">
        <f t="shared" si="9"/>
        <v>1.5395480197603011</v>
      </c>
      <c r="P41" s="61">
        <f t="shared" si="10"/>
        <v>0.135091926458833</v>
      </c>
    </row>
    <row r="42" spans="2:16">
      <c r="B42" s="44">
        <f t="shared" si="2"/>
        <v>23</v>
      </c>
      <c r="C42" s="7">
        <f t="shared" si="0"/>
        <v>1.0694865265982135E-3</v>
      </c>
      <c r="D42" s="24">
        <f>(3*C42*G42*(1-$C$7)/(8*$C$8))^$C$3</f>
        <v>3.8569236873371595E-7</v>
      </c>
      <c r="E42" s="7">
        <f t="shared" si="1"/>
        <v>73784.627062102183</v>
      </c>
      <c r="F42" s="7">
        <f t="shared" si="3"/>
        <v>0.6</v>
      </c>
      <c r="G42" s="7">
        <f t="shared" si="4"/>
        <v>6.8419737221247977E-6</v>
      </c>
      <c r="H42" s="7">
        <f>'SnRough  SnHM '!B27^3</f>
        <v>6.2199761110225432E-2</v>
      </c>
      <c r="I42" s="7">
        <f t="shared" si="5"/>
        <v>70710.267601181273</v>
      </c>
      <c r="J42" s="7">
        <f t="shared" si="6"/>
        <v>29877.577859654055</v>
      </c>
      <c r="K42" s="7">
        <f t="shared" si="7"/>
        <v>58182159.327394977</v>
      </c>
      <c r="L42" s="7">
        <f t="shared" si="8"/>
        <v>56113005.069624946</v>
      </c>
      <c r="M42" s="35">
        <f>((K42+4/3*L42)/$C$11)^0.5</f>
        <v>308.22012011388898</v>
      </c>
      <c r="N42" s="45">
        <f>(L42/$C$11)^0.5</f>
        <v>200.20169306695425</v>
      </c>
      <c r="O42" s="61">
        <f t="shared" si="9"/>
        <v>1.5395480197603009</v>
      </c>
      <c r="P42" s="61">
        <f t="shared" si="10"/>
        <v>0.13509192645883278</v>
      </c>
    </row>
    <row r="43" spans="2:16">
      <c r="B43" s="44">
        <f t="shared" si="2"/>
        <v>24</v>
      </c>
      <c r="C43" s="7">
        <f t="shared" si="0"/>
        <v>1.1159859407981359E-3</v>
      </c>
      <c r="D43" s="24">
        <f>(3*C43*G43*(1-$C$7)/(8*$C$8))^$C$3</f>
        <v>3.9391302876342162E-7</v>
      </c>
      <c r="E43" s="7">
        <f t="shared" si="1"/>
        <v>75357.275067784998</v>
      </c>
      <c r="F43" s="7">
        <f t="shared" si="3"/>
        <v>0.6</v>
      </c>
      <c r="G43" s="7">
        <f t="shared" si="4"/>
        <v>6.9851525361981348E-6</v>
      </c>
      <c r="H43" s="7">
        <f>'SnRough  SnHM '!B28^3</f>
        <v>6.3501386692710313E-2</v>
      </c>
      <c r="I43" s="7">
        <f t="shared" si="5"/>
        <v>72217.388606627297</v>
      </c>
      <c r="J43" s="7">
        <f t="shared" si="6"/>
        <v>30514.389552096043</v>
      </c>
      <c r="K43" s="7">
        <f t="shared" si="7"/>
        <v>59422255.814642042</v>
      </c>
      <c r="L43" s="7">
        <f t="shared" si="8"/>
        <v>57308999.533910058</v>
      </c>
      <c r="M43" s="35">
        <f>((K43+4/3*L43)/$C$11)^0.5</f>
        <v>311.48750856998237</v>
      </c>
      <c r="N43" s="45">
        <f>(L43/$C$11)^0.5</f>
        <v>202.32399676528391</v>
      </c>
      <c r="O43" s="61">
        <f t="shared" si="9"/>
        <v>1.5395480197603009</v>
      </c>
      <c r="P43" s="61">
        <f t="shared" si="10"/>
        <v>0.13509192645883278</v>
      </c>
    </row>
    <row r="44" spans="2:16">
      <c r="B44" s="44">
        <f t="shared" si="2"/>
        <v>25</v>
      </c>
      <c r="C44" s="7">
        <f t="shared" si="0"/>
        <v>1.1624853549980583E-3</v>
      </c>
      <c r="D44" s="24">
        <f>(3*C44*G44*(1-$C$7)/(8*$C$8))^$C$3</f>
        <v>4.0196068178775426E-7</v>
      </c>
      <c r="E44" s="7">
        <f t="shared" si="1"/>
        <v>76896.826081135601</v>
      </c>
      <c r="F44" s="7">
        <f t="shared" si="3"/>
        <v>0.6</v>
      </c>
      <c r="G44" s="7">
        <f t="shared" si="4"/>
        <v>7.1251959703452375E-6</v>
      </c>
      <c r="H44" s="7">
        <f>'SnRough  SnHM '!B29^3</f>
        <v>6.477450882132034E-2</v>
      </c>
      <c r="I44" s="7">
        <f t="shared" si="5"/>
        <v>73692.791661088282</v>
      </c>
      <c r="J44" s="7">
        <f t="shared" si="6"/>
        <v>31137.799293417578</v>
      </c>
      <c r="K44" s="7">
        <f t="shared" si="7"/>
        <v>60636253.986321159</v>
      </c>
      <c r="L44" s="7">
        <f t="shared" si="8"/>
        <v>58479823.826948464</v>
      </c>
      <c r="M44" s="35">
        <f>((K44+4/3*L44)/$C$11)^0.5</f>
        <v>314.65326996808551</v>
      </c>
      <c r="N44" s="45">
        <f>(L44/$C$11)^0.5</f>
        <v>204.38028949371468</v>
      </c>
      <c r="O44" s="61">
        <f t="shared" si="9"/>
        <v>1.5395480197603011</v>
      </c>
      <c r="P44" s="61">
        <f t="shared" si="10"/>
        <v>0.135091926458833</v>
      </c>
    </row>
    <row r="45" spans="2:16">
      <c r="B45" s="44">
        <f t="shared" si="2"/>
        <v>26</v>
      </c>
      <c r="C45" s="7">
        <f t="shared" si="0"/>
        <v>1.2089847691979805E-3</v>
      </c>
      <c r="D45" s="24">
        <f>(3*C45*G45*(1-$C$7)/(8*$C$8))^$C$3</f>
        <v>4.0984559366972088E-7</v>
      </c>
      <c r="E45" s="7">
        <f t="shared" si="1"/>
        <v>78405.244006381385</v>
      </c>
      <c r="F45" s="7">
        <f t="shared" si="3"/>
        <v>0.6</v>
      </c>
      <c r="G45" s="7">
        <f t="shared" si="4"/>
        <v>7.2622895860919556E-6</v>
      </c>
      <c r="H45" s="7">
        <f>'SnRough  SnHM '!B30^3</f>
        <v>6.6020814419017776E-2</v>
      </c>
      <c r="I45" s="7">
        <f t="shared" si="5"/>
        <v>75138.358839448832</v>
      </c>
      <c r="J45" s="7">
        <f t="shared" si="6"/>
        <v>31748.602326527674</v>
      </c>
      <c r="K45" s="7">
        <f t="shared" si="7"/>
        <v>61825702.460257083</v>
      </c>
      <c r="L45" s="7">
        <f t="shared" si="8"/>
        <v>59626971.49248033</v>
      </c>
      <c r="M45" s="35">
        <f>((K45+4/3*L45)/$C$11)^0.5</f>
        <v>317.72442137903261</v>
      </c>
      <c r="N45" s="45">
        <f>(L45/$C$11)^0.5</f>
        <v>206.37512912945743</v>
      </c>
      <c r="O45" s="61">
        <f t="shared" si="9"/>
        <v>1.5395480197603011</v>
      </c>
      <c r="P45" s="61">
        <f t="shared" si="10"/>
        <v>0.135091926458833</v>
      </c>
    </row>
    <row r="46" spans="2:16">
      <c r="B46" s="44">
        <f t="shared" si="2"/>
        <v>27</v>
      </c>
      <c r="C46" s="7">
        <f t="shared" si="0"/>
        <v>1.2554841833979028E-3</v>
      </c>
      <c r="D46" s="24">
        <f>(3*C46*G46*(1-$C$7)/(8*$C$8))^$C$3</f>
        <v>4.1757705257517032E-7</v>
      </c>
      <c r="E46" s="7">
        <f t="shared" si="1"/>
        <v>79884.305710032568</v>
      </c>
      <c r="F46" s="7">
        <f t="shared" si="3"/>
        <v>0.6</v>
      </c>
      <c r="G46" s="7">
        <f t="shared" si="4"/>
        <v>7.3966012948242286E-6</v>
      </c>
      <c r="H46" s="7">
        <f>'SnRough  SnHM '!B31^3</f>
        <v>6.7241829952947529E-2</v>
      </c>
      <c r="I46" s="7">
        <f t="shared" si="5"/>
        <v>76555.792972114563</v>
      </c>
      <c r="J46" s="7">
        <f t="shared" si="6"/>
        <v>32347.518157231505</v>
      </c>
      <c r="K46" s="7">
        <f t="shared" si="7"/>
        <v>62992002.367478289</v>
      </c>
      <c r="L46" s="7">
        <f t="shared" si="8"/>
        <v>60751793.83257854</v>
      </c>
      <c r="M46" s="35">
        <f>((K46+4/3*L46)/$C$11)^0.5</f>
        <v>320.70724761761164</v>
      </c>
      <c r="N46" s="45">
        <f>(L46/$C$11)^0.5</f>
        <v>208.31259791918924</v>
      </c>
      <c r="O46" s="61">
        <f t="shared" si="9"/>
        <v>1.5395480197603013</v>
      </c>
      <c r="P46" s="61">
        <f t="shared" si="10"/>
        <v>0.13509192645883311</v>
      </c>
    </row>
    <row r="47" spans="2:16">
      <c r="B47" s="44">
        <f t="shared" si="2"/>
        <v>28</v>
      </c>
      <c r="C47" s="7">
        <f t="shared" si="0"/>
        <v>1.3019835975978252E-3</v>
      </c>
      <c r="D47" s="24">
        <f>(3*C47*G47*(1-$C$7)/(8*$C$8))^$C$3</f>
        <v>4.2516349460615589E-7</v>
      </c>
      <c r="E47" s="7">
        <f t="shared" si="1"/>
        <v>81335.625055090699</v>
      </c>
      <c r="F47" s="7">
        <f t="shared" si="3"/>
        <v>0.6</v>
      </c>
      <c r="G47" s="7">
        <f t="shared" si="4"/>
        <v>7.528283624274007E-6</v>
      </c>
      <c r="H47" s="7">
        <f>'SnRough  SnHM '!B32^3</f>
        <v>6.8438942038854603E-2</v>
      </c>
      <c r="I47" s="7">
        <f t="shared" si="5"/>
        <v>77946.640677795251</v>
      </c>
      <c r="J47" s="7">
        <f t="shared" si="6"/>
        <v>32935.200286392355</v>
      </c>
      <c r="K47" s="7">
        <f t="shared" si="7"/>
        <v>64136426.304161355</v>
      </c>
      <c r="L47" s="7">
        <f t="shared" si="8"/>
        <v>61855518.185597867</v>
      </c>
      <c r="M47" s="35">
        <f>((K47+4/3*L47)/$C$11)^0.5</f>
        <v>323.60740163664053</v>
      </c>
      <c r="N47" s="45">
        <f>(L47/$C$11)^0.5</f>
        <v>210.196367689151</v>
      </c>
      <c r="O47" s="61">
        <f t="shared" si="9"/>
        <v>1.5395480197603009</v>
      </c>
      <c r="P47" s="61">
        <f t="shared" si="10"/>
        <v>0.13509192645883278</v>
      </c>
    </row>
    <row r="48" spans="2:16">
      <c r="B48" s="44">
        <f t="shared" si="2"/>
        <v>29</v>
      </c>
      <c r="C48" s="7">
        <f t="shared" si="0"/>
        <v>1.3484830117977474E-3</v>
      </c>
      <c r="D48" s="24">
        <f>(3*C48*G48*(1-$C$7)/(8*$C$8))^$C$3</f>
        <v>4.3261260940746281E-7</v>
      </c>
      <c r="E48" s="7">
        <f t="shared" si="1"/>
        <v>82760.673104036367</v>
      </c>
      <c r="F48" s="7">
        <f t="shared" si="3"/>
        <v>0.6</v>
      </c>
      <c r="G48" s="7">
        <f t="shared" si="4"/>
        <v>7.6574756238649555E-6</v>
      </c>
      <c r="H48" s="7">
        <f>'SnRough  SnHM '!B33^3</f>
        <v>6.9613414762408676E-2</v>
      </c>
      <c r="I48" s="7">
        <f t="shared" si="5"/>
        <v>79312.311724701518</v>
      </c>
      <c r="J48" s="7">
        <f t="shared" si="6"/>
        <v>33512.244390718944</v>
      </c>
      <c r="K48" s="7">
        <f t="shared" si="7"/>
        <v>65260134.262502939</v>
      </c>
      <c r="L48" s="7">
        <f t="shared" si="8"/>
        <v>62939263.290491387</v>
      </c>
      <c r="M48" s="35">
        <f>((K48+4/3*L48)/$C$11)^0.5</f>
        <v>326.42998809978724</v>
      </c>
      <c r="N48" s="45">
        <f>(L48/$C$11)^0.5</f>
        <v>212.02975412914404</v>
      </c>
      <c r="O48" s="61">
        <f t="shared" si="9"/>
        <v>1.5395480197603011</v>
      </c>
      <c r="P48" s="61">
        <f t="shared" si="10"/>
        <v>0.135091926458833</v>
      </c>
    </row>
    <row r="49" spans="2:16">
      <c r="B49" s="44">
        <f t="shared" si="2"/>
        <v>30</v>
      </c>
      <c r="C49" s="7">
        <f t="shared" si="0"/>
        <v>1.3949824259976698E-3</v>
      </c>
      <c r="D49" s="24">
        <f>(3*C49*G49*(1-$C$7)/(8*$C$8))^$C$3</f>
        <v>4.3993142951548857E-7</v>
      </c>
      <c r="E49" s="7">
        <f t="shared" si="1"/>
        <v>84160.795211658682</v>
      </c>
      <c r="F49" s="7">
        <f t="shared" si="3"/>
        <v>0.6</v>
      </c>
      <c r="G49" s="7">
        <f t="shared" si="4"/>
        <v>7.7843044768684534E-6</v>
      </c>
      <c r="H49" s="7">
        <f>'SnRough  SnHM '!B34^3</f>
        <v>7.076640433516776E-2</v>
      </c>
      <c r="I49" s="7">
        <f t="shared" si="5"/>
        <v>80654.095411172908</v>
      </c>
      <c r="J49" s="7">
        <f t="shared" si="6"/>
        <v>34079.195244157563</v>
      </c>
      <c r="K49" s="7">
        <f t="shared" si="7"/>
        <v>66364187.109106407</v>
      </c>
      <c r="L49" s="7">
        <f t="shared" si="8"/>
        <v>64004052.285860017</v>
      </c>
      <c r="M49" s="35">
        <f>((K49+4/3*L49)/$C$11)^0.5</f>
        <v>329.1796334290238</v>
      </c>
      <c r="N49" s="45">
        <f>(L49/$C$11)^0.5</f>
        <v>213.81576229124394</v>
      </c>
      <c r="O49" s="61">
        <f t="shared" si="9"/>
        <v>1.5395480197603006</v>
      </c>
      <c r="P49" s="61">
        <f t="shared" si="10"/>
        <v>0.13509192645883267</v>
      </c>
    </row>
    <row r="50" spans="2:16">
      <c r="B50" s="44">
        <f t="shared" si="2"/>
        <v>31</v>
      </c>
      <c r="C50" s="7">
        <f t="shared" si="0"/>
        <v>1.4414818401975922E-3</v>
      </c>
      <c r="D50" s="24">
        <f>(3*C50*G50*(1-$C$7)/(8*$C$8))^$C$3</f>
        <v>4.4712640640780406E-7</v>
      </c>
      <c r="E50" s="7">
        <f t="shared" si="1"/>
        <v>85537.225573666874</v>
      </c>
      <c r="F50" s="7">
        <f t="shared" si="3"/>
        <v>0.6</v>
      </c>
      <c r="G50" s="7">
        <f t="shared" si="4"/>
        <v>7.9088868727031699E-6</v>
      </c>
      <c r="H50" s="7">
        <f>'SnRough  SnHM '!B35^3</f>
        <v>7.1898971570028822E-2</v>
      </c>
      <c r="I50" s="7">
        <f t="shared" si="5"/>
        <v>81973.174508097421</v>
      </c>
      <c r="J50" s="7">
        <f t="shared" si="6"/>
        <v>34636.552609055238</v>
      </c>
      <c r="K50" s="7">
        <f t="shared" si="7"/>
        <v>67449558.057149842</v>
      </c>
      <c r="L50" s="7">
        <f t="shared" si="8"/>
        <v>65050823.774131477</v>
      </c>
      <c r="M50" s="35">
        <f>((K50+4/3*L50)/$C$11)^0.5</f>
        <v>331.86054488938549</v>
      </c>
      <c r="N50" s="45">
        <f>(L50/$C$11)^0.5</f>
        <v>215.55712496779043</v>
      </c>
      <c r="O50" s="61">
        <f t="shared" si="9"/>
        <v>1.5395480197603011</v>
      </c>
      <c r="P50" s="61">
        <f t="shared" si="10"/>
        <v>0.135091926458833</v>
      </c>
    </row>
    <row r="51" spans="2:16">
      <c r="B51" s="44">
        <f t="shared" si="2"/>
        <v>32</v>
      </c>
      <c r="C51" s="7">
        <f t="shared" si="0"/>
        <v>1.4879812543975143E-3</v>
      </c>
      <c r="D51" s="24">
        <f>(3*C51*G51*(1-$C$7)/(8*$C$8))^$C$3</f>
        <v>4.5420347559588316E-7</v>
      </c>
      <c r="E51" s="7">
        <f t="shared" si="1"/>
        <v>86891.099679212421</v>
      </c>
      <c r="F51" s="7">
        <f t="shared" si="3"/>
        <v>0.6</v>
      </c>
      <c r="G51" s="7">
        <f t="shared" si="4"/>
        <v>8.0313301816129518E-6</v>
      </c>
      <c r="H51" s="7">
        <f>'SnRough  SnHM '!B36^3</f>
        <v>7.3012092560117745E-2</v>
      </c>
      <c r="I51" s="7">
        <f t="shared" si="5"/>
        <v>83270.637192578579</v>
      </c>
      <c r="J51" s="7">
        <f t="shared" si="6"/>
        <v>35184.776278554316</v>
      </c>
      <c r="K51" s="7">
        <f t="shared" si="7"/>
        <v>68517142.485702783</v>
      </c>
      <c r="L51" s="7">
        <f t="shared" si="8"/>
        <v>66080441.291668966</v>
      </c>
      <c r="M51" s="35">
        <f>((K51+4/3*L51)/$C$11)^0.5</f>
        <v>334.47656072186817</v>
      </c>
      <c r="N51" s="45">
        <f>(L51/$C$11)^0.5</f>
        <v>217.25633525477451</v>
      </c>
      <c r="O51" s="61">
        <f t="shared" si="9"/>
        <v>1.5395480197603011</v>
      </c>
      <c r="P51" s="61">
        <f t="shared" si="10"/>
        <v>0.135091926458833</v>
      </c>
    </row>
    <row r="52" spans="2:16">
      <c r="B52" s="44">
        <f t="shared" si="2"/>
        <v>33</v>
      </c>
      <c r="C52" s="7">
        <f t="shared" si="0"/>
        <v>1.5344806685974369E-3</v>
      </c>
      <c r="D52" s="24">
        <f>(3*C52*G52*(1-$C$7)/(8*$C$8))^$C$3</f>
        <v>4.611681126308825E-7</v>
      </c>
      <c r="E52" s="7">
        <f t="shared" si="1"/>
        <v>88223.4650250384</v>
      </c>
      <c r="F52" s="7">
        <f t="shared" si="3"/>
        <v>0.6</v>
      </c>
      <c r="G52" s="7">
        <f t="shared" si="4"/>
        <v>8.1517334654374052E-6</v>
      </c>
      <c r="H52" s="7">
        <f>'SnRough  SnHM '!B37^3</f>
        <v>7.4106667867612774E-2</v>
      </c>
      <c r="I52" s="7">
        <f t="shared" si="5"/>
        <v>84547.487315661798</v>
      </c>
      <c r="J52" s="7">
        <f t="shared" si="6"/>
        <v>35724.290415068361</v>
      </c>
      <c r="K52" s="7">
        <f t="shared" si="7"/>
        <v>69567766.388265833</v>
      </c>
      <c r="L52" s="7">
        <f t="shared" si="8"/>
        <v>67093701.456852153</v>
      </c>
      <c r="M52" s="35">
        <f>((K52+4/3*L52)/$C$11)^0.5</f>
        <v>337.03119291564735</v>
      </c>
      <c r="N52" s="45">
        <f>(L52/$C$11)^0.5</f>
        <v>218.91567433416026</v>
      </c>
      <c r="O52" s="61">
        <f t="shared" si="9"/>
        <v>1.5395480197603009</v>
      </c>
      <c r="P52" s="61">
        <f t="shared" si="10"/>
        <v>0.13509192645883278</v>
      </c>
    </row>
    <row r="53" spans="2:16">
      <c r="B53" s="44">
        <f t="shared" si="2"/>
        <v>34</v>
      </c>
      <c r="C53" s="7">
        <f t="shared" si="0"/>
        <v>1.5809800827973591E-3</v>
      </c>
      <c r="D53" s="24">
        <f>(3*C53*G53*(1-$C$7)/(8*$C$8))^$C$3</f>
        <v>4.6802538152652644E-7</v>
      </c>
      <c r="E53" s="7">
        <f t="shared" si="1"/>
        <v>89535.290378987673</v>
      </c>
      <c r="F53" s="7">
        <f t="shared" si="3"/>
        <v>0.6</v>
      </c>
      <c r="G53" s="7">
        <f t="shared" si="4"/>
        <v>8.2701883515966202E-6</v>
      </c>
      <c r="H53" s="7">
        <f>'SnRough  SnHM '!B38^3</f>
        <v>7.5183530469060178E-2</v>
      </c>
      <c r="I53" s="7">
        <f t="shared" si="5"/>
        <v>85804.653279863182</v>
      </c>
      <c r="J53" s="7">
        <f t="shared" si="6"/>
        <v>36255.487301350637</v>
      </c>
      <c r="K53" s="7">
        <f t="shared" si="7"/>
        <v>70602193.677421242</v>
      </c>
      <c r="L53" s="7">
        <f t="shared" si="8"/>
        <v>68091341.01494959</v>
      </c>
      <c r="M53" s="35">
        <f>((K53+4/3*L53)/$C$11)^0.5</f>
        <v>339.52766388871629</v>
      </c>
      <c r="N53" s="45">
        <f>(L53/$C$11)^0.5</f>
        <v>220.53723529947368</v>
      </c>
      <c r="O53" s="61">
        <f t="shared" si="9"/>
        <v>1.5395480197603011</v>
      </c>
      <c r="P53" s="61">
        <f t="shared" si="10"/>
        <v>0.135091926458833</v>
      </c>
    </row>
    <row r="54" spans="2:16">
      <c r="B54" s="44">
        <f t="shared" si="2"/>
        <v>35</v>
      </c>
      <c r="C54" s="7">
        <f t="shared" si="0"/>
        <v>1.6274794969972817E-3</v>
      </c>
      <c r="D54" s="24">
        <f>(3*C54*G54*(1-$C$7)/(8*$C$8))^$C$3</f>
        <v>4.7477997681751765E-7</v>
      </c>
      <c r="E54" s="7">
        <f t="shared" si="1"/>
        <v>90827.473825959896</v>
      </c>
      <c r="F54" s="7">
        <f t="shared" si="3"/>
        <v>0.6</v>
      </c>
      <c r="G54" s="7">
        <f t="shared" si="4"/>
        <v>8.3867797922605764E-6</v>
      </c>
      <c r="H54" s="7">
        <f>'SnRough  SnHM '!B39^3</f>
        <v>7.6243452656914332E-2</v>
      </c>
      <c r="I54" s="7">
        <f t="shared" si="5"/>
        <v>87042.995749878231</v>
      </c>
      <c r="J54" s="7">
        <f t="shared" si="6"/>
        <v>36778.730598540104</v>
      </c>
      <c r="K54" s="7">
        <f t="shared" si="7"/>
        <v>71621132.52939488</v>
      </c>
      <c r="L54" s="7">
        <f t="shared" si="8"/>
        <v>69074042.957046673</v>
      </c>
      <c r="M54" s="35">
        <f>((K54+4/3*L54)/$C$11)^0.5</f>
        <v>341.96893809664283</v>
      </c>
      <c r="N54" s="45">
        <f>(L54/$C$11)^0.5</f>
        <v>222.12294368699554</v>
      </c>
      <c r="O54" s="61">
        <f t="shared" si="9"/>
        <v>1.5395480197603009</v>
      </c>
      <c r="P54" s="61">
        <f t="shared" si="10"/>
        <v>0.13509192645883278</v>
      </c>
    </row>
    <row r="55" spans="2:16">
      <c r="B55" s="44">
        <f t="shared" si="2"/>
        <v>36</v>
      </c>
      <c r="C55" s="7">
        <f t="shared" si="0"/>
        <v>1.6739789111972036E-3</v>
      </c>
      <c r="D55" s="24">
        <f>(3*C55*G55*(1-$C$7)/(8*$C$8))^$C$3</f>
        <v>4.8143626024702719E-7</v>
      </c>
      <c r="E55" s="7">
        <f t="shared" si="1"/>
        <v>92100.8497863878</v>
      </c>
      <c r="F55" s="7">
        <f t="shared" si="3"/>
        <v>0.6</v>
      </c>
      <c r="G55" s="7">
        <f t="shared" si="4"/>
        <v>8.5015867266215777E-6</v>
      </c>
      <c r="H55" s="7">
        <f>'SnRough  SnHM '!B40^3</f>
        <v>7.7287152060196165E-2</v>
      </c>
      <c r="I55" s="7">
        <f t="shared" si="5"/>
        <v>88263.314378621653</v>
      </c>
      <c r="J55" s="7">
        <f t="shared" si="6"/>
        <v>37294.358188149992</v>
      </c>
      <c r="K55" s="7">
        <f t="shared" si="7"/>
        <v>72625240.918408394</v>
      </c>
      <c r="L55" s="7">
        <f t="shared" si="8"/>
        <v>70042441.857577682</v>
      </c>
      <c r="M55" s="35">
        <f>((K55+4/3*L55)/$C$11)^0.5</f>
        <v>344.35774939441211</v>
      </c>
      <c r="N55" s="45">
        <f>(L55/$C$11)^0.5</f>
        <v>223.67457524840745</v>
      </c>
      <c r="O55" s="61">
        <f t="shared" si="9"/>
        <v>1.5395480197603009</v>
      </c>
      <c r="P55" s="61">
        <f t="shared" si="10"/>
        <v>0.13509192645883278</v>
      </c>
    </row>
    <row r="56" spans="2:16">
      <c r="B56" s="44">
        <f t="shared" si="2"/>
        <v>37</v>
      </c>
      <c r="C56" s="7">
        <f t="shared" si="0"/>
        <v>1.7204783253971262E-3</v>
      </c>
      <c r="D56" s="24">
        <f>(3*C56*G56*(1-$C$7)/(8*$C$8))^$C$3</f>
        <v>4.8799829289855942E-7</v>
      </c>
      <c r="E56" s="7">
        <f t="shared" si="1"/>
        <v>93356.195163202661</v>
      </c>
      <c r="F56" s="7">
        <f t="shared" si="3"/>
        <v>0.6</v>
      </c>
      <c r="G56" s="7">
        <f t="shared" si="4"/>
        <v>8.6146826609724888E-6</v>
      </c>
      <c r="H56" s="7">
        <f>'SnRough  SnHM '!B41^3</f>
        <v>7.8315296917931709E-2</v>
      </c>
      <c r="I56" s="7">
        <f t="shared" si="5"/>
        <v>89466.35369806923</v>
      </c>
      <c r="J56" s="7">
        <f t="shared" si="6"/>
        <v>37802.684661156003</v>
      </c>
      <c r="K56" s="7">
        <f t="shared" si="7"/>
        <v>73615131.463809907</v>
      </c>
      <c r="L56" s="7">
        <f t="shared" si="8"/>
        <v>70997128.549075812</v>
      </c>
      <c r="M56" s="35">
        <f>((K56+4/3*L56)/$C$11)^0.5</f>
        <v>346.6966248231239</v>
      </c>
      <c r="N56" s="45">
        <f>(L56/$C$11)^0.5</f>
        <v>225.19377140123413</v>
      </c>
      <c r="O56" s="61">
        <f t="shared" si="9"/>
        <v>1.5395480197603009</v>
      </c>
      <c r="P56" s="61">
        <f t="shared" si="10"/>
        <v>0.13509192645883278</v>
      </c>
    </row>
    <row r="57" spans="2:16">
      <c r="B57" s="44">
        <f t="shared" si="2"/>
        <v>38</v>
      </c>
      <c r="C57" s="7">
        <f t="shared" si="0"/>
        <v>1.7669777395970484E-3</v>
      </c>
      <c r="D57" s="24">
        <f>(3*C57*G57*(1-$C$7)/(8*$C$8))^$C$3</f>
        <v>4.9446986344513491E-7</v>
      </c>
      <c r="E57" s="7">
        <f t="shared" si="1"/>
        <v>94594.234746025802</v>
      </c>
      <c r="F57" s="7">
        <f t="shared" si="3"/>
        <v>0.6</v>
      </c>
      <c r="G57" s="7">
        <f t="shared" si="4"/>
        <v>8.7261361787284474E-6</v>
      </c>
      <c r="H57" s="7">
        <f>'SnRough  SnHM '!B42^3</f>
        <v>7.932851071571316E-2</v>
      </c>
      <c r="I57" s="7">
        <f t="shared" si="5"/>
        <v>90652.808298274744</v>
      </c>
      <c r="J57" s="7">
        <f t="shared" si="6"/>
        <v>38304.003506313267</v>
      </c>
      <c r="K57" s="7">
        <f t="shared" si="7"/>
        <v>74591375.691497192</v>
      </c>
      <c r="L57" s="7">
        <f t="shared" si="8"/>
        <v>71938654.232046068</v>
      </c>
      <c r="M57" s="35">
        <f>((K57+4/3*L57)/$C$11)^0.5</f>
        <v>348.98790537191286</v>
      </c>
      <c r="N57" s="45">
        <f>(L57/$C$11)^0.5</f>
        <v>226.6820527145677</v>
      </c>
      <c r="O57" s="61">
        <f t="shared" si="9"/>
        <v>1.5395480197603009</v>
      </c>
      <c r="P57" s="61">
        <f t="shared" si="10"/>
        <v>0.13509192645883278</v>
      </c>
    </row>
    <row r="58" spans="2:16">
      <c r="B58" s="44">
        <f t="shared" si="2"/>
        <v>39</v>
      </c>
      <c r="C58" s="7">
        <f t="shared" si="0"/>
        <v>1.8134771537969708E-3</v>
      </c>
      <c r="D58" s="24">
        <f>(3*C58*G58*(1-$C$7)/(8*$C$8))^$C$3</f>
        <v>5.0085451307433593E-7</v>
      </c>
      <c r="E58" s="7">
        <f t="shared" si="1"/>
        <v>95815.645979438181</v>
      </c>
      <c r="F58" s="7">
        <f t="shared" si="3"/>
        <v>0.6</v>
      </c>
      <c r="G58" s="7">
        <f t="shared" si="4"/>
        <v>8.8360113904660085E-6</v>
      </c>
      <c r="H58" s="7">
        <f>'SnRough  SnHM '!B43^3</f>
        <v>8.0327376276963708E-2</v>
      </c>
      <c r="I58" s="7">
        <f t="shared" si="5"/>
        <v>91823.327396961598</v>
      </c>
      <c r="J58" s="7">
        <f t="shared" si="6"/>
        <v>38798.589040969688</v>
      </c>
      <c r="K58" s="7">
        <f t="shared" si="7"/>
        <v>75554507.793891057</v>
      </c>
      <c r="L58" s="7">
        <f t="shared" si="8"/>
        <v>72867534.101220995</v>
      </c>
      <c r="M58" s="35">
        <f>((K58+4/3*L58)/$C$11)^0.5</f>
        <v>351.23376416859099</v>
      </c>
      <c r="N58" s="45">
        <f>(L58/$C$11)^0.5</f>
        <v>228.14083072464095</v>
      </c>
      <c r="O58" s="61">
        <f t="shared" si="9"/>
        <v>1.5395480197603009</v>
      </c>
      <c r="P58" s="61">
        <f t="shared" si="10"/>
        <v>0.13509192645883278</v>
      </c>
    </row>
    <row r="59" spans="2:16">
      <c r="B59" s="44">
        <f t="shared" si="2"/>
        <v>40</v>
      </c>
      <c r="C59" s="7">
        <f t="shared" si="0"/>
        <v>1.859976567996893E-3</v>
      </c>
      <c r="D59" s="24">
        <f>(3*C59*G59*(1-$C$7)/(8*$C$8))^$C$3</f>
        <v>5.0715555755514891E-7</v>
      </c>
      <c r="E59" s="7">
        <f t="shared" si="1"/>
        <v>97021.063184463259</v>
      </c>
      <c r="F59" s="7">
        <f t="shared" si="3"/>
        <v>0.6</v>
      </c>
      <c r="G59" s="7">
        <f t="shared" si="4"/>
        <v>8.9443683323841339E-6</v>
      </c>
      <c r="H59" s="7">
        <f>'SnRough  SnHM '!B44^3</f>
        <v>8.1312439385310312E-2</v>
      </c>
      <c r="I59" s="7">
        <f t="shared" si="5"/>
        <v>92978.518885110636</v>
      </c>
      <c r="J59" s="7">
        <f t="shared" si="6"/>
        <v>39286.698120469278</v>
      </c>
      <c r="K59" s="7">
        <f t="shared" si="7"/>
        <v>76505027.958744943</v>
      </c>
      <c r="L59" s="7">
        <f t="shared" si="8"/>
        <v>73784250.555986762</v>
      </c>
      <c r="M59" s="35">
        <f>((K59+4/3*L59)/$C$11)^0.5</f>
        <v>353.43622247470074</v>
      </c>
      <c r="N59" s="45">
        <f>(L59/$C$11)^0.5</f>
        <v>229.57141832427467</v>
      </c>
      <c r="O59" s="61">
        <f t="shared" si="9"/>
        <v>1.5395480197603009</v>
      </c>
      <c r="P59" s="61">
        <f t="shared" si="10"/>
        <v>0.13509192645883278</v>
      </c>
    </row>
    <row r="60" spans="2:16">
      <c r="B60" s="44">
        <f t="shared" si="2"/>
        <v>41</v>
      </c>
      <c r="C60" s="7">
        <f t="shared" si="0"/>
        <v>1.9064759821968153E-3</v>
      </c>
      <c r="D60" s="24">
        <f>(3*C60*G60*(1-$C$7)/(8*$C$8))^$C$3</f>
        <v>5.133761068373437E-7</v>
      </c>
      <c r="E60" s="7">
        <f t="shared" si="1"/>
        <v>98211.08130801357</v>
      </c>
      <c r="F60" s="7">
        <f t="shared" si="3"/>
        <v>0.6</v>
      </c>
      <c r="G60" s="7">
        <f t="shared" si="4"/>
        <v>9.0512633202353405E-6</v>
      </c>
      <c r="H60" s="7">
        <f>'SnRough  SnHM '!B45^3</f>
        <v>8.2284212002139451E-2</v>
      </c>
      <c r="I60" s="7">
        <f t="shared" si="5"/>
        <v>94118.952920179683</v>
      </c>
      <c r="J60" s="7">
        <f t="shared" si="6"/>
        <v>39768.571656413951</v>
      </c>
      <c r="K60" s="7">
        <f t="shared" si="7"/>
        <v>77443405.325735182</v>
      </c>
      <c r="L60" s="7">
        <f t="shared" si="8"/>
        <v>74689256.051826999</v>
      </c>
      <c r="M60" s="35">
        <f>((K60+4/3*L60)/$C$11)^0.5</f>
        <v>355.59716379784953</v>
      </c>
      <c r="N60" s="45">
        <f>(L60/$C$11)^0.5</f>
        <v>230.97503892942166</v>
      </c>
      <c r="O60" s="61">
        <f t="shared" si="9"/>
        <v>1.5395480197603009</v>
      </c>
      <c r="P60" s="61">
        <f t="shared" si="10"/>
        <v>0.13509192645883278</v>
      </c>
    </row>
    <row r="61" spans="2:16">
      <c r="B61" s="44">
        <f t="shared" si="2"/>
        <v>42</v>
      </c>
      <c r="C61" s="7">
        <f t="shared" si="0"/>
        <v>1.9529753963967377E-3</v>
      </c>
      <c r="D61" s="24">
        <f>(3*C61*G61*(1-$C$7)/(8*$C$8))^$C$3</f>
        <v>5.1951908251244883E-7</v>
      </c>
      <c r="E61" s="7">
        <f t="shared" si="1"/>
        <v>99386.259263251064</v>
      </c>
      <c r="F61" s="7">
        <f t="shared" si="3"/>
        <v>0.6</v>
      </c>
      <c r="G61" s="7">
        <f t="shared" si="4"/>
        <v>9.156749264663629E-6</v>
      </c>
      <c r="H61" s="7">
        <f>'SnRough  SnHM '!B46^3</f>
        <v>8.3243175133305716E-2</v>
      </c>
      <c r="I61" s="7">
        <f t="shared" si="5"/>
        <v>95245.165127282278</v>
      </c>
      <c r="J61" s="7">
        <f t="shared" si="6"/>
        <v>40244.4359692742</v>
      </c>
      <c r="K61" s="7">
        <f t="shared" si="7"/>
        <v>78370080.620469972</v>
      </c>
      <c r="L61" s="7">
        <f t="shared" si="8"/>
        <v>75582975.640657485</v>
      </c>
      <c r="M61" s="35">
        <f>((K61+4/3*L61)/$C$11)^0.5</f>
        <v>357.71834638309662</v>
      </c>
      <c r="N61" s="45">
        <f>(L61/$C$11)^0.5</f>
        <v>232.35283459283809</v>
      </c>
      <c r="O61" s="61">
        <f t="shared" si="9"/>
        <v>1.5395480197603009</v>
      </c>
      <c r="P61" s="61">
        <f t="shared" si="10"/>
        <v>0.13509192645883278</v>
      </c>
    </row>
    <row r="62" spans="2:16">
      <c r="B62" s="44">
        <f t="shared" si="2"/>
        <v>43</v>
      </c>
      <c r="C62" s="7">
        <f t="shared" si="0"/>
        <v>1.9994748105966603E-3</v>
      </c>
      <c r="D62" s="24">
        <f>(3*C62*G62*(1-$C$7)/(8*$C$8))^$C$3</f>
        <v>5.2558723341480575E-7</v>
      </c>
      <c r="E62" s="7">
        <f t="shared" si="1"/>
        <v>100547.12291413675</v>
      </c>
      <c r="F62" s="7">
        <f t="shared" si="3"/>
        <v>0.6</v>
      </c>
      <c r="G62" s="7">
        <f t="shared" si="4"/>
        <v>9.2608759529725435E-6</v>
      </c>
      <c r="H62" s="7">
        <f>'SnRough  SnHM '!B47^3</f>
        <v>8.4189781390659482E-2</v>
      </c>
      <c r="I62" s="7">
        <f t="shared" si="5"/>
        <v>96357.659459381059</v>
      </c>
      <c r="J62" s="7">
        <f t="shared" si="6"/>
        <v>40714.503996921572</v>
      </c>
      <c r="K62" s="7">
        <f t="shared" si="7"/>
        <v>79285468.507927403</v>
      </c>
      <c r="L62" s="7">
        <f t="shared" si="8"/>
        <v>76465809.240568027</v>
      </c>
      <c r="M62" s="35">
        <f>((K62+4/3*L62)/$C$11)^0.5</f>
        <v>359.80141430346657</v>
      </c>
      <c r="N62" s="45">
        <f>(L62/$C$11)^0.5</f>
        <v>233.70587320782997</v>
      </c>
      <c r="O62" s="61">
        <f t="shared" si="9"/>
        <v>1.5395480197603009</v>
      </c>
      <c r="P62" s="61">
        <f t="shared" si="10"/>
        <v>0.13509192645883278</v>
      </c>
    </row>
    <row r="63" spans="2:16">
      <c r="B63" s="44">
        <f t="shared" si="2"/>
        <v>44</v>
      </c>
      <c r="C63" s="7">
        <f t="shared" si="0"/>
        <v>2.0459742247965823E-3</v>
      </c>
      <c r="D63" s="24">
        <f>(3*C63*G63*(1-$C$7)/(8*$C$8))^$C$3</f>
        <v>5.3158314959925399E-7</v>
      </c>
      <c r="E63" s="7">
        <f t="shared" si="1"/>
        <v>101694.16774942249</v>
      </c>
      <c r="F63" s="7">
        <f t="shared" si="3"/>
        <v>0.6</v>
      </c>
      <c r="G63" s="7">
        <f t="shared" si="4"/>
        <v>9.3636903015915298E-6</v>
      </c>
      <c r="H63" s="7">
        <f>'SnRough  SnHM '!B48^3</f>
        <v>8.5124457287195726E-2</v>
      </c>
      <c r="I63" s="7">
        <f t="shared" si="5"/>
        <v>97456.910759863225</v>
      </c>
      <c r="J63" s="7">
        <f t="shared" si="6"/>
        <v>41178.976377406994</v>
      </c>
      <c r="K63" s="7">
        <f t="shared" si="7"/>
        <v>80189959.701005995</v>
      </c>
      <c r="L63" s="7">
        <f t="shared" si="8"/>
        <v>77338133.669385716</v>
      </c>
      <c r="M63" s="35">
        <f>((K63+4/3*L63)/$C$11)^0.5</f>
        <v>361.84790733537574</v>
      </c>
      <c r="N63" s="45">
        <f>(L63/$C$11)^0.5</f>
        <v>235.03515492275028</v>
      </c>
      <c r="O63" s="61">
        <f t="shared" si="9"/>
        <v>1.5395480197603009</v>
      </c>
      <c r="P63" s="61">
        <f t="shared" si="10"/>
        <v>0.13509192645883278</v>
      </c>
    </row>
    <row r="64" spans="2:16">
      <c r="B64" s="44">
        <f t="shared" si="2"/>
        <v>45</v>
      </c>
      <c r="C64" s="7">
        <f t="shared" si="0"/>
        <v>2.0924736389965047E-3</v>
      </c>
      <c r="D64" s="24">
        <f>(3*C64*G64*(1-$C$7)/(8*$C$8))^$C$3</f>
        <v>5.3750927489728531E-7</v>
      </c>
      <c r="E64" s="7">
        <f t="shared" si="1"/>
        <v>102827.86128469805</v>
      </c>
      <c r="F64" s="7">
        <f t="shared" si="3"/>
        <v>0.6</v>
      </c>
      <c r="G64" s="7">
        <f t="shared" si="4"/>
        <v>9.4652365828818117E-6</v>
      </c>
      <c r="H64" s="7">
        <f>'SnRough  SnHM '!B49^3</f>
        <v>8.6047605298925564E-2</v>
      </c>
      <c r="I64" s="7">
        <f t="shared" si="5"/>
        <v>98543.367064502308</v>
      </c>
      <c r="J64" s="7">
        <f t="shared" si="6"/>
        <v>41638.042421620688</v>
      </c>
      <c r="K64" s="7">
        <f t="shared" si="7"/>
        <v>81083922.854635864</v>
      </c>
      <c r="L64" s="7">
        <f t="shared" si="8"/>
        <v>78200304.471425235</v>
      </c>
      <c r="M64" s="35">
        <f>((K64+4/3*L64)/$C$11)^0.5</f>
        <v>363.8592697764999</v>
      </c>
      <c r="N64" s="45">
        <f>(L64/$C$11)^0.5</f>
        <v>236.34161786856819</v>
      </c>
      <c r="O64" s="61">
        <f t="shared" si="9"/>
        <v>1.5395480197603009</v>
      </c>
      <c r="P64" s="61">
        <f t="shared" si="10"/>
        <v>0.13509192645883278</v>
      </c>
    </row>
    <row r="65" spans="2:16">
      <c r="B65" s="44">
        <f t="shared" si="2"/>
        <v>46</v>
      </c>
      <c r="C65" s="7">
        <f t="shared" si="0"/>
        <v>2.138973053196427E-3</v>
      </c>
      <c r="D65" s="24">
        <f>(3*C65*G65*(1-$C$7)/(8*$C$8))^$C$3</f>
        <v>5.433679182244876E-7</v>
      </c>
      <c r="E65" s="7">
        <f t="shared" si="1"/>
        <v>103948.64522555415</v>
      </c>
      <c r="F65" s="7">
        <f t="shared" si="3"/>
        <v>0.6</v>
      </c>
      <c r="G65" s="7">
        <f t="shared" si="4"/>
        <v>9.5655566294008554E-6</v>
      </c>
      <c r="H65" s="7">
        <f>'SnRough  SnHM '!B50^3</f>
        <v>8.6959605721825955E-2</v>
      </c>
      <c r="I65" s="7">
        <f t="shared" si="5"/>
        <v>99617.451674489392</v>
      </c>
      <c r="J65" s="7">
        <f t="shared" si="6"/>
        <v>42091.880989220859</v>
      </c>
      <c r="K65" s="7">
        <f t="shared" si="7"/>
        <v>81967706.271520123</v>
      </c>
      <c r="L65" s="7">
        <f t="shared" si="8"/>
        <v>79052657.562568173</v>
      </c>
      <c r="M65" s="35">
        <f>((K65+4/3*L65)/$C$11)^0.5</f>
        <v>365.83685834016006</v>
      </c>
      <c r="N65" s="45">
        <f>(L65/$C$11)^0.5</f>
        <v>237.62614328659836</v>
      </c>
      <c r="O65" s="61">
        <f t="shared" si="9"/>
        <v>1.5395480197603011</v>
      </c>
      <c r="P65" s="61">
        <f t="shared" si="10"/>
        <v>0.135091926458833</v>
      </c>
    </row>
    <row r="66" spans="2:16">
      <c r="B66" s="44">
        <f t="shared" si="2"/>
        <v>47</v>
      </c>
      <c r="C66" s="7">
        <f t="shared" si="0"/>
        <v>2.1854724673963494E-3</v>
      </c>
      <c r="D66" s="24">
        <f>(3*C66*G66*(1-$C$7)/(8*$C$8))^$C$3</f>
        <v>5.4916126378777691E-7</v>
      </c>
      <c r="E66" s="7">
        <f t="shared" si="1"/>
        <v>105056.93742027036</v>
      </c>
      <c r="F66" s="7">
        <f t="shared" si="3"/>
        <v>0.6</v>
      </c>
      <c r="G66" s="7">
        <f t="shared" si="4"/>
        <v>9.6646900183041534E-6</v>
      </c>
      <c r="H66" s="7">
        <f>'SnRough  SnHM '!B51^3</f>
        <v>8.7860818348219571E-2</v>
      </c>
      <c r="I66" s="7">
        <f t="shared" si="5"/>
        <v>100679.5650277591</v>
      </c>
      <c r="J66" s="7">
        <f t="shared" si="6"/>
        <v>42540.661279334818</v>
      </c>
      <c r="K66" s="7">
        <f t="shared" si="7"/>
        <v>82841639.441908225</v>
      </c>
      <c r="L66" s="7">
        <f t="shared" si="8"/>
        <v>79895510.715276971</v>
      </c>
      <c r="M66" s="35">
        <f>((K66+4/3*L66)/$C$11)^0.5</f>
        <v>367.78194924077104</v>
      </c>
      <c r="N66" s="45">
        <f>(L66/$C$11)^0.5</f>
        <v>238.88956013079255</v>
      </c>
      <c r="O66" s="61">
        <f t="shared" si="9"/>
        <v>1.5395480197603011</v>
      </c>
      <c r="P66" s="61">
        <f t="shared" si="10"/>
        <v>0.135091926458833</v>
      </c>
    </row>
    <row r="67" spans="2:16">
      <c r="B67" s="44">
        <f t="shared" si="2"/>
        <v>48</v>
      </c>
      <c r="C67" s="7">
        <f t="shared" si="0"/>
        <v>2.2319718815962718E-3</v>
      </c>
      <c r="D67" s="24">
        <f>(3*C67*G67*(1-$C$7)/(8*$C$8))^$C$3</f>
        <v>5.5489138032055395E-7</v>
      </c>
      <c r="E67" s="7">
        <f t="shared" si="1"/>
        <v>106153.13362654074</v>
      </c>
      <c r="F67" s="7">
        <f t="shared" si="3"/>
        <v>0.6</v>
      </c>
      <c r="G67" s="7">
        <f t="shared" si="4"/>
        <v>9.7626742381969636E-6</v>
      </c>
      <c r="H67" s="7">
        <f>'SnRough  SnHM '!B52^3</f>
        <v>8.8751583983608759E-2</v>
      </c>
      <c r="I67" s="7">
        <f t="shared" si="5"/>
        <v>101730.08639210156</v>
      </c>
      <c r="J67" s="7">
        <f t="shared" si="6"/>
        <v>42984.543545958404</v>
      </c>
      <c r="K67" s="7">
        <f t="shared" si="7"/>
        <v>83706034.436730504</v>
      </c>
      <c r="L67" s="7">
        <f t="shared" si="8"/>
        <v>80729164.902184814</v>
      </c>
      <c r="M67" s="35">
        <f>((K67+4/3*L67)/$C$11)^0.5</f>
        <v>369.695744568593</v>
      </c>
      <c r="N67" s="45">
        <f>(L67/$C$11)^0.5</f>
        <v>240.13264920840376</v>
      </c>
      <c r="O67" s="61">
        <f t="shared" si="9"/>
        <v>1.5395480197603009</v>
      </c>
      <c r="P67" s="61">
        <f t="shared" si="10"/>
        <v>0.13509192645883278</v>
      </c>
    </row>
    <row r="68" spans="2:16">
      <c r="B68" s="44">
        <f t="shared" si="2"/>
        <v>49</v>
      </c>
      <c r="C68" s="7">
        <f t="shared" si="0"/>
        <v>2.2784712957961942E-3</v>
      </c>
      <c r="D68" s="24">
        <f>(3*C68*G68*(1-$C$7)/(8*$C$8))^$C$3</f>
        <v>5.6056022945653013E-7</v>
      </c>
      <c r="E68" s="7">
        <f t="shared" si="1"/>
        <v>107237.60911342315</v>
      </c>
      <c r="F68" s="7">
        <f t="shared" si="3"/>
        <v>0.6</v>
      </c>
      <c r="G68" s="7">
        <f t="shared" si="4"/>
        <v>9.8595448404345925E-6</v>
      </c>
      <c r="H68" s="7">
        <f>'SnRough  SnHM '!B53^3</f>
        <v>8.9632225822132663E-2</v>
      </c>
      <c r="I68" s="7">
        <f t="shared" si="5"/>
        <v>102769.37540036386</v>
      </c>
      <c r="J68" s="7">
        <f t="shared" si="6"/>
        <v>43423.67974663261</v>
      </c>
      <c r="K68" s="7">
        <f t="shared" si="7"/>
        <v>84561187.170799896</v>
      </c>
      <c r="L68" s="7">
        <f t="shared" si="8"/>
        <v>81553905.514373556</v>
      </c>
      <c r="M68" s="35">
        <f>((K68+4/3*L68)/$C$11)^0.5</f>
        <v>371.57937803827065</v>
      </c>
      <c r="N68" s="45">
        <f>(L68/$C$11)^0.5</f>
        <v>241.35614691389978</v>
      </c>
      <c r="O68" s="61">
        <f t="shared" si="9"/>
        <v>1.5395480197603009</v>
      </c>
      <c r="P68" s="61">
        <f t="shared" si="10"/>
        <v>0.13509192645883278</v>
      </c>
    </row>
    <row r="69" spans="2:16">
      <c r="B69" s="44">
        <f t="shared" si="2"/>
        <v>50</v>
      </c>
      <c r="C69" s="7">
        <f t="shared" si="0"/>
        <v>2.3249707099961166E-3</v>
      </c>
      <c r="D69" s="24">
        <f>(3*C69*G69*(1-$C$7)/(8*$C$8))^$C$3</f>
        <v>5.6616967333851108E-7</v>
      </c>
      <c r="E69" s="7">
        <f t="shared" si="1"/>
        <v>108310.72011693256</v>
      </c>
      <c r="F69" s="7">
        <f t="shared" si="3"/>
        <v>0.6</v>
      </c>
      <c r="G69" s="7">
        <f t="shared" si="4"/>
        <v>9.9553355766085666E-6</v>
      </c>
      <c r="H69" s="7">
        <f>'SnRough  SnHM '!B54^3</f>
        <v>9.0503050696441517E-2</v>
      </c>
      <c r="I69" s="7">
        <f t="shared" si="5"/>
        <v>103797.77344539372</v>
      </c>
      <c r="J69" s="7">
        <f t="shared" si="6"/>
        <v>43858.214131856497</v>
      </c>
      <c r="K69" s="7">
        <f t="shared" si="7"/>
        <v>85407378.550606072</v>
      </c>
      <c r="L69" s="7">
        <f t="shared" si="8"/>
        <v>82370003.468348607</v>
      </c>
      <c r="M69" s="35">
        <f>((K69+4/3*L69)/$C$11)^0.5</f>
        <v>373.43392018414482</v>
      </c>
      <c r="N69" s="45">
        <f>(L69/$C$11)^0.5</f>
        <v>242.5607486035326</v>
      </c>
      <c r="O69" s="61">
        <f t="shared" si="9"/>
        <v>1.5395480197603011</v>
      </c>
      <c r="P69" s="61">
        <f t="shared" si="10"/>
        <v>0.135091926458833</v>
      </c>
    </row>
    <row r="70" spans="2:16">
      <c r="B70" s="44">
        <f t="shared" si="2"/>
        <v>51</v>
      </c>
      <c r="C70" s="7">
        <f t="shared" si="0"/>
        <v>2.3714701241960385E-3</v>
      </c>
      <c r="D70" s="24">
        <f>(3*C70*G70*(1-$C$7)/(8*$C$8))^$C$3</f>
        <v>5.7172148154581825E-7</v>
      </c>
      <c r="E70" s="7">
        <f t="shared" si="1"/>
        <v>109372.80516528698</v>
      </c>
      <c r="F70" s="7">
        <f t="shared" si="3"/>
        <v>0.6</v>
      </c>
      <c r="G70" s="7">
        <f t="shared" si="4"/>
        <v>1.0050078523729828E-5</v>
      </c>
      <c r="H70" s="7">
        <f>'SnRough  SnHM '!B55^3</f>
        <v>9.1364350215725698E-2</v>
      </c>
      <c r="I70" s="7">
        <f t="shared" si="5"/>
        <v>104815.60495006668</v>
      </c>
      <c r="J70" s="7">
        <f t="shared" si="6"/>
        <v>44288.28378171831</v>
      </c>
      <c r="K70" s="7">
        <f t="shared" si="7"/>
        <v>86244875.519325465</v>
      </c>
      <c r="L70" s="7">
        <f t="shared" si="8"/>
        <v>83177716.213884667</v>
      </c>
      <c r="M70" s="35">
        <f>((K70+4/3*L70)/$C$11)^0.5</f>
        <v>375.26038306548691</v>
      </c>
      <c r="N70" s="45">
        <f>(L70/$C$11)^0.5</f>
        <v>243.74711165158254</v>
      </c>
      <c r="O70" s="61">
        <f t="shared" si="9"/>
        <v>1.5395480197603011</v>
      </c>
      <c r="P70" s="61">
        <f t="shared" si="10"/>
        <v>0.135091926458833</v>
      </c>
    </row>
    <row r="71" spans="2:16">
      <c r="B71" s="44">
        <f t="shared" si="2"/>
        <v>52</v>
      </c>
      <c r="C71" s="7">
        <f t="shared" si="0"/>
        <v>2.4179695383959609E-3</v>
      </c>
      <c r="D71" s="24">
        <f>(3*C71*G71*(1-$C$7)/(8*$C$8))^$C$3</f>
        <v>5.7721733741349804E-7</v>
      </c>
      <c r="E71" s="7">
        <f t="shared" si="1"/>
        <v>110424.18628779962</v>
      </c>
      <c r="F71" s="7">
        <f t="shared" si="3"/>
        <v>0.6</v>
      </c>
      <c r="G71" s="7">
        <f t="shared" si="4"/>
        <v>1.0143804198427724E-5</v>
      </c>
      <c r="H71" s="7">
        <f>'SnRough  SnHM '!B56^3</f>
        <v>9.2216401803888404E-2</v>
      </c>
      <c r="I71" s="7">
        <f t="shared" si="5"/>
        <v>105823.17852580798</v>
      </c>
      <c r="J71" s="7">
        <f t="shared" si="6"/>
        <v>44714.019095411815</v>
      </c>
      <c r="K71" s="7">
        <f t="shared" si="7"/>
        <v>87073932.010081455</v>
      </c>
      <c r="L71" s="7">
        <f t="shared" si="8"/>
        <v>83977288.653384894</v>
      </c>
      <c r="M71" s="35">
        <f>((K71+4/3*L71)/$C$11)^0.5</f>
        <v>377.05972453653493</v>
      </c>
      <c r="N71" s="45">
        <f>(L71/$C$11)^0.5</f>
        <v>244.91585822392278</v>
      </c>
      <c r="O71" s="61">
        <f t="shared" si="9"/>
        <v>1.5395480197603009</v>
      </c>
      <c r="P71" s="61">
        <f t="shared" si="10"/>
        <v>0.13509192645883278</v>
      </c>
    </row>
    <row r="72" spans="2:16">
      <c r="B72" s="44">
        <f t="shared" si="2"/>
        <v>53</v>
      </c>
      <c r="C72" s="7">
        <f t="shared" si="0"/>
        <v>2.4644689525958833E-3</v>
      </c>
      <c r="D72" s="24">
        <f>(3*C72*G72*(1-$C$7)/(8*$C$8))^$C$3</f>
        <v>5.8265884380735066E-7</v>
      </c>
      <c r="E72" s="7">
        <f t="shared" si="1"/>
        <v>111465.17011966708</v>
      </c>
      <c r="F72" s="7">
        <f t="shared" si="3"/>
        <v>0.6</v>
      </c>
      <c r="G72" s="7">
        <f t="shared" si="4"/>
        <v>1.0236541661322078E-5</v>
      </c>
      <c r="H72" s="7">
        <f>'SnRough  SnHM '!B57^3</f>
        <v>9.305946964838252E-2</v>
      </c>
      <c r="I72" s="7">
        <f t="shared" si="5"/>
        <v>106820.78803134762</v>
      </c>
      <c r="J72" s="7">
        <f t="shared" si="6"/>
        <v>45135.544238597577</v>
      </c>
      <c r="K72" s="7">
        <f t="shared" si="7"/>
        <v>87894789.817114577</v>
      </c>
      <c r="L72" s="7">
        <f t="shared" si="8"/>
        <v>84768953.982069314</v>
      </c>
      <c r="M72" s="35">
        <f>((K72+4/3*L72)/$C$11)^0.5</f>
        <v>378.83285212912926</v>
      </c>
      <c r="N72" s="45">
        <f>(L72/$C$11)^0.5</f>
        <v>246.06757779995158</v>
      </c>
      <c r="O72" s="61">
        <f t="shared" si="9"/>
        <v>1.5395480197603011</v>
      </c>
      <c r="P72" s="61">
        <f t="shared" si="10"/>
        <v>0.135091926458833</v>
      </c>
    </row>
    <row r="73" spans="2:16">
      <c r="B73" s="44">
        <f t="shared" si="2"/>
        <v>54</v>
      </c>
      <c r="C73" s="7">
        <f t="shared" si="0"/>
        <v>2.5109683667958057E-3</v>
      </c>
      <c r="D73" s="24">
        <f>(3*C73*G73*(1-$C$7)/(8*$C$8))^$C$3</f>
        <v>5.8804752841098743E-7</v>
      </c>
      <c r="E73" s="7">
        <f t="shared" si="1"/>
        <v>112496.04891340628</v>
      </c>
      <c r="F73" s="7">
        <f t="shared" si="3"/>
        <v>0.6</v>
      </c>
      <c r="G73" s="7">
        <f t="shared" si="4"/>
        <v>1.032831861258225E-5</v>
      </c>
      <c r="H73" s="7">
        <f>'SnRough  SnHM '!B58^3</f>
        <v>9.3893805568929553E-2</v>
      </c>
      <c r="I73" s="7">
        <f t="shared" si="5"/>
        <v>107808.71354201436</v>
      </c>
      <c r="J73" s="7">
        <f t="shared" si="6"/>
        <v>45552.977552963806</v>
      </c>
      <c r="K73" s="7">
        <f t="shared" si="7"/>
        <v>88707679.393341422</v>
      </c>
      <c r="L73" s="7">
        <f t="shared" si="8"/>
        <v>85552934.457169756</v>
      </c>
      <c r="M73" s="35">
        <f>((K73+4/3*L73)/$C$11)^0.5</f>
        <v>380.5806265896959</v>
      </c>
      <c r="N73" s="45">
        <f>(L73/$C$11)^0.5</f>
        <v>247.20282947000911</v>
      </c>
      <c r="O73" s="61">
        <f t="shared" si="9"/>
        <v>1.5395480197603011</v>
      </c>
      <c r="P73" s="61">
        <f t="shared" si="10"/>
        <v>0.135091926458833</v>
      </c>
    </row>
    <row r="74" spans="2:16">
      <c r="B74" s="44">
        <f t="shared" si="2"/>
        <v>55</v>
      </c>
      <c r="C74" s="7">
        <f t="shared" si="0"/>
        <v>2.5574677809957281E-3</v>
      </c>
      <c r="D74" s="24">
        <f>(3*C74*G74*(1-$C$7)/(8*$C$8))^$C$3</f>
        <v>5.9338484857437484E-7</v>
      </c>
      <c r="E74" s="7">
        <f t="shared" si="1"/>
        <v>113517.10146640215</v>
      </c>
      <c r="F74" s="7">
        <f t="shared" si="3"/>
        <v>0.6</v>
      </c>
      <c r="G74" s="7">
        <f t="shared" si="4"/>
        <v>1.0419161479565943E-5</v>
      </c>
      <c r="H74" s="7">
        <f>'SnRough  SnHM '!B59^3</f>
        <v>9.4719649814235848E-2</v>
      </c>
      <c r="I74" s="7">
        <f t="shared" si="5"/>
        <v>108787.2222386354</v>
      </c>
      <c r="J74" s="7">
        <f t="shared" si="6"/>
        <v>45966.431931817766</v>
      </c>
      <c r="K74" s="7">
        <f t="shared" si="7"/>
        <v>89512820.581763327</v>
      </c>
      <c r="L74" s="7">
        <f t="shared" si="8"/>
        <v>86329442.103327379</v>
      </c>
      <c r="M74" s="35">
        <f>((K74+4/3*L74)/$C$11)^0.5</f>
        <v>382.30386510713834</v>
      </c>
      <c r="N74" s="45">
        <f>(L74/$C$11)^0.5</f>
        <v>248.3221440320263</v>
      </c>
      <c r="O74" s="61">
        <f t="shared" si="9"/>
        <v>1.5395480197603011</v>
      </c>
      <c r="P74" s="61">
        <f t="shared" si="10"/>
        <v>0.135091926458833</v>
      </c>
    </row>
    <row r="75" spans="2:16">
      <c r="B75" s="44">
        <f t="shared" si="2"/>
        <v>56</v>
      </c>
      <c r="C75" s="7">
        <f t="shared" si="0"/>
        <v>2.6039671951956504E-3</v>
      </c>
      <c r="D75" s="24">
        <f>(3*C75*G75*(1-$C$7)/(8*$C$8))^$C$3</f>
        <v>5.9867219576753977E-7</v>
      </c>
      <c r="E75" s="7">
        <f t="shared" si="1"/>
        <v>114528.59397292066</v>
      </c>
      <c r="F75" s="7">
        <f t="shared" si="3"/>
        <v>0.6</v>
      </c>
      <c r="G75" s="7">
        <f t="shared" si="4"/>
        <v>1.0509095497326178E-5</v>
      </c>
      <c r="H75" s="7">
        <f>'SnRough  SnHM '!B60^3</f>
        <v>9.5537231793874342E-2</v>
      </c>
      <c r="I75" s="7">
        <f t="shared" si="5"/>
        <v>109756.56922404897</v>
      </c>
      <c r="J75" s="7">
        <f t="shared" si="6"/>
        <v>46376.015165091107</v>
      </c>
      <c r="K75" s="7">
        <f t="shared" si="7"/>
        <v>90310423.287313268</v>
      </c>
      <c r="L75" s="7">
        <f t="shared" si="8"/>
        <v>87098679.360546142</v>
      </c>
      <c r="M75" s="35">
        <f>((K75+4/3*L75)/$C$11)^0.5</f>
        <v>384.00334426374974</v>
      </c>
      <c r="N75" s="45">
        <f>(L75/$C$11)^0.5</f>
        <v>249.42602590826422</v>
      </c>
      <c r="O75" s="61">
        <f t="shared" si="9"/>
        <v>1.5395480197603011</v>
      </c>
      <c r="P75" s="61">
        <f t="shared" si="10"/>
        <v>0.135091926458833</v>
      </c>
    </row>
    <row r="76" spans="2:16">
      <c r="B76" s="44">
        <f t="shared" si="2"/>
        <v>57</v>
      </c>
      <c r="C76" s="7">
        <f t="shared" si="0"/>
        <v>2.6504666093955728E-3</v>
      </c>
      <c r="D76" s="24">
        <f>(3*C76*G76*(1-$C$7)/(8*$C$8))^$C$3</f>
        <v>6.0391089967802393E-7</v>
      </c>
      <c r="E76" s="7">
        <f t="shared" si="1"/>
        <v>115530.78080796979</v>
      </c>
      <c r="F76" s="7">
        <f t="shared" si="3"/>
        <v>0.6</v>
      </c>
      <c r="G76" s="7">
        <f t="shared" si="4"/>
        <v>1.0598144782683556E-5</v>
      </c>
      <c r="H76" s="7">
        <f>'SnRough  SnHM '!B61^3</f>
        <v>9.6346770751668684E-2</v>
      </c>
      <c r="I76" s="7">
        <f t="shared" si="5"/>
        <v>110716.99827430439</v>
      </c>
      <c r="J76" s="7">
        <f t="shared" si="6"/>
        <v>46781.830256748333</v>
      </c>
      <c r="K76" s="7">
        <f t="shared" si="7"/>
        <v>91100688.094961733</v>
      </c>
      <c r="L76" s="7">
        <f t="shared" si="8"/>
        <v>87860839.68031697</v>
      </c>
      <c r="M76" s="35">
        <f>((K76+4/3*L76)/$C$11)^0.5</f>
        <v>385.67980273740062</v>
      </c>
      <c r="N76" s="45">
        <f>(L76/$C$11)^0.5</f>
        <v>250.51495490049658</v>
      </c>
      <c r="O76" s="61">
        <f t="shared" si="9"/>
        <v>1.5395480197603011</v>
      </c>
      <c r="P76" s="61">
        <f t="shared" si="10"/>
        <v>0.135091926458833</v>
      </c>
    </row>
    <row r="77" spans="2:16">
      <c r="B77" s="44">
        <f t="shared" si="2"/>
        <v>58</v>
      </c>
      <c r="C77" s="7">
        <f t="shared" si="0"/>
        <v>2.6969660235954948E-3</v>
      </c>
      <c r="D77" s="24">
        <f>(3*C77*G77*(1-$C$7)/(8*$C$8))^$C$3</f>
        <v>6.0910223198632896E-7</v>
      </c>
      <c r="E77" s="7">
        <f t="shared" si="1"/>
        <v>116523.90524955858</v>
      </c>
      <c r="F77" s="7">
        <f t="shared" si="3"/>
        <v>0.6</v>
      </c>
      <c r="G77" s="7">
        <f t="shared" si="4"/>
        <v>1.0686332402481012E-5</v>
      </c>
      <c r="H77" s="7">
        <f>'SnRough  SnHM '!B62^3</f>
        <v>9.7148476386191021E-2</v>
      </c>
      <c r="I77" s="7">
        <f t="shared" si="5"/>
        <v>111668.74253082699</v>
      </c>
      <c r="J77" s="7">
        <f t="shared" si="6"/>
        <v>47183.975717250833</v>
      </c>
      <c r="K77" s="7">
        <f t="shared" si="7"/>
        <v>91883806.839247257</v>
      </c>
      <c r="L77" s="7">
        <f t="shared" si="8"/>
        <v>88616108.074893758</v>
      </c>
      <c r="M77" s="35">
        <f>((K77+4/3*L77)/$C$11)^0.5</f>
        <v>387.33394377994171</v>
      </c>
      <c r="N77" s="45">
        <f>(L77/$C$11)^0.5</f>
        <v>251.58938779983455</v>
      </c>
      <c r="O77" s="61">
        <f t="shared" si="9"/>
        <v>1.5395480197603009</v>
      </c>
      <c r="P77" s="61">
        <f t="shared" si="10"/>
        <v>0.13509192645883278</v>
      </c>
    </row>
    <row r="78" spans="2:16">
      <c r="B78" s="44">
        <f t="shared" si="2"/>
        <v>59</v>
      </c>
      <c r="C78" s="7">
        <f t="shared" si="0"/>
        <v>2.7434654377954172E-3</v>
      </c>
      <c r="D78" s="24">
        <f>(3*C78*G78*(1-$C$7)/(8*$C$8))^$C$3</f>
        <v>6.142474098497424E-7</v>
      </c>
      <c r="E78" s="7">
        <f t="shared" si="1"/>
        <v>117508.20014516811</v>
      </c>
      <c r="F78" s="7">
        <f t="shared" si="3"/>
        <v>0.6</v>
      </c>
      <c r="G78" s="7">
        <f t="shared" si="4"/>
        <v>1.0773680436571171E-5</v>
      </c>
      <c r="H78" s="7">
        <f>'SnRough  SnHM '!B63^3</f>
        <v>9.7942549423374284E-2</v>
      </c>
      <c r="I78" s="7">
        <f t="shared" si="5"/>
        <v>112612.02513911945</v>
      </c>
      <c r="J78" s="7">
        <f t="shared" si="6"/>
        <v>47582.545833430748</v>
      </c>
      <c r="K78" s="7">
        <f t="shared" si="7"/>
        <v>92659963.129815683</v>
      </c>
      <c r="L78" s="7">
        <f t="shared" si="8"/>
        <v>89364661.624142662</v>
      </c>
      <c r="M78" s="35">
        <f>((K78+4/3*L78)/$C$11)^0.5</f>
        <v>388.96643749386772</v>
      </c>
      <c r="N78" s="45">
        <f>(L78/$C$11)^0.5</f>
        <v>252.64975986551403</v>
      </c>
      <c r="O78" s="61">
        <f t="shared" si="9"/>
        <v>1.5395480197603011</v>
      </c>
      <c r="P78" s="61">
        <f t="shared" si="10"/>
        <v>0.135091926458833</v>
      </c>
    </row>
    <row r="79" spans="2:16">
      <c r="B79" s="44">
        <f t="shared" si="2"/>
        <v>60</v>
      </c>
      <c r="C79" s="7">
        <f t="shared" si="0"/>
        <v>2.7899648519953395E-3</v>
      </c>
      <c r="D79" s="24">
        <f>(3*C79*G79*(1-$C$7)/(8*$C$8))^$C$3</f>
        <v>6.193475991216329E-7</v>
      </c>
      <c r="E79" s="7">
        <f t="shared" si="1"/>
        <v>118483.88852761673</v>
      </c>
      <c r="F79" s="7">
        <f t="shared" si="3"/>
        <v>0.6</v>
      </c>
      <c r="G79" s="7">
        <f t="shared" si="4"/>
        <v>1.0860210036024063E-5</v>
      </c>
      <c r="H79" s="7">
        <f>'SnRough  SnHM '!B64^3</f>
        <v>9.8729182145673292E-2</v>
      </c>
      <c r="I79" s="7">
        <f t="shared" si="5"/>
        <v>113547.05983896603</v>
      </c>
      <c r="J79" s="7">
        <f t="shared" si="6"/>
        <v>47977.630917872957</v>
      </c>
      <c r="K79" s="7">
        <f t="shared" si="7"/>
        <v>93429332.837054759</v>
      </c>
      <c r="L79" s="7">
        <f t="shared" si="8"/>
        <v>90106669.943905979</v>
      </c>
      <c r="M79" s="35">
        <f>((K79+4/3*L79)/$C$11)^0.5</f>
        <v>390.57792292679153</v>
      </c>
      <c r="N79" s="45">
        <f>(L79/$C$11)^0.5</f>
        <v>253.6964861853431</v>
      </c>
      <c r="O79" s="61">
        <f t="shared" si="9"/>
        <v>1.5395480197603009</v>
      </c>
      <c r="P79" s="61">
        <f t="shared" si="10"/>
        <v>0.13509192645883278</v>
      </c>
    </row>
    <row r="80" spans="2:16">
      <c r="B80" s="44">
        <f t="shared" si="2"/>
        <v>61</v>
      </c>
      <c r="C80" s="7">
        <f t="shared" si="0"/>
        <v>2.8364642661952624E-3</v>
      </c>
      <c r="D80" s="24">
        <f>(3*C80*G80*(1-$C$7)/(8*$C$8))^$C$3</f>
        <v>6.2440391733031916E-7</v>
      </c>
      <c r="E80" s="7">
        <f t="shared" si="1"/>
        <v>119451.18418493062</v>
      </c>
      <c r="F80" s="7">
        <f t="shared" si="3"/>
        <v>0.6</v>
      </c>
      <c r="G80" s="7">
        <f t="shared" si="4"/>
        <v>1.0945941476991224E-5</v>
      </c>
      <c r="H80" s="7">
        <f>'SnRough  SnHM '!B65^3</f>
        <v>9.9508558881738401E-2</v>
      </c>
      <c r="I80" s="7">
        <f t="shared" si="5"/>
        <v>114474.05151055852</v>
      </c>
      <c r="J80" s="7">
        <f t="shared" si="6"/>
        <v>48369.3175396726</v>
      </c>
      <c r="K80" s="7">
        <f t="shared" si="7"/>
        <v>94192084.541460142</v>
      </c>
      <c r="L80" s="7">
        <f t="shared" si="8"/>
        <v>90842295.61938709</v>
      </c>
      <c r="M80" s="35">
        <f>((K80+4/3*L80)/$C$11)^0.5</f>
        <v>392.16901000107225</v>
      </c>
      <c r="N80" s="45">
        <f>(L80/$C$11)^0.5</f>
        <v>254.72996292907499</v>
      </c>
      <c r="O80" s="61">
        <f t="shared" si="9"/>
        <v>1.5395480197603009</v>
      </c>
      <c r="P80" s="61">
        <f t="shared" si="10"/>
        <v>0.13509192645883278</v>
      </c>
    </row>
    <row r="81" spans="2:16">
      <c r="B81" s="44">
        <f t="shared" si="2"/>
        <v>62</v>
      </c>
      <c r="C81" s="7">
        <f t="shared" si="0"/>
        <v>2.8829636803951843E-3</v>
      </c>
      <c r="D81" s="24">
        <f>(3*C81*G81*(1-$C$7)/(8*$C$8))^$C$3</f>
        <v>6.2941743643917419E-7</v>
      </c>
      <c r="E81" s="7">
        <f t="shared" si="1"/>
        <v>120410.29218836376</v>
      </c>
      <c r="F81" s="7">
        <f t="shared" si="3"/>
        <v>0.6</v>
      </c>
      <c r="G81" s="7">
        <f t="shared" si="4"/>
        <v>1.1030894210617004E-5</v>
      </c>
      <c r="H81" s="7">
        <f>'SnRough  SnHM '!B66^3</f>
        <v>0.10028085646015458</v>
      </c>
      <c r="I81" s="7">
        <f t="shared" si="5"/>
        <v>115393.19668051528</v>
      </c>
      <c r="J81" s="7">
        <f t="shared" si="6"/>
        <v>48757.688738245895</v>
      </c>
      <c r="K81" s="7">
        <f t="shared" si="7"/>
        <v>94948379.95000045</v>
      </c>
      <c r="L81" s="7">
        <f t="shared" si="8"/>
        <v>91571694.606708169</v>
      </c>
      <c r="M81" s="35">
        <f>((K81+4/3*L81)/$C$11)^0.5</f>
        <v>393.74028129406815</v>
      </c>
      <c r="N81" s="45">
        <f>(L81/$C$11)^0.5</f>
        <v>255.7505685047559</v>
      </c>
      <c r="O81" s="61">
        <f t="shared" si="9"/>
        <v>1.5395480197603011</v>
      </c>
      <c r="P81" s="61">
        <f t="shared" si="10"/>
        <v>0.135091926458833</v>
      </c>
    </row>
    <row r="82" spans="2:16">
      <c r="B82" s="44">
        <f t="shared" si="2"/>
        <v>63</v>
      </c>
      <c r="C82" s="7">
        <f t="shared" si="0"/>
        <v>2.9294630945951067E-3</v>
      </c>
      <c r="D82" s="24">
        <f>(3*C82*G82*(1-$C$7)/(8*$C$8))^$C$3</f>
        <v>6.3438918540720618E-7</v>
      </c>
      <c r="E82" s="7">
        <f t="shared" si="1"/>
        <v>121361.40938224812</v>
      </c>
      <c r="F82" s="7">
        <f t="shared" si="3"/>
        <v>0.6</v>
      </c>
      <c r="G82" s="7">
        <f t="shared" si="4"/>
        <v>1.1115086909344863E-5</v>
      </c>
      <c r="H82" s="7">
        <f>'SnRough  SnHM '!B67^3</f>
        <v>0.10104624463040784</v>
      </c>
      <c r="I82" s="7">
        <f t="shared" si="5"/>
        <v>116304.68399132113</v>
      </c>
      <c r="J82" s="7">
        <f t="shared" si="6"/>
        <v>49142.824221684976</v>
      </c>
      <c r="K82" s="7">
        <f t="shared" si="7"/>
        <v>95698374.282383919</v>
      </c>
      <c r="L82" s="7">
        <f t="shared" si="8"/>
        <v>92295016.605439991</v>
      </c>
      <c r="M82" s="35">
        <f>((K82+4/3*L82)/$C$11)^0.5</f>
        <v>395.29229368276202</v>
      </c>
      <c r="N82" s="45">
        <f>(L82/$C$11)^0.5</f>
        <v>256.75866462697724</v>
      </c>
      <c r="O82" s="61">
        <f t="shared" si="9"/>
        <v>1.5395480197603009</v>
      </c>
      <c r="P82" s="61">
        <f t="shared" si="10"/>
        <v>0.13509192645883278</v>
      </c>
    </row>
    <row r="83" spans="2:16">
      <c r="B83" s="44">
        <f t="shared" si="2"/>
        <v>64</v>
      </c>
      <c r="C83" s="7">
        <f t="shared" si="0"/>
        <v>2.9759625087950286E-3</v>
      </c>
      <c r="D83" s="24">
        <f>(3*C83*G83*(1-$C$7)/(8*$C$8))^$C$3</f>
        <v>6.3932015256753569E-7</v>
      </c>
      <c r="E83" s="7">
        <f t="shared" si="1"/>
        <v>122304.72483900683</v>
      </c>
      <c r="F83" s="7">
        <f t="shared" si="3"/>
        <v>0.6</v>
      </c>
      <c r="G83" s="7">
        <f t="shared" si="4"/>
        <v>1.1198537509932871E-5</v>
      </c>
      <c r="H83" s="7">
        <f>'SnRough  SnHM '!B68^3</f>
        <v>0.10180488645393519</v>
      </c>
      <c r="I83" s="7">
        <f t="shared" si="5"/>
        <v>117208.69463738154</v>
      </c>
      <c r="J83" s="7">
        <f t="shared" si="6"/>
        <v>49524.800551006294</v>
      </c>
      <c r="K83" s="7">
        <f t="shared" si="7"/>
        <v>96442216.629854694</v>
      </c>
      <c r="L83" s="7">
        <f t="shared" si="8"/>
        <v>93012405.404638037</v>
      </c>
      <c r="M83" s="35">
        <f>((K83+4/3*L83)/$C$11)^0.5</f>
        <v>396.82557986509107</v>
      </c>
      <c r="N83" s="45">
        <f>(L83/$C$11)^0.5</f>
        <v>257.7545973050419</v>
      </c>
      <c r="O83" s="61">
        <f t="shared" si="9"/>
        <v>1.5395480197603011</v>
      </c>
      <c r="P83" s="61">
        <f t="shared" si="10"/>
        <v>0.135091926458833</v>
      </c>
    </row>
    <row r="84" spans="2:16">
      <c r="B84" s="44">
        <f t="shared" si="2"/>
        <v>65</v>
      </c>
      <c r="C84" s="7">
        <f t="shared" ref="C84:C99" si="11">(4*PI()*$C$4^2*B84)/($C$5*(1-$C$6))*1000</f>
        <v>3.022461922994951E-3</v>
      </c>
      <c r="D84" s="24">
        <f>(3*C84*G84*(1-$C$7)/(8*$C$8))^$C$3</f>
        <v>6.4421128783931106E-7</v>
      </c>
      <c r="E84" s="7">
        <f t="shared" ref="E84:E99" si="12">4*D84*$C$8/(1-$C$7)</f>
        <v>123240.42028230298</v>
      </c>
      <c r="F84" s="7">
        <f t="shared" si="3"/>
        <v>0.6</v>
      </c>
      <c r="G84" s="7">
        <f t="shared" si="4"/>
        <v>1.1281263253459434E-5</v>
      </c>
      <c r="H84" s="7">
        <f>'SnRough  SnHM '!B69^3</f>
        <v>0.10255693866781304</v>
      </c>
      <c r="I84" s="7">
        <f t="shared" si="5"/>
        <v>118105.40277054037</v>
      </c>
      <c r="J84" s="7">
        <f t="shared" si="6"/>
        <v>49903.691311495932</v>
      </c>
      <c r="K84" s="7">
        <f t="shared" si="7"/>
        <v>97180050.28886272</v>
      </c>
      <c r="L84" s="7">
        <f t="shared" si="8"/>
        <v>93723999.20464614</v>
      </c>
      <c r="M84" s="35">
        <f>((K84+4/3*L84)/$C$11)^0.5</f>
        <v>398.34064976898156</v>
      </c>
      <c r="N84" s="45">
        <f>(L84/$C$11)^0.5</f>
        <v>258.73869775819077</v>
      </c>
      <c r="O84" s="61">
        <f t="shared" si="9"/>
        <v>1.5395480197603006</v>
      </c>
      <c r="P84" s="61">
        <f t="shared" si="10"/>
        <v>0.13509192645883267</v>
      </c>
    </row>
    <row r="85" spans="2:16">
      <c r="B85" s="44">
        <f t="shared" ref="B85:B99" si="13">B84+1</f>
        <v>66</v>
      </c>
      <c r="C85" s="7">
        <f t="shared" si="11"/>
        <v>3.0689613371948738E-3</v>
      </c>
      <c r="D85" s="24">
        <f>(3*C85*G85*(1-$C$7)/(8*$C$8))^$C$3</f>
        <v>6.4906350478712445E-7</v>
      </c>
      <c r="E85" s="7">
        <f t="shared" si="12"/>
        <v>124168.6704810151</v>
      </c>
      <c r="F85" s="7">
        <f t="shared" ref="F85:F99" si="14">$C$12</f>
        <v>0.6</v>
      </c>
      <c r="G85" s="7">
        <f>H85*$C$4</f>
        <v>1.1363280722572645E-5</v>
      </c>
      <c r="H85" s="7">
        <f>'SnRough  SnHM '!B70^3</f>
        <v>0.10330255202338769</v>
      </c>
      <c r="I85" s="7">
        <f t="shared" ref="I85:I99" si="15">(8*D85*$C$8/(2-$C$7))</f>
        <v>118994.97587763947</v>
      </c>
      <c r="J85" s="7">
        <f t="shared" ref="J85:J99" si="16">I85+(1-F85)/((0-I85)^(-1)+2*F85*(E85+2*I85)/(5*I85*(E85+4/3*I85)))</f>
        <v>50279.567272242013</v>
      </c>
      <c r="K85" s="7">
        <f t="shared" ref="K85:K99" si="17">$C$5*(1-$C$6)*E85/(12*PI()*$C$4)</f>
        <v>97912013.071729392</v>
      </c>
      <c r="L85" s="7">
        <f t="shared" ref="L85:L99" si="18">$C$5*(1-$C$6)/(20*PI()*$C$4)*(E85+1.5*J85)</f>
        <v>94429930.91671364</v>
      </c>
      <c r="M85" s="35">
        <f>((K85+4/3*L85)/$C$11)^0.5</f>
        <v>399.83799185897743</v>
      </c>
      <c r="N85" s="45">
        <f>(L85/$C$11)^0.5</f>
        <v>259.71128326431153</v>
      </c>
      <c r="O85" s="61">
        <f t="shared" ref="O85:O99" si="19">(M85/N85)</f>
        <v>1.5395480197603011</v>
      </c>
      <c r="P85" s="61">
        <f t="shared" ref="P85:P99" si="20">0.5*(1-(O85^2-1)^(-1))</f>
        <v>0.135091926458833</v>
      </c>
    </row>
    <row r="86" spans="2:16">
      <c r="B86" s="44">
        <f t="shared" si="13"/>
        <v>67</v>
      </c>
      <c r="C86" s="7">
        <f t="shared" si="11"/>
        <v>3.1154607513947958E-3</v>
      </c>
      <c r="D86" s="24">
        <f>(3*C86*G86*(1-$C$7)/(8*$C$8))^$C$3</f>
        <v>6.5387768254058261E-7</v>
      </c>
      <c r="E86" s="7">
        <f t="shared" si="12"/>
        <v>125089.64361645927</v>
      </c>
      <c r="F86" s="7">
        <f t="shared" si="14"/>
        <v>0.6</v>
      </c>
      <c r="G86" s="7">
        <f>H86*$C$4</f>
        <v>1.1444605876212986E-5</v>
      </c>
      <c r="H86" s="7">
        <f>'SnRough  SnHM '!B71^3</f>
        <v>0.10404187160193623</v>
      </c>
      <c r="I86" s="7">
        <f t="shared" si="15"/>
        <v>119877.57513244015</v>
      </c>
      <c r="J86" s="7">
        <f t="shared" si="16"/>
        <v>50652.496534833874</v>
      </c>
      <c r="K86" s="7">
        <f t="shared" si="17"/>
        <v>98638237.596216887</v>
      </c>
      <c r="L86" s="7">
        <f t="shared" si="18"/>
        <v>95130328.442266941</v>
      </c>
      <c r="M86" s="35">
        <f>((K86+4/3*L86)/$C$11)^0.5</f>
        <v>401.31807434933302</v>
      </c>
      <c r="N86" s="45">
        <f>(L86/$C$11)^0.5</f>
        <v>260.67265794789301</v>
      </c>
      <c r="O86" s="61">
        <f t="shared" si="19"/>
        <v>1.5395480197603011</v>
      </c>
      <c r="P86" s="61">
        <f t="shared" si="20"/>
        <v>0.135091926458833</v>
      </c>
    </row>
    <row r="87" spans="2:16">
      <c r="B87" s="44">
        <f t="shared" si="13"/>
        <v>68</v>
      </c>
      <c r="C87" s="7">
        <f t="shared" si="11"/>
        <v>3.1619601655947182E-3</v>
      </c>
      <c r="D87" s="24">
        <f>(3*C87*G87*(1-$C$7)/(8*$C$8))^$C$3</f>
        <v>6.5865466758545438E-7</v>
      </c>
      <c r="E87" s="7">
        <f t="shared" si="12"/>
        <v>126003.50162504343</v>
      </c>
      <c r="F87" s="7">
        <f t="shared" si="14"/>
        <v>0.6</v>
      </c>
      <c r="G87" s="7">
        <f>H87*$C$4</f>
        <v>1.1525254082014152E-5</v>
      </c>
      <c r="H87" s="7">
        <f>'SnRough  SnHM '!B72^3</f>
        <v>0.10477503710921957</v>
      </c>
      <c r="I87" s="7">
        <f t="shared" si="15"/>
        <v>120753.35572399996</v>
      </c>
      <c r="J87" s="7">
        <f t="shared" si="16"/>
        <v>51022.54467211265</v>
      </c>
      <c r="K87" s="7">
        <f t="shared" si="17"/>
        <v>99358851.555725127</v>
      </c>
      <c r="L87" s="7">
        <f t="shared" si="18"/>
        <v>95825314.933496863</v>
      </c>
      <c r="M87" s="35">
        <f>((K87+4/3*L87)/$C$11)^0.5</f>
        <v>402.78134633155224</v>
      </c>
      <c r="N87" s="45">
        <f>(L87/$C$11)^0.5</f>
        <v>261.623113512408</v>
      </c>
      <c r="O87" s="61">
        <f t="shared" si="19"/>
        <v>1.5395480197603013</v>
      </c>
      <c r="P87" s="61">
        <f t="shared" si="20"/>
        <v>0.13509192645883311</v>
      </c>
    </row>
    <row r="88" spans="2:16">
      <c r="B88" s="44">
        <f t="shared" si="13"/>
        <v>69</v>
      </c>
      <c r="C88" s="7">
        <f t="shared" si="11"/>
        <v>3.2084595797946406E-3</v>
      </c>
      <c r="D88" s="24">
        <f>(3*C88*G88*(1-$C$7)/(8*$C$8))^$C$3</f>
        <v>6.6339527543677326E-7</v>
      </c>
      <c r="E88" s="7">
        <f t="shared" si="12"/>
        <v>126910.40051833923</v>
      </c>
      <c r="F88" s="7">
        <f t="shared" si="14"/>
        <v>0.6</v>
      </c>
      <c r="G88" s="7">
        <f>H88*$C$4</f>
        <v>1.1605240146570971E-5</v>
      </c>
      <c r="H88" s="7">
        <f>'SnRough  SnHM '!B73^3</f>
        <v>0.10550218315064519</v>
      </c>
      <c r="I88" s="7">
        <f t="shared" si="15"/>
        <v>121622.46716340844</v>
      </c>
      <c r="J88" s="7">
        <f t="shared" si="16"/>
        <v>51389.774857778204</v>
      </c>
      <c r="K88" s="7">
        <f t="shared" si="17"/>
        <v>100073977.97168116</v>
      </c>
      <c r="L88" s="7">
        <f t="shared" si="18"/>
        <v>96515009.036772773</v>
      </c>
      <c r="M88" s="35">
        <f>((K88+4/3*L88)/$C$11)^0.5</f>
        <v>404.22823882357966</v>
      </c>
      <c r="N88" s="45">
        <f>(L88/$C$11)^0.5</f>
        <v>262.56292992180636</v>
      </c>
      <c r="O88" s="61">
        <f t="shared" si="19"/>
        <v>1.5395480197603011</v>
      </c>
      <c r="P88" s="61">
        <f t="shared" si="20"/>
        <v>0.135091926458833</v>
      </c>
    </row>
    <row r="89" spans="2:16">
      <c r="B89" s="44">
        <f t="shared" si="13"/>
        <v>70</v>
      </c>
      <c r="C89" s="7">
        <f t="shared" si="11"/>
        <v>3.2549589939945634E-3</v>
      </c>
      <c r="D89" s="24">
        <f>(3*C89*G89*(1-$C$7)/(8*$C$8))^$C$3</f>
        <v>6.6810029220323159E-7</v>
      </c>
      <c r="E89" s="7">
        <f t="shared" si="12"/>
        <v>127810.49068235734</v>
      </c>
      <c r="F89" s="7">
        <f t="shared" si="14"/>
        <v>0.6</v>
      </c>
      <c r="G89" s="7">
        <f>H89*$C$4</f>
        <v>1.1684578343741467E-5</v>
      </c>
      <c r="H89" s="7">
        <f>'SnRough  SnHM '!B74^3</f>
        <v>0.10622343948855879</v>
      </c>
      <c r="I89" s="7">
        <f t="shared" si="15"/>
        <v>122485.05357059246</v>
      </c>
      <c r="J89" s="7">
        <f t="shared" si="16"/>
        <v>51754.247987574272</v>
      </c>
      <c r="K89" s="7">
        <f t="shared" si="17"/>
        <v>100783735.42953001</v>
      </c>
      <c r="L89" s="7">
        <f t="shared" si="18"/>
        <v>97199525.120240375</v>
      </c>
      <c r="M89" s="35">
        <f>((K89+4/3*L89)/$C$11)^0.5</f>
        <v>405.65916574712708</v>
      </c>
      <c r="N89" s="45">
        <f>(L89/$C$11)^0.5</f>
        <v>263.49237603532885</v>
      </c>
      <c r="O89" s="61">
        <f t="shared" si="19"/>
        <v>1.5395480197603009</v>
      </c>
      <c r="P89" s="61">
        <f t="shared" si="20"/>
        <v>0.13509192645883278</v>
      </c>
    </row>
    <row r="90" spans="2:16">
      <c r="B90" s="44">
        <f t="shared" si="13"/>
        <v>71</v>
      </c>
      <c r="C90" s="7">
        <f t="shared" si="11"/>
        <v>3.3014584081944849E-3</v>
      </c>
      <c r="D90" s="24">
        <f>(3*C90*G90*(1-$C$7)/(8*$C$8))^$C$3</f>
        <v>6.7277047605139795E-7</v>
      </c>
      <c r="E90" s="7">
        <f t="shared" si="12"/>
        <v>128703.91715765874</v>
      </c>
      <c r="F90" s="7">
        <f t="shared" si="14"/>
        <v>0.6</v>
      </c>
      <c r="G90" s="7">
        <f>H90*$C$4</f>
        <v>1.1763282441139261E-5</v>
      </c>
      <c r="H90" s="7">
        <f>'SnRough  SnHM '!B75^3</f>
        <v>0.10693893128308418</v>
      </c>
      <c r="I90" s="7">
        <f t="shared" si="15"/>
        <v>123341.2539427563</v>
      </c>
      <c r="J90" s="7">
        <f t="shared" si="16"/>
        <v>52116.02279271392</v>
      </c>
      <c r="K90" s="7">
        <f t="shared" si="17"/>
        <v>101488238.2996136</v>
      </c>
      <c r="L90" s="7">
        <f t="shared" si="18"/>
        <v>97878973.486845657</v>
      </c>
      <c r="M90" s="35">
        <f>((K90+4/3*L90)/$C$11)^0.5</f>
        <v>407.07452483901557</v>
      </c>
      <c r="N90" s="45">
        <f>(L90/$C$11)^0.5</f>
        <v>264.41171019946154</v>
      </c>
      <c r="O90" s="61">
        <f t="shared" si="19"/>
        <v>1.5395480197603009</v>
      </c>
      <c r="P90" s="61">
        <f t="shared" si="20"/>
        <v>0.13509192645883278</v>
      </c>
    </row>
    <row r="91" spans="2:16">
      <c r="B91" s="44">
        <f t="shared" si="13"/>
        <v>72</v>
      </c>
      <c r="C91" s="7">
        <f t="shared" si="11"/>
        <v>3.3479578223944073E-3</v>
      </c>
      <c r="D91" s="24">
        <f>(3*C91*G91*(1-$C$7)/(8*$C$8))^$C$3</f>
        <v>6.7740655857750371E-7</v>
      </c>
      <c r="E91" s="7">
        <f t="shared" si="12"/>
        <v>129590.81990178331</v>
      </c>
      <c r="F91" s="7">
        <f t="shared" si="14"/>
        <v>0.6</v>
      </c>
      <c r="G91" s="7">
        <f>H91*$C$4</f>
        <v>1.1841365724953879E-5</v>
      </c>
      <c r="H91" s="7">
        <f>'SnRough  SnHM '!B76^3</f>
        <v>0.10764877931776254</v>
      </c>
      <c r="I91" s="7">
        <f t="shared" si="15"/>
        <v>124191.20240587568</v>
      </c>
      <c r="J91" s="7">
        <f t="shared" si="16"/>
        <v>52475.15594614466</v>
      </c>
      <c r="K91" s="7">
        <f t="shared" si="17"/>
        <v>102187596.94410641</v>
      </c>
      <c r="L91" s="7">
        <f t="shared" si="18"/>
        <v>98553460.573911086</v>
      </c>
      <c r="M91" s="35">
        <f>((K91+4/3*L91)/$C$11)^0.5</f>
        <v>408.47469850185558</v>
      </c>
      <c r="N91" s="45">
        <f>(L91/$C$11)^0.5</f>
        <v>265.32118080048764</v>
      </c>
      <c r="O91" s="61">
        <f t="shared" si="19"/>
        <v>1.5395480197603011</v>
      </c>
      <c r="P91" s="61">
        <f t="shared" si="20"/>
        <v>0.135091926458833</v>
      </c>
    </row>
    <row r="92" spans="2:16">
      <c r="B92" s="44">
        <f t="shared" si="13"/>
        <v>73</v>
      </c>
      <c r="C92" s="7">
        <f t="shared" si="11"/>
        <v>3.3944572365943297E-3</v>
      </c>
      <c r="D92" s="24">
        <f>(3*C92*G92*(1-$C$7)/(8*$C$8))^$C$3</f>
        <v>6.8200924609379489E-7</v>
      </c>
      <c r="E92" s="7">
        <f t="shared" si="12"/>
        <v>130471.33403533467</v>
      </c>
      <c r="F92" s="7">
        <f t="shared" si="14"/>
        <v>0.6</v>
      </c>
      <c r="G92" s="7">
        <f>H92*$C$4</f>
        <v>1.191884102322725E-5</v>
      </c>
      <c r="H92" s="7">
        <f>'SnRough  SnHM '!B77^3</f>
        <v>0.10835310021115681</v>
      </c>
      <c r="I92" s="7">
        <f t="shared" si="15"/>
        <v>125035.02845052908</v>
      </c>
      <c r="J92" s="7">
        <f t="shared" si="16"/>
        <v>52831.702162195375</v>
      </c>
      <c r="K92" s="7">
        <f t="shared" si="17"/>
        <v>102881917.91106325</v>
      </c>
      <c r="L92" s="7">
        <f t="shared" si="18"/>
        <v>99223089.140282482</v>
      </c>
      <c r="M92" s="35">
        <f>((K92+4/3*L92)/$C$11)^0.5</f>
        <v>409.86005459887207</v>
      </c>
      <c r="N92" s="45">
        <f>(L92/$C$11)^0.5</f>
        <v>266.2210267807593</v>
      </c>
      <c r="O92" s="61">
        <f t="shared" si="19"/>
        <v>1.5395480197603011</v>
      </c>
      <c r="P92" s="61">
        <f t="shared" si="20"/>
        <v>0.135091926458833</v>
      </c>
    </row>
    <row r="93" spans="2:16">
      <c r="B93" s="44">
        <f t="shared" si="13"/>
        <v>74</v>
      </c>
      <c r="C93" s="7">
        <f t="shared" si="11"/>
        <v>3.4409566507942525E-3</v>
      </c>
      <c r="D93" s="24">
        <f>(3*C93*G93*(1-$C$7)/(8*$C$8))^$C$3</f>
        <v>6.8657922083588793E-7</v>
      </c>
      <c r="E93" s="7">
        <f t="shared" si="12"/>
        <v>131345.59007295247</v>
      </c>
      <c r="F93" s="7">
        <f t="shared" si="14"/>
        <v>0.6</v>
      </c>
      <c r="G93" s="7">
        <f>H93*$C$4</f>
        <v>1.1995720727701996E-5</v>
      </c>
      <c r="H93" s="7">
        <f>'SnRough  SnHM '!B78^3</f>
        <v>0.10905200661547269</v>
      </c>
      <c r="I93" s="7">
        <f t="shared" si="15"/>
        <v>125872.85715324612</v>
      </c>
      <c r="J93" s="7">
        <f t="shared" si="16"/>
        <v>53185.714290103992</v>
      </c>
      <c r="K93" s="7">
        <f t="shared" si="17"/>
        <v>103571304.11655025</v>
      </c>
      <c r="L93" s="7">
        <f t="shared" si="18"/>
        <v>99887958.441982791</v>
      </c>
      <c r="M93" s="35">
        <f>((K93+4/3*L93)/$C$11)^0.5</f>
        <v>411.23094719726237</v>
      </c>
      <c r="N93" s="45">
        <f>(L93/$C$11)^0.5</f>
        <v>267.11147812153899</v>
      </c>
      <c r="O93" s="61">
        <f t="shared" si="19"/>
        <v>1.5395480197603011</v>
      </c>
      <c r="P93" s="61">
        <f t="shared" si="20"/>
        <v>0.135091926458833</v>
      </c>
    </row>
    <row r="94" spans="2:16">
      <c r="B94" s="44">
        <f t="shared" si="13"/>
        <v>75</v>
      </c>
      <c r="C94" s="7">
        <f t="shared" si="11"/>
        <v>3.4874560649941749E-3</v>
      </c>
      <c r="D94" s="24">
        <f>(3*C94*G94*(1-$C$7)/(8*$C$8))^$C$3</f>
        <v>6.9111714209699572E-7</v>
      </c>
      <c r="E94" s="7">
        <f t="shared" si="12"/>
        <v>132213.71414029482</v>
      </c>
      <c r="F94" s="7">
        <f t="shared" si="14"/>
        <v>0.6</v>
      </c>
      <c r="G94" s="7">
        <f>H94*$C$4</f>
        <v>1.207201681434717E-5</v>
      </c>
      <c r="H94" s="7">
        <f>'SnRough  SnHM '!B79^3</f>
        <v>0.10974560740315609</v>
      </c>
      <c r="I94" s="7">
        <f t="shared" si="15"/>
        <v>126704.80938444921</v>
      </c>
      <c r="J94" s="7">
        <f t="shared" si="16"/>
        <v>53537.243401879954</v>
      </c>
      <c r="K94" s="7">
        <f t="shared" si="17"/>
        <v>104255855.0157443</v>
      </c>
      <c r="L94" s="7">
        <f t="shared" si="18"/>
        <v>100548164.39722663</v>
      </c>
      <c r="M94" s="35">
        <f>((K94+4/3*L94)/$C$11)^0.5</f>
        <v>412.58771726406985</v>
      </c>
      <c r="N94" s="45">
        <f>(L94/$C$11)^0.5</f>
        <v>267.99275629499851</v>
      </c>
      <c r="O94" s="61">
        <f t="shared" si="19"/>
        <v>1.5395480197603009</v>
      </c>
      <c r="P94" s="61">
        <f t="shared" si="20"/>
        <v>0.13509192645883278</v>
      </c>
    </row>
    <row r="95" spans="2:16">
      <c r="B95" s="44">
        <f t="shared" si="13"/>
        <v>76</v>
      </c>
      <c r="C95" s="7">
        <f t="shared" si="11"/>
        <v>3.5339554791940968E-3</v>
      </c>
      <c r="D95" s="24">
        <f>(3*C95*G95*(1-$C$7)/(8*$C$8))^$C$3</f>
        <v>6.9562364729433566E-7</v>
      </c>
      <c r="E95" s="7">
        <f t="shared" si="12"/>
        <v>133075.82817804682</v>
      </c>
      <c r="F95" s="7">
        <f t="shared" si="14"/>
        <v>0.6</v>
      </c>
      <c r="G95" s="7">
        <f>H95*$C$4</f>
        <v>1.2147740862658145E-5</v>
      </c>
      <c r="H95" s="7">
        <f>'SnRough  SnHM '!B80^3</f>
        <v>0.11043400784234678</v>
      </c>
      <c r="I95" s="7">
        <f t="shared" si="15"/>
        <v>127531.00200396153</v>
      </c>
      <c r="J95" s="7">
        <f t="shared" si="16"/>
        <v>53886.338874913316</v>
      </c>
      <c r="K95" s="7">
        <f t="shared" si="17"/>
        <v>104935666.76380196</v>
      </c>
      <c r="L95" s="7">
        <f t="shared" si="18"/>
        <v>101203799.74156815</v>
      </c>
      <c r="M95" s="35">
        <f>((K95+4/3*L95)/$C$11)^0.5</f>
        <v>413.93069331818805</v>
      </c>
      <c r="N95" s="45">
        <f>(L95/$C$11)^0.5</f>
        <v>268.86507468772214</v>
      </c>
      <c r="O95" s="61">
        <f t="shared" si="19"/>
        <v>1.5395480197603011</v>
      </c>
      <c r="P95" s="61">
        <f t="shared" si="20"/>
        <v>0.135091926458833</v>
      </c>
    </row>
    <row r="96" spans="2:16">
      <c r="B96" s="44">
        <f t="shared" si="13"/>
        <v>77</v>
      </c>
      <c r="C96" s="7">
        <f t="shared" si="11"/>
        <v>3.5804548933940192E-3</v>
      </c>
      <c r="D96" s="24">
        <f>(3*C96*G96*(1-$C$7)/(8*$C$8))^$C$3</f>
        <v>7.0009935297261295E-7</v>
      </c>
      <c r="E96" s="7">
        <f t="shared" si="12"/>
        <v>133932.05013389117</v>
      </c>
      <c r="F96" s="7">
        <f t="shared" si="14"/>
        <v>0.6</v>
      </c>
      <c r="G96" s="7">
        <f>H96*$C$4</f>
        <v>1.2222904073818568E-5</v>
      </c>
      <c r="H96" s="7">
        <f>'SnRough  SnHM '!B81^3</f>
        <v>0.11111730976198697</v>
      </c>
      <c r="I96" s="7">
        <f t="shared" si="15"/>
        <v>128351.54804497905</v>
      </c>
      <c r="J96" s="7">
        <f t="shared" si="16"/>
        <v>54233.048469709451</v>
      </c>
      <c r="K96" s="7">
        <f t="shared" si="17"/>
        <v>105610832.36723614</v>
      </c>
      <c r="L96" s="7">
        <f t="shared" si="18"/>
        <v>101854954.17389427</v>
      </c>
      <c r="M96" s="35">
        <f>((K96+4/3*L96)/$C$11)^0.5</f>
        <v>415.26019204179897</v>
      </c>
      <c r="N96" s="45">
        <f>(L96/$C$11)^0.5</f>
        <v>269.72863899786165</v>
      </c>
      <c r="O96" s="61">
        <f t="shared" si="19"/>
        <v>1.5395480197603009</v>
      </c>
      <c r="P96" s="61">
        <f t="shared" si="20"/>
        <v>0.13509192645883278</v>
      </c>
    </row>
    <row r="97" spans="2:16">
      <c r="B97" s="44">
        <f t="shared" si="13"/>
        <v>78</v>
      </c>
      <c r="C97" s="7">
        <f t="shared" si="11"/>
        <v>3.6269543075939416E-3</v>
      </c>
      <c r="D97" s="24">
        <f>(3*C97*G97*(1-$C$7)/(8*$C$8))^$C$3</f>
        <v>7.0454485574908679E-7</v>
      </c>
      <c r="E97" s="7">
        <f t="shared" si="12"/>
        <v>134782.49414330357</v>
      </c>
      <c r="F97" s="7">
        <f t="shared" si="14"/>
        <v>0.6</v>
      </c>
      <c r="G97" s="7">
        <f>H97*$C$4</f>
        <v>1.2297517287805783E-5</v>
      </c>
      <c r="H97" s="7">
        <f>'SnRough  SnHM '!B82^3</f>
        <v>0.1117956117073253</v>
      </c>
      <c r="I97" s="7">
        <f t="shared" si="15"/>
        <v>129166.55688733258</v>
      </c>
      <c r="J97" s="7">
        <f t="shared" si="16"/>
        <v>54577.418403098258</v>
      </c>
      <c r="K97" s="7">
        <f t="shared" si="17"/>
        <v>106281441.82648046</v>
      </c>
      <c r="L97" s="7">
        <f t="shared" si="18"/>
        <v>102501714.493919</v>
      </c>
      <c r="M97" s="35">
        <f>((K97+4/3*L97)/$C$11)^0.5</f>
        <v>416.57651885427032</v>
      </c>
      <c r="N97" s="45">
        <f>(L97/$C$11)^0.5</f>
        <v>270.58364760790568</v>
      </c>
      <c r="O97" s="61">
        <f t="shared" si="19"/>
        <v>1.5395480197603011</v>
      </c>
      <c r="P97" s="61">
        <f t="shared" si="20"/>
        <v>0.135091926458833</v>
      </c>
    </row>
    <row r="98" spans="2:16">
      <c r="B98" s="44">
        <f t="shared" si="13"/>
        <v>79</v>
      </c>
      <c r="C98" s="7">
        <f t="shared" si="11"/>
        <v>3.673453721793864E-3</v>
      </c>
      <c r="D98" s="24">
        <f>(3*C98*G98*(1-$C$7)/(8*$C$8))^$C$3</f>
        <v>7.0896073320431618E-7</v>
      </c>
      <c r="E98" s="7">
        <f t="shared" si="12"/>
        <v>135627.27069995613</v>
      </c>
      <c r="F98" s="7">
        <f t="shared" si="14"/>
        <v>0.6</v>
      </c>
      <c r="G98" s="7">
        <f>H98*$C$4</f>
        <v>1.2371590999514468E-5</v>
      </c>
      <c r="H98" s="7">
        <f>'SnRough  SnHM '!B83^3</f>
        <v>0.11246900908649515</v>
      </c>
      <c r="I98" s="7">
        <f t="shared" si="15"/>
        <v>129976.13442079131</v>
      </c>
      <c r="J98" s="7">
        <f t="shared" si="16"/>
        <v>54919.493417235775</v>
      </c>
      <c r="K98" s="7">
        <f t="shared" si="17"/>
        <v>106947582.27025934</v>
      </c>
      <c r="L98" s="7">
        <f t="shared" si="18"/>
        <v>103144164.73177476</v>
      </c>
      <c r="M98" s="35">
        <f>((K98+4/3*L98)/$C$11)^0.5</f>
        <v>417.87996845126213</v>
      </c>
      <c r="N98" s="45">
        <f>(L98/$C$11)^0.5</f>
        <v>271.43029193485222</v>
      </c>
      <c r="O98" s="61">
        <f t="shared" si="19"/>
        <v>1.5395480197603009</v>
      </c>
      <c r="P98" s="61">
        <f t="shared" si="20"/>
        <v>0.13509192645883278</v>
      </c>
    </row>
    <row r="99" spans="2:16" ht="14.65" thickBot="1">
      <c r="B99" s="46">
        <f t="shared" si="13"/>
        <v>80</v>
      </c>
      <c r="C99" s="47">
        <f t="shared" si="11"/>
        <v>3.7199531359937859E-3</v>
      </c>
      <c r="D99" s="48">
        <f>(3*C99*G99*(1-$C$7)/(8*$C$8))^$C$3</f>
        <v>7.1334754472230587E-7</v>
      </c>
      <c r="E99" s="47">
        <f t="shared" si="12"/>
        <v>136466.48681644112</v>
      </c>
      <c r="F99" s="47">
        <f t="shared" si="14"/>
        <v>0.6</v>
      </c>
      <c r="G99" s="47">
        <f>H99*$C$4</f>
        <v>1.2445135373964499E-5</v>
      </c>
      <c r="H99" s="47">
        <f>'SnRough  SnHM '!B84^3</f>
        <v>0.11313759430876816</v>
      </c>
      <c r="I99" s="47">
        <f t="shared" si="15"/>
        <v>130780.38319908941</v>
      </c>
      <c r="J99" s="47">
        <f t="shared" si="16"/>
        <v>55259.316844685658</v>
      </c>
      <c r="K99" s="47">
        <f t="shared" si="17"/>
        <v>107609338.08232504</v>
      </c>
      <c r="L99" s="47">
        <f t="shared" si="18"/>
        <v>103782386.27024236</v>
      </c>
      <c r="M99" s="49">
        <f>((K99+4/3*L99)/$C$11)^0.5</f>
        <v>419.17082531155211</v>
      </c>
      <c r="N99" s="50">
        <f>(L99/$C$11)^0.5</f>
        <v>272.26875675941221</v>
      </c>
      <c r="O99" s="61">
        <f t="shared" si="19"/>
        <v>1.5395480197603009</v>
      </c>
      <c r="P99" s="61">
        <f t="shared" si="20"/>
        <v>0.13509192645883278</v>
      </c>
    </row>
  </sheetData>
  <mergeCells count="1">
    <mergeCell ref="A2:C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3F119-01E9-4427-BBB3-83B9AF67E22A}">
  <dimension ref="A1:C84"/>
  <sheetViews>
    <sheetView workbookViewId="0">
      <selection activeCell="E17" sqref="E17"/>
    </sheetView>
  </sheetViews>
  <sheetFormatPr baseColWidth="10" defaultRowHeight="14.25"/>
  <cols>
    <col min="2" max="3" width="12.9296875" customWidth="1"/>
  </cols>
  <sheetData>
    <row r="1" spans="1:3" ht="15" thickBot="1">
      <c r="B1" s="55"/>
      <c r="C1" s="55"/>
    </row>
    <row r="2" spans="1:3" ht="16.149999999999999" thickBot="1">
      <c r="A2" s="56" t="s">
        <v>74</v>
      </c>
      <c r="B2" s="54">
        <v>0.6</v>
      </c>
      <c r="C2" s="54">
        <v>0.8</v>
      </c>
    </row>
    <row r="3" spans="1:3" ht="19.149999999999999" thickBot="1">
      <c r="A3" s="53" t="s">
        <v>1</v>
      </c>
      <c r="B3" s="58" t="s">
        <v>73</v>
      </c>
      <c r="C3" s="59"/>
    </row>
    <row r="4" spans="1:3">
      <c r="A4" s="5" t="s">
        <v>2</v>
      </c>
      <c r="B4" s="8"/>
      <c r="C4" s="10"/>
    </row>
    <row r="5" spans="1:3">
      <c r="A5" s="51">
        <f>'[1]1 mm'!B24</f>
        <v>1</v>
      </c>
      <c r="B5" s="11">
        <f>'[2]0.6 mm'!$W20</f>
        <v>0.23637369763456562</v>
      </c>
      <c r="C5" s="19">
        <f>'[2]0.8 mm'!$W20</f>
        <v>0.2187671321866019</v>
      </c>
    </row>
    <row r="6" spans="1:3">
      <c r="A6" s="51">
        <f>'[1]1 mm'!B25</f>
        <v>2</v>
      </c>
      <c r="B6" s="11">
        <f>'[2]0.6 mm'!$W21</f>
        <v>0.26517392106160043</v>
      </c>
      <c r="C6" s="19">
        <f>'[2]0.8 mm'!$W21</f>
        <v>0.24545332084530902</v>
      </c>
    </row>
    <row r="7" spans="1:3">
      <c r="A7" s="51">
        <f>'[1]1 mm'!B26</f>
        <v>3</v>
      </c>
      <c r="B7" s="11">
        <f>'[2]0.6 mm'!$W22</f>
        <v>0.28358721299613399</v>
      </c>
      <c r="C7" s="19">
        <f>'[2]0.8 mm'!$W22</f>
        <v>0.26252514594797793</v>
      </c>
    </row>
    <row r="8" spans="1:3">
      <c r="A8" s="51">
        <f>'[1]1 mm'!B27</f>
        <v>4</v>
      </c>
      <c r="B8" s="11">
        <f>'[2]0.6 mm'!$W23</f>
        <v>0.29740035427654171</v>
      </c>
      <c r="C8" s="19">
        <f>'[2]0.8 mm'!$W23</f>
        <v>0.27533844210625907</v>
      </c>
    </row>
    <row r="9" spans="1:3">
      <c r="A9" s="51">
        <f>'[1]1 mm'!B28</f>
        <v>5</v>
      </c>
      <c r="B9" s="11">
        <f>'[2]0.6 mm'!$W24</f>
        <v>0.30856069996296964</v>
      </c>
      <c r="C9" s="19">
        <f>'[2]0.8 mm'!$W24</f>
        <v>0.28569568122971473</v>
      </c>
    </row>
    <row r="10" spans="1:3">
      <c r="A10" s="51">
        <f>'[1]1 mm'!B29</f>
        <v>6</v>
      </c>
      <c r="B10" s="11">
        <f>'[2]0.6 mm'!$W25</f>
        <v>0.31797740446180189</v>
      </c>
      <c r="C10" s="19">
        <f>'[2]0.8 mm'!$W25</f>
        <v>0.2944384316305631</v>
      </c>
    </row>
    <row r="11" spans="1:3">
      <c r="A11" s="51">
        <f>'[1]1 mm'!B30</f>
        <v>7</v>
      </c>
      <c r="B11" s="11">
        <f>'[2]0.6 mm'!$W26</f>
        <v>0.32615309878358789</v>
      </c>
      <c r="C11" s="19">
        <f>'[2]0.8 mm'!$W26</f>
        <v>0.30203198661605046</v>
      </c>
    </row>
    <row r="12" spans="1:3">
      <c r="A12" s="51">
        <f>'[1]1 mm'!B31</f>
        <v>8</v>
      </c>
      <c r="B12" s="11">
        <f>'[2]0.6 mm'!$W27</f>
        <v>0.33339665219275905</v>
      </c>
      <c r="C12" s="19">
        <f>'[2]0.8 mm'!$W27</f>
        <v>0.30876228711354353</v>
      </c>
    </row>
    <row r="13" spans="1:3">
      <c r="A13" s="51">
        <f>'[1]1 mm'!B32</f>
        <v>9</v>
      </c>
      <c r="B13" s="11">
        <f>'[2]0.6 mm'!$W28</f>
        <v>0.33991223762569273</v>
      </c>
      <c r="C13" s="19">
        <f>'[2]0.8 mm'!$W28</f>
        <v>0.31481835960568721</v>
      </c>
    </row>
    <row r="14" spans="1:3">
      <c r="A14" s="51">
        <f>'[1]1 mm'!B33</f>
        <v>10</v>
      </c>
      <c r="B14" s="11">
        <f>'[2]0.6 mm'!$W29</f>
        <v>0.34584225632719795</v>
      </c>
      <c r="C14" s="19">
        <f>'[2]0.8 mm'!$W29</f>
        <v>0.320332048021295</v>
      </c>
    </row>
    <row r="15" spans="1:3">
      <c r="A15" s="51">
        <f>'[1]1 mm'!B34</f>
        <v>11</v>
      </c>
      <c r="B15" s="11">
        <f>'[2]0.6 mm'!$W30</f>
        <v>0.35129020009105666</v>
      </c>
      <c r="C15" s="19">
        <f>'[2]0.8 mm'!$W30</f>
        <v>0.32539917614929742</v>
      </c>
    </row>
    <row r="16" spans="1:3">
      <c r="A16" s="51">
        <f>'[1]1 mm'!B35</f>
        <v>12</v>
      </c>
      <c r="B16" s="11">
        <f>'[2]0.6 mm'!$W31</f>
        <v>0.35633377745172617</v>
      </c>
      <c r="C16" s="19">
        <f>'[2]0.8 mm'!$W31</f>
        <v>0.33009169825596918</v>
      </c>
    </row>
    <row r="17" spans="1:3">
      <c r="A17" s="51">
        <f>'[1]1 mm'!B36</f>
        <v>13</v>
      </c>
      <c r="B17" s="11">
        <f>'[2]0.6 mm'!$W32</f>
        <v>0.36103290533523918</v>
      </c>
      <c r="C17" s="19">
        <f>'[2]0.8 mm'!$W32</f>
        <v>0.33446509699037141</v>
      </c>
    </row>
    <row r="18" spans="1:3">
      <c r="A18" s="51">
        <f>'[1]1 mm'!B37</f>
        <v>14</v>
      </c>
      <c r="B18" s="11">
        <f>'[2]0.6 mm'!$W33</f>
        <v>0.36543480980257687</v>
      </c>
      <c r="C18" s="19">
        <f>'[2]0.8 mm'!$W33</f>
        <v>0.33856310529751654</v>
      </c>
    </row>
    <row r="19" spans="1:3">
      <c r="A19" s="51">
        <f>'[1]1 mm'!B38</f>
        <v>15</v>
      </c>
      <c r="B19" s="11">
        <f>'[2]0.6 mm'!$W34</f>
        <v>0.3695774106198419</v>
      </c>
      <c r="C19" s="19">
        <f>'[2]0.8 mm'!$W34</f>
        <v>0.34242083970360804</v>
      </c>
    </row>
    <row r="20" spans="1:3">
      <c r="A20" s="51">
        <f>'[1]1 mm'!B39</f>
        <v>16</v>
      </c>
      <c r="B20" s="11">
        <f>'[2]0.6 mm'!$W35</f>
        <v>0.37349164141648755</v>
      </c>
      <c r="C20" s="19">
        <f>'[2]0.8 mm'!$W35</f>
        <v>0.34606694827305051</v>
      </c>
    </row>
    <row r="21" spans="1:3">
      <c r="A21" s="51">
        <f>'[1]1 mm'!B40</f>
        <v>17</v>
      </c>
      <c r="B21" s="11">
        <f>'[2]0.6 mm'!$W36</f>
        <v>0.37720308487094312</v>
      </c>
      <c r="C21" s="19">
        <f>'[2]0.8 mm'!$W36</f>
        <v>0.34952512447061518</v>
      </c>
    </row>
    <row r="22" spans="1:3">
      <c r="A22" s="51">
        <f>'[1]1 mm'!B41</f>
        <v>18</v>
      </c>
      <c r="B22" s="11">
        <f>'[2]0.6 mm'!$W37</f>
        <v>0.38073315299591876</v>
      </c>
      <c r="C22" s="19">
        <f>'[2]0.8 mm'!$W37</f>
        <v>0.35281519990263915</v>
      </c>
    </row>
    <row r="23" spans="1:3">
      <c r="A23" s="51">
        <f>'[1]1 mm'!B42</f>
        <v>19</v>
      </c>
      <c r="B23" s="11">
        <f>'[2]0.6 mm'!$W38</f>
        <v>0.38409995697727922</v>
      </c>
      <c r="C23" s="19">
        <f>'[2]0.8 mm'!$W38</f>
        <v>0.35595394965828675</v>
      </c>
    </row>
    <row r="24" spans="1:3">
      <c r="A24" s="51">
        <f>'[1]1 mm'!B43</f>
        <v>20</v>
      </c>
      <c r="B24" s="11">
        <f>'[2]0.6 mm'!$W39</f>
        <v>0.38731896004818772</v>
      </c>
      <c r="C24" s="19">
        <f>'[2]0.8 mm'!$W39</f>
        <v>0.35895569678855499</v>
      </c>
    </row>
    <row r="25" spans="1:3">
      <c r="A25" s="51">
        <f>'[1]1 mm'!B44</f>
        <v>21</v>
      </c>
      <c r="B25" s="11">
        <f>'[2]0.6 mm'!$W40</f>
        <v>0.39040347551798305</v>
      </c>
      <c r="C25" s="19">
        <f>'[2]0.8 mm'!$W40</f>
        <v>0.36183277342919135</v>
      </c>
    </row>
    <row r="26" spans="1:3">
      <c r="A26" s="51">
        <f>'[1]1 mm'!B45</f>
        <v>22</v>
      </c>
      <c r="B26" s="11">
        <f>'[2]0.6 mm'!$W41</f>
        <v>0.39336505221213558</v>
      </c>
      <c r="C26" s="19">
        <f>'[2]0.8 mm'!$W41</f>
        <v>0.36459587768641744</v>
      </c>
    </row>
    <row r="27" spans="1:3">
      <c r="A27" s="51">
        <f>'[1]1 mm'!B46</f>
        <v>23</v>
      </c>
      <c r="B27" s="11">
        <f>'[2]0.6 mm'!$W42</f>
        <v>0.39621377667309071</v>
      </c>
      <c r="C27" s="19">
        <f>'[2]0.8 mm'!$W42</f>
        <v>0.36725435345657814</v>
      </c>
    </row>
    <row r="28" spans="1:3">
      <c r="A28" s="51">
        <f>'[1]1 mm'!B47</f>
        <v>24</v>
      </c>
      <c r="B28" s="11">
        <f>'[2]0.6 mm'!$W43</f>
        <v>0.3989585128915209</v>
      </c>
      <c r="C28" s="19">
        <f>'[2]0.8 mm'!$W43</f>
        <v>0.36981641240783153</v>
      </c>
    </row>
    <row r="29" spans="1:3">
      <c r="A29" s="51">
        <f>'[1]1 mm'!B48</f>
        <v>25</v>
      </c>
      <c r="B29" s="11">
        <f>'[2]0.6 mm'!$W44</f>
        <v>0.40160709451511645</v>
      </c>
      <c r="C29" s="19">
        <f>'[2]0.8 mm'!$W44</f>
        <v>0.37228931196193032</v>
      </c>
    </row>
    <row r="30" spans="1:3">
      <c r="A30" s="51">
        <f>'[1]1 mm'!B49</f>
        <v>26</v>
      </c>
      <c r="B30" s="11">
        <f>'[2]0.6 mm'!$W45</f>
        <v>0.40416648045723369</v>
      </c>
      <c r="C30" s="19">
        <f>'[2]0.8 mm'!$W45</f>
        <v>0.37467949938816797</v>
      </c>
    </row>
    <row r="31" spans="1:3">
      <c r="A31" s="51">
        <f>'[1]1 mm'!B50</f>
        <v>27</v>
      </c>
      <c r="B31" s="11">
        <f>'[2]0.6 mm'!$W46</f>
        <v>0.40664288199822662</v>
      </c>
      <c r="C31" s="19">
        <f>'[2]0.8 mm'!$W46</f>
        <v>0.37699272950207791</v>
      </c>
    </row>
    <row r="32" spans="1:3">
      <c r="A32" s="51">
        <f>'[1]1 mm'!B51</f>
        <v>28</v>
      </c>
      <c r="B32" s="11">
        <f>'[2]0.6 mm'!$W47</f>
        <v>0.409041867452556</v>
      </c>
      <c r="C32" s="19">
        <f>'[2]0.8 mm'!$W47</f>
        <v>0.37923416159164758</v>
      </c>
    </row>
    <row r="33" spans="1:3">
      <c r="A33" s="51">
        <f>'[1]1 mm'!B52</f>
        <v>29</v>
      </c>
      <c r="B33" s="11">
        <f>'[2]0.6 mm'!$W48</f>
        <v>0.41136844901241021</v>
      </c>
      <c r="C33" s="19">
        <f>'[2]0.8 mm'!$W48</f>
        <v>0.38140843983995365</v>
      </c>
    </row>
    <row r="34" spans="1:3">
      <c r="A34" s="51">
        <f>'[1]1 mm'!B53</f>
        <v>30</v>
      </c>
      <c r="B34" s="11">
        <f>'[2]0.6 mm'!$W49</f>
        <v>0.41362715530632066</v>
      </c>
      <c r="C34" s="19">
        <f>'[2]0.8 mm'!$W49</f>
        <v>0.38351976052041659</v>
      </c>
    </row>
    <row r="35" spans="1:3">
      <c r="A35" s="51">
        <f>'[1]1 mm'!B54</f>
        <v>31</v>
      </c>
      <c r="B35" s="11">
        <f>'[2]0.6 mm'!$W50</f>
        <v>0.41582209241531864</v>
      </c>
      <c r="C35" s="19">
        <f>'[2]0.8 mm'!$W50</f>
        <v>0.3855719285039792</v>
      </c>
    </row>
    <row r="36" spans="1:3">
      <c r="A36" s="51">
        <f>'[1]1 mm'!B55</f>
        <v>32</v>
      </c>
      <c r="B36" s="11">
        <f>'[2]0.6 mm'!$W51</f>
        <v>0.41795699549206194</v>
      </c>
      <c r="C36" s="19">
        <f>'[2]0.8 mm'!$W51</f>
        <v>0.38756840506467627</v>
      </c>
    </row>
    <row r="37" spans="1:3">
      <c r="A37" s="51">
        <f>'[1]1 mm'!B56</f>
        <v>33</v>
      </c>
      <c r="B37" s="11">
        <f>'[2]0.6 mm'!$W52</f>
        <v>0.42003527267559565</v>
      </c>
      <c r="C37" s="19">
        <f>'[2]0.8 mm'!$W52</f>
        <v>0.38951234855086558</v>
      </c>
    </row>
    <row r="38" spans="1:3">
      <c r="A38" s="51">
        <f>'[1]1 mm'!B57</f>
        <v>34</v>
      </c>
      <c r="B38" s="11">
        <f>'[2]0.6 mm'!$W53</f>
        <v>0.42206004264796826</v>
      </c>
      <c r="C38" s="19">
        <f>'[2]0.8 mm'!$W53</f>
        <v>0.39140664916864004</v>
      </c>
    </row>
    <row r="39" spans="1:3">
      <c r="A39" s="51">
        <f>'[1]1 mm'!B58</f>
        <v>35</v>
      </c>
      <c r="B39" s="11">
        <f>'[2]0.6 mm'!$W54</f>
        <v>0.42403416691135976</v>
      </c>
      <c r="C39" s="19">
        <f>'[2]0.8 mm'!$W54</f>
        <v>0.39325395887619752</v>
      </c>
    </row>
    <row r="40" spans="1:3">
      <c r="A40" s="51">
        <f>'[1]1 mm'!B59</f>
        <v>36</v>
      </c>
      <c r="B40" s="11">
        <f>'[2]0.6 mm'!$W55</f>
        <v>0.42596027765608652</v>
      </c>
      <c r="C40" s="19">
        <f>'[2]0.8 mm'!$W55</f>
        <v>0.39505671719509627</v>
      </c>
    </row>
    <row r="41" spans="1:3">
      <c r="A41" s="51">
        <f>'[1]1 mm'!B60</f>
        <v>37</v>
      </c>
      <c r="B41" s="11">
        <f>'[2]0.6 mm'!$W56</f>
        <v>0.4278408019263622</v>
      </c>
      <c r="C41" s="19">
        <f>'[2]0.8 mm'!$W56</f>
        <v>0.39681717359295593</v>
      </c>
    </row>
    <row r="42" spans="1:3">
      <c r="A42" s="51">
        <f>'[1]1 mm'!B61</f>
        <v>38</v>
      </c>
      <c r="B42" s="11">
        <f>'[2]0.6 mm'!$W57</f>
        <v>0.42967798266151125</v>
      </c>
      <c r="C42" s="19">
        <f>'[2]0.8 mm'!$W57</f>
        <v>0.3985374069725296</v>
      </c>
    </row>
    <row r="43" spans="1:3">
      <c r="A43" s="51">
        <f>'[1]1 mm'!B62</f>
        <v>39</v>
      </c>
      <c r="B43" s="11">
        <f>'[2]0.6 mm'!$W58</f>
        <v>0.43147389708747874</v>
      </c>
      <c r="C43" s="19">
        <f>'[2]0.8 mm'!$W58</f>
        <v>0.40021934270688109</v>
      </c>
    </row>
    <row r="44" spans="1:3">
      <c r="A44" s="51">
        <f>'[1]1 mm'!B63</f>
        <v>40</v>
      </c>
      <c r="B44" s="11">
        <f>'[2]0.6 mm'!$W59</f>
        <v>0.43323047285108324</v>
      </c>
      <c r="C44" s="19">
        <f>'[2]0.8 mm'!$W59</f>
        <v>0.40186476758405343</v>
      </c>
    </row>
    <row r="45" spans="1:3">
      <c r="A45" s="51">
        <f>'[1]1 mm'!B64</f>
        <v>41</v>
      </c>
      <c r="B45" s="11">
        <f>'[2]0.6 mm'!$W60</f>
        <v>0.43494950222307655</v>
      </c>
      <c r="C45" s="19">
        <f>'[2]0.8 mm'!$W60</f>
        <v>0.40347534296319104</v>
      </c>
    </row>
    <row r="46" spans="1:3">
      <c r="A46" s="51">
        <f>'[1]1 mm'!B65</f>
        <v>42</v>
      </c>
      <c r="B46" s="11">
        <f>'[2]0.6 mm'!$W61</f>
        <v>0.43663265464222306</v>
      </c>
      <c r="C46" s="19">
        <f>'[2]0.8 mm'!$W61</f>
        <v>0.40505261639419227</v>
      </c>
    </row>
    <row r="47" spans="1:3">
      <c r="A47" s="51">
        <f>'[1]1 mm'!B66</f>
        <v>43</v>
      </c>
      <c r="B47" s="11">
        <f>'[2]0.6 mm'!$W62</f>
        <v>0.43828148782872728</v>
      </c>
      <c r="C47" s="19">
        <f>'[2]0.8 mm'!$W62</f>
        <v>0.40659803191233634</v>
      </c>
    </row>
    <row r="48" spans="1:3">
      <c r="A48" s="51">
        <f>'[1]1 mm'!B67</f>
        <v>44</v>
      </c>
      <c r="B48" s="11">
        <f>'[2]0.6 mm'!$W63</f>
        <v>0.43989745765937366</v>
      </c>
      <c r="C48" s="19">
        <f>'[2]0.8 mm'!$W63</f>
        <v>0.4081129391860302</v>
      </c>
    </row>
    <row r="49" spans="1:3">
      <c r="A49" s="51">
        <f>'[1]1 mm'!B68</f>
        <v>45</v>
      </c>
      <c r="B49" s="11">
        <f>'[2]0.6 mm'!$W64</f>
        <v>0.44148192696712674</v>
      </c>
      <c r="C49" s="19">
        <f>'[2]0.8 mm'!$W64</f>
        <v>0.40959860166839196</v>
      </c>
    </row>
    <row r="50" spans="1:3">
      <c r="A50" s="51">
        <f>'[1]1 mm'!B69</f>
        <v>46</v>
      </c>
      <c r="B50" s="11">
        <f>'[2]0.6 mm'!$W65</f>
        <v>0.44303617340345181</v>
      </c>
      <c r="C50" s="19">
        <f>'[2]0.8 mm'!$W65</f>
        <v>0.41105620388071451</v>
      </c>
    </row>
    <row r="51" spans="1:3">
      <c r="A51" s="51">
        <f>'[1]1 mm'!B70</f>
        <v>47</v>
      </c>
      <c r="B51" s="11">
        <f>'[2]0.6 mm'!$W66</f>
        <v>0.4445613964812149</v>
      </c>
      <c r="C51" s="19">
        <f>'[2]0.8 mm'!$W66</f>
        <v>0.41248685793695916</v>
      </c>
    </row>
    <row r="52" spans="1:3">
      <c r="A52" s="51">
        <f>'[1]1 mm'!B71</f>
        <v>48</v>
      </c>
      <c r="B52" s="11">
        <f>'[2]0.6 mm'!$W67</f>
        <v>0.4460587238990632</v>
      </c>
      <c r="C52" s="19">
        <f>'[2]0.8 mm'!$W67</f>
        <v>0.4138916094027249</v>
      </c>
    </row>
    <row r="53" spans="1:3">
      <c r="A53" s="51">
        <f>'[1]1 mm'!B72</f>
        <v>49</v>
      </c>
      <c r="B53" s="11">
        <f>'[2]0.6 mm'!$W68</f>
        <v>0.44752921723389733</v>
      </c>
      <c r="C53" s="19">
        <f>'[2]0.8 mm'!$W68</f>
        <v>0.41527144256891357</v>
      </c>
    </row>
    <row r="54" spans="1:3">
      <c r="A54" s="51">
        <f>'[1]1 mm'!B73</f>
        <v>50</v>
      </c>
      <c r="B54" s="11">
        <f>'[2]0.6 mm'!$W69</f>
        <v>0.44897387707610065</v>
      </c>
      <c r="C54" s="19">
        <f>'[2]0.8 mm'!$W69</f>
        <v>0.4166272852092292</v>
      </c>
    </row>
    <row r="55" spans="1:3">
      <c r="A55" s="51">
        <f>'[1]1 mm'!B74</f>
        <v>51</v>
      </c>
      <c r="B55" s="11">
        <f>'[2]0.6 mm'!$W70</f>
        <v>0.45039364767204204</v>
      </c>
      <c r="C55" s="19">
        <f>'[2]0.8 mm'!$W70</f>
        <v>0.41796001288127871</v>
      </c>
    </row>
    <row r="56" spans="1:3">
      <c r="A56" s="51">
        <f>'[1]1 mm'!B75</f>
        <v>52</v>
      </c>
      <c r="B56" s="11">
        <f>'[2]0.6 mm'!$W71</f>
        <v>0.4517894211297766</v>
      </c>
      <c r="C56" s="19">
        <f>'[2]0.8 mm'!$W71</f>
        <v>0.41927045282306075</v>
      </c>
    </row>
    <row r="57" spans="1:3">
      <c r="A57" s="51">
        <f>'[1]1 mm'!B76</f>
        <v>53</v>
      </c>
      <c r="B57" s="11">
        <f>'[2]0.6 mm'!$W72</f>
        <v>0.45316204123661291</v>
      </c>
      <c r="C57" s="19">
        <f>'[2]0.8 mm'!$W72</f>
        <v>0.42055938748992056</v>
      </c>
    </row>
    <row r="58" spans="1:3">
      <c r="A58" s="51">
        <f>'[1]1 mm'!B77</f>
        <v>54</v>
      </c>
      <c r="B58" s="11">
        <f>'[2]0.6 mm'!$W73</f>
        <v>0.45451230693095324</v>
      </c>
      <c r="C58" s="19">
        <f>'[2]0.8 mm'!$W73</f>
        <v>0.42182755777124942</v>
      </c>
    </row>
    <row r="59" spans="1:3">
      <c r="A59" s="51">
        <f>'[1]1 mm'!B78</f>
        <v>55</v>
      </c>
      <c r="B59" s="11">
        <f>'[2]0.6 mm'!$W74</f>
        <v>0.45584097546548852</v>
      </c>
      <c r="C59" s="19">
        <f>'[2]0.8 mm'!$W74</f>
        <v>0.42307566592127188</v>
      </c>
    </row>
    <row r="60" spans="1:3">
      <c r="A60" s="51">
        <f>'[1]1 mm'!B79</f>
        <v>56</v>
      </c>
      <c r="B60" s="11">
        <f>'[2]0.6 mm'!$W75</f>
        <v>0.45714876529426585</v>
      </c>
      <c r="C60" s="19">
        <f>'[2]0.8 mm'!$W75</f>
        <v>0.42430437823404271</v>
      </c>
    </row>
    <row r="61" spans="1:3">
      <c r="A61" s="51">
        <f>'[1]1 mm'!B80</f>
        <v>57</v>
      </c>
      <c r="B61" s="11">
        <f>'[2]0.6 mm'!$W76</f>
        <v>0.45843635871220062</v>
      </c>
      <c r="C61" s="19">
        <f>'[2]0.8 mm'!$W76</f>
        <v>0.42551432748911361</v>
      </c>
    </row>
    <row r="62" spans="1:3">
      <c r="A62" s="51">
        <f>'[1]1 mm'!B81</f>
        <v>58</v>
      </c>
      <c r="B62" s="11">
        <f>'[2]0.6 mm'!$W77</f>
        <v>0.45970440427219267</v>
      </c>
      <c r="C62" s="19">
        <f>'[2]0.8 mm'!$W77</f>
        <v>0.42670611519117824</v>
      </c>
    </row>
    <row r="63" spans="1:3">
      <c r="A63" s="51">
        <f>'[1]1 mm'!B82</f>
        <v>59</v>
      </c>
      <c r="B63" s="11">
        <f>'[2]0.6 mm'!$W78</f>
        <v>0.46095351900208525</v>
      </c>
      <c r="C63" s="19">
        <f>'[2]0.8 mm'!$W78</f>
        <v>0.42788031362429091</v>
      </c>
    </row>
    <row r="64" spans="1:3">
      <c r="A64" s="51">
        <f>'[1]1 mm'!B83</f>
        <v>60</v>
      </c>
      <c r="B64" s="11">
        <f>'[2]0.6 mm'!$W79</f>
        <v>0.46218429044111869</v>
      </c>
      <c r="C64" s="19">
        <f>'[2]0.8 mm'!$W79</f>
        <v>0.4290374677388642</v>
      </c>
    </row>
    <row r="65" spans="1:3">
      <c r="A65" s="51">
        <f>'[1]1 mm'!B84</f>
        <v>61</v>
      </c>
      <c r="B65" s="11">
        <f>'[2]0.6 mm'!$W80</f>
        <v>0.46339727851331775</v>
      </c>
      <c r="C65" s="19">
        <f>'[2]0.8 mm'!$W80</f>
        <v>0.43017809688759578</v>
      </c>
    </row>
    <row r="66" spans="1:3">
      <c r="A66" s="51">
        <f>'[1]1 mm'!B85</f>
        <v>62</v>
      </c>
      <c r="B66" s="11">
        <f>'[2]0.6 mm'!$W81</f>
        <v>0.46459301725332625</v>
      </c>
      <c r="C66" s="19">
        <f>'[2]0.8 mm'!$W81</f>
        <v>0.43130269642470015</v>
      </c>
    </row>
    <row r="67" spans="1:3">
      <c r="A67" s="51">
        <f>'[1]1 mm'!B86</f>
        <v>63</v>
      </c>
      <c r="B67" s="11">
        <f>'[2]0.6 mm'!$W82</f>
        <v>0.46577201639847099</v>
      </c>
      <c r="C67" s="19">
        <f>'[2]0.8 mm'!$W82</f>
        <v>0.43241173918120501</v>
      </c>
    </row>
    <row r="68" spans="1:3">
      <c r="A68" s="51">
        <f>'[1]1 mm'!B87</f>
        <v>64</v>
      </c>
      <c r="B68" s="11">
        <f>'[2]0.6 mm'!$W83</f>
        <v>0.46693476285938101</v>
      </c>
      <c r="C68" s="19">
        <f>'[2]0.8 mm'!$W83</f>
        <v>0.433505676827736</v>
      </c>
    </row>
    <row r="69" spans="1:3">
      <c r="A69" s="51">
        <f>'[1]1 mm'!B88</f>
        <v>65</v>
      </c>
      <c r="B69" s="11">
        <f>'[2]0.6 mm'!$W84</f>
        <v>0.46808172208016097</v>
      </c>
      <c r="C69" s="19">
        <f>'[2]0.8 mm'!$W84</f>
        <v>0.43458494113497331</v>
      </c>
    </row>
    <row r="70" spans="1:3">
      <c r="A70" s="51">
        <f>'[1]1 mm'!B89</f>
        <v>66</v>
      </c>
      <c r="B70" s="11">
        <f>'[2]0.6 mm'!$W85</f>
        <v>0.46921333929797215</v>
      </c>
      <c r="C70" s="19">
        <f>'[2]0.8 mm'!$W85</f>
        <v>0.43564994514091493</v>
      </c>
    </row>
    <row r="71" spans="1:3">
      <c r="A71" s="51">
        <f>'[1]1 mm'!B90</f>
        <v>67</v>
      </c>
      <c r="B71" s="11">
        <f>'[2]0.6 mm'!$W86</f>
        <v>0.47033004071087681</v>
      </c>
      <c r="C71" s="19">
        <f>'[2]0.8 mm'!$W86</f>
        <v>0.43670108423313586</v>
      </c>
    </row>
    <row r="72" spans="1:3">
      <c r="A72" s="51">
        <f>'[1]1 mm'!B91</f>
        <v>68</v>
      </c>
      <c r="B72" s="11">
        <f>'[2]0.6 mm'!$W87</f>
        <v>0.47143223456186523</v>
      </c>
      <c r="C72" s="19">
        <f>'[2]0.8 mm'!$W87</f>
        <v>0.43773873715340328</v>
      </c>
    </row>
    <row r="73" spans="1:3">
      <c r="A73" s="51">
        <f>'[1]1 mm'!B92</f>
        <v>69</v>
      </c>
      <c r="B73" s="11">
        <f>'[2]0.6 mm'!$W88</f>
        <v>0.47252031214624451</v>
      </c>
      <c r="C73" s="19">
        <f>'[2]0.8 mm'!$W88</f>
        <v>0.43876326693126877</v>
      </c>
    </row>
    <row r="74" spans="1:3">
      <c r="A74" s="51">
        <f>'[1]1 mm'!B93</f>
        <v>70</v>
      </c>
      <c r="B74" s="11">
        <f>'[2]0.6 mm'!$W89</f>
        <v>0.47359464874880319</v>
      </c>
      <c r="C74" s="19">
        <f>'[2]0.8 mm'!$W89</f>
        <v>0.43977502175260752</v>
      </c>
    </row>
    <row r="75" spans="1:3">
      <c r="A75" s="51">
        <f>'[1]1 mm'!B94</f>
        <v>71</v>
      </c>
      <c r="B75" s="11">
        <f>'[2]0.6 mm'!$W90</f>
        <v>0.47465560451660577</v>
      </c>
      <c r="C75" s="19">
        <f>'[2]0.8 mm'!$W90</f>
        <v>0.4407743357685055</v>
      </c>
    </row>
    <row r="76" spans="1:3">
      <c r="A76" s="51">
        <f>'[1]1 mm'!B95</f>
        <v>72</v>
      </c>
      <c r="B76" s="11">
        <f>'[2]0.6 mm'!$W91</f>
        <v>0.47570352527265158</v>
      </c>
      <c r="C76" s="19">
        <f>'[2]0.8 mm'!$W91</f>
        <v>0.4417615298493599</v>
      </c>
    </row>
    <row r="77" spans="1:3">
      <c r="A77" s="51">
        <f>'[1]1 mm'!B96</f>
        <v>73</v>
      </c>
      <c r="B77" s="11">
        <f>'[2]0.6 mm'!$W92</f>
        <v>0.47673874327517923</v>
      </c>
      <c r="C77" s="19">
        <f>'[2]0.8 mm'!$W92</f>
        <v>0.44273691228861162</v>
      </c>
    </row>
    <row r="78" spans="1:3">
      <c r="A78" s="51">
        <f>'[1]1 mm'!B97</f>
        <v>74</v>
      </c>
      <c r="B78" s="11">
        <f>'[2]0.6 mm'!$W93</f>
        <v>0.47776157792693585</v>
      </c>
      <c r="C78" s="19">
        <f>'[2]0.8 mm'!$W93</f>
        <v>0.4437007794601171</v>
      </c>
    </row>
    <row r="79" spans="1:3">
      <c r="A79" s="51">
        <f>'[1]1 mm'!B98</f>
        <v>75</v>
      </c>
      <c r="B79" s="11">
        <f>'[2]0.6 mm'!$W94</f>
        <v>0.47877233643833494</v>
      </c>
      <c r="C79" s="19">
        <f>'[2]0.8 mm'!$W94</f>
        <v>0.44465341643279205</v>
      </c>
    </row>
    <row r="80" spans="1:3">
      <c r="A80" s="51">
        <f>'[1]1 mm'!B99</f>
        <v>76</v>
      </c>
      <c r="B80" s="11">
        <f>'[2]0.6 mm'!$W95</f>
        <v>0.47977131444807403</v>
      </c>
      <c r="C80" s="19">
        <f>'[2]0.8 mm'!$W95</f>
        <v>0.44559509754583693</v>
      </c>
    </row>
    <row r="81" spans="1:3">
      <c r="A81" s="51">
        <f>'[1]1 mm'!B100</f>
        <v>77</v>
      </c>
      <c r="B81" s="11">
        <f>'[2]0.6 mm'!$W96</f>
        <v>0.48075879660445564</v>
      </c>
      <c r="C81" s="19">
        <f>'[2]0.8 mm'!$W96</f>
        <v>0.44652608694754975</v>
      </c>
    </row>
    <row r="82" spans="1:3">
      <c r="A82" s="51">
        <f>'[1]1 mm'!B101</f>
        <v>78</v>
      </c>
      <c r="B82" s="11">
        <f>'[2]0.6 mm'!$W97</f>
        <v>0.48173505711038095</v>
      </c>
      <c r="C82" s="19">
        <f>'[2]0.8 mm'!$W97</f>
        <v>0.44744663910047422</v>
      </c>
    </row>
    <row r="83" spans="1:3">
      <c r="A83" s="51">
        <f>'[1]1 mm'!B102</f>
        <v>79</v>
      </c>
      <c r="B83" s="11">
        <f>'[2]0.6 mm'!$W98</f>
        <v>0.48270036023472751</v>
      </c>
      <c r="C83" s="19">
        <f>'[2]0.8 mm'!$W98</f>
        <v>0.44835699925539901</v>
      </c>
    </row>
    <row r="84" spans="1:3" ht="14.65" thickBot="1">
      <c r="A84" s="52">
        <f>'[1]1 mm'!B103</f>
        <v>80</v>
      </c>
      <c r="B84" s="14">
        <f>'[2]0.6 mm'!$W99</f>
        <v>0.48365496079255516</v>
      </c>
      <c r="C84" s="16">
        <f>'[2]0.8 mm'!$W99</f>
        <v>0.4492574038964699</v>
      </c>
    </row>
  </sheetData>
  <mergeCells count="2">
    <mergeCell ref="B1:C1"/>
    <mergeCell ref="B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67FD5-6E15-40B4-97F6-023A922280C0}">
  <dimension ref="A1:P99"/>
  <sheetViews>
    <sheetView topLeftCell="E10" workbookViewId="0">
      <selection activeCell="G12" sqref="G12"/>
    </sheetView>
  </sheetViews>
  <sheetFormatPr baseColWidth="10" defaultRowHeight="14.25"/>
  <sheetData>
    <row r="1" spans="1:16" ht="14.65" thickBot="1"/>
    <row r="2" spans="1:16" ht="14.65" thickBot="1">
      <c r="A2" s="28" t="s">
        <v>36</v>
      </c>
      <c r="B2" s="29"/>
      <c r="C2" s="30"/>
    </row>
    <row r="3" spans="1:16">
      <c r="A3" s="8" t="s">
        <v>37</v>
      </c>
      <c r="B3" s="25" t="s">
        <v>11</v>
      </c>
      <c r="C3" s="1">
        <f>1/3</f>
        <v>0.33333333333333331</v>
      </c>
    </row>
    <row r="4" spans="1:16">
      <c r="A4" s="11" t="s">
        <v>27</v>
      </c>
      <c r="B4" s="23" t="s">
        <v>3</v>
      </c>
      <c r="C4" s="2">
        <f>220/2000000</f>
        <v>1.1E-4</v>
      </c>
    </row>
    <row r="5" spans="1:16">
      <c r="A5" s="11" t="s">
        <v>28</v>
      </c>
      <c r="B5" s="23" t="s">
        <v>4</v>
      </c>
      <c r="C5" s="2">
        <v>6</v>
      </c>
    </row>
    <row r="6" spans="1:16" ht="14.65">
      <c r="A6" s="11" t="s">
        <v>29</v>
      </c>
      <c r="B6" s="31" t="s">
        <v>38</v>
      </c>
      <c r="C6" s="2">
        <v>0.45500000000000002</v>
      </c>
    </row>
    <row r="7" spans="1:16">
      <c r="A7" s="11" t="s">
        <v>30</v>
      </c>
      <c r="B7" s="23" t="s">
        <v>7</v>
      </c>
      <c r="C7" s="2">
        <v>0.08</v>
      </c>
    </row>
    <row r="8" spans="1:16">
      <c r="A8" s="11" t="s">
        <v>31</v>
      </c>
      <c r="B8" s="23" t="s">
        <v>8</v>
      </c>
      <c r="C8" s="3">
        <v>44000000000</v>
      </c>
    </row>
    <row r="9" spans="1:16">
      <c r="A9" s="11" t="s">
        <v>32</v>
      </c>
      <c r="B9" s="23" t="s">
        <v>16</v>
      </c>
      <c r="C9" s="3">
        <f>C10/(3*(1-2*C7))</f>
        <v>37714285714.285713</v>
      </c>
    </row>
    <row r="10" spans="1:16">
      <c r="A10" s="11" t="s">
        <v>33</v>
      </c>
      <c r="B10" s="23" t="s">
        <v>17</v>
      </c>
      <c r="C10" s="3">
        <f>2*C8*(1+C7)</f>
        <v>95040000000</v>
      </c>
    </row>
    <row r="11" spans="1:16">
      <c r="A11" s="22" t="s">
        <v>34</v>
      </c>
      <c r="B11" s="23" t="s">
        <v>20</v>
      </c>
      <c r="C11" s="3">
        <v>1400</v>
      </c>
    </row>
    <row r="12" spans="1:16" ht="15" thickBot="1">
      <c r="A12" s="26" t="s">
        <v>35</v>
      </c>
      <c r="B12" s="27" t="s">
        <v>22</v>
      </c>
      <c r="C12" s="4">
        <v>0.6</v>
      </c>
    </row>
    <row r="13" spans="1:16">
      <c r="B13" s="23"/>
      <c r="C13" s="7"/>
    </row>
    <row r="14" spans="1:16">
      <c r="B14" s="33"/>
      <c r="C14" s="34" t="s">
        <v>44</v>
      </c>
      <c r="D14" s="6" t="s">
        <v>62</v>
      </c>
      <c r="E14" s="6" t="s">
        <v>47</v>
      </c>
      <c r="F14" s="6" t="s">
        <v>49</v>
      </c>
      <c r="G14" s="6" t="s">
        <v>52</v>
      </c>
      <c r="H14" s="6" t="s">
        <v>54</v>
      </c>
      <c r="I14" s="6" t="s">
        <v>55</v>
      </c>
      <c r="J14" s="6" t="s">
        <v>58</v>
      </c>
      <c r="K14" s="6" t="s">
        <v>63</v>
      </c>
      <c r="L14" s="6" t="s">
        <v>55</v>
      </c>
      <c r="M14" s="6" t="s">
        <v>67</v>
      </c>
      <c r="N14" s="6" t="s">
        <v>55</v>
      </c>
      <c r="O14" s="6" t="s">
        <v>69</v>
      </c>
      <c r="P14" s="6" t="s">
        <v>70</v>
      </c>
    </row>
    <row r="15" spans="1:16" ht="15.75">
      <c r="B15" s="33"/>
      <c r="C15" s="34" t="s">
        <v>45</v>
      </c>
      <c r="D15" s="6" t="s">
        <v>46</v>
      </c>
      <c r="E15" s="6" t="s">
        <v>48</v>
      </c>
      <c r="F15" s="6" t="s">
        <v>50</v>
      </c>
      <c r="G15" s="6" t="s">
        <v>53</v>
      </c>
      <c r="H15" s="6"/>
      <c r="I15" s="6" t="s">
        <v>56</v>
      </c>
      <c r="J15" s="6" t="s">
        <v>59</v>
      </c>
      <c r="K15" s="6" t="s">
        <v>64</v>
      </c>
      <c r="L15" s="6" t="s">
        <v>64</v>
      </c>
      <c r="M15" s="6" t="s">
        <v>68</v>
      </c>
      <c r="N15" s="6" t="s">
        <v>68</v>
      </c>
      <c r="O15" s="6" t="s">
        <v>75</v>
      </c>
      <c r="P15" s="6" t="s">
        <v>71</v>
      </c>
    </row>
    <row r="16" spans="1:16" ht="15" thickBot="1">
      <c r="A16" s="32" t="s">
        <v>39</v>
      </c>
      <c r="B16" s="6" t="s">
        <v>40</v>
      </c>
      <c r="C16" s="6" t="s">
        <v>41</v>
      </c>
      <c r="D16" s="6" t="s">
        <v>61</v>
      </c>
      <c r="E16" s="6" t="s">
        <v>42</v>
      </c>
      <c r="F16" s="6" t="s">
        <v>40</v>
      </c>
      <c r="G16" s="6"/>
      <c r="H16" s="6"/>
      <c r="I16" s="6" t="s">
        <v>57</v>
      </c>
      <c r="J16" s="6" t="s">
        <v>60</v>
      </c>
      <c r="K16" s="6" t="s">
        <v>66</v>
      </c>
      <c r="L16" s="6" t="s">
        <v>65</v>
      </c>
      <c r="M16" s="6" t="s">
        <v>72</v>
      </c>
      <c r="N16" s="6" t="s">
        <v>72</v>
      </c>
      <c r="P16" s="60" t="s">
        <v>4</v>
      </c>
    </row>
    <row r="17" spans="2:16" ht="16.5">
      <c r="B17" s="36" t="s">
        <v>1</v>
      </c>
      <c r="C17" s="37" t="s">
        <v>5</v>
      </c>
      <c r="D17" s="37" t="s">
        <v>9</v>
      </c>
      <c r="E17" s="37" t="s">
        <v>12</v>
      </c>
      <c r="F17" s="38" t="s">
        <v>51</v>
      </c>
      <c r="G17" s="37" t="s">
        <v>24</v>
      </c>
      <c r="H17" s="37" t="s">
        <v>43</v>
      </c>
      <c r="I17" s="37" t="s">
        <v>13</v>
      </c>
      <c r="J17" s="37" t="s">
        <v>25</v>
      </c>
      <c r="K17" s="37" t="s">
        <v>14</v>
      </c>
      <c r="L17" s="37" t="s">
        <v>15</v>
      </c>
      <c r="M17" s="37" t="s">
        <v>18</v>
      </c>
      <c r="N17" s="37" t="s">
        <v>19</v>
      </c>
    </row>
    <row r="18" spans="2:16" ht="14.65" thickBot="1">
      <c r="B18" s="39" t="s">
        <v>2</v>
      </c>
      <c r="C18" s="40" t="s">
        <v>6</v>
      </c>
      <c r="D18" s="40" t="s">
        <v>10</v>
      </c>
      <c r="E18" s="40" t="s">
        <v>23</v>
      </c>
      <c r="F18" s="40"/>
      <c r="G18" s="40"/>
      <c r="H18" s="40"/>
      <c r="I18" s="40" t="s">
        <v>23</v>
      </c>
      <c r="J18" s="40"/>
      <c r="K18" s="40" t="s">
        <v>0</v>
      </c>
      <c r="L18" s="40" t="s">
        <v>0</v>
      </c>
      <c r="M18" s="40" t="s">
        <v>21</v>
      </c>
      <c r="N18" s="40" t="s">
        <v>21</v>
      </c>
    </row>
    <row r="19" spans="2:16">
      <c r="B19" s="41">
        <v>0</v>
      </c>
      <c r="C19" s="42"/>
      <c r="D19" s="42"/>
      <c r="E19" s="42">
        <f>4*D19*$C$8/(1-$C$7)</f>
        <v>0</v>
      </c>
      <c r="F19" s="42"/>
      <c r="G19" s="42"/>
      <c r="H19" s="42"/>
      <c r="I19" s="42"/>
      <c r="J19" s="42"/>
      <c r="K19" s="42"/>
      <c r="L19" s="42"/>
      <c r="M19" s="43"/>
      <c r="N19" s="57"/>
    </row>
    <row r="20" spans="2:16">
      <c r="B20" s="44">
        <f>B19+1</f>
        <v>1</v>
      </c>
      <c r="C20" s="7">
        <f t="shared" ref="C20:C83" si="0">(4*PI()*$C$4^2*B20)/($C$5*(1-$C$6))*1000</f>
        <v>4.6499414199922323E-5</v>
      </c>
      <c r="D20" s="24">
        <f>(3*C20*G20*(1-$C$7)/(8*$C$8))^$C$3</f>
        <v>8.0909840332552457E-8</v>
      </c>
      <c r="E20" s="7">
        <f t="shared" ref="E20:E83" si="1">4*D20*$C$8/(1-$C$7)</f>
        <v>15478.404237531775</v>
      </c>
      <c r="F20" s="7">
        <v>0.55000000000000004</v>
      </c>
      <c r="G20" s="7">
        <f>H20*$C$4</f>
        <v>1.4527474846165576E-6</v>
      </c>
      <c r="H20" s="7">
        <f>'SnRough  SnHM '!B5^3</f>
        <v>1.3206795314695978E-2</v>
      </c>
      <c r="I20" s="7">
        <f>(8*D20*$C$8/(2-$C$7))</f>
        <v>14833.470727634618</v>
      </c>
      <c r="J20" s="7">
        <f>I20+(1-F20)/((0-I20)^(-1)+2*F20*(E20+2*I20)/(5*I20*(E20+4/3*I20)))</f>
        <v>5540.5153821385684</v>
      </c>
      <c r="K20" s="7">
        <f>$C$5*(1-$C$6)*E20/(12*PI()*$C$4)</f>
        <v>12205347.06672598</v>
      </c>
      <c r="L20" s="7">
        <f>$C$5*(1-$C$6)/(20*PI()*$C$4)*(E20+1.5*J20)</f>
        <v>11255236.433433307</v>
      </c>
      <c r="M20" s="35">
        <f>((K20+4/3*L20)/$C$11)^0.5</f>
        <v>139.4179968347251</v>
      </c>
      <c r="N20" s="45">
        <f>(L20/$C$11)^0.5</f>
        <v>89.663005723149297</v>
      </c>
      <c r="O20" s="61">
        <f>(M20/N20)</f>
        <v>1.5549110328199716</v>
      </c>
      <c r="P20" s="61">
        <f>0.5*(1-(O20^2-1)^(-1))</f>
        <v>0.14732809557820914</v>
      </c>
    </row>
    <row r="21" spans="2:16">
      <c r="B21" s="44">
        <f t="shared" ref="B21:B84" si="2">B20+1</f>
        <v>2</v>
      </c>
      <c r="C21" s="7">
        <f t="shared" si="0"/>
        <v>9.2998828399844645E-5</v>
      </c>
      <c r="D21" s="24">
        <f>(3*C21*G21*(1-$C$7)/(8*$C$8))^$C$3</f>
        <v>1.1436057689486873E-7</v>
      </c>
      <c r="E21" s="7">
        <f t="shared" si="1"/>
        <v>21877.675579887931</v>
      </c>
      <c r="F21" s="7">
        <v>0.55000000000000004</v>
      </c>
      <c r="G21" s="7">
        <f t="shared" ref="G21:G84" si="3">H21*$C$4</f>
        <v>2.0510918859749326E-6</v>
      </c>
      <c r="H21" s="7">
        <f>'SnRough  SnHM '!B6^3</f>
        <v>1.8646289872499385E-2</v>
      </c>
      <c r="I21" s="7">
        <f t="shared" ref="I21:I84" si="4">(8*D21*$C$8/(2-$C$7))</f>
        <v>20966.10576405927</v>
      </c>
      <c r="J21" s="7">
        <f t="shared" ref="J21:J84" si="5">I21+(1-F21)/((0-I21)^(-1)+2*F21*(E21+2*I21)/(5*I21*(E21+4/3*I21)))</f>
        <v>7831.1430697674678</v>
      </c>
      <c r="K21" s="7">
        <f t="shared" ref="K21:K84" si="6">$C$5*(1-$C$6)*E21/(12*PI()*$C$4)</f>
        <v>17251431.049868241</v>
      </c>
      <c r="L21" s="7">
        <f t="shared" ref="L21:L84" si="7">$C$5*(1-$C$6)/(20*PI()*$C$4)*(E21+1.5*J21)</f>
        <v>15908514.048787666</v>
      </c>
      <c r="M21" s="35">
        <f>((K21+4/3*L21)/$C$11)^0.5</f>
        <v>165.75106790200795</v>
      </c>
      <c r="N21" s="45">
        <f>(L21/$C$11)^0.5</f>
        <v>106.59842550695868</v>
      </c>
      <c r="O21" s="61">
        <f t="shared" ref="O21:O84" si="8">(M21/N21)</f>
        <v>1.5549110328199718</v>
      </c>
      <c r="P21" s="61">
        <f t="shared" ref="P21:P84" si="9">0.5*(1-(O21^2-1)^(-1))</f>
        <v>0.14732809557820925</v>
      </c>
    </row>
    <row r="22" spans="2:16">
      <c r="B22" s="44">
        <f t="shared" si="2"/>
        <v>3</v>
      </c>
      <c r="C22" s="7">
        <f t="shared" si="0"/>
        <v>1.3949824259976699E-4</v>
      </c>
      <c r="D22" s="24">
        <f>(3*C22*G22*(1-$C$7)/(8*$C$8))^$C$3</f>
        <v>1.4000039400119141E-7</v>
      </c>
      <c r="E22" s="7">
        <f t="shared" si="1"/>
        <v>26782.68406979314</v>
      </c>
      <c r="F22" s="7">
        <v>0.55000000000000004</v>
      </c>
      <c r="G22" s="7">
        <f t="shared" si="3"/>
        <v>2.5087224644726952E-6</v>
      </c>
      <c r="H22" s="7">
        <f>'SnRough  SnHM '!B7^3</f>
        <v>2.2806567858842684E-2</v>
      </c>
      <c r="I22" s="7">
        <f t="shared" si="4"/>
        <v>25666.738900218428</v>
      </c>
      <c r="J22" s="7">
        <f t="shared" si="5"/>
        <v>9586.8973820849842</v>
      </c>
      <c r="K22" s="7">
        <f t="shared" si="6"/>
        <v>21119228.405836321</v>
      </c>
      <c r="L22" s="7">
        <f t="shared" si="7"/>
        <v>19475227.349117149</v>
      </c>
      <c r="M22" s="35">
        <f>((K22+4/3*L22)/$C$11)^0.5</f>
        <v>183.39301709065617</v>
      </c>
      <c r="N22" s="45">
        <f>(L22/$C$11)^0.5</f>
        <v>117.94437959453947</v>
      </c>
      <c r="O22" s="61">
        <f t="shared" si="8"/>
        <v>1.5549110328199718</v>
      </c>
      <c r="P22" s="61">
        <f t="shared" si="9"/>
        <v>0.14732809557820925</v>
      </c>
    </row>
    <row r="23" spans="2:16">
      <c r="B23" s="44">
        <f t="shared" si="2"/>
        <v>4</v>
      </c>
      <c r="C23" s="7">
        <f t="shared" si="0"/>
        <v>1.8599765679968929E-4</v>
      </c>
      <c r="D23" s="24">
        <f>(3*C23*G23*(1-$C$7)/(8*$C$8))^$C$3</f>
        <v>1.6159590102903028E-7</v>
      </c>
      <c r="E23" s="7">
        <f t="shared" si="1"/>
        <v>30913.998457727532</v>
      </c>
      <c r="F23" s="7">
        <v>0.55000000000000004</v>
      </c>
      <c r="G23" s="7">
        <f t="shared" si="3"/>
        <v>2.8934576470743633E-6</v>
      </c>
      <c r="H23" s="7">
        <f>'SnRough  SnHM '!B8^3</f>
        <v>2.6304160427948756E-2</v>
      </c>
      <c r="I23" s="7">
        <f t="shared" si="4"/>
        <v>29625.915188655552</v>
      </c>
      <c r="J23" s="7">
        <f t="shared" si="5"/>
        <v>11065.706861637049</v>
      </c>
      <c r="K23" s="7">
        <f t="shared" si="6"/>
        <v>24376936.705263618</v>
      </c>
      <c r="L23" s="7">
        <f t="shared" si="7"/>
        <v>22479343.245269835</v>
      </c>
      <c r="M23" s="35">
        <f>((K23+4/3*L23)/$C$11)^0.5</f>
        <v>197.03044428576334</v>
      </c>
      <c r="N23" s="45">
        <f>(L23/$C$11)^0.5</f>
        <v>126.71493103269761</v>
      </c>
      <c r="O23" s="61">
        <f t="shared" si="8"/>
        <v>1.5549110328199718</v>
      </c>
      <c r="P23" s="61">
        <f t="shared" si="9"/>
        <v>0.14732809557820925</v>
      </c>
    </row>
    <row r="24" spans="2:16">
      <c r="B24" s="44">
        <f t="shared" si="2"/>
        <v>5</v>
      </c>
      <c r="C24" s="7">
        <f t="shared" si="0"/>
        <v>2.3249707099961162E-4</v>
      </c>
      <c r="D24" s="24">
        <f>(3*C24*G24*(1-$C$7)/(8*$C$8))^$C$3</f>
        <v>1.8060626345081399E-7</v>
      </c>
      <c r="E24" s="7">
        <f t="shared" si="1"/>
        <v>34550.763442764415</v>
      </c>
      <c r="F24" s="7">
        <v>0.55000000000000004</v>
      </c>
      <c r="G24" s="7">
        <f t="shared" si="3"/>
        <v>3.2315770730503915E-6</v>
      </c>
      <c r="H24" s="7">
        <f>'SnRough  SnHM '!B9^3</f>
        <v>2.9377973391367194E-2</v>
      </c>
      <c r="I24" s="7">
        <f t="shared" si="4"/>
        <v>33111.148299315901</v>
      </c>
      <c r="J24" s="7">
        <f t="shared" si="5"/>
        <v>12367.491724702038</v>
      </c>
      <c r="K24" s="7">
        <f t="shared" si="6"/>
        <v>27244672.820777413</v>
      </c>
      <c r="L24" s="7">
        <f t="shared" si="7"/>
        <v>25123843.875390928</v>
      </c>
      <c r="M24" s="35">
        <f>((K24+4/3*L24)/$C$11)^0.5</f>
        <v>208.29774589223175</v>
      </c>
      <c r="N24" s="45">
        <f>(L24/$C$11)^0.5</f>
        <v>133.96119874103985</v>
      </c>
      <c r="O24" s="61">
        <f t="shared" si="8"/>
        <v>1.5549110328199716</v>
      </c>
      <c r="P24" s="61">
        <f t="shared" si="9"/>
        <v>0.14732809557820914</v>
      </c>
    </row>
    <row r="25" spans="2:16">
      <c r="B25" s="44">
        <f t="shared" si="2"/>
        <v>6</v>
      </c>
      <c r="C25" s="7">
        <f t="shared" si="0"/>
        <v>2.7899648519953398E-4</v>
      </c>
      <c r="D25" s="24">
        <f>(3*C25*G25*(1-$C$7)/(8*$C$8))^$C$3</f>
        <v>1.9777992382958388E-7</v>
      </c>
      <c r="E25" s="7">
        <f t="shared" si="1"/>
        <v>37836.159341311693</v>
      </c>
      <c r="F25" s="7">
        <v>0.55000000000000004</v>
      </c>
      <c r="G25" s="7">
        <f t="shared" si="3"/>
        <v>3.5365635396791584E-6</v>
      </c>
      <c r="H25" s="7">
        <f>'SnRough  SnHM '!B10^3</f>
        <v>3.2150577633446892E-2</v>
      </c>
      <c r="I25" s="7">
        <f t="shared" si="4"/>
        <v>36259.652702090374</v>
      </c>
      <c r="J25" s="7">
        <f t="shared" si="5"/>
        <v>13543.503555959058</v>
      </c>
      <c r="K25" s="7">
        <f t="shared" si="6"/>
        <v>29835340.216330715</v>
      </c>
      <c r="L25" s="7">
        <f t="shared" si="7"/>
        <v>27512843.8684211</v>
      </c>
      <c r="M25" s="35">
        <f>((K25+4/3*L25)/$C$11)^0.5</f>
        <v>217.97629628813866</v>
      </c>
      <c r="N25" s="45">
        <f>(L25/$C$11)^0.5</f>
        <v>140.18570303203711</v>
      </c>
      <c r="O25" s="61">
        <f t="shared" si="8"/>
        <v>1.5549110328199716</v>
      </c>
      <c r="P25" s="61">
        <f t="shared" si="9"/>
        <v>0.14732809557820914</v>
      </c>
    </row>
    <row r="26" spans="2:16">
      <c r="B26" s="44">
        <f t="shared" si="2"/>
        <v>7</v>
      </c>
      <c r="C26" s="7">
        <f t="shared" si="0"/>
        <v>3.2549589939945631E-4</v>
      </c>
      <c r="D26" s="24">
        <f>(3*C26*G26*(1-$C$7)/(8*$C$8))^$C$3</f>
        <v>2.1356154345016111E-7</v>
      </c>
      <c r="E26" s="7">
        <f t="shared" si="1"/>
        <v>40855.251790465598</v>
      </c>
      <c r="F26" s="7">
        <v>0.55000000000000004</v>
      </c>
      <c r="G26" s="7">
        <f t="shared" si="3"/>
        <v>3.8164292216750256E-6</v>
      </c>
      <c r="H26" s="7">
        <f>'SnRough  SnHM '!B11^3</f>
        <v>3.4694811106136592E-2</v>
      </c>
      <c r="I26" s="7">
        <f t="shared" si="4"/>
        <v>39152.94963252954</v>
      </c>
      <c r="J26" s="7">
        <f t="shared" si="5"/>
        <v>14624.191713338711</v>
      </c>
      <c r="K26" s="7">
        <f t="shared" si="6"/>
        <v>32216016.5834141</v>
      </c>
      <c r="L26" s="7">
        <f t="shared" si="7"/>
        <v>29708199.333245106</v>
      </c>
      <c r="M26" s="35">
        <f>((K26+4/3*L26)/$C$11)^0.5</f>
        <v>226.50599018843519</v>
      </c>
      <c r="N26" s="45">
        <f>(L26/$C$11)^0.5</f>
        <v>145.67135058373478</v>
      </c>
      <c r="O26" s="61">
        <f t="shared" si="8"/>
        <v>1.5549110328199713</v>
      </c>
      <c r="P26" s="61">
        <f t="shared" si="9"/>
        <v>0.14732809557820892</v>
      </c>
    </row>
    <row r="27" spans="2:16">
      <c r="B27" s="44">
        <f t="shared" si="2"/>
        <v>8</v>
      </c>
      <c r="C27" s="7">
        <f t="shared" si="0"/>
        <v>3.7199531359937858E-4</v>
      </c>
      <c r="D27" s="24">
        <f>(3*C27*G27*(1-$C$7)/(8*$C$8))^$C$3</f>
        <v>2.2824087592035888E-7</v>
      </c>
      <c r="E27" s="7">
        <f t="shared" si="1"/>
        <v>43663.471915199087</v>
      </c>
      <c r="F27" s="7">
        <v>0.55000000000000004</v>
      </c>
      <c r="G27" s="7">
        <f t="shared" si="3"/>
        <v>4.0763962066348508E-6</v>
      </c>
      <c r="H27" s="7">
        <f>'SnRough  SnHM '!B12^3</f>
        <v>3.7058147333044099E-2</v>
      </c>
      <c r="I27" s="7">
        <f t="shared" si="4"/>
        <v>41844.160585399128</v>
      </c>
      <c r="J27" s="7">
        <f t="shared" si="5"/>
        <v>15629.397841745009</v>
      </c>
      <c r="K27" s="7">
        <f t="shared" si="6"/>
        <v>34430411.60347867</v>
      </c>
      <c r="L27" s="7">
        <f t="shared" si="7"/>
        <v>31750217.423479527</v>
      </c>
      <c r="M27" s="35">
        <f>((K27+4/3*L27)/$C$11)^0.5</f>
        <v>234.1611698241569</v>
      </c>
      <c r="N27" s="45">
        <f>(L27/$C$11)^0.5</f>
        <v>150.59457736272182</v>
      </c>
      <c r="O27" s="61">
        <f t="shared" si="8"/>
        <v>1.5549110328199716</v>
      </c>
      <c r="P27" s="61">
        <f t="shared" si="9"/>
        <v>0.14732809557820914</v>
      </c>
    </row>
    <row r="28" spans="2:16">
      <c r="B28" s="44">
        <f t="shared" si="2"/>
        <v>9</v>
      </c>
      <c r="C28" s="7">
        <f t="shared" si="0"/>
        <v>4.1849472779930091E-4</v>
      </c>
      <c r="D28" s="24">
        <f>(3*C28*G28*(1-$C$7)/(8*$C$8))^$C$3</f>
        <v>2.4201920616041843E-7</v>
      </c>
      <c r="E28" s="7">
        <f t="shared" si="1"/>
        <v>46299.326395906137</v>
      </c>
      <c r="F28" s="7">
        <v>0.55000000000000004</v>
      </c>
      <c r="G28" s="7">
        <f t="shared" si="3"/>
        <v>4.3200929050612629E-6</v>
      </c>
      <c r="H28" s="7">
        <f>'SnRough  SnHM '!B13^3</f>
        <v>3.92735718641933E-2</v>
      </c>
      <c r="I28" s="7">
        <f t="shared" si="4"/>
        <v>44370.187796076716</v>
      </c>
      <c r="J28" s="7">
        <f t="shared" si="5"/>
        <v>16572.905458636465</v>
      </c>
      <c r="K28" s="7">
        <f t="shared" si="6"/>
        <v>36508889.349679753</v>
      </c>
      <c r="L28" s="7">
        <f t="shared" si="7"/>
        <v>33666898.557348989</v>
      </c>
      <c r="M28" s="35">
        <f>((K28+4/3*L28)/$C$11)^0.5</f>
        <v>241.12546737886285</v>
      </c>
      <c r="N28" s="45">
        <f>(L28/$C$11)^0.5</f>
        <v>155.07348156219589</v>
      </c>
      <c r="O28" s="61">
        <f t="shared" si="8"/>
        <v>1.5549110328199716</v>
      </c>
      <c r="P28" s="61">
        <f t="shared" si="9"/>
        <v>0.14732809557820914</v>
      </c>
    </row>
    <row r="29" spans="2:16">
      <c r="B29" s="44">
        <f t="shared" si="2"/>
        <v>10</v>
      </c>
      <c r="C29" s="7">
        <f t="shared" si="0"/>
        <v>4.6499414199922324E-4</v>
      </c>
      <c r="D29" s="24">
        <f>(3*C29*G29*(1-$C$7)/(8*$C$8))^$C$3</f>
        <v>2.5504310346363197E-7</v>
      </c>
      <c r="E29" s="7">
        <f t="shared" si="1"/>
        <v>48790.854575651334</v>
      </c>
      <c r="F29" s="7">
        <v>0.55000000000000004</v>
      </c>
      <c r="G29" s="7">
        <f t="shared" si="3"/>
        <v>4.5501619350107994E-6</v>
      </c>
      <c r="H29" s="7">
        <f>'SnRough  SnHM '!B14^3</f>
        <v>4.1365108500098176E-2</v>
      </c>
      <c r="I29" s="7">
        <f t="shared" si="4"/>
        <v>46757.902301665861</v>
      </c>
      <c r="J29" s="7">
        <f t="shared" si="5"/>
        <v>17464.751284153634</v>
      </c>
      <c r="K29" s="7">
        <f t="shared" si="6"/>
        <v>38473559.976809427</v>
      </c>
      <c r="L29" s="7">
        <f t="shared" si="7"/>
        <v>35478631.751110427</v>
      </c>
      <c r="M29" s="35">
        <f>((K29+4/3*L29)/$C$11)^0.5</f>
        <v>247.52835668958261</v>
      </c>
      <c r="N29" s="45">
        <f>(L29/$C$11)^0.5</f>
        <v>159.19133086390644</v>
      </c>
      <c r="O29" s="61">
        <f t="shared" si="8"/>
        <v>1.5549110328199718</v>
      </c>
      <c r="P29" s="61">
        <f t="shared" si="9"/>
        <v>0.14732809557820925</v>
      </c>
    </row>
    <row r="30" spans="2:16">
      <c r="B30" s="44">
        <f t="shared" si="2"/>
        <v>11</v>
      </c>
      <c r="C30" s="7">
        <f t="shared" si="0"/>
        <v>5.1149355619914557E-4</v>
      </c>
      <c r="D30" s="24">
        <f>(3*C30*G30*(1-$C$7)/(8*$C$8))^$C$3</f>
        <v>2.6742322671934331E-7</v>
      </c>
      <c r="E30" s="7">
        <f t="shared" si="1"/>
        <v>51159.22598109176</v>
      </c>
      <c r="F30" s="7">
        <v>0.55000000000000004</v>
      </c>
      <c r="G30" s="7">
        <f t="shared" si="3"/>
        <v>4.7685988381064117E-6</v>
      </c>
      <c r="H30" s="7">
        <f>'SnRough  SnHM '!B15^3</f>
        <v>4.3350898528240103E-2</v>
      </c>
      <c r="I30" s="7">
        <f t="shared" si="4"/>
        <v>49027.591565212941</v>
      </c>
      <c r="J30" s="7">
        <f t="shared" si="5"/>
        <v>18312.512978517567</v>
      </c>
      <c r="K30" s="7">
        <f t="shared" si="6"/>
        <v>40341116.511882812</v>
      </c>
      <c r="L30" s="7">
        <f t="shared" si="7"/>
        <v>37200810.58307156</v>
      </c>
      <c r="M30" s="35">
        <f>((K30+4/3*L30)/$C$11)^0.5</f>
        <v>253.46484299646477</v>
      </c>
      <c r="N30" s="45">
        <f>(L30/$C$11)^0.5</f>
        <v>163.00922538107108</v>
      </c>
      <c r="O30" s="61">
        <f t="shared" si="8"/>
        <v>1.5549110328199718</v>
      </c>
      <c r="P30" s="61">
        <f t="shared" si="9"/>
        <v>0.14732809557820925</v>
      </c>
    </row>
    <row r="31" spans="2:16">
      <c r="B31" s="44">
        <f t="shared" si="2"/>
        <v>12</v>
      </c>
      <c r="C31" s="7">
        <f t="shared" si="0"/>
        <v>5.5799297039906795E-4</v>
      </c>
      <c r="D31" s="24">
        <f>(3*C31*G31*(1-$C$7)/(8*$C$8))^$C$3</f>
        <v>2.7924555509047316E-7</v>
      </c>
      <c r="E31" s="7">
        <f t="shared" si="1"/>
        <v>53420.888799916604</v>
      </c>
      <c r="F31" s="7">
        <v>0.55000000000000004</v>
      </c>
      <c r="G31" s="7">
        <f t="shared" si="3"/>
        <v>4.9769543865404878E-6</v>
      </c>
      <c r="H31" s="7">
        <f>'SnRough  SnHM '!B16^3</f>
        <v>4.5245039877640794E-2</v>
      </c>
      <c r="I31" s="7">
        <f t="shared" si="4"/>
        <v>51195.018433253412</v>
      </c>
      <c r="J31" s="7">
        <f t="shared" si="5"/>
        <v>19122.078192386671</v>
      </c>
      <c r="K31" s="7">
        <f t="shared" si="6"/>
        <v>42124529.01539737</v>
      </c>
      <c r="L31" s="7">
        <f t="shared" si="7"/>
        <v>38845395.474894874</v>
      </c>
      <c r="M31" s="35">
        <f>((K31+4/3*L31)/$C$11)^0.5</f>
        <v>259.00688028449656</v>
      </c>
      <c r="N31" s="45">
        <f>(L31/$C$11)^0.5</f>
        <v>166.5734404204234</v>
      </c>
      <c r="O31" s="61">
        <f t="shared" si="8"/>
        <v>1.5549110328199718</v>
      </c>
      <c r="P31" s="61">
        <f t="shared" si="9"/>
        <v>0.14732809557820925</v>
      </c>
    </row>
    <row r="32" spans="2:16">
      <c r="B32" s="44">
        <f t="shared" si="2"/>
        <v>13</v>
      </c>
      <c r="C32" s="7">
        <f t="shared" si="0"/>
        <v>6.0449238459899023E-4</v>
      </c>
      <c r="D32" s="24">
        <f>(3*C32*G32*(1-$C$7)/(8*$C$8))^$C$3</f>
        <v>2.9057846963658216E-7</v>
      </c>
      <c r="E32" s="7">
        <f t="shared" si="1"/>
        <v>55588.924626128763</v>
      </c>
      <c r="F32" s="7">
        <v>0.55000000000000004</v>
      </c>
      <c r="G32" s="7">
        <f t="shared" si="3"/>
        <v>5.1764621635371701E-6</v>
      </c>
      <c r="H32" s="7">
        <f>'SnRough  SnHM '!B17^3</f>
        <v>4.7058746941247002E-2</v>
      </c>
      <c r="I32" s="7">
        <f t="shared" si="4"/>
        <v>53272.719433373401</v>
      </c>
      <c r="J32" s="7">
        <f t="shared" si="5"/>
        <v>19898.129499732007</v>
      </c>
      <c r="K32" s="7">
        <f t="shared" si="6"/>
        <v>43834112.852719039</v>
      </c>
      <c r="L32" s="7">
        <f t="shared" si="7"/>
        <v>40421898.804676309</v>
      </c>
      <c r="M32" s="35">
        <f>((K32+4/3*L32)/$C$11)^0.5</f>
        <v>264.21038414439568</v>
      </c>
      <c r="N32" s="45">
        <f>(L32/$C$11)^0.5</f>
        <v>169.91993661864132</v>
      </c>
      <c r="O32" s="61">
        <f t="shared" si="8"/>
        <v>1.5549110328199716</v>
      </c>
      <c r="P32" s="61">
        <f t="shared" si="9"/>
        <v>0.14732809557820914</v>
      </c>
    </row>
    <row r="33" spans="2:16">
      <c r="B33" s="44">
        <f t="shared" si="2"/>
        <v>14</v>
      </c>
      <c r="C33" s="7">
        <f t="shared" si="0"/>
        <v>6.5099179879891261E-4</v>
      </c>
      <c r="D33" s="24">
        <f>(3*C33*G33*(1-$C$7)/(8*$C$8))^$C$3</f>
        <v>3.014774184659141E-7</v>
      </c>
      <c r="E33" s="7">
        <f t="shared" si="1"/>
        <v>57673.940923914</v>
      </c>
      <c r="F33" s="7">
        <v>0.55000000000000004</v>
      </c>
      <c r="G33" s="7">
        <f t="shared" si="3"/>
        <v>5.3681226181300187E-6</v>
      </c>
      <c r="H33" s="7">
        <f>'SnRough  SnHM '!B18^3</f>
        <v>4.8801114710272896E-2</v>
      </c>
      <c r="I33" s="7">
        <f t="shared" si="4"/>
        <v>55270.860052084259</v>
      </c>
      <c r="J33" s="7">
        <f t="shared" si="5"/>
        <v>20644.463856466107</v>
      </c>
      <c r="K33" s="7">
        <f t="shared" si="6"/>
        <v>45478232.437898383</v>
      </c>
      <c r="L33" s="7">
        <f t="shared" si="7"/>
        <v>41938033.868666396</v>
      </c>
      <c r="M33" s="35">
        <f>((K33+4/3*L33)/$C$11)^0.5</f>
        <v>269.11974356813943</v>
      </c>
      <c r="N33" s="45">
        <f>(L33/$C$11)^0.5</f>
        <v>173.07726158458499</v>
      </c>
      <c r="O33" s="61">
        <f t="shared" si="8"/>
        <v>1.5549110328199716</v>
      </c>
      <c r="P33" s="61">
        <f t="shared" si="9"/>
        <v>0.14732809557820914</v>
      </c>
    </row>
    <row r="34" spans="2:16">
      <c r="B34" s="44">
        <f t="shared" si="2"/>
        <v>15</v>
      </c>
      <c r="C34" s="7">
        <f t="shared" si="0"/>
        <v>6.9749121299883489E-4</v>
      </c>
      <c r="D34" s="24">
        <f>(3*C34*G34*(1-$C$7)/(8*$C$8))^$C$3</f>
        <v>3.1198810279516909E-7</v>
      </c>
      <c r="E34" s="7">
        <f t="shared" si="1"/>
        <v>59684.680534727995</v>
      </c>
      <c r="F34" s="7">
        <v>0.55000000000000004</v>
      </c>
      <c r="G34" s="7">
        <f t="shared" si="3"/>
        <v>5.5527604761071063E-6</v>
      </c>
      <c r="H34" s="7">
        <f>'SnRough  SnHM '!B19^3</f>
        <v>5.0479640691882779E-2</v>
      </c>
      <c r="I34" s="7">
        <f t="shared" si="4"/>
        <v>57197.818845780996</v>
      </c>
      <c r="J34" s="7">
        <f t="shared" si="5"/>
        <v>21364.210774315485</v>
      </c>
      <c r="K34" s="7">
        <f t="shared" si="6"/>
        <v>47063781.85463281</v>
      </c>
      <c r="L34" s="7">
        <f t="shared" si="7"/>
        <v>43400158.088868953</v>
      </c>
      <c r="M34" s="35">
        <f>((K34+4/3*L34)/$C$11)^0.5</f>
        <v>273.77083652789673</v>
      </c>
      <c r="N34" s="45">
        <f>(L34/$C$11)^0.5</f>
        <v>176.06848928931231</v>
      </c>
      <c r="O34" s="61">
        <f t="shared" si="8"/>
        <v>1.5549110328199718</v>
      </c>
      <c r="P34" s="61">
        <f t="shared" si="9"/>
        <v>0.14732809557820925</v>
      </c>
    </row>
    <row r="35" spans="2:16">
      <c r="B35" s="44">
        <f t="shared" si="2"/>
        <v>16</v>
      </c>
      <c r="C35" s="7">
        <f t="shared" si="0"/>
        <v>7.4399062719875716E-4</v>
      </c>
      <c r="D35" s="24">
        <f>(3*C35*G35*(1-$C$7)/(8*$C$8))^$C$3</f>
        <v>3.2214871965391147E-7</v>
      </c>
      <c r="E35" s="7">
        <f t="shared" si="1"/>
        <v>61628.450716400454</v>
      </c>
      <c r="F35" s="7">
        <v>0.55000000000000004</v>
      </c>
      <c r="G35" s="7">
        <f t="shared" si="3"/>
        <v>5.7310651562630159E-6</v>
      </c>
      <c r="H35" s="7">
        <f>'SnRough  SnHM '!B20^3</f>
        <v>5.2100592329663777E-2</v>
      </c>
      <c r="I35" s="7">
        <f t="shared" si="4"/>
        <v>59060.598603217106</v>
      </c>
      <c r="J35" s="7">
        <f t="shared" si="5"/>
        <v>22059.98589593848</v>
      </c>
      <c r="K35" s="7">
        <f t="shared" si="6"/>
        <v>48596523.170933291</v>
      </c>
      <c r="L35" s="7">
        <f t="shared" si="7"/>
        <v>44813584.992007501</v>
      </c>
      <c r="M35" s="35">
        <f>((K35+4/3*L35)/$C$11)^0.5</f>
        <v>278.19311102046578</v>
      </c>
      <c r="N35" s="45">
        <f>(L35/$C$11)^0.5</f>
        <v>178.91255843489478</v>
      </c>
      <c r="O35" s="61">
        <f t="shared" si="8"/>
        <v>1.5549110328199718</v>
      </c>
      <c r="P35" s="61">
        <f t="shared" si="9"/>
        <v>0.14732809557820925</v>
      </c>
    </row>
    <row r="36" spans="2:16">
      <c r="B36" s="44">
        <f t="shared" si="2"/>
        <v>17</v>
      </c>
      <c r="C36" s="7">
        <f t="shared" si="0"/>
        <v>7.9049004139867954E-4</v>
      </c>
      <c r="D36" s="24">
        <f>(3*C36*G36*(1-$C$7)/(8*$C$8))^$C$3</f>
        <v>3.3199158170635699E-7</v>
      </c>
      <c r="E36" s="7">
        <f t="shared" si="1"/>
        <v>63511.433022085679</v>
      </c>
      <c r="F36" s="7">
        <v>0.55000000000000004</v>
      </c>
      <c r="G36" s="7">
        <f t="shared" si="3"/>
        <v>5.9036199643961587E-6</v>
      </c>
      <c r="H36" s="7">
        <f>'SnRough  SnHM '!B21^3</f>
        <v>5.3669272403601441E-2</v>
      </c>
      <c r="I36" s="7">
        <f t="shared" si="4"/>
        <v>60865.123312832111</v>
      </c>
      <c r="J36" s="7">
        <f t="shared" si="5"/>
        <v>22734.001916507761</v>
      </c>
      <c r="K36" s="7">
        <f t="shared" si="6"/>
        <v>50081330.791195892</v>
      </c>
      <c r="L36" s="7">
        <f t="shared" si="7"/>
        <v>46182809.540302299</v>
      </c>
      <c r="M36" s="35">
        <f>((K36+4/3*L36)/$C$11)^0.5</f>
        <v>282.41106081417865</v>
      </c>
      <c r="N36" s="45">
        <f>(L36/$C$11)^0.5</f>
        <v>181.62522154209731</v>
      </c>
      <c r="O36" s="61">
        <f t="shared" si="8"/>
        <v>1.5549110328199716</v>
      </c>
      <c r="P36" s="61">
        <f t="shared" si="9"/>
        <v>0.14732809557820914</v>
      </c>
    </row>
    <row r="37" spans="2:16">
      <c r="B37" s="44">
        <f t="shared" si="2"/>
        <v>18</v>
      </c>
      <c r="C37" s="7">
        <f t="shared" si="0"/>
        <v>8.3698945559860182E-4</v>
      </c>
      <c r="D37" s="24">
        <f>(3*C37*G37*(1-$C$7)/(8*$C$8))^$C$3</f>
        <v>3.415443134311159E-7</v>
      </c>
      <c r="E37" s="7">
        <f t="shared" si="1"/>
        <v>65338.912134648257</v>
      </c>
      <c r="F37" s="7">
        <v>0.55000000000000004</v>
      </c>
      <c r="G37" s="7">
        <f t="shared" si="3"/>
        <v>6.0709236540800203E-6</v>
      </c>
      <c r="H37" s="7">
        <f>'SnRough  SnHM '!B22^3</f>
        <v>5.5190215037091088E-2</v>
      </c>
      <c r="I37" s="7">
        <f t="shared" si="4"/>
        <v>62616.457462371254</v>
      </c>
      <c r="J37" s="7">
        <f t="shared" si="5"/>
        <v>23388.150495282986</v>
      </c>
      <c r="K37" s="7">
        <f t="shared" si="6"/>
        <v>51522371.901359804</v>
      </c>
      <c r="L37" s="7">
        <f t="shared" si="7"/>
        <v>47511674.530090973</v>
      </c>
      <c r="M37" s="35">
        <f>((K37+4/3*L37)/$C$11)^0.5</f>
        <v>286.445296790572</v>
      </c>
      <c r="N37" s="45">
        <f>(L37/$C$11)^0.5</f>
        <v>184.21973395550327</v>
      </c>
      <c r="O37" s="61">
        <f t="shared" si="8"/>
        <v>1.5549110328199718</v>
      </c>
      <c r="P37" s="61">
        <f t="shared" si="9"/>
        <v>0.14732809557820925</v>
      </c>
    </row>
    <row r="38" spans="2:16">
      <c r="B38" s="44">
        <f t="shared" si="2"/>
        <v>19</v>
      </c>
      <c r="C38" s="7">
        <f t="shared" si="0"/>
        <v>8.834888697985242E-4</v>
      </c>
      <c r="D38" s="24">
        <f>(3*C38*G38*(1-$C$7)/(8*$C$8))^$C$3</f>
        <v>3.5083075169286363E-7</v>
      </c>
      <c r="E38" s="7">
        <f t="shared" si="1"/>
        <v>67115.448149939126</v>
      </c>
      <c r="F38" s="7">
        <v>0.55000000000000004</v>
      </c>
      <c r="G38" s="7">
        <f t="shared" si="3"/>
        <v>6.2334066607134808E-6</v>
      </c>
      <c r="H38" s="7">
        <f>'SnRough  SnHM '!B23^3</f>
        <v>5.6667333279213458E-2</v>
      </c>
      <c r="I38" s="7">
        <f t="shared" si="4"/>
        <v>64318.971143691662</v>
      </c>
      <c r="J38" s="7">
        <f t="shared" si="5"/>
        <v>24024.063924638649</v>
      </c>
      <c r="K38" s="7">
        <f t="shared" si="6"/>
        <v>52923242.321230762</v>
      </c>
      <c r="L38" s="7">
        <f t="shared" si="7"/>
        <v>48803495.868890472</v>
      </c>
      <c r="M38" s="35">
        <f>((K38+4/3*L38)/$C$11)^0.5</f>
        <v>290.3133407524877</v>
      </c>
      <c r="N38" s="45">
        <f>(L38/$C$11)^0.5</f>
        <v>186.70736436024782</v>
      </c>
      <c r="O38" s="61">
        <f t="shared" si="8"/>
        <v>1.5549110328199716</v>
      </c>
      <c r="P38" s="61">
        <f t="shared" si="9"/>
        <v>0.14732809557820914</v>
      </c>
    </row>
    <row r="39" spans="2:16">
      <c r="B39" s="44">
        <f t="shared" si="2"/>
        <v>20</v>
      </c>
      <c r="C39" s="7">
        <f t="shared" si="0"/>
        <v>9.2998828399844648E-4</v>
      </c>
      <c r="D39" s="24">
        <f>(3*C39*G39*(1-$C$7)/(8*$C$8))^$C$3</f>
        <v>3.598716353762576E-7</v>
      </c>
      <c r="E39" s="7">
        <f t="shared" si="1"/>
        <v>68845.008506762315</v>
      </c>
      <c r="F39" s="7">
        <v>0.55000000000000004</v>
      </c>
      <c r="G39" s="7">
        <f t="shared" si="3"/>
        <v>6.3914435342725524E-6</v>
      </c>
      <c r="H39" s="7">
        <f>'SnRough  SnHM '!B24^3</f>
        <v>5.8104032129750474E-2</v>
      </c>
      <c r="I39" s="7">
        <f t="shared" si="4"/>
        <v>65976.466485647223</v>
      </c>
      <c r="J39" s="7">
        <f t="shared" si="5"/>
        <v>24643.162354571119</v>
      </c>
      <c r="K39" s="7">
        <f t="shared" si="6"/>
        <v>54287070.536589719</v>
      </c>
      <c r="L39" s="7">
        <f t="shared" si="7"/>
        <v>50061158.509250768</v>
      </c>
      <c r="M39" s="35">
        <f>((K39+4/3*L39)/$C$11)^0.5</f>
        <v>294.03022425091098</v>
      </c>
      <c r="N39" s="45">
        <f>(L39/$C$11)^0.5</f>
        <v>189.09777990169675</v>
      </c>
      <c r="O39" s="61">
        <f t="shared" si="8"/>
        <v>1.5549110328199716</v>
      </c>
      <c r="P39" s="61">
        <f t="shared" si="9"/>
        <v>0.14732809557820914</v>
      </c>
    </row>
    <row r="40" spans="2:16">
      <c r="B40" s="44">
        <f t="shared" si="2"/>
        <v>21</v>
      </c>
      <c r="C40" s="7">
        <f t="shared" si="0"/>
        <v>9.7648769819836886E-4</v>
      </c>
      <c r="D40" s="24">
        <f>(3*C40*G40*(1-$C$7)/(8*$C$8))^$C$3</f>
        <v>3.6868514150095927E-7</v>
      </c>
      <c r="E40" s="7">
        <f t="shared" si="1"/>
        <v>70531.070548009593</v>
      </c>
      <c r="F40" s="7">
        <v>0.55000000000000004</v>
      </c>
      <c r="G40" s="7">
        <f t="shared" si="3"/>
        <v>6.5453626052931571E-6</v>
      </c>
      <c r="H40" s="7">
        <f>'SnRough  SnHM '!B25^3</f>
        <v>5.9503296411755974E-2</v>
      </c>
      <c r="I40" s="7">
        <f t="shared" si="4"/>
        <v>67592.275941842541</v>
      </c>
      <c r="J40" s="7">
        <f t="shared" si="5"/>
        <v>25246.690504593142</v>
      </c>
      <c r="K40" s="7">
        <f t="shared" si="6"/>
        <v>55616598.572791018</v>
      </c>
      <c r="L40" s="7">
        <f t="shared" si="7"/>
        <v>51287191.026844561</v>
      </c>
      <c r="M40" s="35">
        <f>((K40+4/3*L40)/$C$11)^0.5</f>
        <v>297.60894756844579</v>
      </c>
      <c r="N40" s="45">
        <f>(L40/$C$11)^0.5</f>
        <v>191.39934136855734</v>
      </c>
      <c r="O40" s="61">
        <f t="shared" si="8"/>
        <v>1.5549110328199713</v>
      </c>
      <c r="P40" s="61">
        <f t="shared" si="9"/>
        <v>0.14732809557820892</v>
      </c>
    </row>
    <row r="41" spans="2:16">
      <c r="B41" s="44">
        <f t="shared" si="2"/>
        <v>22</v>
      </c>
      <c r="C41" s="7">
        <f t="shared" si="0"/>
        <v>1.0229871123982911E-3</v>
      </c>
      <c r="D41" s="24">
        <f>(3*C41*G41*(1-$C$7)/(8*$C$8))^$C$3</f>
        <v>3.7728730763074201E-7</v>
      </c>
      <c r="E41" s="7">
        <f t="shared" si="1"/>
        <v>72176.702329359337</v>
      </c>
      <c r="F41" s="7">
        <v>0.55000000000000004</v>
      </c>
      <c r="G41" s="7">
        <f t="shared" si="3"/>
        <v>6.6954536014520024E-6</v>
      </c>
      <c r="H41" s="7">
        <f>'SnRough  SnHM '!B26^3</f>
        <v>6.0867760013200017E-2</v>
      </c>
      <c r="I41" s="7">
        <f t="shared" si="4"/>
        <v>69169.339732302702</v>
      </c>
      <c r="J41" s="7">
        <f t="shared" si="5"/>
        <v>25835.746589315095</v>
      </c>
      <c r="K41" s="7">
        <f t="shared" si="6"/>
        <v>56914245.715686098</v>
      </c>
      <c r="L41" s="7">
        <f t="shared" si="7"/>
        <v>52483824.381111883</v>
      </c>
      <c r="M41" s="35">
        <f>((K41+4/3*L41)/$C$11)^0.5</f>
        <v>301.06083654759794</v>
      </c>
      <c r="N41" s="45">
        <f>(L41/$C$11)^0.5</f>
        <v>193.61933267757249</v>
      </c>
      <c r="O41" s="61">
        <f t="shared" si="8"/>
        <v>1.5549110328199718</v>
      </c>
      <c r="P41" s="61">
        <f t="shared" si="9"/>
        <v>0.14732809557820925</v>
      </c>
    </row>
    <row r="42" spans="2:16">
      <c r="B42" s="44">
        <f t="shared" si="2"/>
        <v>23</v>
      </c>
      <c r="C42" s="7">
        <f t="shared" si="0"/>
        <v>1.0694865265982135E-3</v>
      </c>
      <c r="D42" s="24">
        <f>(3*C42*G42*(1-$C$7)/(8*$C$8))^$C$3</f>
        <v>3.8569236873371595E-7</v>
      </c>
      <c r="E42" s="7">
        <f t="shared" si="1"/>
        <v>73784.627062102183</v>
      </c>
      <c r="F42" s="7">
        <v>0.55000000000000004</v>
      </c>
      <c r="G42" s="7">
        <f t="shared" si="3"/>
        <v>6.8419737221247977E-6</v>
      </c>
      <c r="H42" s="7">
        <f>'SnRough  SnHM '!B27^3</f>
        <v>6.2199761110225432E-2</v>
      </c>
      <c r="I42" s="7">
        <f t="shared" si="4"/>
        <v>70710.267601181273</v>
      </c>
      <c r="J42" s="7">
        <f t="shared" si="5"/>
        <v>26411.305385840205</v>
      </c>
      <c r="K42" s="7">
        <f t="shared" si="6"/>
        <v>58182159.327394977</v>
      </c>
      <c r="L42" s="7">
        <f t="shared" si="7"/>
        <v>53653038.775338851</v>
      </c>
      <c r="M42" s="35">
        <f>((K42+4/3*L42)/$C$11)^0.5</f>
        <v>304.39582356011874</v>
      </c>
      <c r="N42" s="45">
        <f>(L42/$C$11)^0.5</f>
        <v>195.76414157154019</v>
      </c>
      <c r="O42" s="61">
        <f t="shared" si="8"/>
        <v>1.5549110328199718</v>
      </c>
      <c r="P42" s="61">
        <f t="shared" si="9"/>
        <v>0.14732809557820925</v>
      </c>
    </row>
    <row r="43" spans="2:16">
      <c r="B43" s="44">
        <f t="shared" si="2"/>
        <v>24</v>
      </c>
      <c r="C43" s="7">
        <f t="shared" si="0"/>
        <v>1.1159859407981359E-3</v>
      </c>
      <c r="D43" s="24">
        <f>(3*C43*G43*(1-$C$7)/(8*$C$8))^$C$3</f>
        <v>3.9391302876342162E-7</v>
      </c>
      <c r="E43" s="7">
        <f t="shared" si="1"/>
        <v>75357.275067784998</v>
      </c>
      <c r="F43" s="7">
        <v>0.55000000000000004</v>
      </c>
      <c r="G43" s="7">
        <f t="shared" si="3"/>
        <v>6.9851525361981348E-6</v>
      </c>
      <c r="H43" s="7">
        <f>'SnRough  SnHM '!B28^3</f>
        <v>6.3501386692710313E-2</v>
      </c>
      <c r="I43" s="7">
        <f t="shared" si="4"/>
        <v>72217.388606627297</v>
      </c>
      <c r="J43" s="7">
        <f t="shared" si="5"/>
        <v>26974.236830998321</v>
      </c>
      <c r="K43" s="7">
        <f t="shared" si="6"/>
        <v>59422255.814642042</v>
      </c>
      <c r="L43" s="7">
        <f t="shared" si="7"/>
        <v>54796601.435862191</v>
      </c>
      <c r="M43" s="35">
        <f>((K43+4/3*L43)/$C$11)^0.5</f>
        <v>307.62267130651458</v>
      </c>
      <c r="N43" s="45">
        <f>(L43/$C$11)^0.5</f>
        <v>197.83940355006234</v>
      </c>
      <c r="O43" s="61">
        <f t="shared" si="8"/>
        <v>1.5549110328199716</v>
      </c>
      <c r="P43" s="61">
        <f t="shared" si="9"/>
        <v>0.14732809557820914</v>
      </c>
    </row>
    <row r="44" spans="2:16">
      <c r="B44" s="44">
        <f t="shared" si="2"/>
        <v>25</v>
      </c>
      <c r="C44" s="7">
        <f t="shared" si="0"/>
        <v>1.1624853549980583E-3</v>
      </c>
      <c r="D44" s="24">
        <f>(3*C44*G44*(1-$C$7)/(8*$C$8))^$C$3</f>
        <v>4.0196068178775426E-7</v>
      </c>
      <c r="E44" s="7">
        <f t="shared" si="1"/>
        <v>76896.826081135601</v>
      </c>
      <c r="F44" s="7">
        <v>0.55000000000000004</v>
      </c>
      <c r="G44" s="7">
        <f t="shared" si="3"/>
        <v>7.1251959703452375E-6</v>
      </c>
      <c r="H44" s="7">
        <f>'SnRough  SnHM '!B29^3</f>
        <v>6.477450882132034E-2</v>
      </c>
      <c r="I44" s="7">
        <f t="shared" si="4"/>
        <v>73692.791661088282</v>
      </c>
      <c r="J44" s="7">
        <f t="shared" si="5"/>
        <v>27525.321163734166</v>
      </c>
      <c r="K44" s="7">
        <f t="shared" si="6"/>
        <v>60636253.986321159</v>
      </c>
      <c r="L44" s="7">
        <f t="shared" si="7"/>
        <v>55916097.372954734</v>
      </c>
      <c r="M44" s="35">
        <f>((K44+4/3*L44)/$C$11)^0.5</f>
        <v>310.74915295091324</v>
      </c>
      <c r="N44" s="45">
        <f>(L44/$C$11)^0.5</f>
        <v>199.85011771853056</v>
      </c>
      <c r="O44" s="61">
        <f t="shared" si="8"/>
        <v>1.5549110328199716</v>
      </c>
      <c r="P44" s="61">
        <f t="shared" si="9"/>
        <v>0.14732809557820914</v>
      </c>
    </row>
    <row r="45" spans="2:16">
      <c r="B45" s="44">
        <f t="shared" si="2"/>
        <v>26</v>
      </c>
      <c r="C45" s="7">
        <f t="shared" si="0"/>
        <v>1.2089847691979805E-3</v>
      </c>
      <c r="D45" s="24">
        <f>(3*C45*G45*(1-$C$7)/(8*$C$8))^$C$3</f>
        <v>4.0984559366972088E-7</v>
      </c>
      <c r="E45" s="7">
        <f t="shared" si="1"/>
        <v>78405.244006381385</v>
      </c>
      <c r="F45" s="7">
        <v>0.55000000000000004</v>
      </c>
      <c r="G45" s="7">
        <f t="shared" si="3"/>
        <v>7.2622895860919556E-6</v>
      </c>
      <c r="H45" s="7">
        <f>'SnRough  SnHM '!B30^3</f>
        <v>6.6020814419017776E-2</v>
      </c>
      <c r="I45" s="7">
        <f t="shared" si="4"/>
        <v>75138.358839448832</v>
      </c>
      <c r="J45" s="7">
        <f t="shared" si="5"/>
        <v>28065.261366177838</v>
      </c>
      <c r="K45" s="7">
        <f t="shared" si="6"/>
        <v>61825702.460257083</v>
      </c>
      <c r="L45" s="7">
        <f t="shared" si="7"/>
        <v>57012954.654140294</v>
      </c>
      <c r="M45" s="35">
        <f>((K45+4/3*L45)/$C$11)^0.5</f>
        <v>313.78219849858112</v>
      </c>
      <c r="N45" s="45">
        <f>(L45/$C$11)^0.5</f>
        <v>201.80074092696398</v>
      </c>
      <c r="O45" s="61">
        <f t="shared" si="8"/>
        <v>1.5549110328199718</v>
      </c>
      <c r="P45" s="61">
        <f t="shared" si="9"/>
        <v>0.14732809557820925</v>
      </c>
    </row>
    <row r="46" spans="2:16">
      <c r="B46" s="44">
        <f t="shared" si="2"/>
        <v>27</v>
      </c>
      <c r="C46" s="7">
        <f t="shared" si="0"/>
        <v>1.2554841833979028E-3</v>
      </c>
      <c r="D46" s="24">
        <f>(3*C46*G46*(1-$C$7)/(8*$C$8))^$C$3</f>
        <v>4.1757705257517032E-7</v>
      </c>
      <c r="E46" s="7">
        <f t="shared" si="1"/>
        <v>79884.305710032568</v>
      </c>
      <c r="F46" s="7">
        <v>0.55000000000000004</v>
      </c>
      <c r="G46" s="7">
        <f t="shared" si="3"/>
        <v>7.3966012948242286E-6</v>
      </c>
      <c r="H46" s="7">
        <f>'SnRough  SnHM '!B31^3</f>
        <v>6.7241829952947529E-2</v>
      </c>
      <c r="I46" s="7">
        <f t="shared" si="4"/>
        <v>76555.792972114563</v>
      </c>
      <c r="J46" s="7">
        <f t="shared" si="5"/>
        <v>28594.693470059778</v>
      </c>
      <c r="K46" s="7">
        <f t="shared" si="6"/>
        <v>62992002.367478289</v>
      </c>
      <c r="L46" s="7">
        <f t="shared" si="7"/>
        <v>58088465.341079526</v>
      </c>
      <c r="M46" s="35">
        <f>((K46+4/3*L46)/$C$11)^0.5</f>
        <v>316.72801478433655</v>
      </c>
      <c r="N46" s="45">
        <f>(L46/$C$11)^0.5</f>
        <v>203.69526493739107</v>
      </c>
      <c r="O46" s="61">
        <f t="shared" si="8"/>
        <v>1.5549110328199718</v>
      </c>
      <c r="P46" s="61">
        <f t="shared" si="9"/>
        <v>0.14732809557820925</v>
      </c>
    </row>
    <row r="47" spans="2:16">
      <c r="B47" s="44">
        <f t="shared" si="2"/>
        <v>28</v>
      </c>
      <c r="C47" s="7">
        <f t="shared" si="0"/>
        <v>1.3019835975978252E-3</v>
      </c>
      <c r="D47" s="24">
        <f>(3*C47*G47*(1-$C$7)/(8*$C$8))^$C$3</f>
        <v>4.2516349460615589E-7</v>
      </c>
      <c r="E47" s="7">
        <f t="shared" si="1"/>
        <v>81335.625055090699</v>
      </c>
      <c r="F47" s="7">
        <v>0.55000000000000004</v>
      </c>
      <c r="G47" s="7">
        <f t="shared" si="3"/>
        <v>7.528283624274007E-6</v>
      </c>
      <c r="H47" s="7">
        <f>'SnRough  SnHM '!B32^3</f>
        <v>6.8438942038854603E-2</v>
      </c>
      <c r="I47" s="7">
        <f t="shared" si="4"/>
        <v>77946.640677795251</v>
      </c>
      <c r="J47" s="7">
        <f t="shared" si="5"/>
        <v>29114.195159787705</v>
      </c>
      <c r="K47" s="7">
        <f t="shared" si="6"/>
        <v>64136426.304161355</v>
      </c>
      <c r="L47" s="7">
        <f t="shared" si="7"/>
        <v>59143802.966222815</v>
      </c>
      <c r="M47" s="35">
        <f>((K47+4/3*L47)/$C$11)^0.5</f>
        <v>319.59218462096919</v>
      </c>
      <c r="N47" s="45">
        <f>(L47/$C$11)^0.5</f>
        <v>205.53728018853906</v>
      </c>
      <c r="O47" s="61">
        <f t="shared" si="8"/>
        <v>1.5549110328199718</v>
      </c>
      <c r="P47" s="61">
        <f t="shared" si="9"/>
        <v>0.14732809557820925</v>
      </c>
    </row>
    <row r="48" spans="2:16">
      <c r="B48" s="44">
        <f t="shared" si="2"/>
        <v>29</v>
      </c>
      <c r="C48" s="7">
        <f t="shared" si="0"/>
        <v>1.3484830117977474E-3</v>
      </c>
      <c r="D48" s="24">
        <f>(3*C48*G48*(1-$C$7)/(8*$C$8))^$C$3</f>
        <v>4.3261260940746281E-7</v>
      </c>
      <c r="E48" s="7">
        <f t="shared" si="1"/>
        <v>82760.673104036367</v>
      </c>
      <c r="F48" s="7">
        <v>0.55000000000000004</v>
      </c>
      <c r="G48" s="7">
        <f t="shared" si="3"/>
        <v>7.6574756238649555E-6</v>
      </c>
      <c r="H48" s="7">
        <f>'SnRough  SnHM '!B33^3</f>
        <v>6.9613414762408676E-2</v>
      </c>
      <c r="I48" s="7">
        <f t="shared" si="4"/>
        <v>79312.311724701518</v>
      </c>
      <c r="J48" s="7">
        <f t="shared" si="5"/>
        <v>29624.293004132989</v>
      </c>
      <c r="K48" s="7">
        <f t="shared" si="6"/>
        <v>65260134.262502939</v>
      </c>
      <c r="L48" s="7">
        <f t="shared" si="7"/>
        <v>60180037.22356277</v>
      </c>
      <c r="M48" s="35">
        <f>((K48+4/3*L48)/$C$11)^0.5</f>
        <v>322.3797493351147</v>
      </c>
      <c r="N48" s="45">
        <f>(L48/$C$11)^0.5</f>
        <v>207.3300288766039</v>
      </c>
      <c r="O48" s="61">
        <f t="shared" si="8"/>
        <v>1.5549110328199716</v>
      </c>
      <c r="P48" s="61">
        <f t="shared" si="9"/>
        <v>0.14732809557820914</v>
      </c>
    </row>
    <row r="49" spans="2:16">
      <c r="B49" s="44">
        <f t="shared" si="2"/>
        <v>30</v>
      </c>
      <c r="C49" s="7">
        <f t="shared" si="0"/>
        <v>1.3949824259976698E-3</v>
      </c>
      <c r="D49" s="24">
        <f>(3*C49*G49*(1-$C$7)/(8*$C$8))^$C$3</f>
        <v>4.3993142951548857E-7</v>
      </c>
      <c r="E49" s="7">
        <f t="shared" si="1"/>
        <v>84160.795211658682</v>
      </c>
      <c r="F49" s="7">
        <v>0.55000000000000004</v>
      </c>
      <c r="G49" s="7">
        <f t="shared" si="3"/>
        <v>7.7843044768684534E-6</v>
      </c>
      <c r="H49" s="7">
        <f>'SnRough  SnHM '!B34^3</f>
        <v>7.076640433516776E-2</v>
      </c>
      <c r="I49" s="7">
        <f t="shared" si="4"/>
        <v>80654.095411172908</v>
      </c>
      <c r="J49" s="7">
        <f t="shared" si="5"/>
        <v>30125.468574631654</v>
      </c>
      <c r="K49" s="7">
        <f t="shared" si="6"/>
        <v>66364187.109106407</v>
      </c>
      <c r="L49" s="7">
        <f t="shared" si="7"/>
        <v>61198146.397811808</v>
      </c>
      <c r="M49" s="35">
        <f>((K49+4/3*L49)/$C$11)^0.5</f>
        <v>325.09527794558289</v>
      </c>
      <c r="N49" s="45">
        <f>(L49/$C$11)^0.5</f>
        <v>209.07644944546652</v>
      </c>
      <c r="O49" s="61">
        <f t="shared" si="8"/>
        <v>1.5549110328199713</v>
      </c>
      <c r="P49" s="61">
        <f t="shared" si="9"/>
        <v>0.14732809557820892</v>
      </c>
    </row>
    <row r="50" spans="2:16">
      <c r="B50" s="44">
        <f t="shared" si="2"/>
        <v>31</v>
      </c>
      <c r="C50" s="7">
        <f t="shared" si="0"/>
        <v>1.4414818401975922E-3</v>
      </c>
      <c r="D50" s="24">
        <f>(3*C50*G50*(1-$C$7)/(8*$C$8))^$C$3</f>
        <v>4.4712640640780406E-7</v>
      </c>
      <c r="E50" s="7">
        <f t="shared" si="1"/>
        <v>85537.225573666874</v>
      </c>
      <c r="F50" s="7">
        <v>0.55000000000000004</v>
      </c>
      <c r="G50" s="7">
        <f t="shared" si="3"/>
        <v>7.9088868727031699E-6</v>
      </c>
      <c r="H50" s="7">
        <f>'SnRough  SnHM '!B35^3</f>
        <v>7.1898971570028822E-2</v>
      </c>
      <c r="I50" s="7">
        <f t="shared" si="4"/>
        <v>81973.174508097421</v>
      </c>
      <c r="J50" s="7">
        <f t="shared" si="5"/>
        <v>30618.163653279167</v>
      </c>
      <c r="K50" s="7">
        <f t="shared" si="6"/>
        <v>67449558.057149842</v>
      </c>
      <c r="L50" s="7">
        <f t="shared" si="7"/>
        <v>62199027.943533003</v>
      </c>
      <c r="M50" s="35">
        <f>((K50+4/3*L50)/$C$11)^0.5</f>
        <v>327.74292551501162</v>
      </c>
      <c r="N50" s="45">
        <f>(L50/$C$11)^0.5</f>
        <v>210.77921411401925</v>
      </c>
      <c r="O50" s="61">
        <f t="shared" si="8"/>
        <v>1.5549110328199716</v>
      </c>
      <c r="P50" s="61">
        <f t="shared" si="9"/>
        <v>0.14732809557820914</v>
      </c>
    </row>
    <row r="51" spans="2:16">
      <c r="B51" s="44">
        <f t="shared" si="2"/>
        <v>32</v>
      </c>
      <c r="C51" s="7">
        <f t="shared" si="0"/>
        <v>1.4879812543975143E-3</v>
      </c>
      <c r="D51" s="24">
        <f>(3*C51*G51*(1-$C$7)/(8*$C$8))^$C$3</f>
        <v>4.5420347559588316E-7</v>
      </c>
      <c r="E51" s="7">
        <f t="shared" si="1"/>
        <v>86891.099679212421</v>
      </c>
      <c r="F51" s="7">
        <v>0.55000000000000004</v>
      </c>
      <c r="G51" s="7">
        <f t="shared" si="3"/>
        <v>8.0313301816129518E-6</v>
      </c>
      <c r="H51" s="7">
        <f>'SnRough  SnHM '!B36^3</f>
        <v>7.3012092560117745E-2</v>
      </c>
      <c r="I51" s="7">
        <f t="shared" si="4"/>
        <v>83270.637192578579</v>
      </c>
      <c r="J51" s="7">
        <f t="shared" si="5"/>
        <v>31102.784689927474</v>
      </c>
      <c r="K51" s="7">
        <f t="shared" si="6"/>
        <v>68517142.485702783</v>
      </c>
      <c r="L51" s="7">
        <f t="shared" si="7"/>
        <v>63183507.540083975</v>
      </c>
      <c r="M51" s="35">
        <f>((K51+4/3*L51)/$C$11)^0.5</f>
        <v>330.32648266073147</v>
      </c>
      <c r="N51" s="45">
        <f>(L51/$C$11)^0.5</f>
        <v>212.44076071777209</v>
      </c>
      <c r="O51" s="61">
        <f t="shared" si="8"/>
        <v>1.5549110328199716</v>
      </c>
      <c r="P51" s="61">
        <f t="shared" si="9"/>
        <v>0.14732809557820914</v>
      </c>
    </row>
    <row r="52" spans="2:16">
      <c r="B52" s="44">
        <f t="shared" si="2"/>
        <v>33</v>
      </c>
      <c r="C52" s="7">
        <f t="shared" si="0"/>
        <v>1.5344806685974369E-3</v>
      </c>
      <c r="D52" s="24">
        <f>(3*C52*G52*(1-$C$7)/(8*$C$8))^$C$3</f>
        <v>4.611681126308825E-7</v>
      </c>
      <c r="E52" s="7">
        <f t="shared" si="1"/>
        <v>88223.4650250384</v>
      </c>
      <c r="F52" s="7">
        <v>0.55000000000000004</v>
      </c>
      <c r="G52" s="7">
        <f t="shared" si="3"/>
        <v>8.1517334654374052E-6</v>
      </c>
      <c r="H52" s="7">
        <f>'SnRough  SnHM '!B37^3</f>
        <v>7.4106667867612774E-2</v>
      </c>
      <c r="I52" s="7">
        <f t="shared" si="4"/>
        <v>84547.487315661798</v>
      </c>
      <c r="J52" s="7">
        <f t="shared" si="5"/>
        <v>31579.706637428862</v>
      </c>
      <c r="K52" s="7">
        <f t="shared" si="6"/>
        <v>69567766.388265833</v>
      </c>
      <c r="L52" s="7">
        <f t="shared" si="7"/>
        <v>64152346.882489972</v>
      </c>
      <c r="M52" s="35">
        <f>((K52+4/3*L52)/$C$11)^0.5</f>
        <v>332.84941779628093</v>
      </c>
      <c r="N52" s="45">
        <f>(L52/$C$11)^0.5</f>
        <v>214.06331987536834</v>
      </c>
      <c r="O52" s="61">
        <f t="shared" si="8"/>
        <v>1.5549110328199716</v>
      </c>
      <c r="P52" s="61">
        <f t="shared" si="9"/>
        <v>0.14732809557820914</v>
      </c>
    </row>
    <row r="53" spans="2:16">
      <c r="B53" s="44">
        <f t="shared" si="2"/>
        <v>34</v>
      </c>
      <c r="C53" s="7">
        <f t="shared" si="0"/>
        <v>1.5809800827973591E-3</v>
      </c>
      <c r="D53" s="24">
        <f>(3*C53*G53*(1-$C$7)/(8*$C$8))^$C$3</f>
        <v>4.6802538152652644E-7</v>
      </c>
      <c r="E53" s="7">
        <f t="shared" si="1"/>
        <v>89535.290378987673</v>
      </c>
      <c r="F53" s="7">
        <v>0.55000000000000004</v>
      </c>
      <c r="G53" s="7">
        <f t="shared" si="3"/>
        <v>8.2701883515966202E-6</v>
      </c>
      <c r="H53" s="7">
        <f>'SnRough  SnHM '!B38^3</f>
        <v>7.5183530469060178E-2</v>
      </c>
      <c r="I53" s="7">
        <f t="shared" si="4"/>
        <v>85804.653279863182</v>
      </c>
      <c r="J53" s="7">
        <f t="shared" si="5"/>
        <v>32049.276267521054</v>
      </c>
      <c r="K53" s="7">
        <f t="shared" si="6"/>
        <v>70602193.677421242</v>
      </c>
      <c r="L53" s="7">
        <f t="shared" si="7"/>
        <v>65106250.417472579</v>
      </c>
      <c r="M53" s="35">
        <f>((K53+4/3*L53)/$C$11)^0.5</f>
        <v>335.31491335692255</v>
      </c>
      <c r="N53" s="45">
        <f>(L53/$C$11)^0.5</f>
        <v>215.64893828606944</v>
      </c>
      <c r="O53" s="61">
        <f t="shared" si="8"/>
        <v>1.5549110328199716</v>
      </c>
      <c r="P53" s="61">
        <f t="shared" si="9"/>
        <v>0.14732809557820914</v>
      </c>
    </row>
    <row r="54" spans="2:16">
      <c r="B54" s="44">
        <f t="shared" si="2"/>
        <v>35</v>
      </c>
      <c r="C54" s="7">
        <f t="shared" si="0"/>
        <v>1.6274794969972817E-3</v>
      </c>
      <c r="D54" s="24">
        <f>(3*C54*G54*(1-$C$7)/(8*$C$8))^$C$3</f>
        <v>4.7477997681751765E-7</v>
      </c>
      <c r="E54" s="7">
        <f t="shared" si="1"/>
        <v>90827.473825959896</v>
      </c>
      <c r="F54" s="7">
        <v>0.55000000000000004</v>
      </c>
      <c r="G54" s="7">
        <f t="shared" si="3"/>
        <v>8.3867797922605764E-6</v>
      </c>
      <c r="H54" s="7">
        <f>'SnRough  SnHM '!B39^3</f>
        <v>7.6243452656914332E-2</v>
      </c>
      <c r="I54" s="7">
        <f t="shared" si="4"/>
        <v>87042.995749878231</v>
      </c>
      <c r="J54" s="7">
        <f t="shared" si="5"/>
        <v>32511.815050888312</v>
      </c>
      <c r="K54" s="7">
        <f t="shared" si="6"/>
        <v>71621132.52939488</v>
      </c>
      <c r="L54" s="7">
        <f t="shared" si="7"/>
        <v>66045871.194127038</v>
      </c>
      <c r="M54" s="35">
        <f>((K54+4/3*L54)/$C$11)^0.5</f>
        <v>337.72589701620905</v>
      </c>
      <c r="N54" s="45">
        <f>(L54/$C$11)^0.5</f>
        <v>217.19949880586583</v>
      </c>
      <c r="O54" s="61">
        <f t="shared" si="8"/>
        <v>1.5549110328199718</v>
      </c>
      <c r="P54" s="61">
        <f t="shared" si="9"/>
        <v>0.14732809557820925</v>
      </c>
    </row>
    <row r="55" spans="2:16">
      <c r="B55" s="44">
        <f t="shared" si="2"/>
        <v>36</v>
      </c>
      <c r="C55" s="7">
        <f t="shared" si="0"/>
        <v>1.6739789111972036E-3</v>
      </c>
      <c r="D55" s="24">
        <f>(3*C55*G55*(1-$C$7)/(8*$C$8))^$C$3</f>
        <v>4.8143626024702719E-7</v>
      </c>
      <c r="E55" s="7">
        <f t="shared" si="1"/>
        <v>92100.8497863878</v>
      </c>
      <c r="F55" s="7">
        <v>0.55000000000000004</v>
      </c>
      <c r="G55" s="7">
        <f t="shared" si="3"/>
        <v>8.5015867266215777E-6</v>
      </c>
      <c r="H55" s="7">
        <f>'SnRough  SnHM '!B40^3</f>
        <v>7.7287152060196165E-2</v>
      </c>
      <c r="I55" s="7">
        <f t="shared" si="4"/>
        <v>88263.314378621653</v>
      </c>
      <c r="J55" s="7">
        <f t="shared" si="5"/>
        <v>32967.621669434237</v>
      </c>
      <c r="K55" s="7">
        <f t="shared" si="6"/>
        <v>72625240.918408394</v>
      </c>
      <c r="L55" s="7">
        <f t="shared" si="7"/>
        <v>66971815.967459291</v>
      </c>
      <c r="M55" s="35">
        <f>((K55+4/3*L55)/$C$11)^0.5</f>
        <v>340.08506870832798</v>
      </c>
      <c r="N55" s="45">
        <f>(L55/$C$11)^0.5</f>
        <v>218.71673782618481</v>
      </c>
      <c r="O55" s="61">
        <f t="shared" si="8"/>
        <v>1.5549110328199716</v>
      </c>
      <c r="P55" s="61">
        <f t="shared" si="9"/>
        <v>0.14732809557820914</v>
      </c>
    </row>
    <row r="56" spans="2:16">
      <c r="B56" s="44">
        <f t="shared" si="2"/>
        <v>37</v>
      </c>
      <c r="C56" s="7">
        <f t="shared" si="0"/>
        <v>1.7204783253971262E-3</v>
      </c>
      <c r="D56" s="24">
        <f>(3*C56*G56*(1-$C$7)/(8*$C$8))^$C$3</f>
        <v>4.8799829289855942E-7</v>
      </c>
      <c r="E56" s="7">
        <f t="shared" si="1"/>
        <v>93356.195163202661</v>
      </c>
      <c r="F56" s="7">
        <v>0.55000000000000004</v>
      </c>
      <c r="G56" s="7">
        <f t="shared" si="3"/>
        <v>8.6146826609724888E-6</v>
      </c>
      <c r="H56" s="7">
        <f>'SnRough  SnHM '!B41^3</f>
        <v>7.8315296917931709E-2</v>
      </c>
      <c r="I56" s="7">
        <f t="shared" si="4"/>
        <v>89466.35369806923</v>
      </c>
      <c r="J56" s="7">
        <f t="shared" si="5"/>
        <v>33416.974216596318</v>
      </c>
      <c r="K56" s="7">
        <f t="shared" si="6"/>
        <v>73615131.463809907</v>
      </c>
      <c r="L56" s="7">
        <f t="shared" si="7"/>
        <v>67884649.668197542</v>
      </c>
      <c r="M56" s="35">
        <f>((K56+4/3*L56)/$C$11)^0.5</f>
        <v>342.39492411966256</v>
      </c>
      <c r="N56" s="45">
        <f>(L56/$C$11)^0.5</f>
        <v>220.20226038186792</v>
      </c>
      <c r="O56" s="61">
        <f t="shared" si="8"/>
        <v>1.5549110328199716</v>
      </c>
      <c r="P56" s="61">
        <f t="shared" si="9"/>
        <v>0.14732809557820914</v>
      </c>
    </row>
    <row r="57" spans="2:16">
      <c r="B57" s="44">
        <f t="shared" si="2"/>
        <v>38</v>
      </c>
      <c r="C57" s="7">
        <f t="shared" si="0"/>
        <v>1.7669777395970484E-3</v>
      </c>
      <c r="D57" s="24">
        <f>(3*C57*G57*(1-$C$7)/(8*$C$8))^$C$3</f>
        <v>4.9446986344513491E-7</v>
      </c>
      <c r="E57" s="7">
        <f t="shared" si="1"/>
        <v>94594.234746025802</v>
      </c>
      <c r="F57" s="7">
        <v>0.55000000000000004</v>
      </c>
      <c r="G57" s="7">
        <f t="shared" si="3"/>
        <v>8.7261361787284474E-6</v>
      </c>
      <c r="H57" s="7">
        <f>'SnRough  SnHM '!B42^3</f>
        <v>7.932851071571316E-2</v>
      </c>
      <c r="I57" s="7">
        <f t="shared" si="4"/>
        <v>90652.808298274744</v>
      </c>
      <c r="J57" s="7">
        <f t="shared" si="5"/>
        <v>33860.132131783444</v>
      </c>
      <c r="K57" s="7">
        <f t="shared" si="6"/>
        <v>74591375.691497192</v>
      </c>
      <c r="L57" s="7">
        <f t="shared" si="7"/>
        <v>68784899.332490176</v>
      </c>
      <c r="M57" s="35">
        <f>((K57+4/3*L57)/$C$11)^0.5</f>
        <v>344.65777519310382</v>
      </c>
      <c r="N57" s="45">
        <f>(L57/$C$11)^0.5</f>
        <v>221.6575533379783</v>
      </c>
      <c r="O57" s="61">
        <f t="shared" si="8"/>
        <v>1.5549110328199718</v>
      </c>
      <c r="P57" s="61">
        <f t="shared" si="9"/>
        <v>0.14732809557820925</v>
      </c>
    </row>
    <row r="58" spans="2:16">
      <c r="B58" s="44">
        <f t="shared" si="2"/>
        <v>39</v>
      </c>
      <c r="C58" s="7">
        <f t="shared" si="0"/>
        <v>1.8134771537969708E-3</v>
      </c>
      <c r="D58" s="24">
        <f>(3*C58*G58*(1-$C$7)/(8*$C$8))^$C$3</f>
        <v>5.0085451307433593E-7</v>
      </c>
      <c r="E58" s="7">
        <f t="shared" si="1"/>
        <v>95815.645979438181</v>
      </c>
      <c r="F58" s="7">
        <v>0.55000000000000004</v>
      </c>
      <c r="G58" s="7">
        <f t="shared" si="3"/>
        <v>8.8360113904660085E-6</v>
      </c>
      <c r="H58" s="7">
        <f>'SnRough  SnHM '!B43^3</f>
        <v>8.0327376276963708E-2</v>
      </c>
      <c r="I58" s="7">
        <f t="shared" si="4"/>
        <v>91823.327396961598</v>
      </c>
      <c r="J58" s="7">
        <f t="shared" si="5"/>
        <v>34297.337907184301</v>
      </c>
      <c r="K58" s="7">
        <f t="shared" si="6"/>
        <v>75554507.793891057</v>
      </c>
      <c r="L58" s="7">
        <f t="shared" si="7"/>
        <v>69673057.569188341</v>
      </c>
      <c r="M58" s="35">
        <f>((K58+4/3*L58)/$C$11)^0.5</f>
        <v>346.87576809298969</v>
      </c>
      <c r="N58" s="45">
        <f>(L58/$C$11)^0.5</f>
        <v>223.0839969434773</v>
      </c>
      <c r="O58" s="61">
        <f t="shared" si="8"/>
        <v>1.5549110328199716</v>
      </c>
      <c r="P58" s="61">
        <f t="shared" si="9"/>
        <v>0.14732809557820914</v>
      </c>
    </row>
    <row r="59" spans="2:16">
      <c r="B59" s="44">
        <f t="shared" si="2"/>
        <v>40</v>
      </c>
      <c r="C59" s="7">
        <f t="shared" si="0"/>
        <v>1.859976567996893E-3</v>
      </c>
      <c r="D59" s="24">
        <f>(3*C59*G59*(1-$C$7)/(8*$C$8))^$C$3</f>
        <v>5.0715555755514891E-7</v>
      </c>
      <c r="E59" s="7">
        <f t="shared" si="1"/>
        <v>97021.063184463259</v>
      </c>
      <c r="F59" s="7">
        <v>0.55000000000000004</v>
      </c>
      <c r="G59" s="7">
        <f t="shared" si="3"/>
        <v>8.9443683323841339E-6</v>
      </c>
      <c r="H59" s="7">
        <f>'SnRough  SnHM '!B44^3</f>
        <v>8.1312439385310312E-2</v>
      </c>
      <c r="I59" s="7">
        <f t="shared" si="4"/>
        <v>92978.518885110636</v>
      </c>
      <c r="J59" s="7">
        <f t="shared" si="5"/>
        <v>34728.818598852871</v>
      </c>
      <c r="K59" s="7">
        <f t="shared" si="6"/>
        <v>76505027.958744943</v>
      </c>
      <c r="L59" s="7">
        <f t="shared" si="7"/>
        <v>70549585.629528552</v>
      </c>
      <c r="M59" s="35">
        <f>((K59+4/3*L59)/$C$11)^0.5</f>
        <v>349.05089900169662</v>
      </c>
      <c r="N59" s="45">
        <f>(L59/$C$11)^0.5</f>
        <v>224.48287499038531</v>
      </c>
      <c r="O59" s="61">
        <f t="shared" si="8"/>
        <v>1.5549110328199718</v>
      </c>
      <c r="P59" s="61">
        <f t="shared" si="9"/>
        <v>0.14732809557820925</v>
      </c>
    </row>
    <row r="60" spans="2:16">
      <c r="B60" s="44">
        <f t="shared" si="2"/>
        <v>41</v>
      </c>
      <c r="C60" s="7">
        <f t="shared" si="0"/>
        <v>1.9064759821968153E-3</v>
      </c>
      <c r="D60" s="24">
        <f>(3*C60*G60*(1-$C$7)/(8*$C$8))^$C$3</f>
        <v>5.133761068373437E-7</v>
      </c>
      <c r="E60" s="7">
        <f t="shared" si="1"/>
        <v>98211.08130801357</v>
      </c>
      <c r="F60" s="7">
        <v>0.55000000000000004</v>
      </c>
      <c r="G60" s="7">
        <f t="shared" si="3"/>
        <v>9.0512633202353405E-6</v>
      </c>
      <c r="H60" s="7">
        <f>'SnRough  SnHM '!B45^3</f>
        <v>8.2284212002139451E-2</v>
      </c>
      <c r="I60" s="7">
        <f t="shared" si="4"/>
        <v>94118.952920179683</v>
      </c>
      <c r="J60" s="7">
        <f t="shared" si="5"/>
        <v>35154.787168827737</v>
      </c>
      <c r="K60" s="7">
        <f t="shared" si="6"/>
        <v>77443405.325735182</v>
      </c>
      <c r="L60" s="7">
        <f t="shared" si="7"/>
        <v>71414916.133570582</v>
      </c>
      <c r="M60" s="35">
        <f>((K60+4/3*L60)/$C$11)^0.5</f>
        <v>351.18502805687297</v>
      </c>
      <c r="N60" s="45">
        <f>(L60/$C$11)^0.5</f>
        <v>225.85538377714587</v>
      </c>
      <c r="O60" s="61">
        <f t="shared" si="8"/>
        <v>1.5549110328199716</v>
      </c>
      <c r="P60" s="61">
        <f t="shared" si="9"/>
        <v>0.14732809557820914</v>
      </c>
    </row>
    <row r="61" spans="2:16">
      <c r="B61" s="44">
        <f t="shared" si="2"/>
        <v>42</v>
      </c>
      <c r="C61" s="7">
        <f t="shared" si="0"/>
        <v>1.9529753963967377E-3</v>
      </c>
      <c r="D61" s="24">
        <f>(3*C61*G61*(1-$C$7)/(8*$C$8))^$C$3</f>
        <v>5.1951908251244883E-7</v>
      </c>
      <c r="E61" s="7">
        <f t="shared" si="1"/>
        <v>99386.259263251064</v>
      </c>
      <c r="F61" s="7">
        <v>0.55000000000000004</v>
      </c>
      <c r="G61" s="7">
        <f t="shared" si="3"/>
        <v>9.156749264663629E-6</v>
      </c>
      <c r="H61" s="7">
        <f>'SnRough  SnHM '!B46^3</f>
        <v>8.3243175133305716E-2</v>
      </c>
      <c r="I61" s="7">
        <f t="shared" si="4"/>
        <v>95245.165127282278</v>
      </c>
      <c r="J61" s="7">
        <f t="shared" si="5"/>
        <v>35575.443680818513</v>
      </c>
      <c r="K61" s="7">
        <f t="shared" si="6"/>
        <v>78370080.620469972</v>
      </c>
      <c r="L61" s="7">
        <f t="shared" si="7"/>
        <v>72269455.499165148</v>
      </c>
      <c r="M61" s="35">
        <f>((K61+4/3*L61)/$C$11)^0.5</f>
        <v>353.27989168783603</v>
      </c>
      <c r="N61" s="45">
        <f>(L61/$C$11)^0.5</f>
        <v>227.20264004245377</v>
      </c>
      <c r="O61" s="61">
        <f t="shared" si="8"/>
        <v>1.5549110328199716</v>
      </c>
      <c r="P61" s="61">
        <f t="shared" si="9"/>
        <v>0.14732809557820914</v>
      </c>
    </row>
    <row r="62" spans="2:16">
      <c r="B62" s="44">
        <f t="shared" si="2"/>
        <v>43</v>
      </c>
      <c r="C62" s="7">
        <f t="shared" si="0"/>
        <v>1.9994748105966603E-3</v>
      </c>
      <c r="D62" s="24">
        <f>(3*C62*G62*(1-$C$7)/(8*$C$8))^$C$3</f>
        <v>5.2558723341480575E-7</v>
      </c>
      <c r="E62" s="7">
        <f t="shared" si="1"/>
        <v>100547.12291413675</v>
      </c>
      <c r="F62" s="7">
        <v>0.55000000000000004</v>
      </c>
      <c r="G62" s="7">
        <f t="shared" si="3"/>
        <v>9.2608759529725435E-6</v>
      </c>
      <c r="H62" s="7">
        <f>'SnRough  SnHM '!B47^3</f>
        <v>8.4189781390659482E-2</v>
      </c>
      <c r="I62" s="7">
        <f t="shared" si="4"/>
        <v>96357.659459381059</v>
      </c>
      <c r="J62" s="7">
        <f t="shared" si="5"/>
        <v>35990.976368529431</v>
      </c>
      <c r="K62" s="7">
        <f t="shared" si="6"/>
        <v>79285468.507927403</v>
      </c>
      <c r="L62" s="7">
        <f t="shared" si="7"/>
        <v>73113586.112191468</v>
      </c>
      <c r="M62" s="35">
        <f>((K62+4/3*L62)/$C$11)^0.5</f>
        <v>355.33711356847897</v>
      </c>
      <c r="N62" s="45">
        <f>(L62/$C$11)^0.5</f>
        <v>228.52568800932809</v>
      </c>
      <c r="O62" s="61">
        <f t="shared" si="8"/>
        <v>1.5549110328199718</v>
      </c>
      <c r="P62" s="61">
        <f t="shared" si="9"/>
        <v>0.14732809557820925</v>
      </c>
    </row>
    <row r="63" spans="2:16">
      <c r="B63" s="44">
        <f t="shared" si="2"/>
        <v>44</v>
      </c>
      <c r="C63" s="7">
        <f t="shared" si="0"/>
        <v>2.0459742247965823E-3</v>
      </c>
      <c r="D63" s="24">
        <f>(3*C63*G63*(1-$C$7)/(8*$C$8))^$C$3</f>
        <v>5.3158314959925399E-7</v>
      </c>
      <c r="E63" s="7">
        <f t="shared" si="1"/>
        <v>101694.16774942249</v>
      </c>
      <c r="F63" s="7">
        <v>0.55000000000000004</v>
      </c>
      <c r="G63" s="7">
        <f t="shared" si="3"/>
        <v>9.3636903015915298E-6</v>
      </c>
      <c r="H63" s="7">
        <f>'SnRough  SnHM '!B48^3</f>
        <v>8.5124457287195726E-2</v>
      </c>
      <c r="I63" s="7">
        <f t="shared" si="4"/>
        <v>97456.910759863225</v>
      </c>
      <c r="J63" s="7">
        <f t="shared" si="5"/>
        <v>36401.562592818191</v>
      </c>
      <c r="K63" s="7">
        <f t="shared" si="6"/>
        <v>80189959.701005995</v>
      </c>
      <c r="L63" s="7">
        <f t="shared" si="7"/>
        <v>73947668.270970151</v>
      </c>
      <c r="M63" s="35">
        <f>((K63+4/3*L63)/$C$11)^0.5</f>
        <v>357.35821437016523</v>
      </c>
      <c r="N63" s="45">
        <f>(L63/$C$11)^0.5</f>
        <v>229.82550565742906</v>
      </c>
      <c r="O63" s="61">
        <f t="shared" si="8"/>
        <v>1.5549110328199716</v>
      </c>
      <c r="P63" s="61">
        <f t="shared" si="9"/>
        <v>0.14732809557820914</v>
      </c>
    </row>
    <row r="64" spans="2:16">
      <c r="B64" s="44">
        <f t="shared" si="2"/>
        <v>45</v>
      </c>
      <c r="C64" s="7">
        <f t="shared" si="0"/>
        <v>2.0924736389965047E-3</v>
      </c>
      <c r="D64" s="24">
        <f>(3*C64*G64*(1-$C$7)/(8*$C$8))^$C$3</f>
        <v>5.3750927489728531E-7</v>
      </c>
      <c r="E64" s="7">
        <f t="shared" si="1"/>
        <v>102827.86128469805</v>
      </c>
      <c r="F64" s="7">
        <v>0.55000000000000004</v>
      </c>
      <c r="G64" s="7">
        <f t="shared" si="3"/>
        <v>9.4652365828818117E-6</v>
      </c>
      <c r="H64" s="7">
        <f>'SnRough  SnHM '!B49^3</f>
        <v>8.6047605298925564E-2</v>
      </c>
      <c r="I64" s="7">
        <f t="shared" si="4"/>
        <v>98543.367064502308</v>
      </c>
      <c r="J64" s="7">
        <f t="shared" si="5"/>
        <v>36807.369701511896</v>
      </c>
      <c r="K64" s="7">
        <f t="shared" si="6"/>
        <v>81083922.854635864</v>
      </c>
      <c r="L64" s="7">
        <f t="shared" si="7"/>
        <v>74772041.932929501</v>
      </c>
      <c r="M64" s="35">
        <f>((K64+4/3*L64)/$C$11)^0.5</f>
        <v>359.34462047018769</v>
      </c>
      <c r="N64" s="45">
        <f>(L64/$C$11)^0.5</f>
        <v>231.10301032367349</v>
      </c>
      <c r="O64" s="61">
        <f t="shared" si="8"/>
        <v>1.5549110328199716</v>
      </c>
      <c r="P64" s="61">
        <f t="shared" si="9"/>
        <v>0.14732809557820914</v>
      </c>
    </row>
    <row r="65" spans="2:16">
      <c r="B65" s="44">
        <f t="shared" si="2"/>
        <v>46</v>
      </c>
      <c r="C65" s="7">
        <f t="shared" si="0"/>
        <v>2.138973053196427E-3</v>
      </c>
      <c r="D65" s="24">
        <f>(3*C65*G65*(1-$C$7)/(8*$C$8))^$C$3</f>
        <v>5.433679182244876E-7</v>
      </c>
      <c r="E65" s="7">
        <f t="shared" si="1"/>
        <v>103948.64522555415</v>
      </c>
      <c r="F65" s="7">
        <v>0.55000000000000004</v>
      </c>
      <c r="G65" s="7">
        <f t="shared" si="3"/>
        <v>9.5655566294008554E-6</v>
      </c>
      <c r="H65" s="7">
        <f>'SnRough  SnHM '!B50^3</f>
        <v>8.6959605721825955E-2</v>
      </c>
      <c r="I65" s="7">
        <f t="shared" si="4"/>
        <v>99617.451674489392</v>
      </c>
      <c r="J65" s="7">
        <f t="shared" si="5"/>
        <v>37208.555803714196</v>
      </c>
      <c r="K65" s="7">
        <f t="shared" si="6"/>
        <v>81967706.271520123</v>
      </c>
      <c r="L65" s="7">
        <f t="shared" si="7"/>
        <v>75587028.287565619</v>
      </c>
      <c r="M65" s="35">
        <f>((K65+4/3*L65)/$C$11)^0.5</f>
        <v>361.29767174820279</v>
      </c>
      <c r="N65" s="45">
        <f>(L65/$C$11)^0.5</f>
        <v>232.35906371630588</v>
      </c>
      <c r="O65" s="61">
        <f t="shared" si="8"/>
        <v>1.5549110328199718</v>
      </c>
      <c r="P65" s="61">
        <f t="shared" si="9"/>
        <v>0.14732809557820925</v>
      </c>
    </row>
    <row r="66" spans="2:16">
      <c r="B66" s="44">
        <f t="shared" si="2"/>
        <v>47</v>
      </c>
      <c r="C66" s="7">
        <f t="shared" si="0"/>
        <v>2.1854724673963494E-3</v>
      </c>
      <c r="D66" s="24">
        <f>(3*C66*G66*(1-$C$7)/(8*$C$8))^$C$3</f>
        <v>5.4916126378777691E-7</v>
      </c>
      <c r="E66" s="7">
        <f t="shared" si="1"/>
        <v>105056.93742027036</v>
      </c>
      <c r="F66" s="7">
        <v>0.55000000000000004</v>
      </c>
      <c r="G66" s="7">
        <f t="shared" si="3"/>
        <v>9.6646900183041534E-6</v>
      </c>
      <c r="H66" s="7">
        <f>'SnRough  SnHM '!B51^3</f>
        <v>8.7860818348219571E-2</v>
      </c>
      <c r="I66" s="7">
        <f t="shared" si="4"/>
        <v>100679.5650277591</v>
      </c>
      <c r="J66" s="7">
        <f t="shared" si="5"/>
        <v>37605.270468772498</v>
      </c>
      <c r="K66" s="7">
        <f t="shared" si="6"/>
        <v>82841639.441908225</v>
      </c>
      <c r="L66" s="7">
        <f t="shared" si="7"/>
        <v>76392931.176353917</v>
      </c>
      <c r="M66" s="35">
        <f>((K66+4/3*L66)/$C$11)^0.5</f>
        <v>363.21862858376562</v>
      </c>
      <c r="N66" s="45">
        <f>(L66/$C$11)^0.5</f>
        <v>233.59447641517846</v>
      </c>
      <c r="O66" s="61">
        <f t="shared" si="8"/>
        <v>1.5549110328199716</v>
      </c>
      <c r="P66" s="61">
        <f t="shared" si="9"/>
        <v>0.14732809557820914</v>
      </c>
    </row>
    <row r="67" spans="2:16">
      <c r="B67" s="44">
        <f t="shared" si="2"/>
        <v>48</v>
      </c>
      <c r="C67" s="7">
        <f t="shared" si="0"/>
        <v>2.2319718815962718E-3</v>
      </c>
      <c r="D67" s="24">
        <f>(3*C67*G67*(1-$C$7)/(8*$C$8))^$C$3</f>
        <v>5.5489138032055395E-7</v>
      </c>
      <c r="E67" s="7">
        <f t="shared" si="1"/>
        <v>106153.13362654074</v>
      </c>
      <c r="F67" s="7">
        <v>0.55000000000000004</v>
      </c>
      <c r="G67" s="7">
        <f t="shared" si="3"/>
        <v>9.7626742381969636E-6</v>
      </c>
      <c r="H67" s="7">
        <f>'SnRough  SnHM '!B52^3</f>
        <v>8.8751583983608759E-2</v>
      </c>
      <c r="I67" s="7">
        <f t="shared" si="4"/>
        <v>101730.08639210156</v>
      </c>
      <c r="J67" s="7">
        <f t="shared" si="5"/>
        <v>37997.655358679702</v>
      </c>
      <c r="K67" s="7">
        <f t="shared" si="6"/>
        <v>83706034.436730504</v>
      </c>
      <c r="L67" s="7">
        <f t="shared" si="7"/>
        <v>77190038.377436623</v>
      </c>
      <c r="M67" s="35">
        <f>((K67+4/3*L67)/$C$11)^0.5</f>
        <v>365.10867815198532</v>
      </c>
      <c r="N67" s="45">
        <f>(L67/$C$11)^0.5</f>
        <v>234.81001192063556</v>
      </c>
      <c r="O67" s="61">
        <f t="shared" si="8"/>
        <v>1.5549110328199718</v>
      </c>
      <c r="P67" s="61">
        <f t="shared" si="9"/>
        <v>0.14732809557820925</v>
      </c>
    </row>
    <row r="68" spans="2:16">
      <c r="B68" s="44">
        <f t="shared" si="2"/>
        <v>49</v>
      </c>
      <c r="C68" s="7">
        <f t="shared" si="0"/>
        <v>2.2784712957961942E-3</v>
      </c>
      <c r="D68" s="24">
        <f>(3*C68*G68*(1-$C$7)/(8*$C$8))^$C$3</f>
        <v>5.6056022945653013E-7</v>
      </c>
      <c r="E68" s="7">
        <f t="shared" si="1"/>
        <v>107237.60911342315</v>
      </c>
      <c r="F68" s="7">
        <v>0.55000000000000004</v>
      </c>
      <c r="G68" s="7">
        <f t="shared" si="3"/>
        <v>9.8595448404345925E-6</v>
      </c>
      <c r="H68" s="7">
        <f>'SnRough  SnHM '!B53^3</f>
        <v>8.9632225822132663E-2</v>
      </c>
      <c r="I68" s="7">
        <f t="shared" si="4"/>
        <v>102769.37540036386</v>
      </c>
      <c r="J68" s="7">
        <f t="shared" si="5"/>
        <v>38385.844801494146</v>
      </c>
      <c r="K68" s="7">
        <f t="shared" si="6"/>
        <v>84561187.170799896</v>
      </c>
      <c r="L68" s="7">
        <f t="shared" si="7"/>
        <v>77978622.7704923</v>
      </c>
      <c r="M68" s="35">
        <f>((K68+4/3*L68)/$C$11)^0.5</f>
        <v>366.96894010073834</v>
      </c>
      <c r="N68" s="45">
        <f>(L68/$C$11)^0.5</f>
        <v>236.00639030466391</v>
      </c>
      <c r="O68" s="61">
        <f t="shared" si="8"/>
        <v>1.5549110328199718</v>
      </c>
      <c r="P68" s="61">
        <f t="shared" si="9"/>
        <v>0.14732809557820925</v>
      </c>
    </row>
    <row r="69" spans="2:16">
      <c r="B69" s="44">
        <f t="shared" si="2"/>
        <v>50</v>
      </c>
      <c r="C69" s="7">
        <f t="shared" si="0"/>
        <v>2.3249707099961166E-3</v>
      </c>
      <c r="D69" s="24">
        <f>(3*C69*G69*(1-$C$7)/(8*$C$8))^$C$3</f>
        <v>5.6616967333851108E-7</v>
      </c>
      <c r="E69" s="7">
        <f t="shared" si="1"/>
        <v>108310.72011693256</v>
      </c>
      <c r="F69" s="7">
        <v>0.55000000000000004</v>
      </c>
      <c r="G69" s="7">
        <f t="shared" si="3"/>
        <v>9.9553355766085666E-6</v>
      </c>
      <c r="H69" s="7">
        <f>'SnRough  SnHM '!B54^3</f>
        <v>9.0503050696441517E-2</v>
      </c>
      <c r="I69" s="7">
        <f t="shared" si="4"/>
        <v>103797.77344539372</v>
      </c>
      <c r="J69" s="7">
        <f t="shared" si="5"/>
        <v>38769.966312371165</v>
      </c>
      <c r="K69" s="7">
        <f t="shared" si="6"/>
        <v>85407378.550606072</v>
      </c>
      <c r="L69" s="7">
        <f t="shared" si="7"/>
        <v>78758943.395181149</v>
      </c>
      <c r="M69" s="35">
        <f>((K69+4/3*L69)/$C$11)^0.5</f>
        <v>368.80047168151805</v>
      </c>
      <c r="N69" s="45">
        <f>(L69/$C$11)^0.5</f>
        <v>237.18429151066286</v>
      </c>
      <c r="O69" s="61">
        <f t="shared" si="8"/>
        <v>1.5549110328199718</v>
      </c>
      <c r="P69" s="61">
        <f t="shared" si="9"/>
        <v>0.14732809557820925</v>
      </c>
    </row>
    <row r="70" spans="2:16">
      <c r="B70" s="44">
        <f t="shared" si="2"/>
        <v>51</v>
      </c>
      <c r="C70" s="7">
        <f t="shared" si="0"/>
        <v>2.3714701241960385E-3</v>
      </c>
      <c r="D70" s="24">
        <f>(3*C70*G70*(1-$C$7)/(8*$C$8))^$C$3</f>
        <v>5.7172148154581825E-7</v>
      </c>
      <c r="E70" s="7">
        <f t="shared" si="1"/>
        <v>109372.80516528698</v>
      </c>
      <c r="F70" s="7">
        <v>0.55000000000000004</v>
      </c>
      <c r="G70" s="7">
        <f t="shared" si="3"/>
        <v>1.0050078523729828E-5</v>
      </c>
      <c r="H70" s="7">
        <f>'SnRough  SnHM '!B55^3</f>
        <v>9.1364350215725698E-2</v>
      </c>
      <c r="I70" s="7">
        <f t="shared" si="4"/>
        <v>104815.60495006668</v>
      </c>
      <c r="J70" s="7">
        <f t="shared" si="5"/>
        <v>39150.141067936609</v>
      </c>
      <c r="K70" s="7">
        <f t="shared" si="6"/>
        <v>86244875.519325465</v>
      </c>
      <c r="L70" s="7">
        <f t="shared" si="7"/>
        <v>79531246.414807498</v>
      </c>
      <c r="M70" s="35">
        <f>((K70+4/3*L70)/$C$11)^0.5</f>
        <v>370.60427239628859</v>
      </c>
      <c r="N70" s="45">
        <f>(L70/$C$11)^0.5</f>
        <v>238.34435834194593</v>
      </c>
      <c r="O70" s="61">
        <f t="shared" si="8"/>
        <v>1.5549110328199718</v>
      </c>
      <c r="P70" s="61">
        <f t="shared" si="9"/>
        <v>0.14732809557820925</v>
      </c>
    </row>
    <row r="71" spans="2:16">
      <c r="B71" s="44">
        <f t="shared" si="2"/>
        <v>52</v>
      </c>
      <c r="C71" s="7">
        <f t="shared" si="0"/>
        <v>2.4179695383959609E-3</v>
      </c>
      <c r="D71" s="24">
        <f>(3*C71*G71*(1-$C$7)/(8*$C$8))^$C$3</f>
        <v>5.7721733741349804E-7</v>
      </c>
      <c r="E71" s="7">
        <f t="shared" si="1"/>
        <v>110424.18628779962</v>
      </c>
      <c r="F71" s="7">
        <v>0.55000000000000004</v>
      </c>
      <c r="G71" s="7">
        <f t="shared" si="3"/>
        <v>1.0143804198427724E-5</v>
      </c>
      <c r="H71" s="7">
        <f>'SnRough  SnHM '!B56^3</f>
        <v>9.2216401803888404E-2</v>
      </c>
      <c r="I71" s="7">
        <f t="shared" si="4"/>
        <v>105823.17852580798</v>
      </c>
      <c r="J71" s="7">
        <f t="shared" si="5"/>
        <v>39526.484339011469</v>
      </c>
      <c r="K71" s="7">
        <f t="shared" si="6"/>
        <v>87073932.010081455</v>
      </c>
      <c r="L71" s="7">
        <f t="shared" si="7"/>
        <v>80295765.995374769</v>
      </c>
      <c r="M71" s="35">
        <f>((K71+4/3*L71)/$C$11)^0.5</f>
        <v>372.38128821453938</v>
      </c>
      <c r="N71" s="45">
        <f>(L71/$C$11)^0.5</f>
        <v>239.48719917382815</v>
      </c>
      <c r="O71" s="61">
        <f t="shared" si="8"/>
        <v>1.5549110328199716</v>
      </c>
      <c r="P71" s="61">
        <f t="shared" si="9"/>
        <v>0.14732809557820914</v>
      </c>
    </row>
    <row r="72" spans="2:16">
      <c r="B72" s="44">
        <f t="shared" si="2"/>
        <v>53</v>
      </c>
      <c r="C72" s="7">
        <f t="shared" si="0"/>
        <v>2.4644689525958833E-3</v>
      </c>
      <c r="D72" s="24">
        <f>(3*C72*G72*(1-$C$7)/(8*$C$8))^$C$3</f>
        <v>5.8265884380735066E-7</v>
      </c>
      <c r="E72" s="7">
        <f t="shared" si="1"/>
        <v>111465.17011966708</v>
      </c>
      <c r="F72" s="7">
        <v>0.55000000000000004</v>
      </c>
      <c r="G72" s="7">
        <f t="shared" si="3"/>
        <v>1.0236541661322078E-5</v>
      </c>
      <c r="H72" s="7">
        <f>'SnRough  SnHM '!B57^3</f>
        <v>9.305946964838252E-2</v>
      </c>
      <c r="I72" s="7">
        <f t="shared" si="4"/>
        <v>106820.78803134762</v>
      </c>
      <c r="J72" s="7">
        <f t="shared" si="5"/>
        <v>39899.10588607211</v>
      </c>
      <c r="K72" s="7">
        <f t="shared" si="6"/>
        <v>87894789.817114577</v>
      </c>
      <c r="L72" s="7">
        <f t="shared" si="7"/>
        <v>81052725.108940214</v>
      </c>
      <c r="M72" s="35">
        <f>((K72+4/3*L72)/$C$11)^0.5</f>
        <v>374.13241540774629</v>
      </c>
      <c r="N72" s="45">
        <f>(L72/$C$11)^0.5</f>
        <v>240.61339041965851</v>
      </c>
      <c r="O72" s="61">
        <f t="shared" si="8"/>
        <v>1.5549110328199716</v>
      </c>
      <c r="P72" s="61">
        <f t="shared" si="9"/>
        <v>0.14732809557820914</v>
      </c>
    </row>
    <row r="73" spans="2:16">
      <c r="B73" s="44">
        <f t="shared" si="2"/>
        <v>54</v>
      </c>
      <c r="C73" s="7">
        <f t="shared" si="0"/>
        <v>2.5109683667958057E-3</v>
      </c>
      <c r="D73" s="24">
        <f>(3*C73*G73*(1-$C$7)/(8*$C$8))^$C$3</f>
        <v>5.8804752841098743E-7</v>
      </c>
      <c r="E73" s="7">
        <f t="shared" si="1"/>
        <v>112496.04891340628</v>
      </c>
      <c r="F73" s="7">
        <v>0.55000000000000004</v>
      </c>
      <c r="G73" s="7">
        <f t="shared" si="3"/>
        <v>1.032831861258225E-5</v>
      </c>
      <c r="H73" s="7">
        <f>'SnRough  SnHM '!B58^3</f>
        <v>9.3893805568929553E-2</v>
      </c>
      <c r="I73" s="7">
        <f t="shared" si="4"/>
        <v>107808.71354201436</v>
      </c>
      <c r="J73" s="7">
        <f t="shared" si="5"/>
        <v>40268.110321295695</v>
      </c>
      <c r="K73" s="7">
        <f t="shared" si="6"/>
        <v>88707679.393341422</v>
      </c>
      <c r="L73" s="7">
        <f t="shared" si="7"/>
        <v>81802336.269088954</v>
      </c>
      <c r="M73" s="35">
        <f>((K73+4/3*L73)/$C$11)^0.5</f>
        <v>375.85850404246924</v>
      </c>
      <c r="N73" s="45">
        <f>(L73/$C$11)^0.5</f>
        <v>241.72347877731363</v>
      </c>
      <c r="O73" s="61">
        <f t="shared" si="8"/>
        <v>1.5549110328199716</v>
      </c>
      <c r="P73" s="61">
        <f t="shared" si="9"/>
        <v>0.14732809557820914</v>
      </c>
    </row>
    <row r="74" spans="2:16">
      <c r="B74" s="44">
        <f t="shared" si="2"/>
        <v>55</v>
      </c>
      <c r="C74" s="7">
        <f t="shared" si="0"/>
        <v>2.5574677809957281E-3</v>
      </c>
      <c r="D74" s="24">
        <f>(3*C74*G74*(1-$C$7)/(8*$C$8))^$C$3</f>
        <v>5.9338484857437484E-7</v>
      </c>
      <c r="E74" s="7">
        <f t="shared" si="1"/>
        <v>113517.10146640215</v>
      </c>
      <c r="F74" s="7">
        <v>0.55000000000000004</v>
      </c>
      <c r="G74" s="7">
        <f t="shared" si="3"/>
        <v>1.0419161479565943E-5</v>
      </c>
      <c r="H74" s="7">
        <f>'SnRough  SnHM '!B59^3</f>
        <v>9.4719649814235848E-2</v>
      </c>
      <c r="I74" s="7">
        <f t="shared" si="4"/>
        <v>108787.2222386354</v>
      </c>
      <c r="J74" s="7">
        <f t="shared" si="5"/>
        <v>40633.597440576894</v>
      </c>
      <c r="K74" s="7">
        <f t="shared" si="6"/>
        <v>89512820.581763327</v>
      </c>
      <c r="L74" s="7">
        <f t="shared" si="7"/>
        <v>82544802.205407068</v>
      </c>
      <c r="M74" s="35">
        <f>((K74+4/3*L74)/$C$11)^0.5</f>
        <v>377.56036116819348</v>
      </c>
      <c r="N74" s="45">
        <f>(L74/$C$11)^0.5</f>
        <v>242.81798327937366</v>
      </c>
      <c r="O74" s="61">
        <f t="shared" si="8"/>
        <v>1.5549110328199716</v>
      </c>
      <c r="P74" s="61">
        <f t="shared" si="9"/>
        <v>0.14732809557820914</v>
      </c>
    </row>
    <row r="75" spans="2:16">
      <c r="B75" s="44">
        <f t="shared" si="2"/>
        <v>56</v>
      </c>
      <c r="C75" s="7">
        <f t="shared" si="0"/>
        <v>2.6039671951956504E-3</v>
      </c>
      <c r="D75" s="24">
        <f>(3*C75*G75*(1-$C$7)/(8*$C$8))^$C$3</f>
        <v>5.9867219576753977E-7</v>
      </c>
      <c r="E75" s="7">
        <f t="shared" si="1"/>
        <v>114528.59397292066</v>
      </c>
      <c r="F75" s="7">
        <v>0.55000000000000004</v>
      </c>
      <c r="G75" s="7">
        <f t="shared" si="3"/>
        <v>1.0509095497326178E-5</v>
      </c>
      <c r="H75" s="7">
        <f>'SnRough  SnHM '!B60^3</f>
        <v>9.5537231793874342E-2</v>
      </c>
      <c r="I75" s="7">
        <f t="shared" si="4"/>
        <v>109756.56922404897</v>
      </c>
      <c r="J75" s="7">
        <f t="shared" si="5"/>
        <v>40995.662528507251</v>
      </c>
      <c r="K75" s="7">
        <f t="shared" si="6"/>
        <v>90310423.287313268</v>
      </c>
      <c r="L75" s="7">
        <f t="shared" si="7"/>
        <v>83280316.483029202</v>
      </c>
      <c r="M75" s="35">
        <f>((K75+4/3*L75)/$C$11)^0.5</f>
        <v>379.23875373162775</v>
      </c>
      <c r="N75" s="45">
        <f>(L75/$C$11)^0.5</f>
        <v>243.89739716737623</v>
      </c>
      <c r="O75" s="61">
        <f t="shared" si="8"/>
        <v>1.5549110328199716</v>
      </c>
      <c r="P75" s="61">
        <f t="shared" si="9"/>
        <v>0.14732809557820914</v>
      </c>
    </row>
    <row r="76" spans="2:16">
      <c r="B76" s="44">
        <f t="shared" si="2"/>
        <v>57</v>
      </c>
      <c r="C76" s="7">
        <f t="shared" si="0"/>
        <v>2.6504666093955728E-3</v>
      </c>
      <c r="D76" s="24">
        <f>(3*C76*G76*(1-$C$7)/(8*$C$8))^$C$3</f>
        <v>6.0391089967802393E-7</v>
      </c>
      <c r="E76" s="7">
        <f t="shared" si="1"/>
        <v>115530.78080796979</v>
      </c>
      <c r="F76" s="7">
        <v>0.55000000000000004</v>
      </c>
      <c r="G76" s="7">
        <f t="shared" si="3"/>
        <v>1.0598144782683556E-5</v>
      </c>
      <c r="H76" s="7">
        <f>'SnRough  SnHM '!B61^3</f>
        <v>9.6346770751668684E-2</v>
      </c>
      <c r="I76" s="7">
        <f t="shared" si="4"/>
        <v>110716.99827430439</v>
      </c>
      <c r="J76" s="7">
        <f t="shared" si="5"/>
        <v>41354.39663895921</v>
      </c>
      <c r="K76" s="7">
        <f t="shared" si="6"/>
        <v>91100688.094961733</v>
      </c>
      <c r="L76" s="7">
        <f t="shared" si="7"/>
        <v>84009064.07262899</v>
      </c>
      <c r="M76" s="35">
        <f>((K76+4/3*L76)/$C$11)^0.5</f>
        <v>380.89441124536427</v>
      </c>
      <c r="N76" s="45">
        <f>(L76/$C$11)^0.5</f>
        <v>244.96218960809469</v>
      </c>
      <c r="O76" s="61">
        <f t="shared" si="8"/>
        <v>1.5549110328199718</v>
      </c>
      <c r="P76" s="61">
        <f t="shared" si="9"/>
        <v>0.14732809557820925</v>
      </c>
    </row>
    <row r="77" spans="2:16">
      <c r="B77" s="44">
        <f t="shared" si="2"/>
        <v>58</v>
      </c>
      <c r="C77" s="7">
        <f t="shared" si="0"/>
        <v>2.6969660235954948E-3</v>
      </c>
      <c r="D77" s="24">
        <f>(3*C77*G77*(1-$C$7)/(8*$C$8))^$C$3</f>
        <v>6.0910223198632896E-7</v>
      </c>
      <c r="E77" s="7">
        <f t="shared" si="1"/>
        <v>116523.90524955858</v>
      </c>
      <c r="F77" s="7">
        <v>0.55000000000000004</v>
      </c>
      <c r="G77" s="7">
        <f t="shared" si="3"/>
        <v>1.0686332402481012E-5</v>
      </c>
      <c r="H77" s="7">
        <f>'SnRough  SnHM '!B62^3</f>
        <v>9.7148476386191021E-2</v>
      </c>
      <c r="I77" s="7">
        <f t="shared" si="4"/>
        <v>111668.74253082699</v>
      </c>
      <c r="J77" s="7">
        <f t="shared" si="5"/>
        <v>41709.886853619595</v>
      </c>
      <c r="K77" s="7">
        <f t="shared" si="6"/>
        <v>91883806.839247257</v>
      </c>
      <c r="L77" s="7">
        <f t="shared" si="7"/>
        <v>84731221.875614867</v>
      </c>
      <c r="M77" s="35">
        <f>((K77+4/3*L77)/$C$11)^0.5</f>
        <v>382.52802823552969</v>
      </c>
      <c r="N77" s="45">
        <f>(L77/$C$11)^0.5</f>
        <v>246.01280726768047</v>
      </c>
      <c r="O77" s="61">
        <f t="shared" si="8"/>
        <v>1.5549110328199718</v>
      </c>
      <c r="P77" s="61">
        <f t="shared" si="9"/>
        <v>0.14732809557820925</v>
      </c>
    </row>
    <row r="78" spans="2:16">
      <c r="B78" s="44">
        <f t="shared" si="2"/>
        <v>59</v>
      </c>
      <c r="C78" s="7">
        <f t="shared" si="0"/>
        <v>2.7434654377954172E-3</v>
      </c>
      <c r="D78" s="24">
        <f>(3*C78*G78*(1-$C$7)/(8*$C$8))^$C$3</f>
        <v>6.142474098497424E-7</v>
      </c>
      <c r="E78" s="7">
        <f t="shared" si="1"/>
        <v>117508.20014516811</v>
      </c>
      <c r="F78" s="7">
        <v>0.55000000000000004</v>
      </c>
      <c r="G78" s="7">
        <f t="shared" si="3"/>
        <v>1.0773680436571171E-5</v>
      </c>
      <c r="H78" s="7">
        <f>'SnRough  SnHM '!B63^3</f>
        <v>9.7942549423374284E-2</v>
      </c>
      <c r="I78" s="7">
        <f t="shared" si="4"/>
        <v>112612.02513911945</v>
      </c>
      <c r="J78" s="7">
        <f t="shared" si="5"/>
        <v>42062.21652055395</v>
      </c>
      <c r="K78" s="7">
        <f t="shared" si="6"/>
        <v>92659963.129815683</v>
      </c>
      <c r="L78" s="7">
        <f t="shared" si="7"/>
        <v>85446959.208759576</v>
      </c>
      <c r="M78" s="35">
        <f>((K78+4/3*L78)/$C$11)^0.5</f>
        <v>384.14026649020172</v>
      </c>
      <c r="N78" s="45">
        <f>(L78/$C$11)^0.5</f>
        <v>247.04967575767253</v>
      </c>
      <c r="O78" s="61">
        <f t="shared" si="8"/>
        <v>1.5549110328199718</v>
      </c>
      <c r="P78" s="61">
        <f t="shared" si="9"/>
        <v>0.14732809557820925</v>
      </c>
    </row>
    <row r="79" spans="2:16">
      <c r="B79" s="44">
        <f t="shared" si="2"/>
        <v>60</v>
      </c>
      <c r="C79" s="7">
        <f t="shared" si="0"/>
        <v>2.7899648519953395E-3</v>
      </c>
      <c r="D79" s="24">
        <f>(3*C79*G79*(1-$C$7)/(8*$C$8))^$C$3</f>
        <v>6.193475991216329E-7</v>
      </c>
      <c r="E79" s="7">
        <f t="shared" si="1"/>
        <v>118483.88852761673</v>
      </c>
      <c r="F79" s="7">
        <v>0.55000000000000004</v>
      </c>
      <c r="G79" s="7">
        <f t="shared" si="3"/>
        <v>1.0860210036024063E-5</v>
      </c>
      <c r="H79" s="7">
        <f>'SnRough  SnHM '!B64^3</f>
        <v>9.8729182145673292E-2</v>
      </c>
      <c r="I79" s="7">
        <f t="shared" si="4"/>
        <v>113547.05983896603</v>
      </c>
      <c r="J79" s="7">
        <f t="shared" si="5"/>
        <v>42411.465474656245</v>
      </c>
      <c r="K79" s="7">
        <f t="shared" si="6"/>
        <v>93429332.837054759</v>
      </c>
      <c r="L79" s="7">
        <f t="shared" si="7"/>
        <v>86156438.252031058</v>
      </c>
      <c r="M79" s="35">
        <f>((K79+4/3*L79)/$C$11)^0.5</f>
        <v>385.73175712789509</v>
      </c>
      <c r="N79" s="45">
        <f>(L79/$C$11)^0.5</f>
        <v>248.07320096528977</v>
      </c>
      <c r="O79" s="61">
        <f t="shared" si="8"/>
        <v>1.5549110328199716</v>
      </c>
      <c r="P79" s="61">
        <f t="shared" si="9"/>
        <v>0.14732809557820914</v>
      </c>
    </row>
    <row r="80" spans="2:16">
      <c r="B80" s="44">
        <f t="shared" si="2"/>
        <v>61</v>
      </c>
      <c r="C80" s="7">
        <f t="shared" si="0"/>
        <v>2.8364642661952624E-3</v>
      </c>
      <c r="D80" s="24">
        <f>(3*C80*G80*(1-$C$7)/(8*$C$8))^$C$3</f>
        <v>6.2440391733031916E-7</v>
      </c>
      <c r="E80" s="7">
        <f t="shared" si="1"/>
        <v>119451.18418493062</v>
      </c>
      <c r="F80" s="7">
        <v>0.55000000000000004</v>
      </c>
      <c r="G80" s="7">
        <f t="shared" si="3"/>
        <v>1.0945941476991224E-5</v>
      </c>
      <c r="H80" s="7">
        <f>'SnRough  SnHM '!B65^3</f>
        <v>9.9508558881738401E-2</v>
      </c>
      <c r="I80" s="7">
        <f t="shared" si="4"/>
        <v>114474.05151055852</v>
      </c>
      <c r="J80" s="7">
        <f t="shared" si="5"/>
        <v>42757.710241634762</v>
      </c>
      <c r="K80" s="7">
        <f t="shared" si="6"/>
        <v>94192084.541460142</v>
      </c>
      <c r="L80" s="7">
        <f t="shared" si="7"/>
        <v>86859814.462978065</v>
      </c>
      <c r="M80" s="35">
        <f>((K80+4/3*L80)/$C$11)^0.5</f>
        <v>387.3031025032476</v>
      </c>
      <c r="N80" s="45">
        <f>(L80/$C$11)^0.5</f>
        <v>249.08377027902259</v>
      </c>
      <c r="O80" s="61">
        <f t="shared" si="8"/>
        <v>1.5549110328199718</v>
      </c>
      <c r="P80" s="61">
        <f t="shared" si="9"/>
        <v>0.14732809557820925</v>
      </c>
    </row>
    <row r="81" spans="2:16">
      <c r="B81" s="44">
        <f t="shared" si="2"/>
        <v>62</v>
      </c>
      <c r="C81" s="7">
        <f t="shared" si="0"/>
        <v>2.8829636803951843E-3</v>
      </c>
      <c r="D81" s="24">
        <f>(3*C81*G81*(1-$C$7)/(8*$C$8))^$C$3</f>
        <v>6.2941743643917419E-7</v>
      </c>
      <c r="E81" s="7">
        <f t="shared" si="1"/>
        <v>120410.29218836376</v>
      </c>
      <c r="F81" s="7">
        <v>0.55000000000000004</v>
      </c>
      <c r="G81" s="7">
        <f t="shared" si="3"/>
        <v>1.1030894210617004E-5</v>
      </c>
      <c r="H81" s="7">
        <f>'SnRough  SnHM '!B66^3</f>
        <v>0.10028085646015458</v>
      </c>
      <c r="I81" s="7">
        <f t="shared" si="4"/>
        <v>115393.19668051528</v>
      </c>
      <c r="J81" s="7">
        <f t="shared" si="5"/>
        <v>43101.024227017595</v>
      </c>
      <c r="K81" s="7">
        <f t="shared" si="6"/>
        <v>94948379.95000045</v>
      </c>
      <c r="L81" s="7">
        <f t="shared" si="7"/>
        <v>87557236.960683778</v>
      </c>
      <c r="M81" s="35">
        <f>((K81+4/3*L81)/$C$11)^0.5</f>
        <v>388.85487796518407</v>
      </c>
      <c r="N81" s="45">
        <f>(L81/$C$11)^0.5</f>
        <v>250.08175371934985</v>
      </c>
      <c r="O81" s="61">
        <f t="shared" si="8"/>
        <v>1.5549110328199718</v>
      </c>
      <c r="P81" s="61">
        <f t="shared" si="9"/>
        <v>0.14732809557820925</v>
      </c>
    </row>
    <row r="82" spans="2:16">
      <c r="B82" s="44">
        <f t="shared" si="2"/>
        <v>63</v>
      </c>
      <c r="C82" s="7">
        <f t="shared" si="0"/>
        <v>2.9294630945951067E-3</v>
      </c>
      <c r="D82" s="24">
        <f>(3*C82*G82*(1-$C$7)/(8*$C$8))^$C$3</f>
        <v>6.3438918540720618E-7</v>
      </c>
      <c r="E82" s="7">
        <f t="shared" si="1"/>
        <v>121361.40938224812</v>
      </c>
      <c r="F82" s="7">
        <v>0.55000000000000004</v>
      </c>
      <c r="G82" s="7">
        <f t="shared" si="3"/>
        <v>1.1115086909344863E-5</v>
      </c>
      <c r="H82" s="7">
        <f>'SnRough  SnHM '!B67^3</f>
        <v>0.10104624463040784</v>
      </c>
      <c r="I82" s="7">
        <f t="shared" si="4"/>
        <v>116304.68399132113</v>
      </c>
      <c r="J82" s="7">
        <f t="shared" si="5"/>
        <v>43441.47789149516</v>
      </c>
      <c r="K82" s="7">
        <f t="shared" si="6"/>
        <v>95698374.282383919</v>
      </c>
      <c r="L82" s="7">
        <f t="shared" si="7"/>
        <v>88248848.881964058</v>
      </c>
      <c r="M82" s="35">
        <f>((K82+4/3*L82)/$C$11)^0.5</f>
        <v>390.38763348113611</v>
      </c>
      <c r="N82" s="45">
        <f>(L82/$C$11)^0.5</f>
        <v>251.06750498331272</v>
      </c>
      <c r="O82" s="61">
        <f t="shared" si="8"/>
        <v>1.5549110328199716</v>
      </c>
      <c r="P82" s="61">
        <f t="shared" si="9"/>
        <v>0.14732809557820914</v>
      </c>
    </row>
    <row r="83" spans="2:16">
      <c r="B83" s="44">
        <f t="shared" si="2"/>
        <v>64</v>
      </c>
      <c r="C83" s="7">
        <f t="shared" si="0"/>
        <v>2.9759625087950286E-3</v>
      </c>
      <c r="D83" s="24">
        <f>(3*C83*G83*(1-$C$7)/(8*$C$8))^$C$3</f>
        <v>6.3932015256753569E-7</v>
      </c>
      <c r="E83" s="7">
        <f t="shared" si="1"/>
        <v>122304.72483900683</v>
      </c>
      <c r="F83" s="7">
        <v>0.55000000000000004</v>
      </c>
      <c r="G83" s="7">
        <f t="shared" si="3"/>
        <v>1.1198537509932871E-5</v>
      </c>
      <c r="H83" s="7">
        <f>'SnRough  SnHM '!B68^3</f>
        <v>0.10180488645393519</v>
      </c>
      <c r="I83" s="7">
        <f t="shared" si="4"/>
        <v>117208.69463738154</v>
      </c>
      <c r="J83" s="7">
        <f t="shared" si="5"/>
        <v>43779.138913792776</v>
      </c>
      <c r="K83" s="7">
        <f t="shared" si="6"/>
        <v>96442216.629854694</v>
      </c>
      <c r="L83" s="7">
        <f t="shared" si="7"/>
        <v>88934787.712233573</v>
      </c>
      <c r="M83" s="35">
        <f>((K83+4/3*L83)/$C$11)^0.5</f>
        <v>391.90189513949559</v>
      </c>
      <c r="N83" s="45">
        <f>(L83/$C$11)^0.5</f>
        <v>252.04136241077796</v>
      </c>
      <c r="O83" s="61">
        <f t="shared" si="8"/>
        <v>1.5549110328199718</v>
      </c>
      <c r="P83" s="61">
        <f t="shared" si="9"/>
        <v>0.14732809557820925</v>
      </c>
    </row>
    <row r="84" spans="2:16">
      <c r="B84" s="44">
        <f t="shared" si="2"/>
        <v>65</v>
      </c>
      <c r="C84" s="7">
        <f t="shared" ref="C84:C99" si="10">(4*PI()*$C$4^2*B84)/($C$5*(1-$C$6))*1000</f>
        <v>3.022461922994951E-3</v>
      </c>
      <c r="D84" s="24">
        <f>(3*C84*G84*(1-$C$7)/(8*$C$8))^$C$3</f>
        <v>6.4421128783931106E-7</v>
      </c>
      <c r="E84" s="7">
        <f t="shared" ref="E84:E99" si="11">4*D84*$C$8/(1-$C$7)</f>
        <v>123240.42028230298</v>
      </c>
      <c r="F84" s="7">
        <v>0.55000000000000004</v>
      </c>
      <c r="G84" s="7">
        <f t="shared" si="3"/>
        <v>1.1281263253459434E-5</v>
      </c>
      <c r="H84" s="7">
        <f>'SnRough  SnHM '!B69^3</f>
        <v>0.10255693866781304</v>
      </c>
      <c r="I84" s="7">
        <f t="shared" si="4"/>
        <v>118105.40277054037</v>
      </c>
      <c r="J84" s="7">
        <f t="shared" si="5"/>
        <v>44114.072342137326</v>
      </c>
      <c r="K84" s="7">
        <f t="shared" si="6"/>
        <v>97180050.28886272</v>
      </c>
      <c r="L84" s="7">
        <f t="shared" si="7"/>
        <v>89615185.593201682</v>
      </c>
      <c r="M84" s="35">
        <f>((K84+4/3*L84)/$C$11)^0.5</f>
        <v>393.39816654116623</v>
      </c>
      <c r="N84" s="45">
        <f>(L84/$C$11)^0.5</f>
        <v>253.00364987937806</v>
      </c>
      <c r="O84" s="61">
        <f t="shared" si="8"/>
        <v>1.5549110328199716</v>
      </c>
      <c r="P84" s="61">
        <f t="shared" si="9"/>
        <v>0.14732809557820914</v>
      </c>
    </row>
    <row r="85" spans="2:16">
      <c r="B85" s="44">
        <f t="shared" ref="B85:B99" si="12">B84+1</f>
        <v>66</v>
      </c>
      <c r="C85" s="7">
        <f t="shared" si="10"/>
        <v>3.0689613371948738E-3</v>
      </c>
      <c r="D85" s="24">
        <f>(3*C85*G85*(1-$C$7)/(8*$C$8))^$C$3</f>
        <v>6.4906350478712445E-7</v>
      </c>
      <c r="E85" s="7">
        <f t="shared" si="11"/>
        <v>124168.6704810151</v>
      </c>
      <c r="F85" s="7">
        <v>0.55000000000000004</v>
      </c>
      <c r="G85" s="7">
        <f>H85*$C$4</f>
        <v>1.1363280722572645E-5</v>
      </c>
      <c r="H85" s="7">
        <f>'SnRough  SnHM '!B70^3</f>
        <v>0.10330255202338769</v>
      </c>
      <c r="I85" s="7">
        <f t="shared" ref="I85:I99" si="13">(8*D85*$C$8/(2-$C$7))</f>
        <v>118994.97587763947</v>
      </c>
      <c r="J85" s="7">
        <f t="shared" ref="J85:J99" si="14">I85+(1-F85)/((0-I85)^(-1)+2*F85*(E85+2*I85)/(5*I85*(E85+4/3*I85)))</f>
        <v>44446.340735281279</v>
      </c>
      <c r="K85" s="7">
        <f t="shared" ref="K85:K99" si="15">$C$5*(1-$C$6)*E85/(12*PI()*$C$4)</f>
        <v>97912013.071729392</v>
      </c>
      <c r="L85" s="7">
        <f t="shared" ref="L85:L99" si="16">$C$5*(1-$C$6)/(20*PI()*$C$4)*(E85+1.5*J85)</f>
        <v>90290169.609354511</v>
      </c>
      <c r="M85" s="35">
        <f>((K85+4/3*L85)/$C$11)^0.5</f>
        <v>394.87693008998031</v>
      </c>
      <c r="N85" s="45">
        <f>(L85/$C$11)^0.5</f>
        <v>253.954677634408</v>
      </c>
      <c r="O85" s="61">
        <f t="shared" ref="O85:O99" si="17">(M85/N85)</f>
        <v>1.5549110328199718</v>
      </c>
      <c r="P85" s="61">
        <f t="shared" ref="P85:P99" si="18">0.5*(1-(O85^2-1)^(-1))</f>
        <v>0.14732809557820925</v>
      </c>
    </row>
    <row r="86" spans="2:16">
      <c r="B86" s="44">
        <f t="shared" si="12"/>
        <v>67</v>
      </c>
      <c r="C86" s="7">
        <f t="shared" si="10"/>
        <v>3.1154607513947958E-3</v>
      </c>
      <c r="D86" s="24">
        <f>(3*C86*G86*(1-$C$7)/(8*$C$8))^$C$3</f>
        <v>6.5387768254058261E-7</v>
      </c>
      <c r="E86" s="7">
        <f t="shared" si="11"/>
        <v>125089.64361645927</v>
      </c>
      <c r="F86" s="7">
        <v>0.55000000000000004</v>
      </c>
      <c r="G86" s="7">
        <f>H86*$C$4</f>
        <v>1.1444605876212986E-5</v>
      </c>
      <c r="H86" s="7">
        <f>'SnRough  SnHM '!B71^3</f>
        <v>0.10404187160193623</v>
      </c>
      <c r="I86" s="7">
        <f t="shared" si="13"/>
        <v>119877.57513244015</v>
      </c>
      <c r="J86" s="7">
        <f t="shared" si="14"/>
        <v>44776.004293950493</v>
      </c>
      <c r="K86" s="7">
        <f t="shared" si="15"/>
        <v>98638237.596216887</v>
      </c>
      <c r="L86" s="7">
        <f t="shared" si="16"/>
        <v>90959862.054983377</v>
      </c>
      <c r="M86" s="35">
        <f>((K86+4/3*L86)/$C$11)^0.5</f>
        <v>396.33864819073966</v>
      </c>
      <c r="N86" s="45">
        <f>(L86/$C$11)^0.5</f>
        <v>254.89474305931427</v>
      </c>
      <c r="O86" s="61">
        <f t="shared" si="17"/>
        <v>1.5549110328199718</v>
      </c>
      <c r="P86" s="61">
        <f t="shared" si="18"/>
        <v>0.14732809557820925</v>
      </c>
    </row>
    <row r="87" spans="2:16">
      <c r="B87" s="44">
        <f t="shared" si="12"/>
        <v>68</v>
      </c>
      <c r="C87" s="7">
        <f t="shared" si="10"/>
        <v>3.1619601655947182E-3</v>
      </c>
      <c r="D87" s="24">
        <f>(3*C87*G87*(1-$C$7)/(8*$C$8))^$C$3</f>
        <v>6.5865466758545438E-7</v>
      </c>
      <c r="E87" s="7">
        <f t="shared" si="11"/>
        <v>126003.50162504343</v>
      </c>
      <c r="F87" s="7">
        <v>0.55000000000000004</v>
      </c>
      <c r="G87" s="7">
        <f>H87*$C$4</f>
        <v>1.1525254082014152E-5</v>
      </c>
      <c r="H87" s="7">
        <f>'SnRough  SnHM '!B72^3</f>
        <v>0.10477503710921957</v>
      </c>
      <c r="I87" s="7">
        <f t="shared" si="13"/>
        <v>120753.35572399996</v>
      </c>
      <c r="J87" s="7">
        <f t="shared" si="14"/>
        <v>45103.120983497443</v>
      </c>
      <c r="K87" s="7">
        <f t="shared" si="15"/>
        <v>99358851.555725127</v>
      </c>
      <c r="L87" s="7">
        <f t="shared" si="16"/>
        <v>91624380.683348224</v>
      </c>
      <c r="M87" s="35">
        <f>((K87+4/3*L87)/$C$11)^0.5</f>
        <v>397.78376436276471</v>
      </c>
      <c r="N87" s="45">
        <f>(L87/$C$11)^0.5</f>
        <v>255.82413139184425</v>
      </c>
      <c r="O87" s="61">
        <f t="shared" si="17"/>
        <v>1.5549110328199718</v>
      </c>
      <c r="P87" s="61">
        <f t="shared" si="18"/>
        <v>0.14732809557820925</v>
      </c>
    </row>
    <row r="88" spans="2:16">
      <c r="B88" s="44">
        <f t="shared" si="12"/>
        <v>69</v>
      </c>
      <c r="C88" s="7">
        <f t="shared" si="10"/>
        <v>3.2084595797946406E-3</v>
      </c>
      <c r="D88" s="24">
        <f>(3*C88*G88*(1-$C$7)/(8*$C$8))^$C$3</f>
        <v>6.6339527543677326E-7</v>
      </c>
      <c r="E88" s="7">
        <f t="shared" si="11"/>
        <v>126910.40051833923</v>
      </c>
      <c r="F88" s="7">
        <v>0.55000000000000004</v>
      </c>
      <c r="G88" s="7">
        <f>H88*$C$4</f>
        <v>1.1605240146570971E-5</v>
      </c>
      <c r="H88" s="7">
        <f>'SnRough  SnHM '!B73^3</f>
        <v>0.10550218315064519</v>
      </c>
      <c r="I88" s="7">
        <f t="shared" si="13"/>
        <v>121622.46716340844</v>
      </c>
      <c r="J88" s="7">
        <f t="shared" si="14"/>
        <v>45427.746648471759</v>
      </c>
      <c r="K88" s="7">
        <f t="shared" si="15"/>
        <v>100073977.97168116</v>
      </c>
      <c r="L88" s="7">
        <f t="shared" si="16"/>
        <v>92283838.939420432</v>
      </c>
      <c r="M88" s="35">
        <f>((K88+4/3*L88)/$C$11)^0.5</f>
        <v>399.21270427606731</v>
      </c>
      <c r="N88" s="45">
        <f>(L88/$C$11)^0.5</f>
        <v>256.74311639043361</v>
      </c>
      <c r="O88" s="61">
        <f t="shared" si="17"/>
        <v>1.5549110328199716</v>
      </c>
      <c r="P88" s="61">
        <f t="shared" si="18"/>
        <v>0.14732809557820914</v>
      </c>
    </row>
    <row r="89" spans="2:16">
      <c r="B89" s="44">
        <f t="shared" si="12"/>
        <v>70</v>
      </c>
      <c r="C89" s="7">
        <f t="shared" si="10"/>
        <v>3.2549589939945634E-3</v>
      </c>
      <c r="D89" s="24">
        <f>(3*C89*G89*(1-$C$7)/(8*$C$8))^$C$3</f>
        <v>6.6810029220323159E-7</v>
      </c>
      <c r="E89" s="7">
        <f t="shared" si="11"/>
        <v>127810.49068235734</v>
      </c>
      <c r="F89" s="7">
        <v>0.55000000000000004</v>
      </c>
      <c r="G89" s="7">
        <f>H89*$C$4</f>
        <v>1.1684578343741467E-5</v>
      </c>
      <c r="H89" s="7">
        <f>'SnRough  SnHM '!B74^3</f>
        <v>0.10622343948855879</v>
      </c>
      <c r="I89" s="7">
        <f t="shared" si="13"/>
        <v>122485.05357059246</v>
      </c>
      <c r="J89" s="7">
        <f t="shared" si="14"/>
        <v>45749.935119745904</v>
      </c>
      <c r="K89" s="7">
        <f t="shared" si="15"/>
        <v>100783735.42953001</v>
      </c>
      <c r="L89" s="7">
        <f t="shared" si="16"/>
        <v>92938346.177502915</v>
      </c>
      <c r="M89" s="35">
        <f>((K89+4/3*L89)/$C$11)^0.5</f>
        <v>400.62587671655103</v>
      </c>
      <c r="N89" s="45">
        <f>(L89/$C$11)^0.5</f>
        <v>257.65196095494917</v>
      </c>
      <c r="O89" s="61">
        <f t="shared" si="17"/>
        <v>1.5549110328199716</v>
      </c>
      <c r="P89" s="61">
        <f t="shared" si="18"/>
        <v>0.14732809557820914</v>
      </c>
    </row>
    <row r="90" spans="2:16">
      <c r="B90" s="44">
        <f t="shared" si="12"/>
        <v>71</v>
      </c>
      <c r="C90" s="7">
        <f t="shared" si="10"/>
        <v>3.3014584081944849E-3</v>
      </c>
      <c r="D90" s="24">
        <f>(3*C90*G90*(1-$C$7)/(8*$C$8))^$C$3</f>
        <v>6.7277047605139795E-7</v>
      </c>
      <c r="E90" s="7">
        <f t="shared" si="11"/>
        <v>128703.91715765874</v>
      </c>
      <c r="F90" s="7">
        <v>0.55000000000000004</v>
      </c>
      <c r="G90" s="7">
        <f>H90*$C$4</f>
        <v>1.1763282441139261E-5</v>
      </c>
      <c r="H90" s="7">
        <f>'SnRough  SnHM '!B75^3</f>
        <v>0.10693893128308418</v>
      </c>
      <c r="I90" s="7">
        <f t="shared" si="13"/>
        <v>123341.2539427563</v>
      </c>
      <c r="J90" s="7">
        <f t="shared" si="14"/>
        <v>46069.738314781644</v>
      </c>
      <c r="K90" s="7">
        <f t="shared" si="15"/>
        <v>101488238.2996136</v>
      </c>
      <c r="L90" s="7">
        <f t="shared" si="16"/>
        <v>93588007.864915326</v>
      </c>
      <c r="M90" s="35">
        <f>((K90+4/3*L90)/$C$11)^0.5</f>
        <v>402.02367448604616</v>
      </c>
      <c r="N90" s="45">
        <f>(L90/$C$11)^0.5</f>
        <v>258.55091770552292</v>
      </c>
      <c r="O90" s="61">
        <f t="shared" si="17"/>
        <v>1.5549110328199718</v>
      </c>
      <c r="P90" s="61">
        <f t="shared" si="18"/>
        <v>0.14732809557820925</v>
      </c>
    </row>
    <row r="91" spans="2:16">
      <c r="B91" s="44">
        <f t="shared" si="12"/>
        <v>72</v>
      </c>
      <c r="C91" s="7">
        <f t="shared" si="10"/>
        <v>3.3479578223944073E-3</v>
      </c>
      <c r="D91" s="24">
        <f>(3*C91*G91*(1-$C$7)/(8*$C$8))^$C$3</f>
        <v>6.7740655857750371E-7</v>
      </c>
      <c r="E91" s="7">
        <f t="shared" si="11"/>
        <v>129590.81990178331</v>
      </c>
      <c r="F91" s="7">
        <v>0.55000000000000004</v>
      </c>
      <c r="G91" s="7">
        <f>H91*$C$4</f>
        <v>1.1841365724953879E-5</v>
      </c>
      <c r="H91" s="7">
        <f>'SnRough  SnHM '!B76^3</f>
        <v>0.10764877931776254</v>
      </c>
      <c r="I91" s="7">
        <f t="shared" si="13"/>
        <v>124191.20240587568</v>
      </c>
      <c r="J91" s="7">
        <f t="shared" si="14"/>
        <v>46387.206331566485</v>
      </c>
      <c r="K91" s="7">
        <f t="shared" si="15"/>
        <v>102187596.94410641</v>
      </c>
      <c r="L91" s="7">
        <f t="shared" si="16"/>
        <v>94232925.772820726</v>
      </c>
      <c r="M91" s="35">
        <f>((K91+4/3*L91)/$C$11)^0.5</f>
        <v>403.40647524243377</v>
      </c>
      <c r="N91" s="45">
        <f>(L91/$C$11)^0.5</f>
        <v>259.44022952285547</v>
      </c>
      <c r="O91" s="61">
        <f t="shared" si="17"/>
        <v>1.554911032819972</v>
      </c>
      <c r="P91" s="61">
        <f t="shared" si="18"/>
        <v>0.14732809557820947</v>
      </c>
    </row>
    <row r="92" spans="2:16">
      <c r="B92" s="44">
        <f t="shared" si="12"/>
        <v>73</v>
      </c>
      <c r="C92" s="7">
        <f t="shared" si="10"/>
        <v>3.3944572365943297E-3</v>
      </c>
      <c r="D92" s="24">
        <f>(3*C92*G92*(1-$C$7)/(8*$C$8))^$C$3</f>
        <v>6.8200924609379489E-7</v>
      </c>
      <c r="E92" s="7">
        <f t="shared" si="11"/>
        <v>130471.33403533467</v>
      </c>
      <c r="F92" s="7">
        <v>0.55000000000000004</v>
      </c>
      <c r="G92" s="7">
        <f>H92*$C$4</f>
        <v>1.191884102322725E-5</v>
      </c>
      <c r="H92" s="7">
        <f>'SnRough  SnHM '!B77^3</f>
        <v>0.10835310021115681</v>
      </c>
      <c r="I92" s="7">
        <f t="shared" si="13"/>
        <v>125035.02845052908</v>
      </c>
      <c r="J92" s="7">
        <f t="shared" si="14"/>
        <v>46702.38753670016</v>
      </c>
      <c r="K92" s="7">
        <f t="shared" si="15"/>
        <v>102881917.91106325</v>
      </c>
      <c r="L92" s="7">
        <f t="shared" si="16"/>
        <v>94873198.155168086</v>
      </c>
      <c r="M92" s="35">
        <f>((K92+4/3*L92)/$C$11)^0.5</f>
        <v>404.7746422846098</v>
      </c>
      <c r="N92" s="45">
        <f>(L92/$C$11)^0.5</f>
        <v>260.32013005304515</v>
      </c>
      <c r="O92" s="61">
        <f t="shared" si="17"/>
        <v>1.5549110328199718</v>
      </c>
      <c r="P92" s="61">
        <f t="shared" si="18"/>
        <v>0.14732809557820925</v>
      </c>
    </row>
    <row r="93" spans="2:16">
      <c r="B93" s="44">
        <f t="shared" si="12"/>
        <v>74</v>
      </c>
      <c r="C93" s="7">
        <f t="shared" si="10"/>
        <v>3.4409566507942525E-3</v>
      </c>
      <c r="D93" s="24">
        <f>(3*C93*G93*(1-$C$7)/(8*$C$8))^$C$3</f>
        <v>6.8657922083588793E-7</v>
      </c>
      <c r="E93" s="7">
        <f t="shared" si="11"/>
        <v>131345.59007295247</v>
      </c>
      <c r="F93" s="7">
        <v>0.55000000000000004</v>
      </c>
      <c r="G93" s="7">
        <f>H93*$C$4</f>
        <v>1.1995720727701996E-5</v>
      </c>
      <c r="H93" s="7">
        <f>'SnRough  SnHM '!B78^3</f>
        <v>0.10905200661547269</v>
      </c>
      <c r="I93" s="7">
        <f t="shared" si="13"/>
        <v>125872.85715324612</v>
      </c>
      <c r="J93" s="7">
        <f t="shared" si="14"/>
        <v>47015.328648071561</v>
      </c>
      <c r="K93" s="7">
        <f t="shared" si="15"/>
        <v>103571304.11655025</v>
      </c>
      <c r="L93" s="7">
        <f t="shared" si="16"/>
        <v>95508919.916645631</v>
      </c>
      <c r="M93" s="35">
        <f>((K93+4/3*L93)/$C$11)^0.5</f>
        <v>406.12852528661926</v>
      </c>
      <c r="N93" s="45">
        <f>(L93/$C$11)^0.5</f>
        <v>261.19084417972675</v>
      </c>
      <c r="O93" s="61">
        <f t="shared" si="17"/>
        <v>1.5549110328199718</v>
      </c>
      <c r="P93" s="61">
        <f t="shared" si="18"/>
        <v>0.14732809557820925</v>
      </c>
    </row>
    <row r="94" spans="2:16">
      <c r="B94" s="44">
        <f t="shared" si="12"/>
        <v>75</v>
      </c>
      <c r="C94" s="7">
        <f t="shared" si="10"/>
        <v>3.4874560649941749E-3</v>
      </c>
      <c r="D94" s="24">
        <f>(3*C94*G94*(1-$C$7)/(8*$C$8))^$C$3</f>
        <v>6.9111714209699572E-7</v>
      </c>
      <c r="E94" s="7">
        <f t="shared" si="11"/>
        <v>132213.71414029482</v>
      </c>
      <c r="F94" s="7">
        <v>0.55000000000000004</v>
      </c>
      <c r="G94" s="7">
        <f>H94*$C$4</f>
        <v>1.207201681434717E-5</v>
      </c>
      <c r="H94" s="7">
        <f>'SnRough  SnHM '!B79^3</f>
        <v>0.10974560740315609</v>
      </c>
      <c r="I94" s="7">
        <f t="shared" si="13"/>
        <v>126704.80938444921</v>
      </c>
      <c r="J94" s="7">
        <f t="shared" si="14"/>
        <v>47326.074812527731</v>
      </c>
      <c r="K94" s="7">
        <f t="shared" si="15"/>
        <v>104255855.0157443</v>
      </c>
      <c r="L94" s="7">
        <f t="shared" si="16"/>
        <v>96140182.770460978</v>
      </c>
      <c r="M94" s="35">
        <f>((K94+4/3*L94)/$C$11)^0.5</f>
        <v>407.46846098489539</v>
      </c>
      <c r="N94" s="45">
        <f>(L94/$C$11)^0.5</f>
        <v>262.0525884660517</v>
      </c>
      <c r="O94" s="61">
        <f t="shared" si="17"/>
        <v>1.5549110328199713</v>
      </c>
      <c r="P94" s="61">
        <f t="shared" si="18"/>
        <v>0.14732809557820892</v>
      </c>
    </row>
    <row r="95" spans="2:16">
      <c r="B95" s="44">
        <f t="shared" si="12"/>
        <v>76</v>
      </c>
      <c r="C95" s="7">
        <f t="shared" si="10"/>
        <v>3.5339554791940968E-3</v>
      </c>
      <c r="D95" s="24">
        <f>(3*C95*G95*(1-$C$7)/(8*$C$8))^$C$3</f>
        <v>6.9562364729433566E-7</v>
      </c>
      <c r="E95" s="7">
        <f t="shared" si="11"/>
        <v>133075.82817804682</v>
      </c>
      <c r="F95" s="7">
        <v>0.55000000000000004</v>
      </c>
      <c r="G95" s="7">
        <f>H95*$C$4</f>
        <v>1.2147740862658145E-5</v>
      </c>
      <c r="H95" s="7">
        <f>'SnRough  SnHM '!B80^3</f>
        <v>0.11043400784234678</v>
      </c>
      <c r="I95" s="7">
        <f t="shared" si="13"/>
        <v>127531.00200396153</v>
      </c>
      <c r="J95" s="7">
        <f t="shared" si="14"/>
        <v>47634.669678899052</v>
      </c>
      <c r="K95" s="7">
        <f t="shared" si="15"/>
        <v>104935666.76380196</v>
      </c>
      <c r="L95" s="7">
        <f t="shared" si="16"/>
        <v>96767075.386687666</v>
      </c>
      <c r="M95" s="35">
        <f>((K95+4/3*L95)/$C$11)^0.5</f>
        <v>408.7947738221747</v>
      </c>
      <c r="N95" s="45">
        <f>(L95/$C$11)^0.5</f>
        <v>262.90557156880442</v>
      </c>
      <c r="O95" s="61">
        <f t="shared" si="17"/>
        <v>1.5549110328199718</v>
      </c>
      <c r="P95" s="61">
        <f t="shared" si="18"/>
        <v>0.14732809557820925</v>
      </c>
    </row>
    <row r="96" spans="2:16">
      <c r="B96" s="44">
        <f t="shared" si="12"/>
        <v>77</v>
      </c>
      <c r="C96" s="7">
        <f t="shared" si="10"/>
        <v>3.5804548933940192E-3</v>
      </c>
      <c r="D96" s="24">
        <f>(3*C96*G96*(1-$C$7)/(8*$C$8))^$C$3</f>
        <v>7.0009935297261295E-7</v>
      </c>
      <c r="E96" s="7">
        <f t="shared" si="11"/>
        <v>133932.05013389117</v>
      </c>
      <c r="F96" s="7">
        <v>0.55000000000000004</v>
      </c>
      <c r="G96" s="7">
        <f>H96*$C$4</f>
        <v>1.2222904073818568E-5</v>
      </c>
      <c r="H96" s="7">
        <f>'SnRough  SnHM '!B81^3</f>
        <v>0.11111730976198697</v>
      </c>
      <c r="I96" s="7">
        <f t="shared" si="13"/>
        <v>128351.54804497905</v>
      </c>
      <c r="J96" s="7">
        <f t="shared" si="14"/>
        <v>47941.155466715441</v>
      </c>
      <c r="K96" s="7">
        <f t="shared" si="15"/>
        <v>105610832.36723614</v>
      </c>
      <c r="L96" s="7">
        <f t="shared" si="16"/>
        <v>97389683.531857908</v>
      </c>
      <c r="M96" s="35">
        <f>((K96+4/3*L96)/$C$11)^0.5</f>
        <v>410.10777655134814</v>
      </c>
      <c r="N96" s="45">
        <f>(L96/$C$11)^0.5</f>
        <v>263.74999462675407</v>
      </c>
      <c r="O96" s="61">
        <f t="shared" si="17"/>
        <v>1.5549110328199716</v>
      </c>
      <c r="P96" s="61">
        <f t="shared" si="18"/>
        <v>0.14732809557820914</v>
      </c>
    </row>
    <row r="97" spans="2:16">
      <c r="B97" s="44">
        <f t="shared" si="12"/>
        <v>78</v>
      </c>
      <c r="C97" s="7">
        <f t="shared" si="10"/>
        <v>3.6269543075939416E-3</v>
      </c>
      <c r="D97" s="24">
        <f>(3*C97*G97*(1-$C$7)/(8*$C$8))^$C$3</f>
        <v>7.0454485574908679E-7</v>
      </c>
      <c r="E97" s="7">
        <f t="shared" si="11"/>
        <v>134782.49414330357</v>
      </c>
      <c r="F97" s="7">
        <v>0.55000000000000004</v>
      </c>
      <c r="G97" s="7">
        <f>H97*$C$4</f>
        <v>1.2297517287805783E-5</v>
      </c>
      <c r="H97" s="7">
        <f>'SnRough  SnHM '!B82^3</f>
        <v>0.1117956117073253</v>
      </c>
      <c r="I97" s="7">
        <f t="shared" si="13"/>
        <v>129166.55688733258</v>
      </c>
      <c r="J97" s="7">
        <f t="shared" si="14"/>
        <v>48245.573030922184</v>
      </c>
      <c r="K97" s="7">
        <f t="shared" si="15"/>
        <v>106281441.82648046</v>
      </c>
      <c r="L97" s="7">
        <f t="shared" si="16"/>
        <v>98008090.200429305</v>
      </c>
      <c r="M97" s="35">
        <f>((K97+4/3*L97)/$C$11)^0.5</f>
        <v>411.40777080223745</v>
      </c>
      <c r="N97" s="45">
        <f>(L97/$C$11)^0.5</f>
        <v>264.58605162516102</v>
      </c>
      <c r="O97" s="61">
        <f t="shared" si="17"/>
        <v>1.5549110328199716</v>
      </c>
      <c r="P97" s="61">
        <f t="shared" si="18"/>
        <v>0.14732809557820914</v>
      </c>
    </row>
    <row r="98" spans="2:16">
      <c r="B98" s="44">
        <f t="shared" si="12"/>
        <v>79</v>
      </c>
      <c r="C98" s="7">
        <f t="shared" si="10"/>
        <v>3.673453721793864E-3</v>
      </c>
      <c r="D98" s="24">
        <f>(3*C98*G98*(1-$C$7)/(8*$C$8))^$C$3</f>
        <v>7.0896073320431618E-7</v>
      </c>
      <c r="E98" s="7">
        <f t="shared" si="11"/>
        <v>135627.27069995613</v>
      </c>
      <c r="F98" s="7">
        <v>0.55000000000000004</v>
      </c>
      <c r="G98" s="7">
        <f>H98*$C$4</f>
        <v>1.2371590999514468E-5</v>
      </c>
      <c r="H98" s="7">
        <f>'SnRough  SnHM '!B83^3</f>
        <v>0.11246900908649515</v>
      </c>
      <c r="I98" s="7">
        <f t="shared" si="13"/>
        <v>129976.13442079131</v>
      </c>
      <c r="J98" s="7">
        <f t="shared" si="14"/>
        <v>48547.961922876231</v>
      </c>
      <c r="K98" s="7">
        <f t="shared" si="15"/>
        <v>106947582.27025934</v>
      </c>
      <c r="L98" s="7">
        <f t="shared" si="16"/>
        <v>98622375.738695025</v>
      </c>
      <c r="M98" s="35">
        <f>((K98+4/3*L98)/$C$11)^0.5</f>
        <v>412.6950476140135</v>
      </c>
      <c r="N98" s="45">
        <f>(L98/$C$11)^0.5</f>
        <v>265.41392973818813</v>
      </c>
      <c r="O98" s="61">
        <f t="shared" si="17"/>
        <v>1.5549110328199718</v>
      </c>
      <c r="P98" s="61">
        <f t="shared" si="18"/>
        <v>0.14732809557820925</v>
      </c>
    </row>
    <row r="99" spans="2:16" ht="14.65" thickBot="1">
      <c r="B99" s="46">
        <f t="shared" si="12"/>
        <v>80</v>
      </c>
      <c r="C99" s="47">
        <f t="shared" si="10"/>
        <v>3.7199531359937859E-3</v>
      </c>
      <c r="D99" s="48">
        <f>(3*C99*G99*(1-$C$7)/(8*$C$8))^$C$3</f>
        <v>7.1334754472230587E-7</v>
      </c>
      <c r="E99" s="47">
        <f t="shared" si="11"/>
        <v>136466.48681644112</v>
      </c>
      <c r="F99" s="7">
        <v>0.55000000000000004</v>
      </c>
      <c r="G99" s="47">
        <f>H99*$C$4</f>
        <v>1.2445135373964499E-5</v>
      </c>
      <c r="H99" s="47">
        <f>'SnRough  SnHM '!B84^3</f>
        <v>0.11313759430876816</v>
      </c>
      <c r="I99" s="47">
        <f t="shared" si="13"/>
        <v>130780.38319908941</v>
      </c>
      <c r="J99" s="47">
        <f t="shared" si="14"/>
        <v>48848.360447877189</v>
      </c>
      <c r="K99" s="47">
        <f t="shared" si="15"/>
        <v>107609338.08232504</v>
      </c>
      <c r="L99" s="47">
        <f t="shared" si="16"/>
        <v>99232617.96165508</v>
      </c>
      <c r="M99" s="49">
        <f>((K99+4/3*L99)/$C$11)^0.5</f>
        <v>413.96988793573223</v>
      </c>
      <c r="N99" s="50">
        <f>(L99/$C$11)^0.5</f>
        <v>266.23380965080713</v>
      </c>
      <c r="O99" s="61">
        <f t="shared" si="17"/>
        <v>1.5549110328199716</v>
      </c>
      <c r="P99" s="61">
        <f t="shared" si="18"/>
        <v>0.14732809557820914</v>
      </c>
    </row>
  </sheetData>
  <mergeCells count="1">
    <mergeCell ref="A2:C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4F534-42C7-478E-8FC7-6216B51AE3C9}">
  <dimension ref="A1:P99"/>
  <sheetViews>
    <sheetView topLeftCell="D10" workbookViewId="0">
      <selection activeCell="Q26" sqref="Q26"/>
    </sheetView>
  </sheetViews>
  <sheetFormatPr baseColWidth="10" defaultRowHeight="14.25"/>
  <sheetData>
    <row r="1" spans="1:16" ht="14.65" thickBot="1"/>
    <row r="2" spans="1:16" ht="14.65" thickBot="1">
      <c r="A2" s="28" t="s">
        <v>36</v>
      </c>
      <c r="B2" s="29"/>
      <c r="C2" s="30"/>
    </row>
    <row r="3" spans="1:16">
      <c r="A3" s="8" t="s">
        <v>37</v>
      </c>
      <c r="B3" s="25" t="s">
        <v>11</v>
      </c>
      <c r="C3" s="1">
        <f>1/3</f>
        <v>0.33333333333333331</v>
      </c>
    </row>
    <row r="4" spans="1:16">
      <c r="A4" s="11" t="s">
        <v>27</v>
      </c>
      <c r="B4" s="23" t="s">
        <v>3</v>
      </c>
      <c r="C4" s="2">
        <f>220/2000000</f>
        <v>1.1E-4</v>
      </c>
    </row>
    <row r="5" spans="1:16">
      <c r="A5" s="11" t="s">
        <v>28</v>
      </c>
      <c r="B5" s="23" t="s">
        <v>4</v>
      </c>
      <c r="C5" s="2">
        <v>6</v>
      </c>
    </row>
    <row r="6" spans="1:16" ht="14.65">
      <c r="A6" s="11" t="s">
        <v>29</v>
      </c>
      <c r="B6" s="31" t="s">
        <v>38</v>
      </c>
      <c r="C6" s="2">
        <v>0.45500000000000002</v>
      </c>
    </row>
    <row r="7" spans="1:16">
      <c r="A7" s="11" t="s">
        <v>30</v>
      </c>
      <c r="B7" s="23" t="s">
        <v>7</v>
      </c>
      <c r="C7" s="2">
        <v>0.08</v>
      </c>
    </row>
    <row r="8" spans="1:16">
      <c r="A8" s="11" t="s">
        <v>31</v>
      </c>
      <c r="B8" s="23" t="s">
        <v>8</v>
      </c>
      <c r="C8" s="3">
        <v>44000000000</v>
      </c>
    </row>
    <row r="9" spans="1:16">
      <c r="A9" s="11" t="s">
        <v>32</v>
      </c>
      <c r="B9" s="23" t="s">
        <v>16</v>
      </c>
      <c r="C9" s="3">
        <f>C10/(3*(1-2*C7))</f>
        <v>37714285714.285713</v>
      </c>
    </row>
    <row r="10" spans="1:16">
      <c r="A10" s="11" t="s">
        <v>33</v>
      </c>
      <c r="B10" s="23" t="s">
        <v>17</v>
      </c>
      <c r="C10" s="3">
        <f>2*C8*(1+C7)</f>
        <v>95040000000</v>
      </c>
    </row>
    <row r="11" spans="1:16">
      <c r="A11" s="22" t="s">
        <v>34</v>
      </c>
      <c r="B11" s="23" t="s">
        <v>20</v>
      </c>
      <c r="C11" s="3">
        <v>1400</v>
      </c>
    </row>
    <row r="12" spans="1:16" ht="15" thickBot="1">
      <c r="A12" s="26" t="s">
        <v>35</v>
      </c>
      <c r="B12" s="27" t="s">
        <v>22</v>
      </c>
      <c r="C12" s="4">
        <v>0.6</v>
      </c>
    </row>
    <row r="13" spans="1:16">
      <c r="B13" s="23"/>
      <c r="C13" s="7"/>
    </row>
    <row r="14" spans="1:16">
      <c r="B14" s="33"/>
      <c r="C14" s="34" t="s">
        <v>44</v>
      </c>
      <c r="D14" s="6" t="s">
        <v>62</v>
      </c>
      <c r="E14" s="6" t="s">
        <v>47</v>
      </c>
      <c r="F14" s="6" t="s">
        <v>49</v>
      </c>
      <c r="G14" s="6" t="s">
        <v>52</v>
      </c>
      <c r="H14" s="6" t="s">
        <v>54</v>
      </c>
      <c r="I14" s="6" t="s">
        <v>55</v>
      </c>
      <c r="J14" s="6" t="s">
        <v>58</v>
      </c>
      <c r="K14" s="6" t="s">
        <v>63</v>
      </c>
      <c r="L14" s="6" t="s">
        <v>55</v>
      </c>
      <c r="M14" s="6" t="s">
        <v>67</v>
      </c>
      <c r="N14" s="6" t="s">
        <v>55</v>
      </c>
      <c r="O14" s="6" t="s">
        <v>69</v>
      </c>
      <c r="P14" s="6" t="s">
        <v>70</v>
      </c>
    </row>
    <row r="15" spans="1:16" ht="15.75">
      <c r="B15" s="33"/>
      <c r="C15" s="34" t="s">
        <v>45</v>
      </c>
      <c r="D15" s="6" t="s">
        <v>46</v>
      </c>
      <c r="E15" s="6" t="s">
        <v>48</v>
      </c>
      <c r="F15" s="6" t="s">
        <v>50</v>
      </c>
      <c r="G15" s="6" t="s">
        <v>53</v>
      </c>
      <c r="H15" s="6"/>
      <c r="I15" s="6" t="s">
        <v>56</v>
      </c>
      <c r="J15" s="6" t="s">
        <v>59</v>
      </c>
      <c r="K15" s="6" t="s">
        <v>64</v>
      </c>
      <c r="L15" s="6" t="s">
        <v>64</v>
      </c>
      <c r="M15" s="6" t="s">
        <v>68</v>
      </c>
      <c r="N15" s="6" t="s">
        <v>68</v>
      </c>
      <c r="O15" s="6" t="s">
        <v>75</v>
      </c>
      <c r="P15" s="6" t="s">
        <v>71</v>
      </c>
    </row>
    <row r="16" spans="1:16" ht="15" thickBot="1">
      <c r="A16" s="32" t="s">
        <v>39</v>
      </c>
      <c r="B16" s="6" t="s">
        <v>40</v>
      </c>
      <c r="C16" s="6" t="s">
        <v>41</v>
      </c>
      <c r="D16" s="6" t="s">
        <v>61</v>
      </c>
      <c r="E16" s="6" t="s">
        <v>42</v>
      </c>
      <c r="F16" s="6" t="s">
        <v>40</v>
      </c>
      <c r="G16" s="6"/>
      <c r="H16" s="6"/>
      <c r="I16" s="6" t="s">
        <v>57</v>
      </c>
      <c r="J16" s="6" t="s">
        <v>60</v>
      </c>
      <c r="K16" s="6" t="s">
        <v>66</v>
      </c>
      <c r="L16" s="6" t="s">
        <v>65</v>
      </c>
      <c r="M16" s="6" t="s">
        <v>72</v>
      </c>
      <c r="N16" s="6" t="s">
        <v>72</v>
      </c>
      <c r="P16" s="60" t="s">
        <v>4</v>
      </c>
    </row>
    <row r="17" spans="2:16" ht="16.5">
      <c r="B17" s="36" t="s">
        <v>1</v>
      </c>
      <c r="C17" s="37" t="s">
        <v>5</v>
      </c>
      <c r="D17" s="37" t="s">
        <v>9</v>
      </c>
      <c r="E17" s="37" t="s">
        <v>12</v>
      </c>
      <c r="F17" s="38" t="s">
        <v>51</v>
      </c>
      <c r="G17" s="37" t="s">
        <v>24</v>
      </c>
      <c r="H17" s="37" t="s">
        <v>43</v>
      </c>
      <c r="I17" s="37" t="s">
        <v>13</v>
      </c>
      <c r="J17" s="37" t="s">
        <v>25</v>
      </c>
      <c r="K17" s="37" t="s">
        <v>14</v>
      </c>
      <c r="L17" s="37" t="s">
        <v>15</v>
      </c>
      <c r="M17" s="37" t="s">
        <v>18</v>
      </c>
      <c r="N17" s="37" t="s">
        <v>19</v>
      </c>
    </row>
    <row r="18" spans="2:16" ht="14.65" thickBot="1">
      <c r="B18" s="39" t="s">
        <v>2</v>
      </c>
      <c r="C18" s="40" t="s">
        <v>6</v>
      </c>
      <c r="D18" s="40" t="s">
        <v>10</v>
      </c>
      <c r="E18" s="40" t="s">
        <v>23</v>
      </c>
      <c r="F18" s="40"/>
      <c r="G18" s="40"/>
      <c r="H18" s="40"/>
      <c r="I18" s="40" t="s">
        <v>23</v>
      </c>
      <c r="J18" s="40"/>
      <c r="K18" s="40" t="s">
        <v>0</v>
      </c>
      <c r="L18" s="40" t="s">
        <v>0</v>
      </c>
      <c r="M18" s="40" t="s">
        <v>21</v>
      </c>
      <c r="N18" s="40" t="s">
        <v>21</v>
      </c>
    </row>
    <row r="19" spans="2:16">
      <c r="B19" s="41">
        <v>0</v>
      </c>
      <c r="C19" s="42"/>
      <c r="D19" s="42"/>
      <c r="E19" s="42">
        <f>4*D19*$C$8/(1-$C$7)</f>
        <v>0</v>
      </c>
      <c r="F19" s="42"/>
      <c r="G19" s="42"/>
      <c r="H19" s="42"/>
      <c r="I19" s="42"/>
      <c r="J19" s="42"/>
      <c r="K19" s="42"/>
      <c r="L19" s="42"/>
      <c r="M19" s="43"/>
      <c r="N19" s="57"/>
    </row>
    <row r="20" spans="2:16">
      <c r="B20" s="44">
        <f>B19+1</f>
        <v>1</v>
      </c>
      <c r="C20" s="7">
        <f t="shared" ref="C20:C83" si="0">(4*PI()*$C$4^2*B20)/($C$5*(1-$C$6))*1000</f>
        <v>4.6499414199922323E-5</v>
      </c>
      <c r="D20" s="24">
        <f>(3*C20*G20*(1-$C$7)/(8*$C$8))^$C$3</f>
        <v>8.0909840332552457E-8</v>
      </c>
      <c r="E20" s="7">
        <f t="shared" ref="E20:E83" si="1">4*D20*$C$8/(1-$C$7)</f>
        <v>15478.404237531775</v>
      </c>
      <c r="F20" s="7">
        <v>0.65</v>
      </c>
      <c r="G20" s="7">
        <f>H20*$C$4</f>
        <v>1.4527474846165576E-6</v>
      </c>
      <c r="H20" s="7">
        <f>'SnRough  SnHM '!B5^3</f>
        <v>1.3206795314695978E-2</v>
      </c>
      <c r="I20" s="7">
        <f>(8*D20*$C$8/(2-$C$7))</f>
        <v>14833.470727634618</v>
      </c>
      <c r="J20" s="7">
        <f>I20+(1-F20)/((0-I20)^(-1)+2*F20*(E20+2*I20)/(5*I20*(E20+4/3*I20)))</f>
        <v>7050.6442215447923</v>
      </c>
      <c r="K20" s="7">
        <f>$C$5*(1-$C$6)*E20/(12*PI()*$C$4)</f>
        <v>12205347.06672598</v>
      </c>
      <c r="L20" s="7">
        <f>$C$5*(1-$C$6)/(20*PI()*$C$4)*(E20+1.5*J20)</f>
        <v>12326954.272418225</v>
      </c>
      <c r="M20" s="35">
        <f>((K20+4/3*L20)/$C$11)^0.5</f>
        <v>143.03168004880433</v>
      </c>
      <c r="N20" s="45">
        <f>(L20/$C$11)^0.5</f>
        <v>93.834787458818212</v>
      </c>
      <c r="O20" s="61">
        <f>(M20/N20)</f>
        <v>1.5242926842198841</v>
      </c>
      <c r="P20" s="61">
        <f>0.5*(1-(O20^2-1)^(-1))</f>
        <v>0.12220474594816377</v>
      </c>
    </row>
    <row r="21" spans="2:16">
      <c r="B21" s="44">
        <f t="shared" ref="B21:B84" si="2">B20+1</f>
        <v>2</v>
      </c>
      <c r="C21" s="7">
        <f t="shared" si="0"/>
        <v>9.2998828399844645E-5</v>
      </c>
      <c r="D21" s="24">
        <f>(3*C21*G21*(1-$C$7)/(8*$C$8))^$C$3</f>
        <v>1.1436057689486873E-7</v>
      </c>
      <c r="E21" s="7">
        <f t="shared" si="1"/>
        <v>21877.675579887931</v>
      </c>
      <c r="F21" s="7">
        <v>0.65</v>
      </c>
      <c r="G21" s="7">
        <f t="shared" ref="G21:G84" si="3">H21*$C$4</f>
        <v>2.0510918859749326E-6</v>
      </c>
      <c r="H21" s="7">
        <f>'SnRough  SnHM '!B6^3</f>
        <v>1.8646289872499385E-2</v>
      </c>
      <c r="I21" s="7">
        <f t="shared" ref="I21:I84" si="4">(8*D21*$C$8/(2-$C$7))</f>
        <v>20966.10576405927</v>
      </c>
      <c r="J21" s="7">
        <f t="shared" ref="J21:J84" si="5">I21+(1-F21)/((0-I21)^(-1)+2*F21*(E21+2*I21)/(5*I21*(E21+4/3*I21)))</f>
        <v>9965.607858602214</v>
      </c>
      <c r="K21" s="7">
        <f t="shared" ref="K21:K84" si="6">$C$5*(1-$C$6)*E21/(12*PI()*$C$4)</f>
        <v>17251431.049868241</v>
      </c>
      <c r="L21" s="7">
        <f t="shared" ref="L21:L84" si="7">$C$5*(1-$C$6)/(20*PI()*$C$4)*(E21+1.5*J21)</f>
        <v>17423314.595063455</v>
      </c>
      <c r="M21" s="35">
        <f>((K21+4/3*L21)/$C$11)^0.5</f>
        <v>170.04729841307497</v>
      </c>
      <c r="N21" s="45">
        <f>(L21/$C$11)^0.5</f>
        <v>111.5581673870614</v>
      </c>
      <c r="O21" s="61">
        <f t="shared" ref="O21:O84" si="8">(M21/N21)</f>
        <v>1.5242926842198843</v>
      </c>
      <c r="P21" s="61">
        <f t="shared" ref="P21:P84" si="9">0.5*(1-(O21^2-1)^(-1))</f>
        <v>0.122204745948164</v>
      </c>
    </row>
    <row r="22" spans="2:16">
      <c r="B22" s="44">
        <f t="shared" si="2"/>
        <v>3</v>
      </c>
      <c r="C22" s="7">
        <f t="shared" si="0"/>
        <v>1.3949824259976699E-4</v>
      </c>
      <c r="D22" s="24">
        <f>(3*C22*G22*(1-$C$7)/(8*$C$8))^$C$3</f>
        <v>1.4000039400119141E-7</v>
      </c>
      <c r="E22" s="7">
        <f t="shared" si="1"/>
        <v>26782.68406979314</v>
      </c>
      <c r="F22" s="7">
        <v>0.65</v>
      </c>
      <c r="G22" s="7">
        <f t="shared" si="3"/>
        <v>2.5087224644726952E-6</v>
      </c>
      <c r="H22" s="7">
        <f>'SnRough  SnHM '!B7^3</f>
        <v>2.2806567858842684E-2</v>
      </c>
      <c r="I22" s="7">
        <f t="shared" si="4"/>
        <v>25666.738900218428</v>
      </c>
      <c r="J22" s="7">
        <f t="shared" si="5"/>
        <v>12199.912457142214</v>
      </c>
      <c r="K22" s="7">
        <f t="shared" si="6"/>
        <v>21119228.405836321</v>
      </c>
      <c r="L22" s="7">
        <f t="shared" si="7"/>
        <v>21329648.506040726</v>
      </c>
      <c r="M22" s="35">
        <f>((K22+4/3*L22)/$C$11)^0.5</f>
        <v>188.14652296856292</v>
      </c>
      <c r="N22" s="45">
        <f>(L22/$C$11)^0.5</f>
        <v>123.43201861186796</v>
      </c>
      <c r="O22" s="61">
        <f t="shared" si="8"/>
        <v>1.5242926842198843</v>
      </c>
      <c r="P22" s="61">
        <f t="shared" si="9"/>
        <v>0.122204745948164</v>
      </c>
    </row>
    <row r="23" spans="2:16">
      <c r="B23" s="44">
        <f t="shared" si="2"/>
        <v>4</v>
      </c>
      <c r="C23" s="7">
        <f t="shared" si="0"/>
        <v>1.8599765679968929E-4</v>
      </c>
      <c r="D23" s="24">
        <f>(3*C23*G23*(1-$C$7)/(8*$C$8))^$C$3</f>
        <v>1.6159590102903028E-7</v>
      </c>
      <c r="E23" s="7">
        <f t="shared" si="1"/>
        <v>30913.998457727532</v>
      </c>
      <c r="F23" s="7">
        <v>0.65</v>
      </c>
      <c r="G23" s="7">
        <f t="shared" si="3"/>
        <v>2.8934576470743633E-6</v>
      </c>
      <c r="H23" s="7">
        <f>'SnRough  SnHM '!B8^3</f>
        <v>2.6304160427948756E-2</v>
      </c>
      <c r="I23" s="7">
        <f t="shared" si="4"/>
        <v>29625.915188655552</v>
      </c>
      <c r="J23" s="7">
        <f t="shared" si="5"/>
        <v>14081.787841042858</v>
      </c>
      <c r="K23" s="7">
        <f t="shared" si="6"/>
        <v>24376936.705263618</v>
      </c>
      <c r="L23" s="7">
        <f t="shared" si="7"/>
        <v>24619814.776641473</v>
      </c>
      <c r="M23" s="35">
        <f>((K23+4/3*L23)/$C$11)^0.5</f>
        <v>202.13742921843377</v>
      </c>
      <c r="N23" s="45">
        <f>(L23/$C$11)^0.5</f>
        <v>132.61064053580066</v>
      </c>
      <c r="O23" s="61">
        <f t="shared" si="8"/>
        <v>1.5242926842198843</v>
      </c>
      <c r="P23" s="61">
        <f t="shared" si="9"/>
        <v>0.122204745948164</v>
      </c>
    </row>
    <row r="24" spans="2:16">
      <c r="B24" s="44">
        <f t="shared" si="2"/>
        <v>5</v>
      </c>
      <c r="C24" s="7">
        <f t="shared" si="0"/>
        <v>2.3249707099961162E-4</v>
      </c>
      <c r="D24" s="24">
        <f>(3*C24*G24*(1-$C$7)/(8*$C$8))^$C$3</f>
        <v>1.8060626345081399E-7</v>
      </c>
      <c r="E24" s="7">
        <f t="shared" si="1"/>
        <v>34550.763442764415</v>
      </c>
      <c r="F24" s="7">
        <v>0.65</v>
      </c>
      <c r="G24" s="7">
        <f t="shared" si="3"/>
        <v>3.2315770730503915E-6</v>
      </c>
      <c r="H24" s="7">
        <f>'SnRough  SnHM '!B9^3</f>
        <v>2.9377973391367194E-2</v>
      </c>
      <c r="I24" s="7">
        <f t="shared" si="4"/>
        <v>33111.148299315901</v>
      </c>
      <c r="J24" s="7">
        <f t="shared" si="5"/>
        <v>15738.388588340284</v>
      </c>
      <c r="K24" s="7">
        <f t="shared" si="6"/>
        <v>27244672.820777413</v>
      </c>
      <c r="L24" s="7">
        <f t="shared" si="7"/>
        <v>27516123.400070354</v>
      </c>
      <c r="M24" s="35">
        <f>((K24+4/3*L24)/$C$11)^0.5</f>
        <v>213.69677675589867</v>
      </c>
      <c r="N24" s="45">
        <f>(L24/$C$11)^0.5</f>
        <v>140.19405785265334</v>
      </c>
      <c r="O24" s="61">
        <f t="shared" si="8"/>
        <v>1.5242926842198841</v>
      </c>
      <c r="P24" s="61">
        <f t="shared" si="9"/>
        <v>0.12220474594816377</v>
      </c>
    </row>
    <row r="25" spans="2:16">
      <c r="B25" s="44">
        <f t="shared" si="2"/>
        <v>6</v>
      </c>
      <c r="C25" s="7">
        <f t="shared" si="0"/>
        <v>2.7899648519953398E-4</v>
      </c>
      <c r="D25" s="24">
        <f>(3*C25*G25*(1-$C$7)/(8*$C$8))^$C$3</f>
        <v>1.9777992382958388E-7</v>
      </c>
      <c r="E25" s="7">
        <f t="shared" si="1"/>
        <v>37836.159341311693</v>
      </c>
      <c r="F25" s="7">
        <v>0.65</v>
      </c>
      <c r="G25" s="7">
        <f t="shared" si="3"/>
        <v>3.5365635396791584E-6</v>
      </c>
      <c r="H25" s="7">
        <f>'SnRough  SnHM '!B10^3</f>
        <v>3.2150577633446892E-2</v>
      </c>
      <c r="I25" s="7">
        <f t="shared" si="4"/>
        <v>36259.652702090374</v>
      </c>
      <c r="J25" s="7">
        <f t="shared" si="5"/>
        <v>17234.935470829067</v>
      </c>
      <c r="K25" s="7">
        <f t="shared" si="6"/>
        <v>29835340.216330715</v>
      </c>
      <c r="L25" s="7">
        <f t="shared" si="7"/>
        <v>30132602.746822495</v>
      </c>
      <c r="M25" s="35">
        <f>((K25+4/3*L25)/$C$11)^0.5</f>
        <v>223.62619300769484</v>
      </c>
      <c r="N25" s="45">
        <f>(L25/$C$11)^0.5</f>
        <v>146.70817181159944</v>
      </c>
      <c r="O25" s="61">
        <f t="shared" si="8"/>
        <v>1.5242926842198841</v>
      </c>
      <c r="P25" s="61">
        <f t="shared" si="9"/>
        <v>0.12220474594816377</v>
      </c>
    </row>
    <row r="26" spans="2:16">
      <c r="B26" s="44">
        <f t="shared" si="2"/>
        <v>7</v>
      </c>
      <c r="C26" s="7">
        <f t="shared" si="0"/>
        <v>3.2549589939945631E-4</v>
      </c>
      <c r="D26" s="24">
        <f>(3*C26*G26*(1-$C$7)/(8*$C$8))^$C$3</f>
        <v>2.1356154345016111E-7</v>
      </c>
      <c r="E26" s="7">
        <f t="shared" si="1"/>
        <v>40855.251790465598</v>
      </c>
      <c r="F26" s="7">
        <v>0.65</v>
      </c>
      <c r="G26" s="7">
        <f t="shared" si="3"/>
        <v>3.8164292216750256E-6</v>
      </c>
      <c r="H26" s="7">
        <f>'SnRough  SnHM '!B11^3</f>
        <v>3.4694811106136592E-2</v>
      </c>
      <c r="I26" s="7">
        <f t="shared" si="4"/>
        <v>39152.94963252954</v>
      </c>
      <c r="J26" s="7">
        <f t="shared" si="5"/>
        <v>18610.177156229765</v>
      </c>
      <c r="K26" s="7">
        <f t="shared" si="6"/>
        <v>32216016.5834141</v>
      </c>
      <c r="L26" s="7">
        <f t="shared" si="7"/>
        <v>32536998.832736965</v>
      </c>
      <c r="M26" s="35">
        <f>((K26+4/3*L26)/$C$11)^0.5</f>
        <v>232.37697466114048</v>
      </c>
      <c r="N26" s="45">
        <f>(L26/$C$11)^0.5</f>
        <v>152.44905198772139</v>
      </c>
      <c r="O26" s="61">
        <f t="shared" si="8"/>
        <v>1.5242926842198841</v>
      </c>
      <c r="P26" s="61">
        <f t="shared" si="9"/>
        <v>0.12220474594816377</v>
      </c>
    </row>
    <row r="27" spans="2:16">
      <c r="B27" s="44">
        <f t="shared" si="2"/>
        <v>8</v>
      </c>
      <c r="C27" s="7">
        <f t="shared" si="0"/>
        <v>3.7199531359937858E-4</v>
      </c>
      <c r="D27" s="24">
        <f>(3*C27*G27*(1-$C$7)/(8*$C$8))^$C$3</f>
        <v>2.2824087592035888E-7</v>
      </c>
      <c r="E27" s="7">
        <f t="shared" si="1"/>
        <v>43663.471915199087</v>
      </c>
      <c r="F27" s="7">
        <v>0.65</v>
      </c>
      <c r="G27" s="7">
        <f t="shared" si="3"/>
        <v>4.0763962066348508E-6</v>
      </c>
      <c r="H27" s="7">
        <f>'SnRough  SnHM '!B12^3</f>
        <v>3.7058147333044099E-2</v>
      </c>
      <c r="I27" s="7">
        <f t="shared" si="4"/>
        <v>41844.160585399128</v>
      </c>
      <c r="J27" s="7">
        <f t="shared" si="5"/>
        <v>19889.363349549858</v>
      </c>
      <c r="K27" s="7">
        <f t="shared" si="6"/>
        <v>34430411.60347867</v>
      </c>
      <c r="L27" s="7">
        <f t="shared" si="7"/>
        <v>34773456.837919183</v>
      </c>
      <c r="M27" s="35">
        <f>((K27+4/3*L27)/$C$11)^0.5</f>
        <v>240.23057483637947</v>
      </c>
      <c r="N27" s="45">
        <f>(L27/$C$11)^0.5</f>
        <v>157.60134344496103</v>
      </c>
      <c r="O27" s="61">
        <f t="shared" si="8"/>
        <v>1.5242926842198841</v>
      </c>
      <c r="P27" s="61">
        <f t="shared" si="9"/>
        <v>0.12220474594816377</v>
      </c>
    </row>
    <row r="28" spans="2:16">
      <c r="B28" s="44">
        <f t="shared" si="2"/>
        <v>9</v>
      </c>
      <c r="C28" s="7">
        <f t="shared" si="0"/>
        <v>4.1849472779930091E-4</v>
      </c>
      <c r="D28" s="24">
        <f>(3*C28*G28*(1-$C$7)/(8*$C$8))^$C$3</f>
        <v>2.4201920616041843E-7</v>
      </c>
      <c r="E28" s="7">
        <f t="shared" si="1"/>
        <v>46299.326395906137</v>
      </c>
      <c r="F28" s="7">
        <v>0.65</v>
      </c>
      <c r="G28" s="7">
        <f t="shared" si="3"/>
        <v>4.3200929050612629E-6</v>
      </c>
      <c r="H28" s="7">
        <f>'SnRough  SnHM '!B13^3</f>
        <v>3.92735718641933E-2</v>
      </c>
      <c r="I28" s="7">
        <f t="shared" si="4"/>
        <v>44370.187796076716</v>
      </c>
      <c r="J28" s="7">
        <f t="shared" si="5"/>
        <v>21090.034418610503</v>
      </c>
      <c r="K28" s="7">
        <f t="shared" si="6"/>
        <v>36508889.349679753</v>
      </c>
      <c r="L28" s="7">
        <f t="shared" si="7"/>
        <v>36872643.366052248</v>
      </c>
      <c r="M28" s="35">
        <f>((K28+4/3*L28)/$C$11)^0.5</f>
        <v>247.3753854219901</v>
      </c>
      <c r="N28" s="45">
        <f>(L28/$C$11)^0.5</f>
        <v>162.28863917207215</v>
      </c>
      <c r="O28" s="61">
        <f t="shared" si="8"/>
        <v>1.5242926842198843</v>
      </c>
      <c r="P28" s="61">
        <f t="shared" si="9"/>
        <v>0.122204745948164</v>
      </c>
    </row>
    <row r="29" spans="2:16">
      <c r="B29" s="44">
        <f t="shared" si="2"/>
        <v>10</v>
      </c>
      <c r="C29" s="7">
        <f t="shared" si="0"/>
        <v>4.6499414199922324E-4</v>
      </c>
      <c r="D29" s="24">
        <f>(3*C29*G29*(1-$C$7)/(8*$C$8))^$C$3</f>
        <v>2.5504310346363197E-7</v>
      </c>
      <c r="E29" s="7">
        <f t="shared" si="1"/>
        <v>48790.854575651334</v>
      </c>
      <c r="F29" s="7">
        <v>0.65</v>
      </c>
      <c r="G29" s="7">
        <f t="shared" si="3"/>
        <v>4.5501619350107994E-6</v>
      </c>
      <c r="H29" s="7">
        <f>'SnRough  SnHM '!B14^3</f>
        <v>4.1365108500098176E-2</v>
      </c>
      <c r="I29" s="7">
        <f t="shared" si="4"/>
        <v>46757.902301665861</v>
      </c>
      <c r="J29" s="7">
        <f t="shared" si="5"/>
        <v>22224.962702802786</v>
      </c>
      <c r="K29" s="7">
        <f t="shared" si="6"/>
        <v>38473559.976809427</v>
      </c>
      <c r="L29" s="7">
        <f t="shared" si="7"/>
        <v>38856888.865061</v>
      </c>
      <c r="M29" s="35">
        <f>((K29+4/3*L29)/$C$11)^0.5</f>
        <v>253.94423618782375</v>
      </c>
      <c r="N29" s="45">
        <f>(L29/$C$11)^0.5</f>
        <v>166.59808107508536</v>
      </c>
      <c r="O29" s="61">
        <f t="shared" si="8"/>
        <v>1.5242926842198841</v>
      </c>
      <c r="P29" s="61">
        <f t="shared" si="9"/>
        <v>0.12220474594816377</v>
      </c>
    </row>
    <row r="30" spans="2:16">
      <c r="B30" s="44">
        <f t="shared" si="2"/>
        <v>11</v>
      </c>
      <c r="C30" s="7">
        <f t="shared" si="0"/>
        <v>5.1149355619914557E-4</v>
      </c>
      <c r="D30" s="24">
        <f>(3*C30*G30*(1-$C$7)/(8*$C$8))^$C$3</f>
        <v>2.6742322671934331E-7</v>
      </c>
      <c r="E30" s="7">
        <f t="shared" si="1"/>
        <v>51159.22598109176</v>
      </c>
      <c r="F30" s="7">
        <v>0.65</v>
      </c>
      <c r="G30" s="7">
        <f t="shared" si="3"/>
        <v>4.7685988381064117E-6</v>
      </c>
      <c r="H30" s="7">
        <f>'SnRough  SnHM '!B15^3</f>
        <v>4.3350898528240103E-2</v>
      </c>
      <c r="I30" s="7">
        <f t="shared" si="4"/>
        <v>49027.591565212941</v>
      </c>
      <c r="J30" s="7">
        <f t="shared" si="5"/>
        <v>23303.79123757836</v>
      </c>
      <c r="K30" s="7">
        <f t="shared" si="6"/>
        <v>40341116.511882812</v>
      </c>
      <c r="L30" s="7">
        <f t="shared" si="7"/>
        <v>40743052.681882374</v>
      </c>
      <c r="M30" s="35">
        <f>((K30+4/3*L30)/$C$11)^0.5</f>
        <v>260.03459488854918</v>
      </c>
      <c r="N30" s="45">
        <f>(L30/$C$11)^0.5</f>
        <v>170.59361209335722</v>
      </c>
      <c r="O30" s="61">
        <f t="shared" si="8"/>
        <v>1.5242926842198843</v>
      </c>
      <c r="P30" s="61">
        <f t="shared" si="9"/>
        <v>0.122204745948164</v>
      </c>
    </row>
    <row r="31" spans="2:16">
      <c r="B31" s="44">
        <f t="shared" si="2"/>
        <v>12</v>
      </c>
      <c r="C31" s="7">
        <f t="shared" si="0"/>
        <v>5.5799297039906795E-4</v>
      </c>
      <c r="D31" s="24">
        <f>(3*C31*G31*(1-$C$7)/(8*$C$8))^$C$3</f>
        <v>2.7924555509047316E-7</v>
      </c>
      <c r="E31" s="7">
        <f t="shared" si="1"/>
        <v>53420.888799916604</v>
      </c>
      <c r="F31" s="7">
        <v>0.65</v>
      </c>
      <c r="G31" s="7">
        <f t="shared" si="3"/>
        <v>4.9769543865404878E-6</v>
      </c>
      <c r="H31" s="7">
        <f>'SnRough  SnHM '!B16^3</f>
        <v>4.5245039877640794E-2</v>
      </c>
      <c r="I31" s="7">
        <f t="shared" si="4"/>
        <v>51195.018433253412</v>
      </c>
      <c r="J31" s="7">
        <f t="shared" si="5"/>
        <v>24334.012417999791</v>
      </c>
      <c r="K31" s="7">
        <f t="shared" si="6"/>
        <v>42124529.01539737</v>
      </c>
      <c r="L31" s="7">
        <f t="shared" si="7"/>
        <v>42544234.103393562</v>
      </c>
      <c r="M31" s="35">
        <f>((K31+4/3*L31)/$C$11)^0.5</f>
        <v>265.72028054030903</v>
      </c>
      <c r="N31" s="45">
        <f>(L31/$C$11)^0.5</f>
        <v>174.32366060085221</v>
      </c>
      <c r="O31" s="61">
        <f t="shared" si="8"/>
        <v>1.5242926842198838</v>
      </c>
      <c r="P31" s="61">
        <f t="shared" si="9"/>
        <v>0.12220474594816361</v>
      </c>
    </row>
    <row r="32" spans="2:16">
      <c r="B32" s="44">
        <f t="shared" si="2"/>
        <v>13</v>
      </c>
      <c r="C32" s="7">
        <f t="shared" si="0"/>
        <v>6.0449238459899023E-4</v>
      </c>
      <c r="D32" s="24">
        <f>(3*C32*G32*(1-$C$7)/(8*$C$8))^$C$3</f>
        <v>2.9057846963658216E-7</v>
      </c>
      <c r="E32" s="7">
        <f t="shared" si="1"/>
        <v>55588.924626128763</v>
      </c>
      <c r="F32" s="7">
        <v>0.65</v>
      </c>
      <c r="G32" s="7">
        <f t="shared" si="3"/>
        <v>5.1764621635371701E-6</v>
      </c>
      <c r="H32" s="7">
        <f>'SnRough  SnHM '!B17^3</f>
        <v>4.7058746941247002E-2</v>
      </c>
      <c r="I32" s="7">
        <f t="shared" si="4"/>
        <v>53272.719433373401</v>
      </c>
      <c r="J32" s="7">
        <f t="shared" si="5"/>
        <v>25321.585105442569</v>
      </c>
      <c r="K32" s="7">
        <f t="shared" si="6"/>
        <v>43834112.852719039</v>
      </c>
      <c r="L32" s="7">
        <f t="shared" si="7"/>
        <v>44270851.27145271</v>
      </c>
      <c r="M32" s="35">
        <f>((K32+4/3*L32)/$C$11)^0.5</f>
        <v>271.05865805339374</v>
      </c>
      <c r="N32" s="45">
        <f>(L32/$C$11)^0.5</f>
        <v>177.8258603872514</v>
      </c>
      <c r="O32" s="61">
        <f t="shared" si="8"/>
        <v>1.5242926842198838</v>
      </c>
      <c r="P32" s="61">
        <f t="shared" si="9"/>
        <v>0.12220474594816361</v>
      </c>
    </row>
    <row r="33" spans="2:16">
      <c r="B33" s="44">
        <f t="shared" si="2"/>
        <v>14</v>
      </c>
      <c r="C33" s="7">
        <f t="shared" si="0"/>
        <v>6.5099179879891261E-4</v>
      </c>
      <c r="D33" s="24">
        <f>(3*C33*G33*(1-$C$7)/(8*$C$8))^$C$3</f>
        <v>3.014774184659141E-7</v>
      </c>
      <c r="E33" s="7">
        <f t="shared" si="1"/>
        <v>57673.940923914</v>
      </c>
      <c r="F33" s="7">
        <v>0.65</v>
      </c>
      <c r="G33" s="7">
        <f t="shared" si="3"/>
        <v>5.3681226181300187E-6</v>
      </c>
      <c r="H33" s="7">
        <f>'SnRough  SnHM '!B18^3</f>
        <v>4.8801114710272896E-2</v>
      </c>
      <c r="I33" s="7">
        <f t="shared" si="4"/>
        <v>55270.860052084259</v>
      </c>
      <c r="J33" s="7">
        <f t="shared" si="5"/>
        <v>26271.341158211897</v>
      </c>
      <c r="K33" s="7">
        <f t="shared" si="6"/>
        <v>45478232.437898383</v>
      </c>
      <c r="L33" s="7">
        <f t="shared" si="7"/>
        <v>45931351.938422233</v>
      </c>
      <c r="M33" s="35">
        <f>((K33+4/3*L33)/$C$11)^0.5</f>
        <v>276.09526697249856</v>
      </c>
      <c r="N33" s="45">
        <f>(L33/$C$11)^0.5</f>
        <v>181.13008730590411</v>
      </c>
      <c r="O33" s="61">
        <f t="shared" si="8"/>
        <v>1.5242926842198843</v>
      </c>
      <c r="P33" s="61">
        <f t="shared" si="9"/>
        <v>0.122204745948164</v>
      </c>
    </row>
    <row r="34" spans="2:16">
      <c r="B34" s="44">
        <f t="shared" si="2"/>
        <v>15</v>
      </c>
      <c r="C34" s="7">
        <f t="shared" si="0"/>
        <v>6.9749121299883489E-4</v>
      </c>
      <c r="D34" s="24">
        <f>(3*C34*G34*(1-$C$7)/(8*$C$8))^$C$3</f>
        <v>3.1198810279516909E-7</v>
      </c>
      <c r="E34" s="7">
        <f t="shared" si="1"/>
        <v>59684.680534727995</v>
      </c>
      <c r="F34" s="7">
        <v>0.65</v>
      </c>
      <c r="G34" s="7">
        <f t="shared" si="3"/>
        <v>5.5527604761071063E-6</v>
      </c>
      <c r="H34" s="7">
        <f>'SnRough  SnHM '!B19^3</f>
        <v>5.0479640691882779E-2</v>
      </c>
      <c r="I34" s="7">
        <f t="shared" si="4"/>
        <v>57197.818845780996</v>
      </c>
      <c r="J34" s="7">
        <f t="shared" si="5"/>
        <v>27187.263071120764</v>
      </c>
      <c r="K34" s="7">
        <f t="shared" si="6"/>
        <v>47063781.85463281</v>
      </c>
      <c r="L34" s="7">
        <f t="shared" si="7"/>
        <v>47532698.876767643</v>
      </c>
      <c r="M34" s="35">
        <f>((K34+4/3*L34)/$C$11)^0.5</f>
        <v>280.86691521878549</v>
      </c>
      <c r="N34" s="45">
        <f>(L34/$C$11)^0.5</f>
        <v>184.26048889851492</v>
      </c>
      <c r="O34" s="61">
        <f t="shared" si="8"/>
        <v>1.5242926842198843</v>
      </c>
      <c r="P34" s="61">
        <f t="shared" si="9"/>
        <v>0.122204745948164</v>
      </c>
    </row>
    <row r="35" spans="2:16">
      <c r="B35" s="44">
        <f t="shared" si="2"/>
        <v>16</v>
      </c>
      <c r="C35" s="7">
        <f t="shared" si="0"/>
        <v>7.4399062719875716E-4</v>
      </c>
      <c r="D35" s="24">
        <f>(3*C35*G35*(1-$C$7)/(8*$C$8))^$C$3</f>
        <v>3.2214871965391147E-7</v>
      </c>
      <c r="E35" s="7">
        <f t="shared" si="1"/>
        <v>61628.450716400454</v>
      </c>
      <c r="F35" s="7">
        <v>0.65</v>
      </c>
      <c r="G35" s="7">
        <f t="shared" si="3"/>
        <v>5.7310651562630159E-6</v>
      </c>
      <c r="H35" s="7">
        <f>'SnRough  SnHM '!B20^3</f>
        <v>5.2100592329663777E-2</v>
      </c>
      <c r="I35" s="7">
        <f t="shared" si="4"/>
        <v>59060.598603217106</v>
      </c>
      <c r="J35" s="7">
        <f t="shared" si="5"/>
        <v>28072.679409207401</v>
      </c>
      <c r="K35" s="7">
        <f t="shared" si="6"/>
        <v>48596523.170933291</v>
      </c>
      <c r="L35" s="7">
        <f t="shared" si="7"/>
        <v>49080711.564501099</v>
      </c>
      <c r="M35" s="35">
        <f>((K35+4/3*L35)/$C$11)^0.5</f>
        <v>285.40381407452622</v>
      </c>
      <c r="N35" s="45">
        <f>(L35/$C$11)^0.5</f>
        <v>187.23688503470888</v>
      </c>
      <c r="O35" s="61">
        <f t="shared" si="8"/>
        <v>1.5242926842198841</v>
      </c>
      <c r="P35" s="61">
        <f t="shared" si="9"/>
        <v>0.12220474594816377</v>
      </c>
    </row>
    <row r="36" spans="2:16">
      <c r="B36" s="44">
        <f t="shared" si="2"/>
        <v>17</v>
      </c>
      <c r="C36" s="7">
        <f t="shared" si="0"/>
        <v>7.9049004139867954E-4</v>
      </c>
      <c r="D36" s="24">
        <f>(3*C36*G36*(1-$C$7)/(8*$C$8))^$C$3</f>
        <v>3.3199158170635699E-7</v>
      </c>
      <c r="E36" s="7">
        <f t="shared" si="1"/>
        <v>63511.433022085679</v>
      </c>
      <c r="F36" s="7">
        <v>0.65</v>
      </c>
      <c r="G36" s="7">
        <f t="shared" si="3"/>
        <v>5.9036199643961587E-6</v>
      </c>
      <c r="H36" s="7">
        <f>'SnRough  SnHM '!B21^3</f>
        <v>5.3669272403601441E-2</v>
      </c>
      <c r="I36" s="7">
        <f t="shared" si="4"/>
        <v>60865.123312832111</v>
      </c>
      <c r="J36" s="7">
        <f t="shared" si="5"/>
        <v>28930.405962223682</v>
      </c>
      <c r="K36" s="7">
        <f t="shared" si="6"/>
        <v>50081330.791195892</v>
      </c>
      <c r="L36" s="7">
        <f t="shared" si="7"/>
        <v>50580312.971839443</v>
      </c>
      <c r="M36" s="35">
        <f>((K36+4/3*L36)/$C$11)^0.5</f>
        <v>289.73109218103531</v>
      </c>
      <c r="N36" s="45">
        <f>(L36/$C$11)^0.5</f>
        <v>190.07576115824267</v>
      </c>
      <c r="O36" s="61">
        <f t="shared" si="8"/>
        <v>1.5242926842198841</v>
      </c>
      <c r="P36" s="61">
        <f t="shared" si="9"/>
        <v>0.12220474594816377</v>
      </c>
    </row>
    <row r="37" spans="2:16">
      <c r="B37" s="44">
        <f t="shared" si="2"/>
        <v>18</v>
      </c>
      <c r="C37" s="7">
        <f t="shared" si="0"/>
        <v>8.3698945559860182E-4</v>
      </c>
      <c r="D37" s="24">
        <f>(3*C37*G37*(1-$C$7)/(8*$C$8))^$C$3</f>
        <v>3.415443134311159E-7</v>
      </c>
      <c r="E37" s="7">
        <f t="shared" si="1"/>
        <v>65338.912134648257</v>
      </c>
      <c r="F37" s="7">
        <v>0.65</v>
      </c>
      <c r="G37" s="7">
        <f t="shared" si="3"/>
        <v>6.0709236540800203E-6</v>
      </c>
      <c r="H37" s="7">
        <f>'SnRough  SnHM '!B22^3</f>
        <v>5.5190215037091088E-2</v>
      </c>
      <c r="I37" s="7">
        <f t="shared" si="4"/>
        <v>62616.457462371254</v>
      </c>
      <c r="J37" s="7">
        <f t="shared" si="5"/>
        <v>29762.849982114312</v>
      </c>
      <c r="K37" s="7">
        <f t="shared" si="6"/>
        <v>51522371.901359804</v>
      </c>
      <c r="L37" s="7">
        <f t="shared" si="7"/>
        <v>52035711.804216146</v>
      </c>
      <c r="M37" s="35">
        <f>((K37+4/3*L37)/$C$11)^0.5</f>
        <v>293.86989464927694</v>
      </c>
      <c r="N37" s="45">
        <f>(L37/$C$11)^0.5</f>
        <v>192.79098934971029</v>
      </c>
      <c r="O37" s="61">
        <f t="shared" si="8"/>
        <v>1.5242926842198838</v>
      </c>
      <c r="P37" s="61">
        <f t="shared" si="9"/>
        <v>0.12220474594816361</v>
      </c>
    </row>
    <row r="38" spans="2:16">
      <c r="B38" s="44">
        <f t="shared" si="2"/>
        <v>19</v>
      </c>
      <c r="C38" s="7">
        <f t="shared" si="0"/>
        <v>8.834888697985242E-4</v>
      </c>
      <c r="D38" s="24">
        <f>(3*C38*G38*(1-$C$7)/(8*$C$8))^$C$3</f>
        <v>3.5083075169286363E-7</v>
      </c>
      <c r="E38" s="7">
        <f t="shared" si="1"/>
        <v>67115.448149939126</v>
      </c>
      <c r="F38" s="7">
        <v>0.65</v>
      </c>
      <c r="G38" s="7">
        <f t="shared" si="3"/>
        <v>6.2334066607134808E-6</v>
      </c>
      <c r="H38" s="7">
        <f>'SnRough  SnHM '!B23^3</f>
        <v>5.6667333279213458E-2</v>
      </c>
      <c r="I38" s="7">
        <f t="shared" si="4"/>
        <v>64318.971143691662</v>
      </c>
      <c r="J38" s="7">
        <f t="shared" si="5"/>
        <v>30572.088660621266</v>
      </c>
      <c r="K38" s="7">
        <f t="shared" si="6"/>
        <v>52923242.321230762</v>
      </c>
      <c r="L38" s="7">
        <f t="shared" si="7"/>
        <v>53450539.708160758</v>
      </c>
      <c r="M38" s="35">
        <f>((K38+4/3*L38)/$C$11)^0.5</f>
        <v>297.83819744329355</v>
      </c>
      <c r="N38" s="45">
        <f>(L38/$C$11)^0.5</f>
        <v>195.39436259626464</v>
      </c>
      <c r="O38" s="61">
        <f t="shared" si="8"/>
        <v>1.5242926842198841</v>
      </c>
      <c r="P38" s="61">
        <f t="shared" si="9"/>
        <v>0.12220474594816377</v>
      </c>
    </row>
    <row r="39" spans="2:16">
      <c r="B39" s="44">
        <f t="shared" si="2"/>
        <v>20</v>
      </c>
      <c r="C39" s="7">
        <f t="shared" si="0"/>
        <v>9.2998828399844648E-4</v>
      </c>
      <c r="D39" s="24">
        <f>(3*C39*G39*(1-$C$7)/(8*$C$8))^$C$3</f>
        <v>3.598716353762576E-7</v>
      </c>
      <c r="E39" s="7">
        <f t="shared" si="1"/>
        <v>68845.008506762315</v>
      </c>
      <c r="F39" s="7">
        <v>0.65</v>
      </c>
      <c r="G39" s="7">
        <f t="shared" si="3"/>
        <v>6.3914435342725524E-6</v>
      </c>
      <c r="H39" s="7">
        <f>'SnRough  SnHM '!B24^3</f>
        <v>5.8104032129750474E-2</v>
      </c>
      <c r="I39" s="7">
        <f t="shared" si="4"/>
        <v>65976.466485647223</v>
      </c>
      <c r="J39" s="7">
        <f t="shared" si="5"/>
        <v>31359.929225353342</v>
      </c>
      <c r="K39" s="7">
        <f t="shared" si="6"/>
        <v>54287070.536589719</v>
      </c>
      <c r="L39" s="7">
        <f t="shared" si="7"/>
        <v>54827956.339925028</v>
      </c>
      <c r="M39" s="35">
        <f>((K39+4/3*L39)/$C$11)^0.5</f>
        <v>301.65142172850108</v>
      </c>
      <c r="N39" s="45">
        <f>(L39/$C$11)^0.5</f>
        <v>197.89599782989373</v>
      </c>
      <c r="O39" s="61">
        <f t="shared" si="8"/>
        <v>1.5242926842198841</v>
      </c>
      <c r="P39" s="61">
        <f t="shared" si="9"/>
        <v>0.12220474594816377</v>
      </c>
    </row>
    <row r="40" spans="2:16">
      <c r="B40" s="44">
        <f t="shared" si="2"/>
        <v>21</v>
      </c>
      <c r="C40" s="7">
        <f t="shared" si="0"/>
        <v>9.7648769819836886E-4</v>
      </c>
      <c r="D40" s="24">
        <f>(3*C40*G40*(1-$C$7)/(8*$C$8))^$C$3</f>
        <v>3.6868514150095927E-7</v>
      </c>
      <c r="E40" s="7">
        <f t="shared" si="1"/>
        <v>70531.070548009593</v>
      </c>
      <c r="F40" s="7">
        <v>0.65</v>
      </c>
      <c r="G40" s="7">
        <f t="shared" si="3"/>
        <v>6.5453626052931571E-6</v>
      </c>
      <c r="H40" s="7">
        <f>'SnRough  SnHM '!B25^3</f>
        <v>5.9503296411755974E-2</v>
      </c>
      <c r="I40" s="7">
        <f t="shared" si="4"/>
        <v>67592.275941842541</v>
      </c>
      <c r="J40" s="7">
        <f t="shared" si="5"/>
        <v>32127.955657914186</v>
      </c>
      <c r="K40" s="7">
        <f t="shared" si="6"/>
        <v>55616598.572791018</v>
      </c>
      <c r="L40" s="7">
        <f t="shared" si="7"/>
        <v>56170731.044859961</v>
      </c>
      <c r="M40" s="35">
        <f>((K40+4/3*L40)/$C$11)^0.5</f>
        <v>305.32290475191331</v>
      </c>
      <c r="N40" s="45">
        <f>(L40/$C$11)^0.5</f>
        <v>200.30464484461797</v>
      </c>
      <c r="O40" s="61">
        <f t="shared" si="8"/>
        <v>1.5242926842198843</v>
      </c>
      <c r="P40" s="61">
        <f t="shared" si="9"/>
        <v>0.122204745948164</v>
      </c>
    </row>
    <row r="41" spans="2:16">
      <c r="B41" s="44">
        <f t="shared" si="2"/>
        <v>22</v>
      </c>
      <c r="C41" s="7">
        <f t="shared" si="0"/>
        <v>1.0229871123982911E-3</v>
      </c>
      <c r="D41" s="24">
        <f>(3*C41*G41*(1-$C$7)/(8*$C$8))^$C$3</f>
        <v>3.7728730763074201E-7</v>
      </c>
      <c r="E41" s="7">
        <f t="shared" si="1"/>
        <v>72176.702329359337</v>
      </c>
      <c r="F41" s="7">
        <v>0.65</v>
      </c>
      <c r="G41" s="7">
        <f t="shared" si="3"/>
        <v>6.6954536014520024E-6</v>
      </c>
      <c r="H41" s="7">
        <f>'SnRough  SnHM '!B26^3</f>
        <v>6.0867760013200017E-2</v>
      </c>
      <c r="I41" s="7">
        <f t="shared" si="4"/>
        <v>69169.339732302702</v>
      </c>
      <c r="J41" s="7">
        <f t="shared" si="5"/>
        <v>32877.565503471109</v>
      </c>
      <c r="K41" s="7">
        <f t="shared" si="6"/>
        <v>56914245.715686098</v>
      </c>
      <c r="L41" s="7">
        <f t="shared" si="7"/>
        <v>57481307.213218972</v>
      </c>
      <c r="M41" s="35">
        <f>((K41+4/3*L41)/$C$11)^0.5</f>
        <v>308.86426591933406</v>
      </c>
      <c r="N41" s="45">
        <f>(L41/$C$11)^0.5</f>
        <v>202.62792645849854</v>
      </c>
      <c r="O41" s="61">
        <f t="shared" si="8"/>
        <v>1.5242926842198843</v>
      </c>
      <c r="P41" s="61">
        <f t="shared" si="9"/>
        <v>0.122204745948164</v>
      </c>
    </row>
    <row r="42" spans="2:16">
      <c r="B42" s="44">
        <f t="shared" si="2"/>
        <v>23</v>
      </c>
      <c r="C42" s="7">
        <f t="shared" si="0"/>
        <v>1.0694865265982135E-3</v>
      </c>
      <c r="D42" s="24">
        <f>(3*C42*G42*(1-$C$7)/(8*$C$8))^$C$3</f>
        <v>3.8569236873371595E-7</v>
      </c>
      <c r="E42" s="7">
        <f t="shared" si="1"/>
        <v>73784.627062102183</v>
      </c>
      <c r="F42" s="7">
        <v>0.65</v>
      </c>
      <c r="G42" s="7">
        <f t="shared" si="3"/>
        <v>6.8419737221247977E-6</v>
      </c>
      <c r="H42" s="7">
        <f>'SnRough  SnHM '!B27^3</f>
        <v>6.2199761110225432E-2</v>
      </c>
      <c r="I42" s="7">
        <f t="shared" si="4"/>
        <v>70710.267601181273</v>
      </c>
      <c r="J42" s="7">
        <f t="shared" si="5"/>
        <v>33609.999225424377</v>
      </c>
      <c r="K42" s="7">
        <f t="shared" si="6"/>
        <v>58182159.327394977</v>
      </c>
      <c r="L42" s="7">
        <f t="shared" si="7"/>
        <v>58761853.602229178</v>
      </c>
      <c r="M42" s="35">
        <f>((K42+4/3*L42)/$C$11)^0.5</f>
        <v>312.28569504736311</v>
      </c>
      <c r="N42" s="45">
        <f>(L42/$C$11)^0.5</f>
        <v>204.87252761905594</v>
      </c>
      <c r="O42" s="61">
        <f t="shared" si="8"/>
        <v>1.5242926842198841</v>
      </c>
      <c r="P42" s="61">
        <f t="shared" si="9"/>
        <v>0.12220474594816377</v>
      </c>
    </row>
    <row r="43" spans="2:16">
      <c r="B43" s="44">
        <f t="shared" si="2"/>
        <v>24</v>
      </c>
      <c r="C43" s="7">
        <f t="shared" si="0"/>
        <v>1.1159859407981359E-3</v>
      </c>
      <c r="D43" s="24">
        <f>(3*C43*G43*(1-$C$7)/(8*$C$8))^$C$3</f>
        <v>3.9391302876342162E-7</v>
      </c>
      <c r="E43" s="7">
        <f t="shared" si="1"/>
        <v>75357.275067784998</v>
      </c>
      <c r="F43" s="7">
        <v>0.65</v>
      </c>
      <c r="G43" s="7">
        <f t="shared" si="3"/>
        <v>6.9851525361981348E-6</v>
      </c>
      <c r="H43" s="7">
        <f>'SnRough  SnHM '!B28^3</f>
        <v>6.3501386692710313E-2</v>
      </c>
      <c r="I43" s="7">
        <f t="shared" si="4"/>
        <v>72217.388606627297</v>
      </c>
      <c r="J43" s="7">
        <f t="shared" si="5"/>
        <v>34326.363871523034</v>
      </c>
      <c r="K43" s="7">
        <f t="shared" si="6"/>
        <v>59422255.814642042</v>
      </c>
      <c r="L43" s="7">
        <f t="shared" si="7"/>
        <v>60014305.712612428</v>
      </c>
      <c r="M43" s="35">
        <f>((K43+4/3*L43)/$C$11)^0.5</f>
        <v>315.59618196373907</v>
      </c>
      <c r="N43" s="45">
        <f>(L43/$C$11)^0.5</f>
        <v>207.04434603073466</v>
      </c>
      <c r="O43" s="61">
        <f t="shared" si="8"/>
        <v>1.5242926842198843</v>
      </c>
      <c r="P43" s="61">
        <f t="shared" si="9"/>
        <v>0.122204745948164</v>
      </c>
    </row>
    <row r="44" spans="2:16">
      <c r="B44" s="44">
        <f t="shared" si="2"/>
        <v>25</v>
      </c>
      <c r="C44" s="7">
        <f t="shared" si="0"/>
        <v>1.1624853549980583E-3</v>
      </c>
      <c r="D44" s="24">
        <f>(3*C44*G44*(1-$C$7)/(8*$C$8))^$C$3</f>
        <v>4.0196068178775426E-7</v>
      </c>
      <c r="E44" s="7">
        <f t="shared" si="1"/>
        <v>76896.826081135601</v>
      </c>
      <c r="F44" s="7">
        <v>0.65</v>
      </c>
      <c r="G44" s="7">
        <f t="shared" si="3"/>
        <v>7.1251959703452375E-6</v>
      </c>
      <c r="H44" s="7">
        <f>'SnRough  SnHM '!B29^3</f>
        <v>6.477450882132034E-2</v>
      </c>
      <c r="I44" s="7">
        <f t="shared" si="4"/>
        <v>73692.791661088282</v>
      </c>
      <c r="J44" s="7">
        <f t="shared" si="5"/>
        <v>35027.652343478891</v>
      </c>
      <c r="K44" s="7">
        <f t="shared" si="6"/>
        <v>60636253.986321159</v>
      </c>
      <c r="L44" s="7">
        <f t="shared" si="7"/>
        <v>61240399.478506617</v>
      </c>
      <c r="M44" s="35">
        <f>((K44+4/3*L44)/$C$11)^0.5</f>
        <v>318.80370131126062</v>
      </c>
      <c r="N44" s="45">
        <f>(L44/$C$11)^0.5</f>
        <v>209.14861339403515</v>
      </c>
      <c r="O44" s="61">
        <f t="shared" si="8"/>
        <v>1.5242926842198841</v>
      </c>
      <c r="P44" s="61">
        <f t="shared" si="9"/>
        <v>0.12220474594816377</v>
      </c>
    </row>
    <row r="45" spans="2:16">
      <c r="B45" s="44">
        <f t="shared" si="2"/>
        <v>26</v>
      </c>
      <c r="C45" s="7">
        <f t="shared" si="0"/>
        <v>1.2089847691979805E-3</v>
      </c>
      <c r="D45" s="24">
        <f>(3*C45*G45*(1-$C$7)/(8*$C$8))^$C$3</f>
        <v>4.0984559366972088E-7</v>
      </c>
      <c r="E45" s="7">
        <f t="shared" si="1"/>
        <v>78405.244006381385</v>
      </c>
      <c r="F45" s="7">
        <v>0.65</v>
      </c>
      <c r="G45" s="7">
        <f t="shared" si="3"/>
        <v>7.2622895860919556E-6</v>
      </c>
      <c r="H45" s="7">
        <f>'SnRough  SnHM '!B30^3</f>
        <v>6.6020814419017776E-2</v>
      </c>
      <c r="I45" s="7">
        <f t="shared" si="4"/>
        <v>75138.358839448832</v>
      </c>
      <c r="J45" s="7">
        <f t="shared" si="5"/>
        <v>35714.759228988478</v>
      </c>
      <c r="K45" s="7">
        <f t="shared" si="6"/>
        <v>61825702.460257083</v>
      </c>
      <c r="L45" s="7">
        <f t="shared" si="7"/>
        <v>62441698.947292551</v>
      </c>
      <c r="M45" s="35">
        <f>((K45+4/3*L45)/$C$11)^0.5</f>
        <v>321.91536271937684</v>
      </c>
      <c r="N45" s="45">
        <f>(L45/$C$11)^0.5</f>
        <v>211.18999392438172</v>
      </c>
      <c r="O45" s="61">
        <f t="shared" si="8"/>
        <v>1.5242926842198841</v>
      </c>
      <c r="P45" s="61">
        <f t="shared" si="9"/>
        <v>0.12220474594816377</v>
      </c>
    </row>
    <row r="46" spans="2:16">
      <c r="B46" s="44">
        <f t="shared" si="2"/>
        <v>27</v>
      </c>
      <c r="C46" s="7">
        <f t="shared" si="0"/>
        <v>1.2554841833979028E-3</v>
      </c>
      <c r="D46" s="24">
        <f>(3*C46*G46*(1-$C$7)/(8*$C$8))^$C$3</f>
        <v>4.1757705257517032E-7</v>
      </c>
      <c r="E46" s="7">
        <f t="shared" si="1"/>
        <v>79884.305710032568</v>
      </c>
      <c r="F46" s="7">
        <v>0.65</v>
      </c>
      <c r="G46" s="7">
        <f t="shared" si="3"/>
        <v>7.3966012948242286E-6</v>
      </c>
      <c r="H46" s="7">
        <f>'SnRough  SnHM '!B31^3</f>
        <v>6.7241829952947529E-2</v>
      </c>
      <c r="I46" s="7">
        <f t="shared" si="4"/>
        <v>76555.792972114563</v>
      </c>
      <c r="J46" s="7">
        <f t="shared" si="5"/>
        <v>36388.493917275671</v>
      </c>
      <c r="K46" s="7">
        <f t="shared" si="6"/>
        <v>62992002.367478289</v>
      </c>
      <c r="L46" s="7">
        <f t="shared" si="7"/>
        <v>63619619.210079327</v>
      </c>
      <c r="M46" s="35">
        <f>((K46+4/3*L46)/$C$11)^0.5</f>
        <v>324.93753390267261</v>
      </c>
      <c r="N46" s="45">
        <f>(L46/$C$11)^0.5</f>
        <v>213.17266510989785</v>
      </c>
      <c r="O46" s="61">
        <f t="shared" si="8"/>
        <v>1.5242926842198841</v>
      </c>
      <c r="P46" s="61">
        <f t="shared" si="9"/>
        <v>0.12220474594816377</v>
      </c>
    </row>
    <row r="47" spans="2:16">
      <c r="B47" s="44">
        <f t="shared" si="2"/>
        <v>28</v>
      </c>
      <c r="C47" s="7">
        <f t="shared" si="0"/>
        <v>1.3019835975978252E-3</v>
      </c>
      <c r="D47" s="24">
        <f>(3*C47*G47*(1-$C$7)/(8*$C$8))^$C$3</f>
        <v>4.2516349460615589E-7</v>
      </c>
      <c r="E47" s="7">
        <f t="shared" si="1"/>
        <v>81335.625055090699</v>
      </c>
      <c r="F47" s="7">
        <v>0.65</v>
      </c>
      <c r="G47" s="7">
        <f t="shared" si="3"/>
        <v>7.528283624274007E-6</v>
      </c>
      <c r="H47" s="7">
        <f>'SnRough  SnHM '!B32^3</f>
        <v>6.8438942038854603E-2</v>
      </c>
      <c r="I47" s="7">
        <f t="shared" si="4"/>
        <v>77946.640677795251</v>
      </c>
      <c r="J47" s="7">
        <f t="shared" si="5"/>
        <v>37049.591547032476</v>
      </c>
      <c r="K47" s="7">
        <f t="shared" si="6"/>
        <v>64136426.304161355</v>
      </c>
      <c r="L47" s="7">
        <f t="shared" si="7"/>
        <v>64775445.542475201</v>
      </c>
      <c r="M47" s="35">
        <f>((K47+4/3*L47)/$C$11)^0.5</f>
        <v>327.87594237919319</v>
      </c>
      <c r="N47" s="45">
        <f>(L47/$C$11)^0.5</f>
        <v>215.10038444289748</v>
      </c>
      <c r="O47" s="61">
        <f t="shared" si="8"/>
        <v>1.5242926842198841</v>
      </c>
      <c r="P47" s="61">
        <f t="shared" si="9"/>
        <v>0.12220474594816377</v>
      </c>
    </row>
    <row r="48" spans="2:16">
      <c r="B48" s="44">
        <f t="shared" si="2"/>
        <v>29</v>
      </c>
      <c r="C48" s="7">
        <f t="shared" si="0"/>
        <v>1.3484830117977474E-3</v>
      </c>
      <c r="D48" s="24">
        <f>(3*C48*G48*(1-$C$7)/(8*$C$8))^$C$3</f>
        <v>4.3261260940746281E-7</v>
      </c>
      <c r="E48" s="7">
        <f t="shared" si="1"/>
        <v>82760.673104036367</v>
      </c>
      <c r="F48" s="7">
        <v>0.65</v>
      </c>
      <c r="G48" s="7">
        <f t="shared" si="3"/>
        <v>7.6574756238649555E-6</v>
      </c>
      <c r="H48" s="7">
        <f>'SnRough  SnHM '!B33^3</f>
        <v>6.9613414762408676E-2</v>
      </c>
      <c r="I48" s="7">
        <f t="shared" si="4"/>
        <v>79312.311724701518</v>
      </c>
      <c r="J48" s="7">
        <f t="shared" si="5"/>
        <v>37698.722209181702</v>
      </c>
      <c r="K48" s="7">
        <f t="shared" si="6"/>
        <v>65260134.262502939</v>
      </c>
      <c r="L48" s="7">
        <f t="shared" si="7"/>
        <v>65910349.494186014</v>
      </c>
      <c r="M48" s="35">
        <f>((K48+4/3*L48)/$C$11)^0.5</f>
        <v>330.73576014563019</v>
      </c>
      <c r="N48" s="45">
        <f>(L48/$C$11)^0.5</f>
        <v>216.97654497036248</v>
      </c>
      <c r="O48" s="61">
        <f t="shared" si="8"/>
        <v>1.5242926842198841</v>
      </c>
      <c r="P48" s="61">
        <f t="shared" si="9"/>
        <v>0.12220474594816377</v>
      </c>
    </row>
    <row r="49" spans="2:16">
      <c r="B49" s="44">
        <f t="shared" si="2"/>
        <v>30</v>
      </c>
      <c r="C49" s="7">
        <f t="shared" si="0"/>
        <v>1.3949824259976698E-3</v>
      </c>
      <c r="D49" s="24">
        <f>(3*C49*G49*(1-$C$7)/(8*$C$8))^$C$3</f>
        <v>4.3993142951548857E-7</v>
      </c>
      <c r="E49" s="7">
        <f t="shared" si="1"/>
        <v>84160.795211658682</v>
      </c>
      <c r="F49" s="7">
        <v>0.65</v>
      </c>
      <c r="G49" s="7">
        <f t="shared" si="3"/>
        <v>7.7843044768684534E-6</v>
      </c>
      <c r="H49" s="7">
        <f>'SnRough  SnHM '!B34^3</f>
        <v>7.076640433516776E-2</v>
      </c>
      <c r="I49" s="7">
        <f t="shared" si="4"/>
        <v>80654.095411172908</v>
      </c>
      <c r="J49" s="7">
        <f t="shared" si="5"/>
        <v>38336.498732915832</v>
      </c>
      <c r="K49" s="7">
        <f t="shared" si="6"/>
        <v>66364187.109106407</v>
      </c>
      <c r="L49" s="7">
        <f t="shared" si="7"/>
        <v>67025402.501692586</v>
      </c>
      <c r="M49" s="35">
        <f>((K49+4/3*L49)/$C$11)^0.5</f>
        <v>333.52167464873628</v>
      </c>
      <c r="N49" s="45">
        <f>(L49/$C$11)^0.5</f>
        <v>218.80422185417032</v>
      </c>
      <c r="O49" s="61">
        <f t="shared" si="8"/>
        <v>1.5242926842198841</v>
      </c>
      <c r="P49" s="61">
        <f t="shared" si="9"/>
        <v>0.12220474594816377</v>
      </c>
    </row>
    <row r="50" spans="2:16">
      <c r="B50" s="44">
        <f t="shared" si="2"/>
        <v>31</v>
      </c>
      <c r="C50" s="7">
        <f t="shared" si="0"/>
        <v>1.4414818401975922E-3</v>
      </c>
      <c r="D50" s="24">
        <f>(3*C50*G50*(1-$C$7)/(8*$C$8))^$C$3</f>
        <v>4.4712640640780406E-7</v>
      </c>
      <c r="E50" s="7">
        <f t="shared" si="1"/>
        <v>85537.225573666874</v>
      </c>
      <c r="F50" s="7">
        <v>0.65</v>
      </c>
      <c r="G50" s="7">
        <f t="shared" si="3"/>
        <v>7.9088868727031699E-6</v>
      </c>
      <c r="H50" s="7">
        <f>'SnRough  SnHM '!B35^3</f>
        <v>7.1898971570028822E-2</v>
      </c>
      <c r="I50" s="7">
        <f t="shared" si="4"/>
        <v>81973.174508097421</v>
      </c>
      <c r="J50" s="7">
        <f t="shared" si="5"/>
        <v>38963.483312806813</v>
      </c>
      <c r="K50" s="7">
        <f t="shared" si="6"/>
        <v>67449558.057149842</v>
      </c>
      <c r="L50" s="7">
        <f t="shared" si="7"/>
        <v>68121587.474721074</v>
      </c>
      <c r="M50" s="35">
        <f>((K50+4/3*L50)/$C$11)^0.5</f>
        <v>336.23794864944114</v>
      </c>
      <c r="N50" s="45">
        <f>(L50/$C$11)^0.5</f>
        <v>220.58621164446774</v>
      </c>
      <c r="O50" s="61">
        <f t="shared" si="8"/>
        <v>1.5242926842198838</v>
      </c>
      <c r="P50" s="61">
        <f t="shared" si="9"/>
        <v>0.12220474594816361</v>
      </c>
    </row>
    <row r="51" spans="2:16">
      <c r="B51" s="44">
        <f t="shared" si="2"/>
        <v>32</v>
      </c>
      <c r="C51" s="7">
        <f t="shared" si="0"/>
        <v>1.4879812543975143E-3</v>
      </c>
      <c r="D51" s="24">
        <f>(3*C51*G51*(1-$C$7)/(8*$C$8))^$C$3</f>
        <v>4.5420347559588316E-7</v>
      </c>
      <c r="E51" s="7">
        <f t="shared" si="1"/>
        <v>86891.099679212421</v>
      </c>
      <c r="F51" s="7">
        <v>0.65</v>
      </c>
      <c r="G51" s="7">
        <f t="shared" si="3"/>
        <v>8.0313301816129518E-6</v>
      </c>
      <c r="H51" s="7">
        <f>'SnRough  SnHM '!B36^3</f>
        <v>7.3012092560117745E-2</v>
      </c>
      <c r="I51" s="7">
        <f t="shared" si="4"/>
        <v>83270.637192578579</v>
      </c>
      <c r="J51" s="7">
        <f t="shared" si="5"/>
        <v>39580.193181115959</v>
      </c>
      <c r="K51" s="7">
        <f t="shared" si="6"/>
        <v>68517142.485702783</v>
      </c>
      <c r="L51" s="7">
        <f t="shared" si="7"/>
        <v>69199808.713393956</v>
      </c>
      <c r="M51" s="35">
        <f>((K51+4/3*L51)/$C$11)^0.5</f>
        <v>338.88847101702669</v>
      </c>
      <c r="N51" s="45">
        <f>(L51/$C$11)^0.5</f>
        <v>222.32506560278219</v>
      </c>
      <c r="O51" s="61">
        <f t="shared" si="8"/>
        <v>1.5242926842198841</v>
      </c>
      <c r="P51" s="61">
        <f t="shared" si="9"/>
        <v>0.12220474594816377</v>
      </c>
    </row>
    <row r="52" spans="2:16">
      <c r="B52" s="44">
        <f t="shared" si="2"/>
        <v>33</v>
      </c>
      <c r="C52" s="7">
        <f t="shared" si="0"/>
        <v>1.5344806685974369E-3</v>
      </c>
      <c r="D52" s="24">
        <f>(3*C52*G52*(1-$C$7)/(8*$C$8))^$C$3</f>
        <v>4.611681126308825E-7</v>
      </c>
      <c r="E52" s="7">
        <f t="shared" si="1"/>
        <v>88223.4650250384</v>
      </c>
      <c r="F52" s="7">
        <v>0.65</v>
      </c>
      <c r="G52" s="7">
        <f t="shared" si="3"/>
        <v>8.1517334654374052E-6</v>
      </c>
      <c r="H52" s="7">
        <f>'SnRough  SnHM '!B37^3</f>
        <v>7.4106667867612774E-2</v>
      </c>
      <c r="I52" s="7">
        <f t="shared" si="4"/>
        <v>84547.487315661798</v>
      </c>
      <c r="J52" s="7">
        <f t="shared" si="5"/>
        <v>40187.105488248751</v>
      </c>
      <c r="K52" s="7">
        <f t="shared" si="6"/>
        <v>69567766.388265833</v>
      </c>
      <c r="L52" s="7">
        <f t="shared" si="7"/>
        <v>70260900.440946013</v>
      </c>
      <c r="M52" s="35">
        <f>((K52+4/3*L52)/$C$11)^0.5</f>
        <v>341.47680006553242</v>
      </c>
      <c r="N52" s="45">
        <f>(L52/$C$11)^0.5</f>
        <v>224.02311813252351</v>
      </c>
      <c r="O52" s="61">
        <f t="shared" si="8"/>
        <v>1.5242926842198841</v>
      </c>
      <c r="P52" s="61">
        <f t="shared" si="9"/>
        <v>0.12220474594816377</v>
      </c>
    </row>
    <row r="53" spans="2:16">
      <c r="B53" s="44">
        <f t="shared" si="2"/>
        <v>34</v>
      </c>
      <c r="C53" s="7">
        <f t="shared" si="0"/>
        <v>1.5809800827973591E-3</v>
      </c>
      <c r="D53" s="24">
        <f>(3*C53*G53*(1-$C$7)/(8*$C$8))^$C$3</f>
        <v>4.6802538152652644E-7</v>
      </c>
      <c r="E53" s="7">
        <f t="shared" si="1"/>
        <v>89535.290378987673</v>
      </c>
      <c r="F53" s="7">
        <v>0.65</v>
      </c>
      <c r="G53" s="7">
        <f t="shared" si="3"/>
        <v>8.2701883515966202E-6</v>
      </c>
      <c r="H53" s="7">
        <f>'SnRough  SnHM '!B38^3</f>
        <v>7.5183530469060178E-2</v>
      </c>
      <c r="I53" s="7">
        <f t="shared" si="4"/>
        <v>85804.653279863182</v>
      </c>
      <c r="J53" s="7">
        <f t="shared" si="5"/>
        <v>40784.661522421258</v>
      </c>
      <c r="K53" s="7">
        <f t="shared" si="6"/>
        <v>70602193.677421242</v>
      </c>
      <c r="L53" s="7">
        <f t="shared" si="7"/>
        <v>71305634.181154236</v>
      </c>
      <c r="M53" s="35">
        <f>((K53+4/3*L53)/$C$11)^0.5</f>
        <v>344.00620071822925</v>
      </c>
      <c r="N53" s="45">
        <f>(L53/$C$11)^0.5</f>
        <v>225.68251116043885</v>
      </c>
      <c r="O53" s="61">
        <f t="shared" si="8"/>
        <v>1.5242926842198841</v>
      </c>
      <c r="P53" s="61">
        <f t="shared" si="9"/>
        <v>0.12220474594816377</v>
      </c>
    </row>
    <row r="54" spans="2:16">
      <c r="B54" s="44">
        <f t="shared" si="2"/>
        <v>35</v>
      </c>
      <c r="C54" s="7">
        <f t="shared" si="0"/>
        <v>1.6274794969972817E-3</v>
      </c>
      <c r="D54" s="24">
        <f>(3*C54*G54*(1-$C$7)/(8*$C$8))^$C$3</f>
        <v>4.7477997681751765E-7</v>
      </c>
      <c r="E54" s="7">
        <f t="shared" si="1"/>
        <v>90827.473825959896</v>
      </c>
      <c r="F54" s="7">
        <v>0.65</v>
      </c>
      <c r="G54" s="7">
        <f t="shared" si="3"/>
        <v>8.3867797922605764E-6</v>
      </c>
      <c r="H54" s="7">
        <f>'SnRough  SnHM '!B39^3</f>
        <v>7.6243452656914332E-2</v>
      </c>
      <c r="I54" s="7">
        <f t="shared" si="4"/>
        <v>87042.995749878231</v>
      </c>
      <c r="J54" s="7">
        <f t="shared" si="5"/>
        <v>41373.270374713618</v>
      </c>
      <c r="K54" s="7">
        <f t="shared" si="6"/>
        <v>71621132.52939488</v>
      </c>
      <c r="L54" s="7">
        <f t="shared" si="7"/>
        <v>72334725.166113719</v>
      </c>
      <c r="M54" s="35">
        <f>((K54+4/3*L54)/$C$11)^0.5</f>
        <v>346.47967653331193</v>
      </c>
      <c r="N54" s="45">
        <f>(L54/$C$11)^0.5</f>
        <v>227.30521514681175</v>
      </c>
      <c r="O54" s="61">
        <f t="shared" si="8"/>
        <v>1.5242926842198841</v>
      </c>
      <c r="P54" s="61">
        <f t="shared" si="9"/>
        <v>0.12220474594816377</v>
      </c>
    </row>
    <row r="55" spans="2:16">
      <c r="B55" s="44">
        <f t="shared" si="2"/>
        <v>36</v>
      </c>
      <c r="C55" s="7">
        <f t="shared" si="0"/>
        <v>1.6739789111972036E-3</v>
      </c>
      <c r="D55" s="24">
        <f>(3*C55*G55*(1-$C$7)/(8*$C$8))^$C$3</f>
        <v>4.8143626024702719E-7</v>
      </c>
      <c r="E55" s="7">
        <f t="shared" si="1"/>
        <v>92100.8497863878</v>
      </c>
      <c r="F55" s="7">
        <v>0.65</v>
      </c>
      <c r="G55" s="7">
        <f t="shared" si="3"/>
        <v>8.5015867266215777E-6</v>
      </c>
      <c r="H55" s="7">
        <f>'SnRough  SnHM '!B40^3</f>
        <v>7.7287152060196165E-2</v>
      </c>
      <c r="I55" s="7">
        <f t="shared" si="4"/>
        <v>88263.314378621653</v>
      </c>
      <c r="J55" s="7">
        <f t="shared" si="5"/>
        <v>41953.312136090739</v>
      </c>
      <c r="K55" s="7">
        <f t="shared" si="6"/>
        <v>72625240.918408394</v>
      </c>
      <c r="L55" s="7">
        <f t="shared" si="7"/>
        <v>73348837.92573075</v>
      </c>
      <c r="M55" s="35">
        <f>((K55+4/3*L55)/$C$11)^0.5</f>
        <v>348.89999742665663</v>
      </c>
      <c r="N55" s="45">
        <f>(L55/$C$11)^0.5</f>
        <v>228.89304727275504</v>
      </c>
      <c r="O55" s="61">
        <f t="shared" si="8"/>
        <v>1.5242926842198843</v>
      </c>
      <c r="P55" s="61">
        <f t="shared" si="9"/>
        <v>0.122204745948164</v>
      </c>
    </row>
    <row r="56" spans="2:16">
      <c r="B56" s="44">
        <f t="shared" si="2"/>
        <v>37</v>
      </c>
      <c r="C56" s="7">
        <f t="shared" si="0"/>
        <v>1.7204783253971262E-3</v>
      </c>
      <c r="D56" s="24">
        <f>(3*C56*G56*(1-$C$7)/(8*$C$8))^$C$3</f>
        <v>4.8799829289855942E-7</v>
      </c>
      <c r="E56" s="7">
        <f t="shared" si="1"/>
        <v>93356.195163202661</v>
      </c>
      <c r="F56" s="7">
        <v>0.65</v>
      </c>
      <c r="G56" s="7">
        <f t="shared" si="3"/>
        <v>8.6146826609724888E-6</v>
      </c>
      <c r="H56" s="7">
        <f>'SnRough  SnHM '!B41^3</f>
        <v>7.8315296917931709E-2</v>
      </c>
      <c r="I56" s="7">
        <f t="shared" si="4"/>
        <v>89466.35369806923</v>
      </c>
      <c r="J56" s="7">
        <f t="shared" si="5"/>
        <v>42525.140697436931</v>
      </c>
      <c r="K56" s="7">
        <f t="shared" si="6"/>
        <v>73615131.463809907</v>
      </c>
      <c r="L56" s="7">
        <f t="shared" si="7"/>
        <v>74348591.183147684</v>
      </c>
      <c r="M56" s="35">
        <f>((K56+4/3*L56)/$C$11)^0.5</f>
        <v>351.26972377227798</v>
      </c>
      <c r="N56" s="45">
        <f>(L56/$C$11)^0.5</f>
        <v>230.44768725112257</v>
      </c>
      <c r="O56" s="61">
        <f t="shared" si="8"/>
        <v>1.5242926842198841</v>
      </c>
      <c r="P56" s="61">
        <f t="shared" si="9"/>
        <v>0.12220474594816377</v>
      </c>
    </row>
    <row r="57" spans="2:16">
      <c r="B57" s="44">
        <f t="shared" si="2"/>
        <v>38</v>
      </c>
      <c r="C57" s="7">
        <f t="shared" si="0"/>
        <v>1.7669777395970484E-3</v>
      </c>
      <c r="D57" s="24">
        <f>(3*C57*G57*(1-$C$7)/(8*$C$8))^$C$3</f>
        <v>4.9446986344513491E-7</v>
      </c>
      <c r="E57" s="7">
        <f t="shared" si="1"/>
        <v>94594.234746025802</v>
      </c>
      <c r="F57" s="7">
        <v>0.65</v>
      </c>
      <c r="G57" s="7">
        <f t="shared" si="3"/>
        <v>8.7261361787284474E-6</v>
      </c>
      <c r="H57" s="7">
        <f>'SnRough  SnHM '!B42^3</f>
        <v>7.932851071571316E-2</v>
      </c>
      <c r="I57" s="7">
        <f t="shared" si="4"/>
        <v>90652.808298274744</v>
      </c>
      <c r="J57" s="7">
        <f t="shared" si="5"/>
        <v>43089.086211245776</v>
      </c>
      <c r="K57" s="7">
        <f t="shared" si="6"/>
        <v>74591375.691497192</v>
      </c>
      <c r="L57" s="7">
        <f t="shared" si="7"/>
        <v>75334562.158624575</v>
      </c>
      <c r="M57" s="35">
        <f>((K57+4/3*L57)/$C$11)^0.5</f>
        <v>353.59122743810838</v>
      </c>
      <c r="N57" s="45">
        <f>(L57/$C$11)^0.5</f>
        <v>231.97069112686347</v>
      </c>
      <c r="O57" s="61">
        <f t="shared" si="8"/>
        <v>1.5242926842198841</v>
      </c>
      <c r="P57" s="61">
        <f t="shared" si="9"/>
        <v>0.12220474594816377</v>
      </c>
    </row>
    <row r="58" spans="2:16">
      <c r="B58" s="44">
        <f t="shared" si="2"/>
        <v>39</v>
      </c>
      <c r="C58" s="7">
        <f t="shared" si="0"/>
        <v>1.8134771537969708E-3</v>
      </c>
      <c r="D58" s="24">
        <f>(3*C58*G58*(1-$C$7)/(8*$C$8))^$C$3</f>
        <v>5.0085451307433593E-7</v>
      </c>
      <c r="E58" s="7">
        <f t="shared" si="1"/>
        <v>95815.645979438181</v>
      </c>
      <c r="F58" s="7">
        <v>0.65</v>
      </c>
      <c r="G58" s="7">
        <f t="shared" si="3"/>
        <v>8.8360113904660085E-6</v>
      </c>
      <c r="H58" s="7">
        <f>'SnRough  SnHM '!B43^3</f>
        <v>8.0327376276963708E-2</v>
      </c>
      <c r="I58" s="7">
        <f t="shared" si="4"/>
        <v>91823.327396961598</v>
      </c>
      <c r="J58" s="7">
        <f t="shared" si="5"/>
        <v>43645.457263638062</v>
      </c>
      <c r="K58" s="7">
        <f t="shared" si="6"/>
        <v>75554507.793891057</v>
      </c>
      <c r="L58" s="7">
        <f t="shared" si="7"/>
        <v>76307290.366974622</v>
      </c>
      <c r="M58" s="35">
        <f>((K58+4/3*L58)/$C$11)^0.5</f>
        <v>355.86671021658401</v>
      </c>
      <c r="N58" s="45">
        <f>(L58/$C$11)^0.5</f>
        <v>233.46350336826069</v>
      </c>
      <c r="O58" s="61">
        <f t="shared" si="8"/>
        <v>1.5242926842198841</v>
      </c>
      <c r="P58" s="61">
        <f t="shared" si="9"/>
        <v>0.12220474594816377</v>
      </c>
    </row>
    <row r="59" spans="2:16">
      <c r="B59" s="44">
        <f t="shared" si="2"/>
        <v>40</v>
      </c>
      <c r="C59" s="7">
        <f t="shared" si="0"/>
        <v>1.859976567996893E-3</v>
      </c>
      <c r="D59" s="24">
        <f>(3*C59*G59*(1-$C$7)/(8*$C$8))^$C$3</f>
        <v>5.0715555755514891E-7</v>
      </c>
      <c r="E59" s="7">
        <f t="shared" si="1"/>
        <v>97021.063184463259</v>
      </c>
      <c r="F59" s="7">
        <v>0.65</v>
      </c>
      <c r="G59" s="7">
        <f t="shared" si="3"/>
        <v>8.9443683323841339E-6</v>
      </c>
      <c r="H59" s="7">
        <f>'SnRough  SnHM '!B44^3</f>
        <v>8.1312439385310312E-2</v>
      </c>
      <c r="I59" s="7">
        <f t="shared" si="4"/>
        <v>92978.518885110636</v>
      </c>
      <c r="J59" s="7">
        <f t="shared" si="5"/>
        <v>44194.542797310358</v>
      </c>
      <c r="K59" s="7">
        <f t="shared" si="6"/>
        <v>76505027.958744943</v>
      </c>
      <c r="L59" s="7">
        <f t="shared" si="7"/>
        <v>77267280.979540482</v>
      </c>
      <c r="M59" s="35">
        <f>((K59+4/3*L59)/$C$11)^0.5</f>
        <v>358.09822003068109</v>
      </c>
      <c r="N59" s="45">
        <f>(L59/$C$11)^0.5</f>
        <v>234.92746749877091</v>
      </c>
      <c r="O59" s="61">
        <f t="shared" si="8"/>
        <v>1.5242926842198841</v>
      </c>
      <c r="P59" s="61">
        <f t="shared" si="9"/>
        <v>0.12220474594816377</v>
      </c>
    </row>
    <row r="60" spans="2:16">
      <c r="B60" s="44">
        <f t="shared" si="2"/>
        <v>41</v>
      </c>
      <c r="C60" s="7">
        <f t="shared" si="0"/>
        <v>1.9064759821968153E-3</v>
      </c>
      <c r="D60" s="24">
        <f>(3*C60*G60*(1-$C$7)/(8*$C$8))^$C$3</f>
        <v>5.133761068373437E-7</v>
      </c>
      <c r="E60" s="7">
        <f t="shared" si="1"/>
        <v>98211.08130801357</v>
      </c>
      <c r="F60" s="7">
        <v>0.65</v>
      </c>
      <c r="G60" s="7">
        <f t="shared" si="3"/>
        <v>9.0512633202353405E-6</v>
      </c>
      <c r="H60" s="7">
        <f>'SnRough  SnHM '!B45^3</f>
        <v>8.2284212002139451E-2</v>
      </c>
      <c r="I60" s="7">
        <f t="shared" si="4"/>
        <v>94118.952920179683</v>
      </c>
      <c r="J60" s="7">
        <f t="shared" si="5"/>
        <v>44736.613819463848</v>
      </c>
      <c r="K60" s="7">
        <f t="shared" si="6"/>
        <v>77443405.325735182</v>
      </c>
      <c r="L60" s="7">
        <f t="shared" si="7"/>
        <v>78215007.810242057</v>
      </c>
      <c r="M60" s="35">
        <f>((K60+4/3*L60)/$C$11)^0.5</f>
        <v>360.28766523239847</v>
      </c>
      <c r="N60" s="45">
        <f>(L60/$C$11)^0.5</f>
        <v>236.36383547742975</v>
      </c>
      <c r="O60" s="61">
        <f t="shared" si="8"/>
        <v>1.5242926842198841</v>
      </c>
      <c r="P60" s="61">
        <f t="shared" si="9"/>
        <v>0.12220474594816377</v>
      </c>
    </row>
    <row r="61" spans="2:16">
      <c r="B61" s="44">
        <f t="shared" si="2"/>
        <v>42</v>
      </c>
      <c r="C61" s="7">
        <f t="shared" si="0"/>
        <v>1.9529753963967377E-3</v>
      </c>
      <c r="D61" s="24">
        <f>(3*C61*G61*(1-$C$7)/(8*$C$8))^$C$3</f>
        <v>5.1951908251244883E-7</v>
      </c>
      <c r="E61" s="7">
        <f t="shared" si="1"/>
        <v>99386.259263251064</v>
      </c>
      <c r="F61" s="7">
        <v>0.65</v>
      </c>
      <c r="G61" s="7">
        <f t="shared" si="3"/>
        <v>9.156749264663629E-6</v>
      </c>
      <c r="H61" s="7">
        <f>'SnRough  SnHM '!B46^3</f>
        <v>8.3243175133305716E-2</v>
      </c>
      <c r="I61" s="7">
        <f t="shared" si="4"/>
        <v>95245.165127282278</v>
      </c>
      <c r="J61" s="7">
        <f t="shared" si="5"/>
        <v>45271.92492338828</v>
      </c>
      <c r="K61" s="7">
        <f t="shared" si="6"/>
        <v>78370080.620469972</v>
      </c>
      <c r="L61" s="7">
        <f t="shared" si="7"/>
        <v>79150915.975829303</v>
      </c>
      <c r="M61" s="35">
        <f>((K61+4/3*L61)/$C$11)^0.5</f>
        <v>362.43682725891205</v>
      </c>
      <c r="N61" s="45">
        <f>(L61/$C$11)^0.5</f>
        <v>237.77377600182024</v>
      </c>
      <c r="O61" s="61">
        <f t="shared" si="8"/>
        <v>1.5242926842198841</v>
      </c>
      <c r="P61" s="61">
        <f t="shared" si="9"/>
        <v>0.12220474594816377</v>
      </c>
    </row>
    <row r="62" spans="2:16">
      <c r="B62" s="44">
        <f t="shared" si="2"/>
        <v>43</v>
      </c>
      <c r="C62" s="7">
        <f t="shared" si="0"/>
        <v>1.9994748105966603E-3</v>
      </c>
      <c r="D62" s="24">
        <f>(3*C62*G62*(1-$C$7)/(8*$C$8))^$C$3</f>
        <v>5.2558723341480575E-7</v>
      </c>
      <c r="E62" s="7">
        <f t="shared" si="1"/>
        <v>100547.12291413675</v>
      </c>
      <c r="F62" s="7">
        <v>0.65</v>
      </c>
      <c r="G62" s="7">
        <f t="shared" si="3"/>
        <v>9.2608759529725435E-6</v>
      </c>
      <c r="H62" s="7">
        <f>'SnRough  SnHM '!B47^3</f>
        <v>8.4189781390659482E-2</v>
      </c>
      <c r="I62" s="7">
        <f t="shared" si="4"/>
        <v>96357.659459381059</v>
      </c>
      <c r="J62" s="7">
        <f t="shared" si="5"/>
        <v>45800.715647969053</v>
      </c>
      <c r="K62" s="7">
        <f t="shared" si="6"/>
        <v>79285468.507927403</v>
      </c>
      <c r="L62" s="7">
        <f t="shared" si="7"/>
        <v>80075424.272768736</v>
      </c>
      <c r="M62" s="35">
        <f>((K62+4/3*L62)/$C$11)^0.5</f>
        <v>364.54737186937825</v>
      </c>
      <c r="N62" s="45">
        <f>(L62/$C$11)^0.5</f>
        <v>239.1583818798878</v>
      </c>
      <c r="O62" s="61">
        <f t="shared" si="8"/>
        <v>1.5242926842198841</v>
      </c>
      <c r="P62" s="61">
        <f t="shared" si="9"/>
        <v>0.12220474594816377</v>
      </c>
    </row>
    <row r="63" spans="2:16">
      <c r="B63" s="44">
        <f t="shared" si="2"/>
        <v>44</v>
      </c>
      <c r="C63" s="7">
        <f t="shared" si="0"/>
        <v>2.0459742247965823E-3</v>
      </c>
      <c r="D63" s="24">
        <f>(3*C63*G63*(1-$C$7)/(8*$C$8))^$C$3</f>
        <v>5.3158314959925399E-7</v>
      </c>
      <c r="E63" s="7">
        <f t="shared" si="1"/>
        <v>101694.16774942249</v>
      </c>
      <c r="F63" s="7">
        <v>0.65</v>
      </c>
      <c r="G63" s="7">
        <f t="shared" si="3"/>
        <v>9.3636903015915298E-6</v>
      </c>
      <c r="H63" s="7">
        <f>'SnRough  SnHM '!B48^3</f>
        <v>8.5124457287195726E-2</v>
      </c>
      <c r="I63" s="7">
        <f t="shared" si="4"/>
        <v>97456.910759863225</v>
      </c>
      <c r="J63" s="7">
        <f t="shared" si="5"/>
        <v>46323.211695730242</v>
      </c>
      <c r="K63" s="7">
        <f t="shared" si="6"/>
        <v>80189959.701005995</v>
      </c>
      <c r="L63" s="7">
        <f t="shared" si="7"/>
        <v>80988927.306802139</v>
      </c>
      <c r="M63" s="35">
        <f>((K63+4/3*L63)/$C$11)^0.5</f>
        <v>366.62085915062124</v>
      </c>
      <c r="N63" s="45">
        <f>(L63/$C$11)^0.5</f>
        <v>240.51867659409103</v>
      </c>
      <c r="O63" s="61">
        <f t="shared" si="8"/>
        <v>1.5242926842198841</v>
      </c>
      <c r="P63" s="61">
        <f t="shared" si="9"/>
        <v>0.12220474594816377</v>
      </c>
    </row>
    <row r="64" spans="2:16">
      <c r="B64" s="44">
        <f t="shared" si="2"/>
        <v>45</v>
      </c>
      <c r="C64" s="7">
        <f t="shared" si="0"/>
        <v>2.0924736389965047E-3</v>
      </c>
      <c r="D64" s="24">
        <f>(3*C64*G64*(1-$C$7)/(8*$C$8))^$C$3</f>
        <v>5.3750927489728531E-7</v>
      </c>
      <c r="E64" s="7">
        <f t="shared" si="1"/>
        <v>102827.86128469805</v>
      </c>
      <c r="F64" s="7">
        <v>0.65</v>
      </c>
      <c r="G64" s="7">
        <f t="shared" si="3"/>
        <v>9.4652365828818117E-6</v>
      </c>
      <c r="H64" s="7">
        <f>'SnRough  SnHM '!B49^3</f>
        <v>8.6047605298925564E-2</v>
      </c>
      <c r="I64" s="7">
        <f t="shared" si="4"/>
        <v>98543.367064502308</v>
      </c>
      <c r="J64" s="7">
        <f t="shared" si="5"/>
        <v>46839.626027002916</v>
      </c>
      <c r="K64" s="7">
        <f t="shared" si="6"/>
        <v>81083922.854635864</v>
      </c>
      <c r="L64" s="7">
        <f t="shared" si="7"/>
        <v>81891797.405929759</v>
      </c>
      <c r="M64" s="35">
        <f>((K64+4/3*L64)/$C$11)^0.5</f>
        <v>368.65875245131332</v>
      </c>
      <c r="N64" s="45">
        <f>(L64/$C$11)^0.5</f>
        <v>241.85562016259937</v>
      </c>
      <c r="O64" s="61">
        <f t="shared" si="8"/>
        <v>1.5242926842198841</v>
      </c>
      <c r="P64" s="61">
        <f t="shared" si="9"/>
        <v>0.12220474594816377</v>
      </c>
    </row>
    <row r="65" spans="2:16">
      <c r="B65" s="44">
        <f t="shared" si="2"/>
        <v>46</v>
      </c>
      <c r="C65" s="7">
        <f t="shared" si="0"/>
        <v>2.138973053196427E-3</v>
      </c>
      <c r="D65" s="24">
        <f>(3*C65*G65*(1-$C$7)/(8*$C$8))^$C$3</f>
        <v>5.433679182244876E-7</v>
      </c>
      <c r="E65" s="7">
        <f t="shared" si="1"/>
        <v>103948.64522555415</v>
      </c>
      <c r="F65" s="7">
        <v>0.65</v>
      </c>
      <c r="G65" s="7">
        <f t="shared" si="3"/>
        <v>9.5655566294008554E-6</v>
      </c>
      <c r="H65" s="7">
        <f>'SnRough  SnHM '!B50^3</f>
        <v>8.6959605721825955E-2</v>
      </c>
      <c r="I65" s="7">
        <f t="shared" si="4"/>
        <v>99617.451674489392</v>
      </c>
      <c r="J65" s="7">
        <f t="shared" si="5"/>
        <v>47350.159845278322</v>
      </c>
      <c r="K65" s="7">
        <f t="shared" si="6"/>
        <v>81967706.271520123</v>
      </c>
      <c r="L65" s="7">
        <f t="shared" si="7"/>
        <v>82784386.343146801</v>
      </c>
      <c r="M65" s="35">
        <f>((K65+4/3*L65)/$C$11)^0.5</f>
        <v>370.66242638049141</v>
      </c>
      <c r="N65" s="45">
        <f>(L65/$C$11)^0.5</f>
        <v>243.17011438665554</v>
      </c>
      <c r="O65" s="61">
        <f t="shared" si="8"/>
        <v>1.5242926842198841</v>
      </c>
      <c r="P65" s="61">
        <f t="shared" si="9"/>
        <v>0.12220474594816377</v>
      </c>
    </row>
    <row r="66" spans="2:16">
      <c r="B66" s="44">
        <f t="shared" si="2"/>
        <v>47</v>
      </c>
      <c r="C66" s="7">
        <f t="shared" si="0"/>
        <v>2.1854724673963494E-3</v>
      </c>
      <c r="D66" s="24">
        <f>(3*C66*G66*(1-$C$7)/(8*$C$8))^$C$3</f>
        <v>5.4916126378777691E-7</v>
      </c>
      <c r="E66" s="7">
        <f t="shared" si="1"/>
        <v>105056.93742027036</v>
      </c>
      <c r="F66" s="7">
        <v>0.65</v>
      </c>
      <c r="G66" s="7">
        <f t="shared" si="3"/>
        <v>9.6646900183041534E-6</v>
      </c>
      <c r="H66" s="7">
        <f>'SnRough  SnHM '!B51^3</f>
        <v>8.7860818348219571E-2</v>
      </c>
      <c r="I66" s="7">
        <f t="shared" si="4"/>
        <v>100679.5650277591</v>
      </c>
      <c r="J66" s="7">
        <f t="shared" si="5"/>
        <v>47855.003486686219</v>
      </c>
      <c r="K66" s="7">
        <f t="shared" si="6"/>
        <v>82841639.441908225</v>
      </c>
      <c r="L66" s="7">
        <f t="shared" si="7"/>
        <v>83667026.891557962</v>
      </c>
      <c r="M66" s="35">
        <f>((K66+4/3*L66)/$C$11)^0.5</f>
        <v>372.63317398646586</v>
      </c>
      <c r="N66" s="45">
        <f>(L66/$C$11)^0.5</f>
        <v>244.46300756024121</v>
      </c>
      <c r="O66" s="61">
        <f t="shared" si="8"/>
        <v>1.5242926842198841</v>
      </c>
      <c r="P66" s="61">
        <f t="shared" si="9"/>
        <v>0.12220474594816377</v>
      </c>
    </row>
    <row r="67" spans="2:16">
      <c r="B67" s="44">
        <f t="shared" si="2"/>
        <v>48</v>
      </c>
      <c r="C67" s="7">
        <f t="shared" si="0"/>
        <v>2.2319718815962718E-3</v>
      </c>
      <c r="D67" s="24">
        <f>(3*C67*G67*(1-$C$7)/(8*$C$8))^$C$3</f>
        <v>5.5489138032055395E-7</v>
      </c>
      <c r="E67" s="7">
        <f t="shared" si="1"/>
        <v>106153.13362654074</v>
      </c>
      <c r="F67" s="7">
        <v>0.65</v>
      </c>
      <c r="G67" s="7">
        <f t="shared" si="3"/>
        <v>9.7626742381969636E-6</v>
      </c>
      <c r="H67" s="7">
        <f>'SnRough  SnHM '!B52^3</f>
        <v>8.8751583983608759E-2</v>
      </c>
      <c r="I67" s="7">
        <f t="shared" si="4"/>
        <v>101730.08639210156</v>
      </c>
      <c r="J67" s="7">
        <f t="shared" si="5"/>
        <v>48354.337224764902</v>
      </c>
      <c r="K67" s="7">
        <f t="shared" si="6"/>
        <v>83706034.436730504</v>
      </c>
      <c r="L67" s="7">
        <f t="shared" si="7"/>
        <v>84540034.231392637</v>
      </c>
      <c r="M67" s="35">
        <f>((K67+4/3*L67)/$C$11)^0.5</f>
        <v>374.57221321565845</v>
      </c>
      <c r="N67" s="45">
        <f>(L67/$C$11)^0.5</f>
        <v>245.73509870734588</v>
      </c>
      <c r="O67" s="61">
        <f t="shared" si="8"/>
        <v>1.5242926842198843</v>
      </c>
      <c r="P67" s="61">
        <f t="shared" si="9"/>
        <v>0.122204745948164</v>
      </c>
    </row>
    <row r="68" spans="2:16">
      <c r="B68" s="44">
        <f t="shared" si="2"/>
        <v>49</v>
      </c>
      <c r="C68" s="7">
        <f t="shared" si="0"/>
        <v>2.2784712957961942E-3</v>
      </c>
      <c r="D68" s="24">
        <f>(3*C68*G68*(1-$C$7)/(8*$C$8))^$C$3</f>
        <v>5.6056022945653013E-7</v>
      </c>
      <c r="E68" s="7">
        <f t="shared" si="1"/>
        <v>107237.60911342315</v>
      </c>
      <c r="F68" s="7">
        <v>0.65</v>
      </c>
      <c r="G68" s="7">
        <f t="shared" si="3"/>
        <v>9.8595448404345925E-6</v>
      </c>
      <c r="H68" s="7">
        <f>'SnRough  SnHM '!B53^3</f>
        <v>8.9632225822132663E-2</v>
      </c>
      <c r="I68" s="7">
        <f t="shared" si="4"/>
        <v>102769.37540036386</v>
      </c>
      <c r="J68" s="7">
        <f t="shared" si="5"/>
        <v>48848.332000172952</v>
      </c>
      <c r="K68" s="7">
        <f t="shared" si="6"/>
        <v>84561187.170799896</v>
      </c>
      <c r="L68" s="7">
        <f t="shared" si="7"/>
        <v>85403707.225792319</v>
      </c>
      <c r="M68" s="35">
        <f>((K68+4/3*L68)/$C$11)^0.5</f>
        <v>376.48069273696746</v>
      </c>
      <c r="N68" s="45">
        <f>(L68/$C$11)^0.5</f>
        <v>246.98714140299506</v>
      </c>
      <c r="O68" s="61">
        <f t="shared" si="8"/>
        <v>1.5242926842198843</v>
      </c>
      <c r="P68" s="61">
        <f t="shared" si="9"/>
        <v>0.122204745948164</v>
      </c>
    </row>
    <row r="69" spans="2:16">
      <c r="B69" s="44">
        <f t="shared" si="2"/>
        <v>50</v>
      </c>
      <c r="C69" s="7">
        <f t="shared" si="0"/>
        <v>2.3249707099961166E-3</v>
      </c>
      <c r="D69" s="24">
        <f>(3*C69*G69*(1-$C$7)/(8*$C$8))^$C$3</f>
        <v>5.6616967333851108E-7</v>
      </c>
      <c r="E69" s="7">
        <f t="shared" si="1"/>
        <v>108310.72011693256</v>
      </c>
      <c r="F69" s="7">
        <v>0.65</v>
      </c>
      <c r="G69" s="7">
        <f t="shared" si="3"/>
        <v>9.9553355766085666E-6</v>
      </c>
      <c r="H69" s="7">
        <f>'SnRough  SnHM '!B54^3</f>
        <v>9.0503050696441517E-2</v>
      </c>
      <c r="I69" s="7">
        <f t="shared" si="4"/>
        <v>103797.77344539372</v>
      </c>
      <c r="J69" s="7">
        <f t="shared" si="5"/>
        <v>49337.150083733766</v>
      </c>
      <c r="K69" s="7">
        <f t="shared" si="6"/>
        <v>85407378.550606072</v>
      </c>
      <c r="L69" s="7">
        <f t="shared" si="7"/>
        <v>86258329.580040827</v>
      </c>
      <c r="M69" s="35">
        <f>((K69+4/3*L69)/$C$11)^0.5</f>
        <v>378.35969720560803</v>
      </c>
      <c r="N69" s="45">
        <f>(L69/$C$11)^0.5</f>
        <v>248.2198472265504</v>
      </c>
      <c r="O69" s="61">
        <f t="shared" si="8"/>
        <v>1.5242926842198841</v>
      </c>
      <c r="P69" s="61">
        <f t="shared" si="9"/>
        <v>0.12220474594816377</v>
      </c>
    </row>
    <row r="70" spans="2:16">
      <c r="B70" s="44">
        <f t="shared" si="2"/>
        <v>51</v>
      </c>
      <c r="C70" s="7">
        <f t="shared" si="0"/>
        <v>2.3714701241960385E-3</v>
      </c>
      <c r="D70" s="24">
        <f>(3*C70*G70*(1-$C$7)/(8*$C$8))^$C$3</f>
        <v>5.7172148154581825E-7</v>
      </c>
      <c r="E70" s="7">
        <f t="shared" si="1"/>
        <v>109372.80516528698</v>
      </c>
      <c r="F70" s="7">
        <v>0.65</v>
      </c>
      <c r="G70" s="7">
        <f t="shared" si="3"/>
        <v>1.0050078523729828E-5</v>
      </c>
      <c r="H70" s="7">
        <f>'SnRough  SnHM '!B55^3</f>
        <v>9.1364350215725698E-2</v>
      </c>
      <c r="I70" s="7">
        <f t="shared" si="4"/>
        <v>104815.60495006668</v>
      </c>
      <c r="J70" s="7">
        <f t="shared" si="5"/>
        <v>49820.945680104815</v>
      </c>
      <c r="K70" s="7">
        <f t="shared" si="6"/>
        <v>86244875.519325465</v>
      </c>
      <c r="L70" s="7">
        <f t="shared" si="7"/>
        <v>87104170.896986023</v>
      </c>
      <c r="M70" s="35">
        <f>((K70+4/3*L70)/$C$11)^0.5</f>
        <v>380.21025203041103</v>
      </c>
      <c r="N70" s="45">
        <f>(L70/$C$11)^0.5</f>
        <v>249.43388888925776</v>
      </c>
      <c r="O70" s="61">
        <f t="shared" si="8"/>
        <v>1.5242926842198841</v>
      </c>
      <c r="P70" s="61">
        <f t="shared" si="9"/>
        <v>0.12220474594816377</v>
      </c>
    </row>
    <row r="71" spans="2:16">
      <c r="B71" s="44">
        <f t="shared" si="2"/>
        <v>52</v>
      </c>
      <c r="C71" s="7">
        <f t="shared" si="0"/>
        <v>2.4179695383959609E-3</v>
      </c>
      <c r="D71" s="24">
        <f>(3*C71*G71*(1-$C$7)/(8*$C$8))^$C$3</f>
        <v>5.7721733741349804E-7</v>
      </c>
      <c r="E71" s="7">
        <f t="shared" si="1"/>
        <v>110424.18628779962</v>
      </c>
      <c r="F71" s="7">
        <v>0.65</v>
      </c>
      <c r="G71" s="7">
        <f t="shared" si="3"/>
        <v>1.0143804198427724E-5</v>
      </c>
      <c r="H71" s="7">
        <f>'SnRough  SnHM '!B56^3</f>
        <v>9.2216401803888404E-2</v>
      </c>
      <c r="I71" s="7">
        <f t="shared" si="4"/>
        <v>105823.17852580798</v>
      </c>
      <c r="J71" s="7">
        <f t="shared" si="5"/>
        <v>50299.865478446198</v>
      </c>
      <c r="K71" s="7">
        <f t="shared" si="6"/>
        <v>87073932.010081455</v>
      </c>
      <c r="L71" s="7">
        <f t="shared" si="7"/>
        <v>87941487.639797986</v>
      </c>
      <c r="M71" s="35">
        <f>((K71+4/3*L71)/$C$11)^0.5</f>
        <v>382.03332770018284</v>
      </c>
      <c r="N71" s="45">
        <f>(L71/$C$11)^0.5</f>
        <v>250.6299030725213</v>
      </c>
      <c r="O71" s="61">
        <f t="shared" si="8"/>
        <v>1.5242926842198841</v>
      </c>
      <c r="P71" s="61">
        <f t="shared" si="9"/>
        <v>0.12220474594816377</v>
      </c>
    </row>
    <row r="72" spans="2:16">
      <c r="B72" s="44">
        <f t="shared" si="2"/>
        <v>53</v>
      </c>
      <c r="C72" s="7">
        <f t="shared" si="0"/>
        <v>2.4644689525958833E-3</v>
      </c>
      <c r="D72" s="24">
        <f>(3*C72*G72*(1-$C$7)/(8*$C$8))^$C$3</f>
        <v>5.8265884380735066E-7</v>
      </c>
      <c r="E72" s="7">
        <f t="shared" si="1"/>
        <v>111465.17011966708</v>
      </c>
      <c r="F72" s="7">
        <v>0.65</v>
      </c>
      <c r="G72" s="7">
        <f t="shared" si="3"/>
        <v>1.0236541661322078E-5</v>
      </c>
      <c r="H72" s="7">
        <f>'SnRough  SnHM '!B57^3</f>
        <v>9.305946964838252E-2</v>
      </c>
      <c r="I72" s="7">
        <f t="shared" si="4"/>
        <v>106820.78803134762</v>
      </c>
      <c r="J72" s="7">
        <f t="shared" si="5"/>
        <v>50774.04915566797</v>
      </c>
      <c r="K72" s="7">
        <f t="shared" si="6"/>
        <v>87894789.817114577</v>
      </c>
      <c r="L72" s="7">
        <f t="shared" si="7"/>
        <v>88770524.011818916</v>
      </c>
      <c r="M72" s="35">
        <f>((K72+4/3*L72)/$C$11)^0.5</f>
        <v>383.82984371755504</v>
      </c>
      <c r="N72" s="45">
        <f>(L72/$C$11)^0.5</f>
        <v>251.80849300867359</v>
      </c>
      <c r="O72" s="61">
        <f t="shared" si="8"/>
        <v>1.5242926842198843</v>
      </c>
      <c r="P72" s="61">
        <f t="shared" si="9"/>
        <v>0.122204745948164</v>
      </c>
    </row>
    <row r="73" spans="2:16">
      <c r="B73" s="44">
        <f t="shared" si="2"/>
        <v>54</v>
      </c>
      <c r="C73" s="7">
        <f t="shared" si="0"/>
        <v>2.5109683667958057E-3</v>
      </c>
      <c r="D73" s="24">
        <f>(3*C73*G73*(1-$C$7)/(8*$C$8))^$C$3</f>
        <v>5.8804752841098743E-7</v>
      </c>
      <c r="E73" s="7">
        <f t="shared" si="1"/>
        <v>112496.04891340628</v>
      </c>
      <c r="F73" s="7">
        <v>0.65</v>
      </c>
      <c r="G73" s="7">
        <f t="shared" si="3"/>
        <v>1.032831861258225E-5</v>
      </c>
      <c r="H73" s="7">
        <f>'SnRough  SnHM '!B58^3</f>
        <v>9.3893805568929553E-2</v>
      </c>
      <c r="I73" s="7">
        <f t="shared" si="4"/>
        <v>107808.71354201436</v>
      </c>
      <c r="J73" s="7">
        <f t="shared" si="5"/>
        <v>51243.629837154906</v>
      </c>
      <c r="K73" s="7">
        <f t="shared" si="6"/>
        <v>88707679.393341422</v>
      </c>
      <c r="L73" s="7">
        <f t="shared" si="7"/>
        <v>89591512.762068495</v>
      </c>
      <c r="M73" s="35">
        <f>((K73+4/3*L73)/$C$11)^0.5</f>
        <v>385.60067218262219</v>
      </c>
      <c r="N73" s="45">
        <f>(L73/$C$11)^0.5</f>
        <v>252.97023083199292</v>
      </c>
      <c r="O73" s="61">
        <f t="shared" si="8"/>
        <v>1.5242926842198841</v>
      </c>
      <c r="P73" s="61">
        <f t="shared" si="9"/>
        <v>0.12220474594816377</v>
      </c>
    </row>
    <row r="74" spans="2:16">
      <c r="B74" s="44">
        <f t="shared" si="2"/>
        <v>55</v>
      </c>
      <c r="C74" s="7">
        <f t="shared" si="0"/>
        <v>2.5574677809957281E-3</v>
      </c>
      <c r="D74" s="24">
        <f>(3*C74*G74*(1-$C$7)/(8*$C$8))^$C$3</f>
        <v>5.9338484857437484E-7</v>
      </c>
      <c r="E74" s="7">
        <f t="shared" si="1"/>
        <v>113517.10146640215</v>
      </c>
      <c r="F74" s="7">
        <v>0.65</v>
      </c>
      <c r="G74" s="7">
        <f t="shared" si="3"/>
        <v>1.0419161479565943E-5</v>
      </c>
      <c r="H74" s="7">
        <f>'SnRough  SnHM '!B59^3</f>
        <v>9.4719649814235848E-2</v>
      </c>
      <c r="I74" s="7">
        <f t="shared" si="4"/>
        <v>108787.2222386354</v>
      </c>
      <c r="J74" s="7">
        <f t="shared" si="5"/>
        <v>51708.734519278252</v>
      </c>
      <c r="K74" s="7">
        <f t="shared" si="6"/>
        <v>89512820.581763327</v>
      </c>
      <c r="L74" s="7">
        <f t="shared" si="7"/>
        <v>90404675.923939958</v>
      </c>
      <c r="M74" s="35">
        <f>((K74+4/3*L74)/$C$11)^0.5</f>
        <v>387.34664106341114</v>
      </c>
      <c r="N74" s="45">
        <f>(L74/$C$11)^0.5</f>
        <v>254.115659724268</v>
      </c>
      <c r="O74" s="61">
        <f t="shared" si="8"/>
        <v>1.5242926842198841</v>
      </c>
      <c r="P74" s="61">
        <f t="shared" si="9"/>
        <v>0.12220474594816377</v>
      </c>
    </row>
    <row r="75" spans="2:16">
      <c r="B75" s="44">
        <f t="shared" si="2"/>
        <v>56</v>
      </c>
      <c r="C75" s="7">
        <f t="shared" si="0"/>
        <v>2.6039671951956504E-3</v>
      </c>
      <c r="D75" s="24">
        <f>(3*C75*G75*(1-$C$7)/(8*$C$8))^$C$3</f>
        <v>5.9867219576753977E-7</v>
      </c>
      <c r="E75" s="7">
        <f t="shared" si="1"/>
        <v>114528.59397292066</v>
      </c>
      <c r="F75" s="7">
        <v>0.65</v>
      </c>
      <c r="G75" s="7">
        <f t="shared" si="3"/>
        <v>1.0509095497326178E-5</v>
      </c>
      <c r="H75" s="7">
        <f>'SnRough  SnHM '!B60^3</f>
        <v>9.5537231793874342E-2</v>
      </c>
      <c r="I75" s="7">
        <f t="shared" si="4"/>
        <v>109756.56922404897</v>
      </c>
      <c r="J75" s="7">
        <f t="shared" si="5"/>
        <v>52169.484457500424</v>
      </c>
      <c r="K75" s="7">
        <f t="shared" si="6"/>
        <v>90310423.287313268</v>
      </c>
      <c r="L75" s="7">
        <f t="shared" si="7"/>
        <v>91210225.493740797</v>
      </c>
      <c r="M75" s="35">
        <f>((K75+4/3*L75)/$C$11)^0.5</f>
        <v>389.0685371857175</v>
      </c>
      <c r="N75" s="45">
        <f>(L75/$C$11)^0.5</f>
        <v>255.24529587625648</v>
      </c>
      <c r="O75" s="61">
        <f t="shared" si="8"/>
        <v>1.5242926842198841</v>
      </c>
      <c r="P75" s="61">
        <f t="shared" si="9"/>
        <v>0.12220474594816377</v>
      </c>
    </row>
    <row r="76" spans="2:16">
      <c r="B76" s="44">
        <f t="shared" si="2"/>
        <v>57</v>
      </c>
      <c r="C76" s="7">
        <f t="shared" si="0"/>
        <v>2.6504666093955728E-3</v>
      </c>
      <c r="D76" s="24">
        <f>(3*C76*G76*(1-$C$7)/(8*$C$8))^$C$3</f>
        <v>6.0391089967802393E-7</v>
      </c>
      <c r="E76" s="7">
        <f t="shared" si="1"/>
        <v>115530.78080796979</v>
      </c>
      <c r="F76" s="7">
        <v>0.65</v>
      </c>
      <c r="G76" s="7">
        <f t="shared" si="3"/>
        <v>1.0598144782683556E-5</v>
      </c>
      <c r="H76" s="7">
        <f>'SnRough  SnHM '!B61^3</f>
        <v>9.6346770751668684E-2</v>
      </c>
      <c r="I76" s="7">
        <f t="shared" si="4"/>
        <v>110716.99827430439</v>
      </c>
      <c r="J76" s="7">
        <f t="shared" si="5"/>
        <v>52625.995523435369</v>
      </c>
      <c r="K76" s="7">
        <f t="shared" si="6"/>
        <v>91100688.094961733</v>
      </c>
      <c r="L76" s="7">
        <f t="shared" si="7"/>
        <v>92008364.054957271</v>
      </c>
      <c r="M76" s="35">
        <f>((K76+4/3*L76)/$C$11)^0.5</f>
        <v>390.76710897093608</v>
      </c>
      <c r="N76" s="45">
        <f>(L76/$C$11)^0.5</f>
        <v>256.35963028381673</v>
      </c>
      <c r="O76" s="61">
        <f t="shared" si="8"/>
        <v>1.5242926842198841</v>
      </c>
      <c r="P76" s="61">
        <f t="shared" si="9"/>
        <v>0.12220474594816377</v>
      </c>
    </row>
    <row r="77" spans="2:16">
      <c r="B77" s="44">
        <f t="shared" si="2"/>
        <v>58</v>
      </c>
      <c r="C77" s="7">
        <f t="shared" si="0"/>
        <v>2.6969660235954948E-3</v>
      </c>
      <c r="D77" s="24">
        <f>(3*C77*G77*(1-$C$7)/(8*$C$8))^$C$3</f>
        <v>6.0910223198632896E-7</v>
      </c>
      <c r="E77" s="7">
        <f t="shared" si="1"/>
        <v>116523.90524955858</v>
      </c>
      <c r="F77" s="7">
        <v>0.65</v>
      </c>
      <c r="G77" s="7">
        <f t="shared" si="3"/>
        <v>1.0686332402481012E-5</v>
      </c>
      <c r="H77" s="7">
        <f>'SnRough  SnHM '!B62^3</f>
        <v>9.7148476386191021E-2</v>
      </c>
      <c r="I77" s="7">
        <f t="shared" si="4"/>
        <v>111668.74253082699</v>
      </c>
      <c r="J77" s="7">
        <f t="shared" si="5"/>
        <v>53078.378533848285</v>
      </c>
      <c r="K77" s="7">
        <f t="shared" si="6"/>
        <v>91883806.839247257</v>
      </c>
      <c r="L77" s="7">
        <f t="shared" si="7"/>
        <v>92799285.353459135</v>
      </c>
      <c r="M77" s="35">
        <f>((K77+4/3*L77)/$C$11)^0.5</f>
        <v>392.4430689471551</v>
      </c>
      <c r="N77" s="45">
        <f>(L77/$C$11)^0.5</f>
        <v>257.45913039529086</v>
      </c>
      <c r="O77" s="61">
        <f t="shared" si="8"/>
        <v>1.5242926842198843</v>
      </c>
      <c r="P77" s="61">
        <f t="shared" si="9"/>
        <v>0.122204745948164</v>
      </c>
    </row>
    <row r="78" spans="2:16">
      <c r="B78" s="44">
        <f t="shared" si="2"/>
        <v>59</v>
      </c>
      <c r="C78" s="7">
        <f t="shared" si="0"/>
        <v>2.7434654377954172E-3</v>
      </c>
      <c r="D78" s="24">
        <f>(3*C78*G78*(1-$C$7)/(8*$C$8))^$C$3</f>
        <v>6.142474098497424E-7</v>
      </c>
      <c r="E78" s="7">
        <f t="shared" si="1"/>
        <v>117508.20014516811</v>
      </c>
      <c r="F78" s="7">
        <v>0.65</v>
      </c>
      <c r="G78" s="7">
        <f t="shared" si="3"/>
        <v>1.0773680436571171E-5</v>
      </c>
      <c r="H78" s="7">
        <f>'SnRough  SnHM '!B63^3</f>
        <v>9.7942549423374284E-2</v>
      </c>
      <c r="I78" s="7">
        <f t="shared" si="4"/>
        <v>112612.02513911945</v>
      </c>
      <c r="J78" s="7">
        <f t="shared" si="5"/>
        <v>53526.73955424325</v>
      </c>
      <c r="K78" s="7">
        <f t="shared" si="6"/>
        <v>92659963.129815683</v>
      </c>
      <c r="L78" s="7">
        <f t="shared" si="7"/>
        <v>93583174.828275457</v>
      </c>
      <c r="M78" s="35">
        <f>((K78+4/3*L78)/$C$11)^0.5</f>
        <v>394.09709605585078</v>
      </c>
      <c r="N78" s="45">
        <f>(L78/$C$11)^0.5</f>
        <v>258.54424162479353</v>
      </c>
      <c r="O78" s="61">
        <f t="shared" si="8"/>
        <v>1.5242926842198841</v>
      </c>
      <c r="P78" s="61">
        <f t="shared" si="9"/>
        <v>0.12220474594816377</v>
      </c>
    </row>
    <row r="79" spans="2:16">
      <c r="B79" s="44">
        <f t="shared" si="2"/>
        <v>60</v>
      </c>
      <c r="C79" s="7">
        <f t="shared" si="0"/>
        <v>2.7899648519953395E-3</v>
      </c>
      <c r="D79" s="24">
        <f>(3*C79*G79*(1-$C$7)/(8*$C$8))^$C$3</f>
        <v>6.193475991216329E-7</v>
      </c>
      <c r="E79" s="7">
        <f t="shared" si="1"/>
        <v>118483.88852761673</v>
      </c>
      <c r="F79" s="7">
        <v>0.65</v>
      </c>
      <c r="G79" s="7">
        <f t="shared" si="3"/>
        <v>1.0860210036024063E-5</v>
      </c>
      <c r="H79" s="7">
        <f>'SnRough  SnHM '!B64^3</f>
        <v>9.8729182145673292E-2</v>
      </c>
      <c r="I79" s="7">
        <f t="shared" si="4"/>
        <v>113547.05983896603</v>
      </c>
      <c r="J79" s="7">
        <f t="shared" si="5"/>
        <v>53971.180179398842</v>
      </c>
      <c r="K79" s="7">
        <f t="shared" si="6"/>
        <v>93429332.837054759</v>
      </c>
      <c r="L79" s="7">
        <f t="shared" si="7"/>
        <v>94360210.102067441</v>
      </c>
      <c r="M79" s="35">
        <f>((K79+4/3*L79)/$C$11)^0.5</f>
        <v>395.72983777398838</v>
      </c>
      <c r="N79" s="45">
        <f>(L79/$C$11)^0.5</f>
        <v>259.61538874439879</v>
      </c>
      <c r="O79" s="61">
        <f t="shared" si="8"/>
        <v>1.5242926842198843</v>
      </c>
      <c r="P79" s="61">
        <f t="shared" si="9"/>
        <v>0.122204745948164</v>
      </c>
    </row>
    <row r="80" spans="2:16">
      <c r="B80" s="44">
        <f t="shared" si="2"/>
        <v>61</v>
      </c>
      <c r="C80" s="7">
        <f t="shared" si="0"/>
        <v>2.8364642661952624E-3</v>
      </c>
      <c r="D80" s="24">
        <f>(3*C80*G80*(1-$C$7)/(8*$C$8))^$C$3</f>
        <v>6.2440391733031916E-7</v>
      </c>
      <c r="E80" s="7">
        <f t="shared" si="1"/>
        <v>119451.18418493062</v>
      </c>
      <c r="F80" s="7">
        <v>0.65</v>
      </c>
      <c r="G80" s="7">
        <f t="shared" si="3"/>
        <v>1.0945941476991224E-5</v>
      </c>
      <c r="H80" s="7">
        <f>'SnRough  SnHM '!B65^3</f>
        <v>9.9508558881738401E-2</v>
      </c>
      <c r="I80" s="7">
        <f t="shared" si="4"/>
        <v>114474.05151055852</v>
      </c>
      <c r="J80" s="7">
        <f t="shared" si="5"/>
        <v>54411.797792952864</v>
      </c>
      <c r="K80" s="7">
        <f t="shared" si="6"/>
        <v>94192084.541460142</v>
      </c>
      <c r="L80" s="7">
        <f t="shared" si="7"/>
        <v>95130561.434971958</v>
      </c>
      <c r="M80" s="35">
        <f>((K80+4/3*L80)/$C$11)^0.5</f>
        <v>397.3419120691027</v>
      </c>
      <c r="N80" s="45">
        <f>(L80/$C$11)^0.5</f>
        <v>260.6729771667558</v>
      </c>
      <c r="O80" s="61">
        <f t="shared" si="8"/>
        <v>1.5242926842198838</v>
      </c>
      <c r="P80" s="61">
        <f t="shared" si="9"/>
        <v>0.12220474594816361</v>
      </c>
    </row>
    <row r="81" spans="2:16">
      <c r="B81" s="44">
        <f t="shared" si="2"/>
        <v>62</v>
      </c>
      <c r="C81" s="7">
        <f t="shared" si="0"/>
        <v>2.8829636803951843E-3</v>
      </c>
      <c r="D81" s="24">
        <f>(3*C81*G81*(1-$C$7)/(8*$C$8))^$C$3</f>
        <v>6.2941743643917419E-7</v>
      </c>
      <c r="E81" s="7">
        <f t="shared" si="1"/>
        <v>120410.29218836376</v>
      </c>
      <c r="F81" s="7">
        <v>0.65</v>
      </c>
      <c r="G81" s="7">
        <f t="shared" si="3"/>
        <v>1.1030894210617004E-5</v>
      </c>
      <c r="H81" s="7">
        <f>'SnRough  SnHM '!B66^3</f>
        <v>0.10028085646015458</v>
      </c>
      <c r="I81" s="7">
        <f t="shared" si="4"/>
        <v>115393.19668051528</v>
      </c>
      <c r="J81" s="7">
        <f t="shared" si="5"/>
        <v>54848.685807923168</v>
      </c>
      <c r="K81" s="7">
        <f t="shared" si="6"/>
        <v>94948379.95000045</v>
      </c>
      <c r="L81" s="7">
        <f t="shared" si="7"/>
        <v>95894392.14511472</v>
      </c>
      <c r="M81" s="35">
        <f>((K81+4/3*L81)/$C$11)^0.5</f>
        <v>398.93390920303369</v>
      </c>
      <c r="N81" s="45">
        <f>(L81/$C$11)^0.5</f>
        <v>261.71739412841413</v>
      </c>
      <c r="O81" s="61">
        <f t="shared" si="8"/>
        <v>1.5242926842198841</v>
      </c>
      <c r="P81" s="61">
        <f t="shared" si="9"/>
        <v>0.12220474594816377</v>
      </c>
    </row>
    <row r="82" spans="2:16">
      <c r="B82" s="44">
        <f t="shared" si="2"/>
        <v>63</v>
      </c>
      <c r="C82" s="7">
        <f t="shared" si="0"/>
        <v>2.9294630945951067E-3</v>
      </c>
      <c r="D82" s="24">
        <f>(3*C82*G82*(1-$C$7)/(8*$C$8))^$C$3</f>
        <v>6.3438918540720618E-7</v>
      </c>
      <c r="E82" s="7">
        <f t="shared" si="1"/>
        <v>121361.40938224812</v>
      </c>
      <c r="F82" s="7">
        <v>0.65</v>
      </c>
      <c r="G82" s="7">
        <f t="shared" si="3"/>
        <v>1.1115086909344863E-5</v>
      </c>
      <c r="H82" s="7">
        <f>'SnRough  SnHM '!B67^3</f>
        <v>0.10104624463040784</v>
      </c>
      <c r="I82" s="7">
        <f t="shared" si="4"/>
        <v>116304.68399132113</v>
      </c>
      <c r="J82" s="7">
        <f t="shared" si="5"/>
        <v>55281.93388984185</v>
      </c>
      <c r="K82" s="7">
        <f t="shared" si="6"/>
        <v>95698374.282383919</v>
      </c>
      <c r="L82" s="7">
        <f t="shared" si="7"/>
        <v>96651858.998725772</v>
      </c>
      <c r="M82" s="35">
        <f>((K82+4/3*L82)/$C$11)^0.5</f>
        <v>400.50639339824551</v>
      </c>
      <c r="N82" s="45">
        <f>(L82/$C$11)^0.5</f>
        <v>262.74900978299991</v>
      </c>
      <c r="O82" s="61">
        <f t="shared" si="8"/>
        <v>1.5242926842198841</v>
      </c>
      <c r="P82" s="61">
        <f t="shared" si="9"/>
        <v>0.12220474594816377</v>
      </c>
    </row>
    <row r="83" spans="2:16">
      <c r="B83" s="44">
        <f t="shared" si="2"/>
        <v>64</v>
      </c>
      <c r="C83" s="7">
        <f t="shared" si="0"/>
        <v>2.9759625087950286E-3</v>
      </c>
      <c r="D83" s="24">
        <f>(3*C83*G83*(1-$C$7)/(8*$C$8))^$C$3</f>
        <v>6.3932015256753569E-7</v>
      </c>
      <c r="E83" s="7">
        <f t="shared" si="1"/>
        <v>122304.72483900683</v>
      </c>
      <c r="F83" s="7">
        <v>0.65</v>
      </c>
      <c r="G83" s="7">
        <f t="shared" si="3"/>
        <v>1.1198537509932871E-5</v>
      </c>
      <c r="H83" s="7">
        <f>'SnRough  SnHM '!B68^3</f>
        <v>0.10180488645393519</v>
      </c>
      <c r="I83" s="7">
        <f t="shared" si="4"/>
        <v>117208.69463738154</v>
      </c>
      <c r="J83" s="7">
        <f t="shared" si="5"/>
        <v>55711.628164020483</v>
      </c>
      <c r="K83" s="7">
        <f t="shared" si="6"/>
        <v>96442216.629854694</v>
      </c>
      <c r="L83" s="7">
        <f t="shared" si="7"/>
        <v>97403112.572510466</v>
      </c>
      <c r="M83" s="35">
        <f>((K83+4/3*L83)/$C$11)^0.5</f>
        <v>402.05990437922304</v>
      </c>
      <c r="N83" s="45">
        <f>(L83/$C$11)^0.5</f>
        <v>263.76817821243617</v>
      </c>
      <c r="O83" s="61">
        <f t="shared" si="8"/>
        <v>1.5242926842198841</v>
      </c>
      <c r="P83" s="61">
        <f t="shared" si="9"/>
        <v>0.12220474594816377</v>
      </c>
    </row>
    <row r="84" spans="2:16">
      <c r="B84" s="44">
        <f t="shared" si="2"/>
        <v>65</v>
      </c>
      <c r="C84" s="7">
        <f t="shared" ref="C84:C99" si="10">(4*PI()*$C$4^2*B84)/($C$5*(1-$C$6))*1000</f>
        <v>3.022461922994951E-3</v>
      </c>
      <c r="D84" s="24">
        <f>(3*C84*G84*(1-$C$7)/(8*$C$8))^$C$3</f>
        <v>6.4421128783931106E-7</v>
      </c>
      <c r="E84" s="7">
        <f t="shared" ref="E84:E99" si="11">4*D84*$C$8/(1-$C$7)</f>
        <v>123240.42028230298</v>
      </c>
      <c r="F84" s="7">
        <v>0.65</v>
      </c>
      <c r="G84" s="7">
        <f t="shared" si="3"/>
        <v>1.1281263253459434E-5</v>
      </c>
      <c r="H84" s="7">
        <f>'SnRough  SnHM '!B69^3</f>
        <v>0.10255693866781304</v>
      </c>
      <c r="I84" s="7">
        <f t="shared" si="4"/>
        <v>118105.40277054037</v>
      </c>
      <c r="J84" s="7">
        <f t="shared" si="5"/>
        <v>56137.851408300725</v>
      </c>
      <c r="K84" s="7">
        <f t="shared" si="6"/>
        <v>97180050.28886272</v>
      </c>
      <c r="L84" s="7">
        <f t="shared" si="7"/>
        <v>98148297.590643898</v>
      </c>
      <c r="M84" s="35">
        <f>((K84+4/3*L84)/$C$11)^0.5</f>
        <v>403.59495880009268</v>
      </c>
      <c r="N84" s="45">
        <f>(L84/$C$11)^0.5</f>
        <v>264.77523836352208</v>
      </c>
      <c r="O84" s="61">
        <f t="shared" si="8"/>
        <v>1.5242926842198841</v>
      </c>
      <c r="P84" s="61">
        <f t="shared" si="9"/>
        <v>0.12220474594816377</v>
      </c>
    </row>
    <row r="85" spans="2:16">
      <c r="B85" s="44">
        <f t="shared" ref="B85:B99" si="12">B84+1</f>
        <v>66</v>
      </c>
      <c r="C85" s="7">
        <f t="shared" si="10"/>
        <v>3.0689613371948738E-3</v>
      </c>
      <c r="D85" s="24">
        <f>(3*C85*G85*(1-$C$7)/(8*$C$8))^$C$3</f>
        <v>6.4906350478712445E-7</v>
      </c>
      <c r="E85" s="7">
        <f t="shared" si="11"/>
        <v>124168.6704810151</v>
      </c>
      <c r="F85" s="7">
        <v>0.65</v>
      </c>
      <c r="G85" s="7">
        <f>H85*$C$4</f>
        <v>1.1363280722572645E-5</v>
      </c>
      <c r="H85" s="7">
        <f>'SnRough  SnHM '!B70^3</f>
        <v>0.10330255202338769</v>
      </c>
      <c r="I85" s="7">
        <f t="shared" ref="I85:I99" si="13">(8*D85*$C$8/(2-$C$7))</f>
        <v>118994.97587763947</v>
      </c>
      <c r="J85" s="7">
        <f t="shared" ref="J85:J99" si="14">I85+(1-F85)/((0-I85)^(-1)+2*F85*(E85+2*I85)/(5*I85*(E85+4/3*I85)))</f>
        <v>56560.683232516007</v>
      </c>
      <c r="K85" s="7">
        <f t="shared" ref="K85:K99" si="15">$C$5*(1-$C$6)*E85/(12*PI()*$C$4)</f>
        <v>97912013.071729392</v>
      </c>
      <c r="L85" s="7">
        <f t="shared" ref="L85:L99" si="16">$C$5*(1-$C$6)/(20*PI()*$C$4)*(E85+1.5*J85)</f>
        <v>98887553.238531798</v>
      </c>
      <c r="M85" s="35">
        <f>((K85+4/3*L85)/$C$11)^0.5</f>
        <v>405.11205156848575</v>
      </c>
      <c r="N85" s="45">
        <f>(L85/$C$11)^0.5</f>
        <v>265.77051491644306</v>
      </c>
      <c r="O85" s="61">
        <f t="shared" ref="O85:O99" si="17">(M85/N85)</f>
        <v>1.5242926842198841</v>
      </c>
      <c r="P85" s="61">
        <f t="shared" ref="P85:P99" si="18">0.5*(1-(O85^2-1)^(-1))</f>
        <v>0.12220474594816377</v>
      </c>
    </row>
    <row r="86" spans="2:16">
      <c r="B86" s="44">
        <f t="shared" si="12"/>
        <v>67</v>
      </c>
      <c r="C86" s="7">
        <f t="shared" si="10"/>
        <v>3.1154607513947958E-3</v>
      </c>
      <c r="D86" s="24">
        <f>(3*C86*G86*(1-$C$7)/(8*$C$8))^$C$3</f>
        <v>6.5387768254058261E-7</v>
      </c>
      <c r="E86" s="7">
        <f t="shared" si="11"/>
        <v>125089.64361645927</v>
      </c>
      <c r="F86" s="7">
        <v>0.65</v>
      </c>
      <c r="G86" s="7">
        <f>H86*$C$4</f>
        <v>1.1444605876212986E-5</v>
      </c>
      <c r="H86" s="7">
        <f>'SnRough  SnHM '!B71^3</f>
        <v>0.10404187160193623</v>
      </c>
      <c r="I86" s="7">
        <f t="shared" si="13"/>
        <v>119877.57513244015</v>
      </c>
      <c r="J86" s="7">
        <f t="shared" si="14"/>
        <v>56980.200245766806</v>
      </c>
      <c r="K86" s="7">
        <f t="shared" si="15"/>
        <v>98638237.596216887</v>
      </c>
      <c r="L86" s="7">
        <f t="shared" si="16"/>
        <v>99621013.455265135</v>
      </c>
      <c r="M86" s="35">
        <f>((K86+4/3*L86)/$C$11)^0.5</f>
        <v>406.61165707463289</v>
      </c>
      <c r="N86" s="45">
        <f>(L86/$C$11)^0.5</f>
        <v>266.7543190911083</v>
      </c>
      <c r="O86" s="61">
        <f t="shared" si="17"/>
        <v>1.5242926842198838</v>
      </c>
      <c r="P86" s="61">
        <f t="shared" si="18"/>
        <v>0.12220474594816361</v>
      </c>
    </row>
    <row r="87" spans="2:16">
      <c r="B87" s="44">
        <f t="shared" si="12"/>
        <v>68</v>
      </c>
      <c r="C87" s="7">
        <f t="shared" si="10"/>
        <v>3.1619601655947182E-3</v>
      </c>
      <c r="D87" s="24">
        <f>(3*C87*G87*(1-$C$7)/(8*$C$8))^$C$3</f>
        <v>6.5865466758545438E-7</v>
      </c>
      <c r="E87" s="7">
        <f t="shared" si="11"/>
        <v>126003.50162504343</v>
      </c>
      <c r="F87" s="7">
        <v>0.65</v>
      </c>
      <c r="G87" s="7">
        <f>H87*$C$4</f>
        <v>1.1525254082014152E-5</v>
      </c>
      <c r="H87" s="7">
        <f>'SnRough  SnHM '!B72^3</f>
        <v>0.10477503710921957</v>
      </c>
      <c r="I87" s="7">
        <f t="shared" si="13"/>
        <v>120753.35572399996</v>
      </c>
      <c r="J87" s="7">
        <f t="shared" si="14"/>
        <v>57396.476212504545</v>
      </c>
      <c r="K87" s="7">
        <f t="shared" si="15"/>
        <v>99358851.555725127</v>
      </c>
      <c r="L87" s="7">
        <f t="shared" si="16"/>
        <v>100348807.20650883</v>
      </c>
      <c r="M87" s="35">
        <f>((K87+4/3*L87)/$C$11)^0.5</f>
        <v>408.09423033377578</v>
      </c>
      <c r="N87" s="45">
        <f>(L87/$C$11)^0.5</f>
        <v>267.72694939662051</v>
      </c>
      <c r="O87" s="61">
        <f t="shared" si="17"/>
        <v>1.5242926842198843</v>
      </c>
      <c r="P87" s="61">
        <f t="shared" si="18"/>
        <v>0.122204745948164</v>
      </c>
    </row>
    <row r="88" spans="2:16">
      <c r="B88" s="44">
        <f t="shared" si="12"/>
        <v>69</v>
      </c>
      <c r="C88" s="7">
        <f t="shared" si="10"/>
        <v>3.2084595797946406E-3</v>
      </c>
      <c r="D88" s="24">
        <f>(3*C88*G88*(1-$C$7)/(8*$C$8))^$C$3</f>
        <v>6.6339527543677326E-7</v>
      </c>
      <c r="E88" s="7">
        <f t="shared" si="11"/>
        <v>126910.40051833923</v>
      </c>
      <c r="F88" s="7">
        <v>0.65</v>
      </c>
      <c r="G88" s="7">
        <f>H88*$C$4</f>
        <v>1.1605240146570971E-5</v>
      </c>
      <c r="H88" s="7">
        <f>'SnRough  SnHM '!B73^3</f>
        <v>0.10550218315064519</v>
      </c>
      <c r="I88" s="7">
        <f t="shared" si="13"/>
        <v>121622.46716340844</v>
      </c>
      <c r="J88" s="7">
        <f t="shared" si="14"/>
        <v>57809.582198329423</v>
      </c>
      <c r="K88" s="7">
        <f t="shared" si="15"/>
        <v>100073977.97168116</v>
      </c>
      <c r="L88" s="7">
        <f t="shared" si="16"/>
        <v>101071058.73940633</v>
      </c>
      <c r="M88" s="35">
        <f>((K88+4/3*L88)/$C$11)^0.5</f>
        <v>409.56020804919768</v>
      </c>
      <c r="N88" s="45">
        <f>(L88/$C$11)^0.5</f>
        <v>268.68869232866916</v>
      </c>
      <c r="O88" s="61">
        <f t="shared" si="17"/>
        <v>1.5242926842198841</v>
      </c>
      <c r="P88" s="61">
        <f t="shared" si="18"/>
        <v>0.12220474594816377</v>
      </c>
    </row>
    <row r="89" spans="2:16">
      <c r="B89" s="44">
        <f t="shared" si="12"/>
        <v>70</v>
      </c>
      <c r="C89" s="7">
        <f t="shared" si="10"/>
        <v>3.2549589939945634E-3</v>
      </c>
      <c r="D89" s="24">
        <f>(3*C89*G89*(1-$C$7)/(8*$C$8))^$C$3</f>
        <v>6.6810029220323159E-7</v>
      </c>
      <c r="E89" s="7">
        <f t="shared" si="11"/>
        <v>127810.49068235734</v>
      </c>
      <c r="F89" s="7">
        <v>0.65</v>
      </c>
      <c r="G89" s="7">
        <f>H89*$C$4</f>
        <v>1.1684578343741467E-5</v>
      </c>
      <c r="H89" s="7">
        <f>'SnRough  SnHM '!B74^3</f>
        <v>0.10622343948855879</v>
      </c>
      <c r="I89" s="7">
        <f t="shared" si="13"/>
        <v>122485.05357059246</v>
      </c>
      <c r="J89" s="7">
        <f t="shared" si="14"/>
        <v>58219.586706314512</v>
      </c>
      <c r="K89" s="7">
        <f t="shared" si="15"/>
        <v>100783735.42953001</v>
      </c>
      <c r="L89" s="7">
        <f t="shared" si="16"/>
        <v>101787887.82092111</v>
      </c>
      <c r="M89" s="35">
        <f>((K89+4/3*L89)/$C$11)^0.5</f>
        <v>411.01000960244107</v>
      </c>
      <c r="N89" s="45">
        <f>(L89/$C$11)^0.5</f>
        <v>269.63982301915416</v>
      </c>
      <c r="O89" s="61">
        <f t="shared" si="17"/>
        <v>1.5242926842198843</v>
      </c>
      <c r="P89" s="61">
        <f t="shared" si="18"/>
        <v>0.122204745948164</v>
      </c>
    </row>
    <row r="90" spans="2:16">
      <c r="B90" s="44">
        <f t="shared" si="12"/>
        <v>71</v>
      </c>
      <c r="C90" s="7">
        <f t="shared" si="10"/>
        <v>3.3014584081944849E-3</v>
      </c>
      <c r="D90" s="24">
        <f>(3*C90*G90*(1-$C$7)/(8*$C$8))^$C$3</f>
        <v>6.7277047605139795E-7</v>
      </c>
      <c r="E90" s="7">
        <f t="shared" si="11"/>
        <v>128703.91715765874</v>
      </c>
      <c r="F90" s="7">
        <v>0.65</v>
      </c>
      <c r="G90" s="7">
        <f>H90*$C$4</f>
        <v>1.1763282441139261E-5</v>
      </c>
      <c r="H90" s="7">
        <f>'SnRough  SnHM '!B75^3</f>
        <v>0.10693893128308418</v>
      </c>
      <c r="I90" s="7">
        <f t="shared" si="13"/>
        <v>123341.2539427563</v>
      </c>
      <c r="J90" s="7">
        <f t="shared" si="14"/>
        <v>58626.555804600801</v>
      </c>
      <c r="K90" s="7">
        <f t="shared" si="15"/>
        <v>101488238.2996136</v>
      </c>
      <c r="L90" s="7">
        <f t="shared" si="16"/>
        <v>102499409.96091689</v>
      </c>
      <c r="M90" s="35">
        <f>((K90+4/3*L90)/$C$11)^0.5</f>
        <v>412.44403797667144</v>
      </c>
      <c r="N90" s="45">
        <f>(L90/$C$11)^0.5</f>
        <v>270.58060584195198</v>
      </c>
      <c r="O90" s="61">
        <f t="shared" si="17"/>
        <v>1.5242926842198841</v>
      </c>
      <c r="P90" s="61">
        <f t="shared" si="18"/>
        <v>0.12220474594816377</v>
      </c>
    </row>
    <row r="91" spans="2:16">
      <c r="B91" s="44">
        <f t="shared" si="12"/>
        <v>72</v>
      </c>
      <c r="C91" s="7">
        <f t="shared" si="10"/>
        <v>3.3479578223944073E-3</v>
      </c>
      <c r="D91" s="24">
        <f>(3*C91*G91*(1-$C$7)/(8*$C$8))^$C$3</f>
        <v>6.7740655857750371E-7</v>
      </c>
      <c r="E91" s="7">
        <f t="shared" si="11"/>
        <v>129590.81990178331</v>
      </c>
      <c r="F91" s="7">
        <v>0.65</v>
      </c>
      <c r="G91" s="7">
        <f>H91*$C$4</f>
        <v>1.1841365724953879E-5</v>
      </c>
      <c r="H91" s="7">
        <f>'SnRough  SnHM '!B76^3</f>
        <v>0.10764877931776254</v>
      </c>
      <c r="I91" s="7">
        <f t="shared" si="13"/>
        <v>124191.20240587568</v>
      </c>
      <c r="J91" s="7">
        <f t="shared" si="14"/>
        <v>59030.553245937255</v>
      </c>
      <c r="K91" s="7">
        <f t="shared" si="15"/>
        <v>102187596.94410641</v>
      </c>
      <c r="L91" s="7">
        <f t="shared" si="16"/>
        <v>103205736.62115465</v>
      </c>
      <c r="M91" s="35">
        <f>((K91+4/3*L91)/$C$11)^0.5</f>
        <v>413.86268061857754</v>
      </c>
      <c r="N91" s="45">
        <f>(L91/$C$11)^0.5</f>
        <v>271.51129497835768</v>
      </c>
      <c r="O91" s="61">
        <f t="shared" si="17"/>
        <v>1.5242926842198841</v>
      </c>
      <c r="P91" s="61">
        <f t="shared" si="18"/>
        <v>0.12220474594816377</v>
      </c>
    </row>
    <row r="92" spans="2:16">
      <c r="B92" s="44">
        <f t="shared" si="12"/>
        <v>73</v>
      </c>
      <c r="C92" s="7">
        <f t="shared" si="10"/>
        <v>3.3944572365943297E-3</v>
      </c>
      <c r="D92" s="24">
        <f>(3*C92*G92*(1-$C$7)/(8*$C$8))^$C$3</f>
        <v>6.8200924609379489E-7</v>
      </c>
      <c r="E92" s="7">
        <f t="shared" si="11"/>
        <v>130471.33403533467</v>
      </c>
      <c r="F92" s="7">
        <v>0.65</v>
      </c>
      <c r="G92" s="7">
        <f>H92*$C$4</f>
        <v>1.191884102322725E-5</v>
      </c>
      <c r="H92" s="7">
        <f>'SnRough  SnHM '!B77^3</f>
        <v>0.10835310021115681</v>
      </c>
      <c r="I92" s="7">
        <f t="shared" si="13"/>
        <v>125035.02845052908</v>
      </c>
      <c r="J92" s="7">
        <f t="shared" si="14"/>
        <v>59431.640579776169</v>
      </c>
      <c r="K92" s="7">
        <f t="shared" si="15"/>
        <v>102881917.91106325</v>
      </c>
      <c r="L92" s="7">
        <f t="shared" si="16"/>
        <v>103906975.41127403</v>
      </c>
      <c r="M92" s="35">
        <f>((K92+4/3*L92)/$C$11)^0.5</f>
        <v>415.26631024368135</v>
      </c>
      <c r="N92" s="45">
        <f>(L92/$C$11)^0.5</f>
        <v>272.43213494540254</v>
      </c>
      <c r="O92" s="61">
        <f t="shared" si="17"/>
        <v>1.5242926842198843</v>
      </c>
      <c r="P92" s="61">
        <f t="shared" si="18"/>
        <v>0.122204745948164</v>
      </c>
    </row>
    <row r="93" spans="2:16">
      <c r="B93" s="44">
        <f t="shared" si="12"/>
        <v>74</v>
      </c>
      <c r="C93" s="7">
        <f t="shared" si="10"/>
        <v>3.4409566507942525E-3</v>
      </c>
      <c r="D93" s="24">
        <f>(3*C93*G93*(1-$C$7)/(8*$C$8))^$C$3</f>
        <v>6.8657922083588793E-7</v>
      </c>
      <c r="E93" s="7">
        <f t="shared" si="11"/>
        <v>131345.59007295247</v>
      </c>
      <c r="F93" s="7">
        <v>0.65</v>
      </c>
      <c r="G93" s="7">
        <f>H93*$C$4</f>
        <v>1.1995720727701996E-5</v>
      </c>
      <c r="H93" s="7">
        <f>'SnRough  SnHM '!B78^3</f>
        <v>0.10905200661547269</v>
      </c>
      <c r="I93" s="7">
        <f t="shared" si="13"/>
        <v>125872.85715324612</v>
      </c>
      <c r="J93" s="7">
        <f t="shared" si="14"/>
        <v>59829.877257484448</v>
      </c>
      <c r="K93" s="7">
        <f t="shared" si="15"/>
        <v>103571304.11655025</v>
      </c>
      <c r="L93" s="7">
        <f t="shared" si="16"/>
        <v>104603230.27273893</v>
      </c>
      <c r="M93" s="35">
        <f>((K93+4/3*L93)/$C$11)^0.5</f>
        <v>416.65528558950047</v>
      </c>
      <c r="N93" s="45">
        <f>(L93/$C$11)^0.5</f>
        <v>273.34336108996024</v>
      </c>
      <c r="O93" s="61">
        <f t="shared" si="17"/>
        <v>1.5242926842198838</v>
      </c>
      <c r="P93" s="61">
        <f t="shared" si="18"/>
        <v>0.12220474594816361</v>
      </c>
    </row>
    <row r="94" spans="2:16">
      <c r="B94" s="44">
        <f t="shared" si="12"/>
        <v>75</v>
      </c>
      <c r="C94" s="7">
        <f t="shared" si="10"/>
        <v>3.4874560649941749E-3</v>
      </c>
      <c r="D94" s="24">
        <f>(3*C94*G94*(1-$C$7)/(8*$C$8))^$C$3</f>
        <v>6.9111714209699572E-7</v>
      </c>
      <c r="E94" s="7">
        <f t="shared" si="11"/>
        <v>132213.71414029482</v>
      </c>
      <c r="F94" s="7">
        <v>0.65</v>
      </c>
      <c r="G94" s="7">
        <f>H94*$C$4</f>
        <v>1.207201681434717E-5</v>
      </c>
      <c r="H94" s="7">
        <f>'SnRough  SnHM '!B79^3</f>
        <v>0.10974560740315609</v>
      </c>
      <c r="I94" s="7">
        <f t="shared" si="13"/>
        <v>126704.80938444921</v>
      </c>
      <c r="J94" s="7">
        <f t="shared" si="14"/>
        <v>60225.320731182437</v>
      </c>
      <c r="K94" s="7">
        <f t="shared" si="15"/>
        <v>104255855.0157443</v>
      </c>
      <c r="L94" s="7">
        <f t="shared" si="16"/>
        <v>105294601.65164155</v>
      </c>
      <c r="M94" s="35">
        <f>((K94+4/3*L94)/$C$11)^0.5</f>
        <v>418.02995212060119</v>
      </c>
      <c r="N94" s="45">
        <f>(L94/$C$11)^0.5</f>
        <v>274.24520005129085</v>
      </c>
      <c r="O94" s="61">
        <f t="shared" si="17"/>
        <v>1.5242926842198841</v>
      </c>
      <c r="P94" s="61">
        <f t="shared" si="18"/>
        <v>0.12220474594816377</v>
      </c>
    </row>
    <row r="95" spans="2:16">
      <c r="B95" s="44">
        <f t="shared" si="12"/>
        <v>76</v>
      </c>
      <c r="C95" s="7">
        <f t="shared" si="10"/>
        <v>3.5339554791940968E-3</v>
      </c>
      <c r="D95" s="24">
        <f>(3*C95*G95*(1-$C$7)/(8*$C$8))^$C$3</f>
        <v>6.9562364729433566E-7</v>
      </c>
      <c r="E95" s="7">
        <f t="shared" si="11"/>
        <v>133075.82817804682</v>
      </c>
      <c r="F95" s="7">
        <v>0.65</v>
      </c>
      <c r="G95" s="7">
        <f>H95*$C$4</f>
        <v>1.2147740862658145E-5</v>
      </c>
      <c r="H95" s="7">
        <f>'SnRough  SnHM '!B80^3</f>
        <v>0.11043400784234678</v>
      </c>
      <c r="I95" s="7">
        <f t="shared" si="13"/>
        <v>127531.00200396153</v>
      </c>
      <c r="J95" s="7">
        <f t="shared" si="14"/>
        <v>60618.026546672758</v>
      </c>
      <c r="K95" s="7">
        <f t="shared" si="15"/>
        <v>104935666.76380196</v>
      </c>
      <c r="L95" s="7">
        <f t="shared" si="16"/>
        <v>105981186.66117439</v>
      </c>
      <c r="M95" s="35">
        <f>((K95+4/3*L95)/$C$11)^0.5</f>
        <v>419.39064268920299</v>
      </c>
      <c r="N95" s="45">
        <f>(L95/$C$11)^0.5</f>
        <v>275.13787019442555</v>
      </c>
      <c r="O95" s="61">
        <f t="shared" si="17"/>
        <v>1.5242926842198843</v>
      </c>
      <c r="P95" s="61">
        <f t="shared" si="18"/>
        <v>0.122204745948164</v>
      </c>
    </row>
    <row r="96" spans="2:16">
      <c r="B96" s="44">
        <f t="shared" si="12"/>
        <v>77</v>
      </c>
      <c r="C96" s="7">
        <f t="shared" si="10"/>
        <v>3.5804548933940192E-3</v>
      </c>
      <c r="D96" s="24">
        <f>(3*C96*G96*(1-$C$7)/(8*$C$8))^$C$3</f>
        <v>7.0009935297261295E-7</v>
      </c>
      <c r="E96" s="7">
        <f t="shared" si="11"/>
        <v>133932.05013389117</v>
      </c>
      <c r="F96" s="7">
        <v>0.65</v>
      </c>
      <c r="G96" s="7">
        <f>H96*$C$4</f>
        <v>1.2222904073818568E-5</v>
      </c>
      <c r="H96" s="7">
        <f>'SnRough  SnHM '!B81^3</f>
        <v>0.11111730976198697</v>
      </c>
      <c r="I96" s="7">
        <f t="shared" si="13"/>
        <v>128351.54804497905</v>
      </c>
      <c r="J96" s="7">
        <f t="shared" si="14"/>
        <v>61008.048430885829</v>
      </c>
      <c r="K96" s="7">
        <f t="shared" si="15"/>
        <v>105610832.36723614</v>
      </c>
      <c r="L96" s="7">
        <f t="shared" si="16"/>
        <v>106663079.2345148</v>
      </c>
      <c r="M96" s="35">
        <f>((K96+4/3*L96)/$C$11)^0.5</f>
        <v>420.73767815468142</v>
      </c>
      <c r="N96" s="45">
        <f>(L96/$C$11)^0.5</f>
        <v>276.02158201658642</v>
      </c>
      <c r="O96" s="61">
        <f t="shared" si="17"/>
        <v>1.5242926842198841</v>
      </c>
      <c r="P96" s="61">
        <f t="shared" si="18"/>
        <v>0.12220474594816377</v>
      </c>
    </row>
    <row r="97" spans="2:16">
      <c r="B97" s="44">
        <f t="shared" si="12"/>
        <v>78</v>
      </c>
      <c r="C97" s="7">
        <f t="shared" si="10"/>
        <v>3.6269543075939416E-3</v>
      </c>
      <c r="D97" s="24">
        <f>(3*C97*G97*(1-$C$7)/(8*$C$8))^$C$3</f>
        <v>7.0454485574908679E-7</v>
      </c>
      <c r="E97" s="7">
        <f t="shared" si="11"/>
        <v>134782.49414330357</v>
      </c>
      <c r="F97" s="7">
        <v>0.65</v>
      </c>
      <c r="G97" s="7">
        <f>H97*$C$4</f>
        <v>1.2297517287805783E-5</v>
      </c>
      <c r="H97" s="7">
        <f>'SnRough  SnHM '!B82^3</f>
        <v>0.1117956117073253</v>
      </c>
      <c r="I97" s="7">
        <f t="shared" si="13"/>
        <v>129166.55688733258</v>
      </c>
      <c r="J97" s="7">
        <f t="shared" si="14"/>
        <v>61395.438374234858</v>
      </c>
      <c r="K97" s="7">
        <f t="shared" si="15"/>
        <v>106281441.82648046</v>
      </c>
      <c r="L97" s="7">
        <f t="shared" si="16"/>
        <v>107340370.26881009</v>
      </c>
      <c r="M97" s="35">
        <f>((K97+4/3*L97)/$C$11)^0.5</f>
        <v>422.07136796503573</v>
      </c>
      <c r="N97" s="45">
        <f>(L97/$C$11)^0.5</f>
        <v>276.89653852865348</v>
      </c>
      <c r="O97" s="61">
        <f t="shared" si="17"/>
        <v>1.5242926842198841</v>
      </c>
      <c r="P97" s="61">
        <f t="shared" si="18"/>
        <v>0.12220474594816377</v>
      </c>
    </row>
    <row r="98" spans="2:16">
      <c r="B98" s="44">
        <f t="shared" si="12"/>
        <v>79</v>
      </c>
      <c r="C98" s="7">
        <f t="shared" si="10"/>
        <v>3.673453721793864E-3</v>
      </c>
      <c r="D98" s="24">
        <f>(3*C98*G98*(1-$C$7)/(8*$C$8))^$C$3</f>
        <v>7.0896073320431618E-7</v>
      </c>
      <c r="E98" s="7">
        <f t="shared" si="11"/>
        <v>135627.27069995613</v>
      </c>
      <c r="F98" s="7">
        <v>0.65</v>
      </c>
      <c r="G98" s="7">
        <f>H98*$C$4</f>
        <v>1.2371590999514468E-5</v>
      </c>
      <c r="H98" s="7">
        <f>'SnRough  SnHM '!B83^3</f>
        <v>0.11246900908649515</v>
      </c>
      <c r="I98" s="7">
        <f t="shared" si="13"/>
        <v>129976.13442079131</v>
      </c>
      <c r="J98" s="7">
        <f t="shared" si="14"/>
        <v>61780.246708237202</v>
      </c>
      <c r="K98" s="7">
        <f t="shared" si="15"/>
        <v>106947582.27025934</v>
      </c>
      <c r="L98" s="7">
        <f t="shared" si="16"/>
        <v>108013147.76088625</v>
      </c>
      <c r="M98" s="35">
        <f>((K98+4/3*L98)/$C$11)^0.5</f>
        <v>423.39201070310685</v>
      </c>
      <c r="N98" s="45">
        <f>(L98/$C$11)^0.5</f>
        <v>277.76293561350661</v>
      </c>
      <c r="O98" s="61">
        <f t="shared" si="17"/>
        <v>1.5242926842198841</v>
      </c>
      <c r="P98" s="61">
        <f t="shared" si="18"/>
        <v>0.12220474594816377</v>
      </c>
    </row>
    <row r="99" spans="2:16" ht="14.65" thickBot="1">
      <c r="B99" s="46">
        <f t="shared" si="12"/>
        <v>80</v>
      </c>
      <c r="C99" s="47">
        <f t="shared" si="10"/>
        <v>3.7199531359937859E-3</v>
      </c>
      <c r="D99" s="48">
        <f>(3*C99*G99*(1-$C$7)/(8*$C$8))^$C$3</f>
        <v>7.1334754472230587E-7</v>
      </c>
      <c r="E99" s="47">
        <f t="shared" si="11"/>
        <v>136466.48681644112</v>
      </c>
      <c r="F99" s="7">
        <v>0.65</v>
      </c>
      <c r="G99" s="47">
        <f>H99*$C$4</f>
        <v>1.2445135373964499E-5</v>
      </c>
      <c r="H99" s="47">
        <f>'SnRough  SnHM '!B84^3</f>
        <v>0.11313759430876816</v>
      </c>
      <c r="I99" s="47">
        <f t="shared" si="13"/>
        <v>130780.38319908941</v>
      </c>
      <c r="J99" s="47">
        <f t="shared" si="14"/>
        <v>62162.522178726213</v>
      </c>
      <c r="K99" s="47">
        <f t="shared" si="15"/>
        <v>107609338.08232504</v>
      </c>
      <c r="L99" s="47">
        <f t="shared" si="16"/>
        <v>108681496.93524764</v>
      </c>
      <c r="M99" s="49">
        <f>((K99+4/3*L99)/$C$11)^0.5</f>
        <v>424.69989460008719</v>
      </c>
      <c r="N99" s="50">
        <f>(L99/$C$11)^0.5</f>
        <v>278.62096236290984</v>
      </c>
      <c r="O99" s="61">
        <f t="shared" si="17"/>
        <v>1.5242926842198843</v>
      </c>
      <c r="P99" s="61">
        <f t="shared" si="18"/>
        <v>0.122204745948164</v>
      </c>
    </row>
  </sheetData>
  <mergeCells count="1">
    <mergeCell ref="A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Equations</vt:lpstr>
      <vt:lpstr>rms=0.6 mm z=0.6</vt:lpstr>
      <vt:lpstr>SnRough  SnHM </vt:lpstr>
      <vt:lpstr>rms=0.6 z=0.55</vt:lpstr>
      <vt:lpstr>rms=0.6 z=0.65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Caicedo Hormaza</dc:creator>
  <cp:lastModifiedBy>Bernardo Caicedo Hormaza</cp:lastModifiedBy>
  <dcterms:created xsi:type="dcterms:W3CDTF">2021-09-09T16:18:48Z</dcterms:created>
  <dcterms:modified xsi:type="dcterms:W3CDTF">2023-10-06T18:53:48Z</dcterms:modified>
</cp:coreProperties>
</file>