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aicedo\Dropbox\Articulos General\JOURNALS\Juan Pablo\Vp - Vs\Manuscript Theoretical\Hojas Excel\"/>
    </mc:Choice>
  </mc:AlternateContent>
  <xr:revisionPtr revIDLastSave="0" documentId="13_ncr:1_{20F399C8-4775-4A58-B3D9-3A4B540AD879}" xr6:coauthVersionLast="47" xr6:coauthVersionMax="47" xr10:uidLastSave="{00000000-0000-0000-0000-000000000000}"/>
  <bookViews>
    <workbookView xWindow="-98" yWindow="-98" windowWidth="19396" windowHeight="11475" activeTab="2" xr2:uid="{B1C7901F-84AD-4458-841D-C7B781203906}"/>
  </bookViews>
  <sheets>
    <sheet name="Equations" sheetId="7" r:id="rId1"/>
    <sheet name="0.6 mm" sheetId="5" r:id="rId2"/>
    <sheet name="0.8 mm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6" i="12" l="1"/>
  <c r="O96" i="12" s="1"/>
  <c r="N94" i="12"/>
  <c r="O94" i="12" s="1"/>
  <c r="N93" i="12"/>
  <c r="O93" i="12" s="1"/>
  <c r="N92" i="12"/>
  <c r="O92" i="12" s="1"/>
  <c r="N91" i="12"/>
  <c r="O91" i="12" s="1"/>
  <c r="N88" i="12"/>
  <c r="O88" i="12" s="1"/>
  <c r="N87" i="12"/>
  <c r="O87" i="12" s="1"/>
  <c r="N86" i="12"/>
  <c r="O86" i="12" s="1"/>
  <c r="N84" i="12"/>
  <c r="O84" i="12" s="1"/>
  <c r="N81" i="12"/>
  <c r="O81" i="12" s="1"/>
  <c r="N80" i="12"/>
  <c r="O80" i="12" s="1"/>
  <c r="N79" i="12"/>
  <c r="O79" i="12" s="1"/>
  <c r="O78" i="12"/>
  <c r="N78" i="12"/>
  <c r="N75" i="12"/>
  <c r="O75" i="12" s="1"/>
  <c r="N74" i="12"/>
  <c r="O74" i="12" s="1"/>
  <c r="O73" i="12"/>
  <c r="N73" i="12"/>
  <c r="N71" i="12"/>
  <c r="O71" i="12" s="1"/>
  <c r="N68" i="12"/>
  <c r="O68" i="12" s="1"/>
  <c r="N66" i="12"/>
  <c r="O66" i="12" s="1"/>
  <c r="N65" i="12"/>
  <c r="O65" i="12" s="1"/>
  <c r="N62" i="12"/>
  <c r="O62" i="12" s="1"/>
  <c r="O61" i="12"/>
  <c r="N61" i="12"/>
  <c r="N60" i="12"/>
  <c r="O60" i="12" s="1"/>
  <c r="O55" i="12"/>
  <c r="N55" i="12"/>
  <c r="N53" i="12"/>
  <c r="O53" i="12" s="1"/>
  <c r="N48" i="12"/>
  <c r="O48" i="12" s="1"/>
  <c r="O46" i="12"/>
  <c r="N46" i="12"/>
  <c r="O45" i="12"/>
  <c r="N45" i="12"/>
  <c r="N43" i="12"/>
  <c r="O43" i="12" s="1"/>
  <c r="N41" i="12"/>
  <c r="O41" i="12" s="1"/>
  <c r="O40" i="12"/>
  <c r="N40" i="12"/>
  <c r="O39" i="12"/>
  <c r="N39" i="12"/>
  <c r="N37" i="12"/>
  <c r="O37" i="12" s="1"/>
  <c r="N36" i="12"/>
  <c r="O36" i="12" s="1"/>
  <c r="N34" i="12"/>
  <c r="O34" i="12" s="1"/>
  <c r="N33" i="12"/>
  <c r="O33" i="12" s="1"/>
  <c r="N31" i="12"/>
  <c r="O31" i="12" s="1"/>
  <c r="O30" i="12"/>
  <c r="N30" i="12"/>
  <c r="N28" i="12"/>
  <c r="O28" i="12" s="1"/>
  <c r="N27" i="12"/>
  <c r="O27" i="12" s="1"/>
  <c r="O25" i="12"/>
  <c r="N25" i="12"/>
  <c r="O24" i="12"/>
  <c r="N24" i="12"/>
  <c r="N22" i="12"/>
  <c r="O22" i="12" s="1"/>
  <c r="O21" i="12"/>
  <c r="N21" i="12"/>
  <c r="B21" i="12"/>
  <c r="B22" i="12" s="1"/>
  <c r="C12" i="12"/>
  <c r="C11" i="12"/>
  <c r="G8" i="12"/>
  <c r="N89" i="12" s="1"/>
  <c r="O89" i="12" s="1"/>
  <c r="C6" i="12"/>
  <c r="C5" i="12"/>
  <c r="G89" i="12" s="1"/>
  <c r="C4" i="12"/>
  <c r="N99" i="5"/>
  <c r="O99" i="5" s="1"/>
  <c r="G99" i="5"/>
  <c r="E99" i="5"/>
  <c r="V99" i="5" s="1"/>
  <c r="N98" i="5"/>
  <c r="O98" i="5" s="1"/>
  <c r="G98" i="5"/>
  <c r="E98" i="5"/>
  <c r="V98" i="5" s="1"/>
  <c r="N97" i="5"/>
  <c r="O97" i="5" s="1"/>
  <c r="G97" i="5"/>
  <c r="E97" i="5"/>
  <c r="V97" i="5" s="1"/>
  <c r="N96" i="5"/>
  <c r="O96" i="5" s="1"/>
  <c r="G96" i="5"/>
  <c r="E96" i="5"/>
  <c r="V96" i="5" s="1"/>
  <c r="N95" i="5"/>
  <c r="O95" i="5" s="1"/>
  <c r="G95" i="5"/>
  <c r="E95" i="5"/>
  <c r="V95" i="5" s="1"/>
  <c r="N94" i="5"/>
  <c r="O94" i="5" s="1"/>
  <c r="G94" i="5"/>
  <c r="E94" i="5"/>
  <c r="V94" i="5" s="1"/>
  <c r="N93" i="5"/>
  <c r="O93" i="5" s="1"/>
  <c r="G93" i="5"/>
  <c r="E93" i="5"/>
  <c r="V93" i="5" s="1"/>
  <c r="N92" i="5"/>
  <c r="O92" i="5" s="1"/>
  <c r="G92" i="5"/>
  <c r="E92" i="5"/>
  <c r="V92" i="5" s="1"/>
  <c r="N91" i="5"/>
  <c r="O91" i="5" s="1"/>
  <c r="G91" i="5"/>
  <c r="E91" i="5"/>
  <c r="V91" i="5" s="1"/>
  <c r="N90" i="5"/>
  <c r="O90" i="5" s="1"/>
  <c r="G90" i="5"/>
  <c r="E90" i="5"/>
  <c r="V90" i="5" s="1"/>
  <c r="N89" i="5"/>
  <c r="O89" i="5" s="1"/>
  <c r="G89" i="5"/>
  <c r="E89" i="5"/>
  <c r="V89" i="5" s="1"/>
  <c r="N88" i="5"/>
  <c r="O88" i="5" s="1"/>
  <c r="G88" i="5"/>
  <c r="E88" i="5"/>
  <c r="V88" i="5" s="1"/>
  <c r="N87" i="5"/>
  <c r="O87" i="5" s="1"/>
  <c r="G87" i="5"/>
  <c r="E87" i="5"/>
  <c r="V87" i="5" s="1"/>
  <c r="N86" i="5"/>
  <c r="O86" i="5" s="1"/>
  <c r="G86" i="5"/>
  <c r="E86" i="5"/>
  <c r="V86" i="5" s="1"/>
  <c r="N85" i="5"/>
  <c r="O85" i="5" s="1"/>
  <c r="G85" i="5"/>
  <c r="E85" i="5"/>
  <c r="V85" i="5" s="1"/>
  <c r="V84" i="5"/>
  <c r="N84" i="5"/>
  <c r="O84" i="5" s="1"/>
  <c r="G84" i="5"/>
  <c r="F84" i="5"/>
  <c r="H84" i="5" s="1"/>
  <c r="E84" i="5"/>
  <c r="N83" i="5"/>
  <c r="O83" i="5" s="1"/>
  <c r="G83" i="5"/>
  <c r="E83" i="5"/>
  <c r="V83" i="5" s="1"/>
  <c r="V82" i="5"/>
  <c r="N82" i="5"/>
  <c r="O82" i="5" s="1"/>
  <c r="H82" i="5"/>
  <c r="I82" i="5" s="1"/>
  <c r="K82" i="5" s="1"/>
  <c r="G82" i="5"/>
  <c r="F82" i="5"/>
  <c r="E82" i="5"/>
  <c r="N81" i="5"/>
  <c r="O81" i="5" s="1"/>
  <c r="G81" i="5"/>
  <c r="E81" i="5"/>
  <c r="V81" i="5" s="1"/>
  <c r="V80" i="5"/>
  <c r="N80" i="5"/>
  <c r="O80" i="5" s="1"/>
  <c r="G80" i="5"/>
  <c r="E80" i="5"/>
  <c r="F80" i="5" s="1"/>
  <c r="H80" i="5" s="1"/>
  <c r="N79" i="5"/>
  <c r="O79" i="5" s="1"/>
  <c r="G79" i="5"/>
  <c r="E79" i="5"/>
  <c r="V79" i="5" s="1"/>
  <c r="V78" i="5"/>
  <c r="N78" i="5"/>
  <c r="O78" i="5" s="1"/>
  <c r="G78" i="5"/>
  <c r="E78" i="5"/>
  <c r="F78" i="5" s="1"/>
  <c r="H78" i="5" s="1"/>
  <c r="N77" i="5"/>
  <c r="O77" i="5" s="1"/>
  <c r="G77" i="5"/>
  <c r="E77" i="5"/>
  <c r="V77" i="5" s="1"/>
  <c r="N76" i="5"/>
  <c r="O76" i="5" s="1"/>
  <c r="G76" i="5"/>
  <c r="E76" i="5"/>
  <c r="V76" i="5" s="1"/>
  <c r="N75" i="5"/>
  <c r="O75" i="5" s="1"/>
  <c r="G75" i="5"/>
  <c r="E75" i="5"/>
  <c r="V75" i="5" s="1"/>
  <c r="V74" i="5"/>
  <c r="N74" i="5"/>
  <c r="O74" i="5" s="1"/>
  <c r="G74" i="5"/>
  <c r="F74" i="5"/>
  <c r="H74" i="5" s="1"/>
  <c r="E74" i="5"/>
  <c r="N73" i="5"/>
  <c r="O73" i="5" s="1"/>
  <c r="G73" i="5"/>
  <c r="E73" i="5"/>
  <c r="N72" i="5"/>
  <c r="O72" i="5" s="1"/>
  <c r="H72" i="5"/>
  <c r="I72" i="5" s="1"/>
  <c r="K72" i="5" s="1"/>
  <c r="G72" i="5"/>
  <c r="F72" i="5"/>
  <c r="E72" i="5"/>
  <c r="V72" i="5" s="1"/>
  <c r="N71" i="5"/>
  <c r="O71" i="5" s="1"/>
  <c r="G71" i="5"/>
  <c r="E71" i="5"/>
  <c r="N70" i="5"/>
  <c r="O70" i="5" s="1"/>
  <c r="G70" i="5"/>
  <c r="E70" i="5"/>
  <c r="V70" i="5" s="1"/>
  <c r="N69" i="5"/>
  <c r="O69" i="5" s="1"/>
  <c r="G69" i="5"/>
  <c r="E69" i="5"/>
  <c r="N68" i="5"/>
  <c r="O68" i="5" s="1"/>
  <c r="G68" i="5"/>
  <c r="E68" i="5"/>
  <c r="O67" i="5"/>
  <c r="N67" i="5"/>
  <c r="G67" i="5"/>
  <c r="E67" i="5"/>
  <c r="V66" i="5"/>
  <c r="N66" i="5"/>
  <c r="O66" i="5" s="1"/>
  <c r="G66" i="5"/>
  <c r="E66" i="5"/>
  <c r="F66" i="5" s="1"/>
  <c r="H66" i="5" s="1"/>
  <c r="N65" i="5"/>
  <c r="O65" i="5" s="1"/>
  <c r="G65" i="5"/>
  <c r="E65" i="5"/>
  <c r="V64" i="5"/>
  <c r="N64" i="5"/>
  <c r="O64" i="5" s="1"/>
  <c r="G64" i="5"/>
  <c r="E64" i="5"/>
  <c r="F64" i="5" s="1"/>
  <c r="H64" i="5" s="1"/>
  <c r="N63" i="5"/>
  <c r="O63" i="5" s="1"/>
  <c r="G63" i="5"/>
  <c r="E63" i="5"/>
  <c r="V62" i="5"/>
  <c r="N62" i="5"/>
  <c r="O62" i="5" s="1"/>
  <c r="G62" i="5"/>
  <c r="F62" i="5"/>
  <c r="H62" i="5" s="1"/>
  <c r="E62" i="5"/>
  <c r="N61" i="5"/>
  <c r="O61" i="5" s="1"/>
  <c r="G61" i="5"/>
  <c r="E61" i="5"/>
  <c r="N60" i="5"/>
  <c r="O60" i="5" s="1"/>
  <c r="G60" i="5"/>
  <c r="E60" i="5"/>
  <c r="V60" i="5" s="1"/>
  <c r="N59" i="5"/>
  <c r="O59" i="5" s="1"/>
  <c r="G59" i="5"/>
  <c r="E59" i="5"/>
  <c r="N58" i="5"/>
  <c r="O58" i="5" s="1"/>
  <c r="G58" i="5"/>
  <c r="E58" i="5"/>
  <c r="V58" i="5" s="1"/>
  <c r="N57" i="5"/>
  <c r="O57" i="5" s="1"/>
  <c r="G57" i="5"/>
  <c r="E57" i="5"/>
  <c r="N56" i="5"/>
  <c r="O56" i="5" s="1"/>
  <c r="G56" i="5"/>
  <c r="E56" i="5"/>
  <c r="O55" i="5"/>
  <c r="N55" i="5"/>
  <c r="G55" i="5"/>
  <c r="E55" i="5"/>
  <c r="V54" i="5"/>
  <c r="N54" i="5"/>
  <c r="O54" i="5" s="1"/>
  <c r="G54" i="5"/>
  <c r="E54" i="5"/>
  <c r="F54" i="5" s="1"/>
  <c r="H54" i="5" s="1"/>
  <c r="N53" i="5"/>
  <c r="O53" i="5" s="1"/>
  <c r="G53" i="5"/>
  <c r="E53" i="5"/>
  <c r="V52" i="5"/>
  <c r="N52" i="5"/>
  <c r="O52" i="5" s="1"/>
  <c r="G52" i="5"/>
  <c r="E52" i="5"/>
  <c r="F52" i="5" s="1"/>
  <c r="H52" i="5" s="1"/>
  <c r="N51" i="5"/>
  <c r="O51" i="5" s="1"/>
  <c r="G51" i="5"/>
  <c r="E51" i="5"/>
  <c r="V50" i="5"/>
  <c r="N50" i="5"/>
  <c r="O50" i="5" s="1"/>
  <c r="G50" i="5"/>
  <c r="F50" i="5"/>
  <c r="H50" i="5" s="1"/>
  <c r="E50" i="5"/>
  <c r="N49" i="5"/>
  <c r="O49" i="5" s="1"/>
  <c r="G49" i="5"/>
  <c r="E49" i="5"/>
  <c r="N48" i="5"/>
  <c r="O48" i="5" s="1"/>
  <c r="H48" i="5"/>
  <c r="I48" i="5" s="1"/>
  <c r="K48" i="5" s="1"/>
  <c r="G48" i="5"/>
  <c r="F48" i="5"/>
  <c r="E48" i="5"/>
  <c r="V48" i="5" s="1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B77" i="5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48" i="5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22" i="5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21" i="5"/>
  <c r="C4" i="5"/>
  <c r="B23" i="12" l="1"/>
  <c r="B24" i="12" s="1"/>
  <c r="B25" i="12" s="1"/>
  <c r="C22" i="12"/>
  <c r="E22" i="12" s="1"/>
  <c r="G35" i="12"/>
  <c r="G49" i="12"/>
  <c r="G26" i="12"/>
  <c r="G37" i="12"/>
  <c r="G20" i="12"/>
  <c r="G31" i="12"/>
  <c r="G47" i="12"/>
  <c r="G34" i="12"/>
  <c r="G44" i="12"/>
  <c r="G61" i="12"/>
  <c r="G23" i="12"/>
  <c r="G99" i="12"/>
  <c r="G96" i="12"/>
  <c r="G93" i="12"/>
  <c r="G90" i="12"/>
  <c r="G87" i="12"/>
  <c r="G84" i="12"/>
  <c r="G81" i="12"/>
  <c r="G78" i="12"/>
  <c r="G75" i="12"/>
  <c r="G72" i="12"/>
  <c r="G69" i="12"/>
  <c r="G66" i="12"/>
  <c r="G63" i="12"/>
  <c r="G60" i="12"/>
  <c r="G57" i="12"/>
  <c r="G54" i="12"/>
  <c r="G51" i="12"/>
  <c r="G91" i="12"/>
  <c r="G86" i="12"/>
  <c r="G73" i="12"/>
  <c r="G68" i="12"/>
  <c r="G55" i="12"/>
  <c r="G50" i="12"/>
  <c r="G48" i="12"/>
  <c r="G45" i="12"/>
  <c r="G42" i="12"/>
  <c r="G92" i="12"/>
  <c r="G85" i="12"/>
  <c r="G79" i="12"/>
  <c r="G43" i="12"/>
  <c r="G39" i="12"/>
  <c r="G36" i="12"/>
  <c r="G33" i="12"/>
  <c r="G30" i="12"/>
  <c r="G27" i="12"/>
  <c r="G24" i="12"/>
  <c r="G21" i="12"/>
  <c r="G59" i="12"/>
  <c r="G83" i="12"/>
  <c r="G77" i="12"/>
  <c r="G70" i="12"/>
  <c r="G64" i="12"/>
  <c r="G65" i="12"/>
  <c r="G53" i="12"/>
  <c r="G52" i="12"/>
  <c r="G71" i="12"/>
  <c r="G58" i="12"/>
  <c r="G67" i="12"/>
  <c r="G97" i="12"/>
  <c r="G41" i="12"/>
  <c r="G88" i="12"/>
  <c r="G80" i="12"/>
  <c r="G22" i="12"/>
  <c r="G95" i="12"/>
  <c r="G82" i="12"/>
  <c r="G40" i="12"/>
  <c r="G38" i="12"/>
  <c r="G94" i="12"/>
  <c r="G74" i="12"/>
  <c r="G62" i="12"/>
  <c r="G29" i="12"/>
  <c r="G98" i="12"/>
  <c r="G46" i="12"/>
  <c r="G28" i="12"/>
  <c r="G56" i="12"/>
  <c r="G25" i="12"/>
  <c r="G32" i="12"/>
  <c r="G76" i="12"/>
  <c r="C23" i="12"/>
  <c r="E23" i="12" s="1"/>
  <c r="C20" i="12"/>
  <c r="E20" i="12" s="1"/>
  <c r="C19" i="12"/>
  <c r="C21" i="12"/>
  <c r="E21" i="12" s="1"/>
  <c r="V21" i="12" s="1"/>
  <c r="N97" i="12"/>
  <c r="O97" i="12" s="1"/>
  <c r="N32" i="12"/>
  <c r="O32" i="12" s="1"/>
  <c r="N38" i="12"/>
  <c r="O38" i="12" s="1"/>
  <c r="N44" i="12"/>
  <c r="O44" i="12" s="1"/>
  <c r="N50" i="12"/>
  <c r="O50" i="12" s="1"/>
  <c r="N57" i="12"/>
  <c r="O57" i="12" s="1"/>
  <c r="N63" i="12"/>
  <c r="O63" i="12" s="1"/>
  <c r="N69" i="12"/>
  <c r="O69" i="12" s="1"/>
  <c r="N70" i="12"/>
  <c r="O70" i="12" s="1"/>
  <c r="N76" i="12"/>
  <c r="O76" i="12" s="1"/>
  <c r="N82" i="12"/>
  <c r="O82" i="12" s="1"/>
  <c r="N99" i="12"/>
  <c r="O99" i="12" s="1"/>
  <c r="N98" i="12"/>
  <c r="O98" i="12" s="1"/>
  <c r="N23" i="12"/>
  <c r="O23" i="12" s="1"/>
  <c r="N29" i="12"/>
  <c r="O29" i="12" s="1"/>
  <c r="N42" i="12"/>
  <c r="O42" i="12" s="1"/>
  <c r="N47" i="12"/>
  <c r="O47" i="12" s="1"/>
  <c r="N51" i="12"/>
  <c r="O51" i="12" s="1"/>
  <c r="N52" i="12"/>
  <c r="O52" i="12" s="1"/>
  <c r="N58" i="12"/>
  <c r="O58" i="12" s="1"/>
  <c r="N64" i="12"/>
  <c r="O64" i="12" s="1"/>
  <c r="N83" i="12"/>
  <c r="O83" i="12" s="1"/>
  <c r="N95" i="12"/>
  <c r="O95" i="12" s="1"/>
  <c r="N90" i="12"/>
  <c r="O90" i="12" s="1"/>
  <c r="N85" i="12"/>
  <c r="O85" i="12" s="1"/>
  <c r="N77" i="12"/>
  <c r="O77" i="12" s="1"/>
  <c r="N72" i="12"/>
  <c r="O72" i="12" s="1"/>
  <c r="N67" i="12"/>
  <c r="O67" i="12" s="1"/>
  <c r="N59" i="12"/>
  <c r="O59" i="12" s="1"/>
  <c r="N54" i="12"/>
  <c r="O54" i="12" s="1"/>
  <c r="N49" i="12"/>
  <c r="O49" i="12" s="1"/>
  <c r="N20" i="12"/>
  <c r="O20" i="12" s="1"/>
  <c r="N26" i="12"/>
  <c r="O26" i="12" s="1"/>
  <c r="N35" i="12"/>
  <c r="O35" i="12" s="1"/>
  <c r="N56" i="12"/>
  <c r="O56" i="12" s="1"/>
  <c r="I66" i="5"/>
  <c r="K66" i="5" s="1"/>
  <c r="J66" i="5"/>
  <c r="I80" i="5"/>
  <c r="K80" i="5" s="1"/>
  <c r="I54" i="5"/>
  <c r="K54" i="5" s="1"/>
  <c r="J54" i="5"/>
  <c r="I62" i="5"/>
  <c r="K62" i="5" s="1"/>
  <c r="I50" i="5"/>
  <c r="K50" i="5" s="1"/>
  <c r="I64" i="5"/>
  <c r="K64" i="5" s="1"/>
  <c r="I74" i="5"/>
  <c r="K74" i="5" s="1"/>
  <c r="I52" i="5"/>
  <c r="K52" i="5" s="1"/>
  <c r="I78" i="5"/>
  <c r="K78" i="5" s="1"/>
  <c r="I84" i="5"/>
  <c r="K84" i="5" s="1"/>
  <c r="F88" i="5"/>
  <c r="H88" i="5" s="1"/>
  <c r="F96" i="5"/>
  <c r="H96" i="5" s="1"/>
  <c r="V68" i="5"/>
  <c r="F68" i="5"/>
  <c r="H68" i="5" s="1"/>
  <c r="J82" i="5"/>
  <c r="J72" i="5"/>
  <c r="V61" i="5"/>
  <c r="F61" i="5"/>
  <c r="H61" i="5" s="1"/>
  <c r="V73" i="5"/>
  <c r="F73" i="5"/>
  <c r="H73" i="5" s="1"/>
  <c r="F94" i="5"/>
  <c r="H94" i="5" s="1"/>
  <c r="J48" i="5"/>
  <c r="F92" i="5"/>
  <c r="H92" i="5" s="1"/>
  <c r="V65" i="5"/>
  <c r="F65" i="5"/>
  <c r="H65" i="5" s="1"/>
  <c r="V51" i="5"/>
  <c r="F51" i="5"/>
  <c r="H51" i="5" s="1"/>
  <c r="V63" i="5"/>
  <c r="F63" i="5"/>
  <c r="H63" i="5" s="1"/>
  <c r="F86" i="5"/>
  <c r="H86" i="5" s="1"/>
  <c r="F90" i="5"/>
  <c r="H90" i="5" s="1"/>
  <c r="F98" i="5"/>
  <c r="H98" i="5" s="1"/>
  <c r="V53" i="5"/>
  <c r="F53" i="5"/>
  <c r="H53" i="5" s="1"/>
  <c r="V56" i="5"/>
  <c r="F56" i="5"/>
  <c r="H56" i="5" s="1"/>
  <c r="F76" i="5"/>
  <c r="H76" i="5" s="1"/>
  <c r="V49" i="5"/>
  <c r="F49" i="5"/>
  <c r="H49" i="5" s="1"/>
  <c r="V55" i="5"/>
  <c r="F55" i="5"/>
  <c r="H55" i="5" s="1"/>
  <c r="V57" i="5"/>
  <c r="F57" i="5"/>
  <c r="H57" i="5" s="1"/>
  <c r="F58" i="5"/>
  <c r="H58" i="5" s="1"/>
  <c r="V69" i="5"/>
  <c r="F69" i="5"/>
  <c r="H69" i="5" s="1"/>
  <c r="F70" i="5"/>
  <c r="H70" i="5" s="1"/>
  <c r="V67" i="5"/>
  <c r="F67" i="5"/>
  <c r="H67" i="5" s="1"/>
  <c r="V59" i="5"/>
  <c r="F59" i="5"/>
  <c r="H59" i="5" s="1"/>
  <c r="F60" i="5"/>
  <c r="H60" i="5" s="1"/>
  <c r="V71" i="5"/>
  <c r="F71" i="5"/>
  <c r="H71" i="5" s="1"/>
  <c r="F75" i="5"/>
  <c r="H75" i="5" s="1"/>
  <c r="F77" i="5"/>
  <c r="H77" i="5" s="1"/>
  <c r="F79" i="5"/>
  <c r="H79" i="5" s="1"/>
  <c r="F81" i="5"/>
  <c r="H81" i="5" s="1"/>
  <c r="F83" i="5"/>
  <c r="H83" i="5" s="1"/>
  <c r="F85" i="5"/>
  <c r="H85" i="5" s="1"/>
  <c r="F87" i="5"/>
  <c r="H87" i="5" s="1"/>
  <c r="F89" i="5"/>
  <c r="H89" i="5" s="1"/>
  <c r="F91" i="5"/>
  <c r="H91" i="5" s="1"/>
  <c r="F93" i="5"/>
  <c r="H93" i="5" s="1"/>
  <c r="F95" i="5"/>
  <c r="H95" i="5" s="1"/>
  <c r="F97" i="5"/>
  <c r="H97" i="5" s="1"/>
  <c r="F99" i="5"/>
  <c r="H99" i="5" s="1"/>
  <c r="V23" i="12" l="1"/>
  <c r="F23" i="12"/>
  <c r="H23" i="12" s="1"/>
  <c r="F21" i="12"/>
  <c r="H21" i="12" s="1"/>
  <c r="B26" i="12"/>
  <c r="C25" i="12"/>
  <c r="E25" i="12" s="1"/>
  <c r="C24" i="12"/>
  <c r="E24" i="12" s="1"/>
  <c r="V22" i="12"/>
  <c r="F22" i="12"/>
  <c r="H22" i="12" s="1"/>
  <c r="V20" i="12"/>
  <c r="F20" i="12"/>
  <c r="H20" i="12" s="1"/>
  <c r="I65" i="5"/>
  <c r="K65" i="5" s="1"/>
  <c r="J65" i="5"/>
  <c r="I67" i="5"/>
  <c r="K67" i="5" s="1"/>
  <c r="J67" i="5"/>
  <c r="I85" i="5"/>
  <c r="K85" i="5" s="1"/>
  <c r="J85" i="5"/>
  <c r="J62" i="5"/>
  <c r="J52" i="5"/>
  <c r="I69" i="5"/>
  <c r="K69" i="5" s="1"/>
  <c r="J69" i="5"/>
  <c r="I79" i="5"/>
  <c r="K79" i="5" s="1"/>
  <c r="J79" i="5"/>
  <c r="J74" i="5"/>
  <c r="I77" i="5"/>
  <c r="K77" i="5" s="1"/>
  <c r="I57" i="5"/>
  <c r="K57" i="5" s="1"/>
  <c r="J57" i="5"/>
  <c r="I88" i="5"/>
  <c r="K88" i="5" s="1"/>
  <c r="I71" i="5"/>
  <c r="K71" i="5" s="1"/>
  <c r="J71" i="5"/>
  <c r="I56" i="5"/>
  <c r="K56" i="5" s="1"/>
  <c r="I89" i="5"/>
  <c r="K89" i="5" s="1"/>
  <c r="J98" i="5"/>
  <c r="I98" i="5"/>
  <c r="K98" i="5" s="1"/>
  <c r="P72" i="5"/>
  <c r="Q72" i="5" s="1"/>
  <c r="L72" i="5"/>
  <c r="R72" i="5"/>
  <c r="S72" i="5" s="1"/>
  <c r="I87" i="5"/>
  <c r="K87" i="5" s="1"/>
  <c r="J87" i="5"/>
  <c r="I90" i="5"/>
  <c r="K90" i="5" s="1"/>
  <c r="P82" i="5"/>
  <c r="Q82" i="5" s="1"/>
  <c r="T82" i="5" s="1"/>
  <c r="L82" i="5"/>
  <c r="U82" i="5" s="1"/>
  <c r="W82" i="5" s="1"/>
  <c r="R82" i="5"/>
  <c r="S82" i="5" s="1"/>
  <c r="J86" i="5"/>
  <c r="I86" i="5"/>
  <c r="K86" i="5" s="1"/>
  <c r="I70" i="5"/>
  <c r="K70" i="5" s="1"/>
  <c r="J70" i="5"/>
  <c r="I61" i="5"/>
  <c r="K61" i="5" s="1"/>
  <c r="J61" i="5"/>
  <c r="P54" i="5"/>
  <c r="Q54" i="5" s="1"/>
  <c r="L54" i="5"/>
  <c r="R54" i="5"/>
  <c r="S54" i="5" s="1"/>
  <c r="P48" i="5"/>
  <c r="Q48" i="5" s="1"/>
  <c r="T48" i="5" s="1"/>
  <c r="L48" i="5"/>
  <c r="U48" i="5" s="1"/>
  <c r="W48" i="5" s="1"/>
  <c r="R48" i="5"/>
  <c r="S48" i="5" s="1"/>
  <c r="J96" i="5"/>
  <c r="I96" i="5"/>
  <c r="K96" i="5" s="1"/>
  <c r="I75" i="5"/>
  <c r="K75" i="5" s="1"/>
  <c r="J75" i="5"/>
  <c r="I94" i="5"/>
  <c r="K94" i="5" s="1"/>
  <c r="P66" i="5"/>
  <c r="Q66" i="5" s="1"/>
  <c r="L66" i="5"/>
  <c r="R66" i="5"/>
  <c r="S66" i="5" s="1"/>
  <c r="I97" i="5"/>
  <c r="K97" i="5" s="1"/>
  <c r="J97" i="5"/>
  <c r="I95" i="5"/>
  <c r="K95" i="5" s="1"/>
  <c r="J95" i="5"/>
  <c r="I55" i="5"/>
  <c r="K55" i="5" s="1"/>
  <c r="J55" i="5"/>
  <c r="I49" i="5"/>
  <c r="K49" i="5" s="1"/>
  <c r="J49" i="5"/>
  <c r="I51" i="5"/>
  <c r="K51" i="5" s="1"/>
  <c r="J51" i="5"/>
  <c r="J50" i="5"/>
  <c r="I76" i="5"/>
  <c r="K76" i="5" s="1"/>
  <c r="J68" i="5"/>
  <c r="I68" i="5"/>
  <c r="K68" i="5" s="1"/>
  <c r="I63" i="5"/>
  <c r="K63" i="5" s="1"/>
  <c r="J80" i="5"/>
  <c r="J64" i="5"/>
  <c r="I93" i="5"/>
  <c r="K93" i="5" s="1"/>
  <c r="J93" i="5"/>
  <c r="I60" i="5"/>
  <c r="K60" i="5" s="1"/>
  <c r="I53" i="5"/>
  <c r="K53" i="5" s="1"/>
  <c r="J53" i="5"/>
  <c r="J78" i="5"/>
  <c r="I92" i="5"/>
  <c r="K92" i="5" s="1"/>
  <c r="I83" i="5"/>
  <c r="K83" i="5" s="1"/>
  <c r="J83" i="5"/>
  <c r="I81" i="5"/>
  <c r="K81" i="5" s="1"/>
  <c r="J81" i="5"/>
  <c r="I58" i="5"/>
  <c r="K58" i="5" s="1"/>
  <c r="J58" i="5"/>
  <c r="I99" i="5"/>
  <c r="K99" i="5" s="1"/>
  <c r="J99" i="5"/>
  <c r="I91" i="5"/>
  <c r="K91" i="5" s="1"/>
  <c r="J91" i="5"/>
  <c r="I59" i="5"/>
  <c r="K59" i="5" s="1"/>
  <c r="J59" i="5"/>
  <c r="I73" i="5"/>
  <c r="K73" i="5" s="1"/>
  <c r="J73" i="5"/>
  <c r="J84" i="5"/>
  <c r="I21" i="12" l="1"/>
  <c r="K21" i="12" s="1"/>
  <c r="V25" i="12"/>
  <c r="F25" i="12"/>
  <c r="H25" i="12" s="1"/>
  <c r="I20" i="12"/>
  <c r="K20" i="12" s="1"/>
  <c r="I23" i="12"/>
  <c r="K23" i="12" s="1"/>
  <c r="B27" i="12"/>
  <c r="C26" i="12"/>
  <c r="E26" i="12" s="1"/>
  <c r="I22" i="12"/>
  <c r="K22" i="12" s="1"/>
  <c r="J22" i="12"/>
  <c r="V24" i="12"/>
  <c r="F24" i="12"/>
  <c r="H24" i="12" s="1"/>
  <c r="P68" i="5"/>
  <c r="Q68" i="5" s="1"/>
  <c r="L68" i="5"/>
  <c r="R68" i="5"/>
  <c r="S68" i="5" s="1"/>
  <c r="R79" i="5"/>
  <c r="S79" i="5" s="1"/>
  <c r="L79" i="5"/>
  <c r="P79" i="5"/>
  <c r="Q79" i="5" s="1"/>
  <c r="T79" i="5" s="1"/>
  <c r="P53" i="5"/>
  <c r="Q53" i="5" s="1"/>
  <c r="L53" i="5"/>
  <c r="R53" i="5"/>
  <c r="S53" i="5" s="1"/>
  <c r="J56" i="5"/>
  <c r="J90" i="5"/>
  <c r="T54" i="5"/>
  <c r="R93" i="5"/>
  <c r="S93" i="5" s="1"/>
  <c r="P93" i="5"/>
  <c r="Q93" i="5" s="1"/>
  <c r="T93" i="5" s="1"/>
  <c r="L93" i="5"/>
  <c r="U93" i="5" s="1"/>
  <c r="W93" i="5" s="1"/>
  <c r="R81" i="5"/>
  <c r="S81" i="5" s="1"/>
  <c r="P81" i="5"/>
  <c r="Q81" i="5" s="1"/>
  <c r="T81" i="5" s="1"/>
  <c r="L81" i="5"/>
  <c r="R85" i="5"/>
  <c r="S85" i="5" s="1"/>
  <c r="L85" i="5"/>
  <c r="P85" i="5"/>
  <c r="Q85" i="5" s="1"/>
  <c r="P84" i="5"/>
  <c r="Q84" i="5" s="1"/>
  <c r="T84" i="5" s="1"/>
  <c r="L84" i="5"/>
  <c r="U84" i="5" s="1"/>
  <c r="W84" i="5" s="1"/>
  <c r="R84" i="5"/>
  <c r="S84" i="5" s="1"/>
  <c r="P70" i="5"/>
  <c r="Q70" i="5" s="1"/>
  <c r="L70" i="5"/>
  <c r="R70" i="5"/>
  <c r="S70" i="5" s="1"/>
  <c r="P73" i="5"/>
  <c r="Q73" i="5" s="1"/>
  <c r="R73" i="5"/>
  <c r="S73" i="5" s="1"/>
  <c r="L73" i="5"/>
  <c r="T72" i="5"/>
  <c r="L67" i="5"/>
  <c r="P67" i="5"/>
  <c r="Q67" i="5" s="1"/>
  <c r="R67" i="5"/>
  <c r="S67" i="5" s="1"/>
  <c r="J76" i="5"/>
  <c r="U54" i="5"/>
  <c r="W54" i="5" s="1"/>
  <c r="P58" i="5"/>
  <c r="Q58" i="5" s="1"/>
  <c r="L58" i="5"/>
  <c r="R58" i="5"/>
  <c r="S58" i="5" s="1"/>
  <c r="J60" i="5"/>
  <c r="R51" i="5"/>
  <c r="S51" i="5" s="1"/>
  <c r="L51" i="5"/>
  <c r="P51" i="5"/>
  <c r="Q51" i="5" s="1"/>
  <c r="R87" i="5"/>
  <c r="S87" i="5" s="1"/>
  <c r="P87" i="5"/>
  <c r="Q87" i="5" s="1"/>
  <c r="L87" i="5"/>
  <c r="R61" i="5"/>
  <c r="S61" i="5" s="1"/>
  <c r="P61" i="5"/>
  <c r="Q61" i="5" s="1"/>
  <c r="L61" i="5"/>
  <c r="P62" i="5"/>
  <c r="Q62" i="5" s="1"/>
  <c r="L62" i="5"/>
  <c r="R62" i="5"/>
  <c r="S62" i="5" s="1"/>
  <c r="R49" i="5"/>
  <c r="S49" i="5" s="1"/>
  <c r="P49" i="5"/>
  <c r="Q49" i="5" s="1"/>
  <c r="L49" i="5"/>
  <c r="J94" i="5"/>
  <c r="J88" i="5"/>
  <c r="P64" i="5"/>
  <c r="Q64" i="5" s="1"/>
  <c r="T64" i="5" s="1"/>
  <c r="L64" i="5"/>
  <c r="U64" i="5" s="1"/>
  <c r="W64" i="5" s="1"/>
  <c r="R64" i="5"/>
  <c r="S64" i="5" s="1"/>
  <c r="R75" i="5"/>
  <c r="S75" i="5" s="1"/>
  <c r="P75" i="5"/>
  <c r="Q75" i="5" s="1"/>
  <c r="T75" i="5" s="1"/>
  <c r="L75" i="5"/>
  <c r="U75" i="5" s="1"/>
  <c r="W75" i="5" s="1"/>
  <c r="U72" i="5"/>
  <c r="W72" i="5" s="1"/>
  <c r="P57" i="5"/>
  <c r="Q57" i="5" s="1"/>
  <c r="T57" i="5" s="1"/>
  <c r="L57" i="5"/>
  <c r="R57" i="5"/>
  <c r="S57" i="5" s="1"/>
  <c r="R83" i="5"/>
  <c r="S83" i="5" s="1"/>
  <c r="P83" i="5"/>
  <c r="Q83" i="5" s="1"/>
  <c r="L83" i="5"/>
  <c r="P80" i="5"/>
  <c r="Q80" i="5" s="1"/>
  <c r="T80" i="5" s="1"/>
  <c r="L80" i="5"/>
  <c r="R80" i="5"/>
  <c r="S80" i="5" s="1"/>
  <c r="L55" i="5"/>
  <c r="P55" i="5"/>
  <c r="Q55" i="5" s="1"/>
  <c r="R55" i="5"/>
  <c r="S55" i="5" s="1"/>
  <c r="J63" i="5"/>
  <c r="J77" i="5"/>
  <c r="P78" i="5"/>
  <c r="Q78" i="5" s="1"/>
  <c r="T78" i="5" s="1"/>
  <c r="L78" i="5"/>
  <c r="U78" i="5" s="1"/>
  <c r="W78" i="5" s="1"/>
  <c r="R78" i="5"/>
  <c r="S78" i="5" s="1"/>
  <c r="R97" i="5"/>
  <c r="S97" i="5" s="1"/>
  <c r="P97" i="5"/>
  <c r="Q97" i="5" s="1"/>
  <c r="T97" i="5" s="1"/>
  <c r="L97" i="5"/>
  <c r="R99" i="5"/>
  <c r="S99" i="5" s="1"/>
  <c r="P99" i="5"/>
  <c r="Q99" i="5" s="1"/>
  <c r="T99" i="5" s="1"/>
  <c r="L99" i="5"/>
  <c r="U99" i="5" s="1"/>
  <c r="W99" i="5" s="1"/>
  <c r="T66" i="5"/>
  <c r="U66" i="5" s="1"/>
  <c r="W66" i="5" s="1"/>
  <c r="R95" i="5"/>
  <c r="S95" i="5" s="1"/>
  <c r="P95" i="5"/>
  <c r="Q95" i="5" s="1"/>
  <c r="L95" i="5"/>
  <c r="P96" i="5"/>
  <c r="Q96" i="5" s="1"/>
  <c r="T96" i="5" s="1"/>
  <c r="L96" i="5"/>
  <c r="R96" i="5"/>
  <c r="S96" i="5" s="1"/>
  <c r="P86" i="5"/>
  <c r="Q86" i="5" s="1"/>
  <c r="T86" i="5" s="1"/>
  <c r="L86" i="5"/>
  <c r="R86" i="5"/>
  <c r="S86" i="5" s="1"/>
  <c r="P98" i="5"/>
  <c r="Q98" i="5" s="1"/>
  <c r="L98" i="5"/>
  <c r="R98" i="5"/>
  <c r="S98" i="5" s="1"/>
  <c r="P65" i="5"/>
  <c r="Q65" i="5" s="1"/>
  <c r="T65" i="5" s="1"/>
  <c r="L65" i="5"/>
  <c r="R65" i="5"/>
  <c r="S65" i="5" s="1"/>
  <c r="R91" i="5"/>
  <c r="S91" i="5" s="1"/>
  <c r="L91" i="5"/>
  <c r="P91" i="5"/>
  <c r="Q91" i="5" s="1"/>
  <c r="P69" i="5"/>
  <c r="Q69" i="5" s="1"/>
  <c r="T69" i="5" s="1"/>
  <c r="L69" i="5"/>
  <c r="R69" i="5"/>
  <c r="S69" i="5" s="1"/>
  <c r="P50" i="5"/>
  <c r="Q50" i="5" s="1"/>
  <c r="L50" i="5"/>
  <c r="R50" i="5"/>
  <c r="S50" i="5" s="1"/>
  <c r="R71" i="5"/>
  <c r="S71" i="5" s="1"/>
  <c r="L71" i="5"/>
  <c r="P71" i="5"/>
  <c r="Q71" i="5" s="1"/>
  <c r="P52" i="5"/>
  <c r="Q52" i="5" s="1"/>
  <c r="T52" i="5" s="1"/>
  <c r="L52" i="5"/>
  <c r="R52" i="5"/>
  <c r="S52" i="5" s="1"/>
  <c r="R59" i="5"/>
  <c r="S59" i="5" s="1"/>
  <c r="L59" i="5"/>
  <c r="P59" i="5"/>
  <c r="Q59" i="5" s="1"/>
  <c r="J92" i="5"/>
  <c r="J89" i="5"/>
  <c r="P74" i="5"/>
  <c r="Q74" i="5" s="1"/>
  <c r="T74" i="5" s="1"/>
  <c r="L74" i="5"/>
  <c r="U74" i="5" s="1"/>
  <c r="W74" i="5" s="1"/>
  <c r="R74" i="5"/>
  <c r="S74" i="5" s="1"/>
  <c r="L22" i="12" l="1"/>
  <c r="P22" i="12"/>
  <c r="Q22" i="12" s="1"/>
  <c r="R22" i="12"/>
  <c r="S22" i="12" s="1"/>
  <c r="V26" i="12"/>
  <c r="F26" i="12"/>
  <c r="H26" i="12" s="1"/>
  <c r="B28" i="12"/>
  <c r="C27" i="12"/>
  <c r="E27" i="12" s="1"/>
  <c r="J23" i="12"/>
  <c r="J20" i="12"/>
  <c r="I25" i="12"/>
  <c r="K25" i="12" s="1"/>
  <c r="I24" i="12"/>
  <c r="K24" i="12" s="1"/>
  <c r="J21" i="12"/>
  <c r="P76" i="5"/>
  <c r="Q76" i="5" s="1"/>
  <c r="L76" i="5"/>
  <c r="R76" i="5"/>
  <c r="S76" i="5" s="1"/>
  <c r="P90" i="5"/>
  <c r="Q90" i="5" s="1"/>
  <c r="L90" i="5"/>
  <c r="R90" i="5"/>
  <c r="S90" i="5" s="1"/>
  <c r="T91" i="5"/>
  <c r="U83" i="5"/>
  <c r="W83" i="5" s="1"/>
  <c r="U87" i="5"/>
  <c r="W87" i="5" s="1"/>
  <c r="U52" i="5"/>
  <c r="W52" i="5" s="1"/>
  <c r="U91" i="5"/>
  <c r="W91" i="5" s="1"/>
  <c r="U96" i="5"/>
  <c r="W96" i="5" s="1"/>
  <c r="T83" i="5"/>
  <c r="P88" i="5"/>
  <c r="Q88" i="5" s="1"/>
  <c r="L88" i="5"/>
  <c r="R88" i="5"/>
  <c r="S88" i="5" s="1"/>
  <c r="T87" i="5"/>
  <c r="T67" i="5"/>
  <c r="U67" i="5" s="1"/>
  <c r="W67" i="5" s="1"/>
  <c r="T85" i="5"/>
  <c r="U85" i="5" s="1"/>
  <c r="W85" i="5" s="1"/>
  <c r="P56" i="5"/>
  <c r="Q56" i="5" s="1"/>
  <c r="L56" i="5"/>
  <c r="R56" i="5"/>
  <c r="S56" i="5" s="1"/>
  <c r="P94" i="5"/>
  <c r="Q94" i="5" s="1"/>
  <c r="T94" i="5" s="1"/>
  <c r="L94" i="5"/>
  <c r="U94" i="5" s="1"/>
  <c r="W94" i="5" s="1"/>
  <c r="R94" i="5"/>
  <c r="S94" i="5" s="1"/>
  <c r="T71" i="5"/>
  <c r="U49" i="5"/>
  <c r="W49" i="5" s="1"/>
  <c r="T51" i="5"/>
  <c r="U51" i="5" s="1"/>
  <c r="W51" i="5" s="1"/>
  <c r="U71" i="5"/>
  <c r="W71" i="5" s="1"/>
  <c r="U65" i="5"/>
  <c r="W65" i="5" s="1"/>
  <c r="T95" i="5"/>
  <c r="U95" i="5" s="1"/>
  <c r="W95" i="5" s="1"/>
  <c r="R77" i="5"/>
  <c r="S77" i="5" s="1"/>
  <c r="P77" i="5"/>
  <c r="Q77" i="5" s="1"/>
  <c r="L77" i="5"/>
  <c r="U57" i="5"/>
  <c r="W57" i="5" s="1"/>
  <c r="T49" i="5"/>
  <c r="U81" i="5"/>
  <c r="W81" i="5" s="1"/>
  <c r="T53" i="5"/>
  <c r="U53" i="5" s="1"/>
  <c r="W53" i="5" s="1"/>
  <c r="T73" i="5"/>
  <c r="U73" i="5" s="1"/>
  <c r="W73" i="5" s="1"/>
  <c r="U79" i="5"/>
  <c r="W79" i="5" s="1"/>
  <c r="R89" i="5"/>
  <c r="S89" i="5" s="1"/>
  <c r="P89" i="5"/>
  <c r="Q89" i="5" s="1"/>
  <c r="T89" i="5" s="1"/>
  <c r="L89" i="5"/>
  <c r="P92" i="5"/>
  <c r="Q92" i="5" s="1"/>
  <c r="L92" i="5"/>
  <c r="R92" i="5"/>
  <c r="S92" i="5" s="1"/>
  <c r="T98" i="5"/>
  <c r="U98" i="5" s="1"/>
  <c r="W98" i="5" s="1"/>
  <c r="T62" i="5"/>
  <c r="U70" i="5"/>
  <c r="W70" i="5" s="1"/>
  <c r="T59" i="5"/>
  <c r="U59" i="5" s="1"/>
  <c r="W59" i="5" s="1"/>
  <c r="U61" i="5"/>
  <c r="W61" i="5" s="1"/>
  <c r="T58" i="5"/>
  <c r="U58" i="5" s="1"/>
  <c r="W58" i="5" s="1"/>
  <c r="T70" i="5"/>
  <c r="R63" i="5"/>
  <c r="S63" i="5" s="1"/>
  <c r="P63" i="5"/>
  <c r="Q63" i="5" s="1"/>
  <c r="L63" i="5"/>
  <c r="P60" i="5"/>
  <c r="Q60" i="5" s="1"/>
  <c r="L60" i="5"/>
  <c r="R60" i="5"/>
  <c r="S60" i="5" s="1"/>
  <c r="T55" i="5"/>
  <c r="U55" i="5" s="1"/>
  <c r="W55" i="5" s="1"/>
  <c r="U62" i="5"/>
  <c r="W62" i="5" s="1"/>
  <c r="T50" i="5"/>
  <c r="U50" i="5" s="1"/>
  <c r="W50" i="5" s="1"/>
  <c r="U69" i="5"/>
  <c r="W69" i="5" s="1"/>
  <c r="U86" i="5"/>
  <c r="W86" i="5" s="1"/>
  <c r="U97" i="5"/>
  <c r="W97" i="5" s="1"/>
  <c r="U80" i="5"/>
  <c r="W80" i="5" s="1"/>
  <c r="T61" i="5"/>
  <c r="T68" i="5"/>
  <c r="U68" i="5" s="1"/>
  <c r="W68" i="5" s="1"/>
  <c r="J24" i="12" l="1"/>
  <c r="I26" i="12"/>
  <c r="K26" i="12" s="1"/>
  <c r="V27" i="12"/>
  <c r="F27" i="12"/>
  <c r="H27" i="12" s="1"/>
  <c r="B29" i="12"/>
  <c r="C28" i="12"/>
  <c r="E28" i="12" s="1"/>
  <c r="R24" i="12"/>
  <c r="S24" i="12" s="1"/>
  <c r="L24" i="12"/>
  <c r="P24" i="12"/>
  <c r="Q24" i="12" s="1"/>
  <c r="T24" i="12" s="1"/>
  <c r="P20" i="12"/>
  <c r="Q20" i="12" s="1"/>
  <c r="L20" i="12"/>
  <c r="R20" i="12"/>
  <c r="S20" i="12" s="1"/>
  <c r="R21" i="12"/>
  <c r="S21" i="12" s="1"/>
  <c r="L21" i="12"/>
  <c r="P21" i="12"/>
  <c r="Q21" i="12" s="1"/>
  <c r="T21" i="12" s="1"/>
  <c r="T22" i="12"/>
  <c r="J25" i="12"/>
  <c r="P23" i="12"/>
  <c r="Q23" i="12" s="1"/>
  <c r="L23" i="12"/>
  <c r="R23" i="12"/>
  <c r="S23" i="12" s="1"/>
  <c r="U22" i="12"/>
  <c r="W22" i="12" s="1"/>
  <c r="T56" i="5"/>
  <c r="U56" i="5" s="1"/>
  <c r="W56" i="5" s="1"/>
  <c r="T63" i="5"/>
  <c r="U63" i="5" s="1"/>
  <c r="W63" i="5" s="1"/>
  <c r="U92" i="5"/>
  <c r="W92" i="5" s="1"/>
  <c r="T90" i="5"/>
  <c r="U90" i="5" s="1"/>
  <c r="W90" i="5" s="1"/>
  <c r="T92" i="5"/>
  <c r="U77" i="5"/>
  <c r="W77" i="5" s="1"/>
  <c r="T88" i="5"/>
  <c r="U88" i="5" s="1"/>
  <c r="W88" i="5" s="1"/>
  <c r="U76" i="5"/>
  <c r="W76" i="5" s="1"/>
  <c r="U60" i="5"/>
  <c r="W60" i="5" s="1"/>
  <c r="T60" i="5"/>
  <c r="U89" i="5"/>
  <c r="W89" i="5" s="1"/>
  <c r="T77" i="5"/>
  <c r="T76" i="5"/>
  <c r="J26" i="12" l="1"/>
  <c r="P26" i="12" s="1"/>
  <c r="Q26" i="12" s="1"/>
  <c r="U24" i="12"/>
  <c r="W24" i="12" s="1"/>
  <c r="T23" i="12"/>
  <c r="U23" i="12" s="1"/>
  <c r="W23" i="12" s="1"/>
  <c r="I27" i="12"/>
  <c r="K27" i="12" s="1"/>
  <c r="J27" i="12"/>
  <c r="T20" i="12"/>
  <c r="U20" i="12" s="1"/>
  <c r="W20" i="12" s="1"/>
  <c r="V28" i="12"/>
  <c r="F28" i="12"/>
  <c r="H28" i="12" s="1"/>
  <c r="B30" i="12"/>
  <c r="C29" i="12"/>
  <c r="E29" i="12" s="1"/>
  <c r="U21" i="12"/>
  <c r="W21" i="12" s="1"/>
  <c r="L25" i="12"/>
  <c r="P25" i="12"/>
  <c r="Q25" i="12" s="1"/>
  <c r="T25" i="12" s="1"/>
  <c r="R25" i="12"/>
  <c r="S25" i="12" s="1"/>
  <c r="R26" i="12" l="1"/>
  <c r="S26" i="12" s="1"/>
  <c r="L26" i="12"/>
  <c r="I28" i="12"/>
  <c r="K28" i="12" s="1"/>
  <c r="V29" i="12"/>
  <c r="F29" i="12"/>
  <c r="H29" i="12" s="1"/>
  <c r="B31" i="12"/>
  <c r="C30" i="12"/>
  <c r="E30" i="12" s="1"/>
  <c r="T26" i="12"/>
  <c r="U26" i="12" s="1"/>
  <c r="W26" i="12" s="1"/>
  <c r="R27" i="12"/>
  <c r="S27" i="12" s="1"/>
  <c r="P27" i="12"/>
  <c r="Q27" i="12" s="1"/>
  <c r="T27" i="12" s="1"/>
  <c r="L27" i="12"/>
  <c r="U25" i="12"/>
  <c r="W25" i="12" s="1"/>
  <c r="U27" i="12" l="1"/>
  <c r="W27" i="12" s="1"/>
  <c r="I29" i="12"/>
  <c r="K29" i="12" s="1"/>
  <c r="B32" i="12"/>
  <c r="C31" i="12"/>
  <c r="E31" i="12" s="1"/>
  <c r="V30" i="12"/>
  <c r="F30" i="12"/>
  <c r="H30" i="12" s="1"/>
  <c r="J28" i="12"/>
  <c r="L28" i="12" l="1"/>
  <c r="R28" i="12"/>
  <c r="S28" i="12" s="1"/>
  <c r="P28" i="12"/>
  <c r="Q28" i="12" s="1"/>
  <c r="T28" i="12" s="1"/>
  <c r="B33" i="12"/>
  <c r="C32" i="12"/>
  <c r="E32" i="12" s="1"/>
  <c r="I30" i="12"/>
  <c r="K30" i="12" s="1"/>
  <c r="V31" i="12"/>
  <c r="F31" i="12"/>
  <c r="H31" i="12" s="1"/>
  <c r="J29" i="12"/>
  <c r="U28" i="12" l="1"/>
  <c r="W28" i="12" s="1"/>
  <c r="F32" i="12"/>
  <c r="H32" i="12" s="1"/>
  <c r="V32" i="12"/>
  <c r="I31" i="12"/>
  <c r="K31" i="12" s="1"/>
  <c r="J30" i="12"/>
  <c r="B34" i="12"/>
  <c r="C33" i="12"/>
  <c r="E33" i="12" s="1"/>
  <c r="L29" i="12"/>
  <c r="P29" i="12"/>
  <c r="Q29" i="12" s="1"/>
  <c r="R29" i="12"/>
  <c r="S29" i="12" s="1"/>
  <c r="I32" i="12" l="1"/>
  <c r="K32" i="12" s="1"/>
  <c r="T29" i="12"/>
  <c r="V33" i="12"/>
  <c r="F33" i="12"/>
  <c r="H33" i="12" s="1"/>
  <c r="U29" i="12"/>
  <c r="W29" i="12" s="1"/>
  <c r="B35" i="12"/>
  <c r="C34" i="12"/>
  <c r="E34" i="12" s="1"/>
  <c r="R30" i="12"/>
  <c r="S30" i="12" s="1"/>
  <c r="P30" i="12"/>
  <c r="Q30" i="12" s="1"/>
  <c r="T30" i="12" s="1"/>
  <c r="L30" i="12"/>
  <c r="U30" i="12" s="1"/>
  <c r="W30" i="12" s="1"/>
  <c r="J31" i="12"/>
  <c r="L31" i="12" l="1"/>
  <c r="R31" i="12"/>
  <c r="S31" i="12" s="1"/>
  <c r="P31" i="12"/>
  <c r="Q31" i="12" s="1"/>
  <c r="I33" i="12"/>
  <c r="K33" i="12" s="1"/>
  <c r="J32" i="12"/>
  <c r="V34" i="12"/>
  <c r="F34" i="12"/>
  <c r="H34" i="12" s="1"/>
  <c r="B36" i="12"/>
  <c r="C35" i="12"/>
  <c r="E35" i="12" s="1"/>
  <c r="V35" i="12" l="1"/>
  <c r="F35" i="12"/>
  <c r="H35" i="12" s="1"/>
  <c r="P32" i="12"/>
  <c r="Q32" i="12" s="1"/>
  <c r="L32" i="12"/>
  <c r="R32" i="12"/>
  <c r="S32" i="12" s="1"/>
  <c r="B37" i="12"/>
  <c r="C36" i="12"/>
  <c r="E36" i="12" s="1"/>
  <c r="I34" i="12"/>
  <c r="K34" i="12" s="1"/>
  <c r="J33" i="12"/>
  <c r="T31" i="12"/>
  <c r="U31" i="12" s="1"/>
  <c r="W31" i="12" s="1"/>
  <c r="I35" i="12" l="1"/>
  <c r="K35" i="12" s="1"/>
  <c r="J34" i="12"/>
  <c r="R33" i="12"/>
  <c r="S33" i="12" s="1"/>
  <c r="P33" i="12"/>
  <c r="Q33" i="12" s="1"/>
  <c r="T33" i="12" s="1"/>
  <c r="L33" i="12"/>
  <c r="V36" i="12"/>
  <c r="F36" i="12"/>
  <c r="H36" i="12" s="1"/>
  <c r="B38" i="12"/>
  <c r="C37" i="12"/>
  <c r="E37" i="12" s="1"/>
  <c r="T32" i="12"/>
  <c r="U32" i="12" s="1"/>
  <c r="W32" i="12" s="1"/>
  <c r="J35" i="12" l="1"/>
  <c r="P35" i="12" s="1"/>
  <c r="Q35" i="12" s="1"/>
  <c r="V37" i="12"/>
  <c r="F37" i="12"/>
  <c r="H37" i="12" s="1"/>
  <c r="B39" i="12"/>
  <c r="C38" i="12"/>
  <c r="E38" i="12" s="1"/>
  <c r="U33" i="12"/>
  <c r="W33" i="12" s="1"/>
  <c r="I36" i="12"/>
  <c r="K36" i="12" s="1"/>
  <c r="L34" i="12"/>
  <c r="R34" i="12"/>
  <c r="S34" i="12" s="1"/>
  <c r="P34" i="12"/>
  <c r="Q34" i="12" s="1"/>
  <c r="T34" i="12" s="1"/>
  <c r="U34" i="12" l="1"/>
  <c r="W34" i="12" s="1"/>
  <c r="R35" i="12"/>
  <c r="S35" i="12" s="1"/>
  <c r="L35" i="12"/>
  <c r="V38" i="12"/>
  <c r="F38" i="12"/>
  <c r="H38" i="12" s="1"/>
  <c r="J36" i="12"/>
  <c r="T35" i="12"/>
  <c r="B40" i="12"/>
  <c r="C39" i="12"/>
  <c r="E39" i="12" s="1"/>
  <c r="U35" i="12"/>
  <c r="W35" i="12" s="1"/>
  <c r="I37" i="12"/>
  <c r="K37" i="12" s="1"/>
  <c r="V39" i="12" l="1"/>
  <c r="F39" i="12"/>
  <c r="H39" i="12" s="1"/>
  <c r="B41" i="12"/>
  <c r="C40" i="12"/>
  <c r="E40" i="12" s="1"/>
  <c r="J37" i="12"/>
  <c r="R36" i="12"/>
  <c r="S36" i="12" s="1"/>
  <c r="P36" i="12"/>
  <c r="Q36" i="12" s="1"/>
  <c r="T36" i="12" s="1"/>
  <c r="L36" i="12"/>
  <c r="U36" i="12" s="1"/>
  <c r="W36" i="12" s="1"/>
  <c r="I38" i="12"/>
  <c r="K38" i="12" s="1"/>
  <c r="L37" i="12" l="1"/>
  <c r="R37" i="12"/>
  <c r="S37" i="12" s="1"/>
  <c r="P37" i="12"/>
  <c r="Q37" i="12" s="1"/>
  <c r="I39" i="12"/>
  <c r="K39" i="12" s="1"/>
  <c r="J39" i="12"/>
  <c r="J38" i="12"/>
  <c r="V40" i="12"/>
  <c r="F40" i="12"/>
  <c r="H40" i="12" s="1"/>
  <c r="B42" i="12"/>
  <c r="C41" i="12"/>
  <c r="E41" i="12" s="1"/>
  <c r="I40" i="12" l="1"/>
  <c r="K40" i="12" s="1"/>
  <c r="P39" i="12"/>
  <c r="Q39" i="12" s="1"/>
  <c r="R39" i="12"/>
  <c r="S39" i="12" s="1"/>
  <c r="L39" i="12"/>
  <c r="B43" i="12"/>
  <c r="C42" i="12"/>
  <c r="E42" i="12" s="1"/>
  <c r="L38" i="12"/>
  <c r="P38" i="12"/>
  <c r="Q38" i="12" s="1"/>
  <c r="R38" i="12"/>
  <c r="S38" i="12" s="1"/>
  <c r="T37" i="12"/>
  <c r="U37" i="12" s="1"/>
  <c r="W37" i="12" s="1"/>
  <c r="V41" i="12"/>
  <c r="F41" i="12"/>
  <c r="H41" i="12" s="1"/>
  <c r="J40" i="12" l="1"/>
  <c r="L40" i="12" s="1"/>
  <c r="I41" i="12"/>
  <c r="K41" i="12" s="1"/>
  <c r="J41" i="12"/>
  <c r="T38" i="12"/>
  <c r="U38" i="12"/>
  <c r="W38" i="12" s="1"/>
  <c r="V42" i="12"/>
  <c r="F42" i="12"/>
  <c r="H42" i="12" s="1"/>
  <c r="B44" i="12"/>
  <c r="C43" i="12"/>
  <c r="E43" i="12" s="1"/>
  <c r="T39" i="12"/>
  <c r="U39" i="12" s="1"/>
  <c r="W39" i="12" s="1"/>
  <c r="R40" i="12" l="1"/>
  <c r="S40" i="12" s="1"/>
  <c r="P40" i="12"/>
  <c r="Q40" i="12" s="1"/>
  <c r="P41" i="12"/>
  <c r="Q41" i="12" s="1"/>
  <c r="R41" i="12"/>
  <c r="S41" i="12" s="1"/>
  <c r="L41" i="12"/>
  <c r="V43" i="12"/>
  <c r="F43" i="12"/>
  <c r="H43" i="12" s="1"/>
  <c r="B45" i="12"/>
  <c r="C44" i="12"/>
  <c r="E44" i="12" s="1"/>
  <c r="I42" i="12"/>
  <c r="K42" i="12" s="1"/>
  <c r="T40" i="12"/>
  <c r="U40" i="12" s="1"/>
  <c r="W40" i="12" s="1"/>
  <c r="T41" i="12" l="1"/>
  <c r="U41" i="12"/>
  <c r="W41" i="12" s="1"/>
  <c r="J42" i="12"/>
  <c r="F44" i="12"/>
  <c r="H44" i="12" s="1"/>
  <c r="V44" i="12"/>
  <c r="B46" i="12"/>
  <c r="C45" i="12"/>
  <c r="E45" i="12" s="1"/>
  <c r="I43" i="12"/>
  <c r="K43" i="12" s="1"/>
  <c r="L42" i="12" l="1"/>
  <c r="P42" i="12"/>
  <c r="Q42" i="12" s="1"/>
  <c r="R42" i="12"/>
  <c r="S42" i="12" s="1"/>
  <c r="I44" i="12"/>
  <c r="K44" i="12" s="1"/>
  <c r="J43" i="12"/>
  <c r="V45" i="12"/>
  <c r="F45" i="12"/>
  <c r="H45" i="12" s="1"/>
  <c r="B47" i="12"/>
  <c r="C46" i="12"/>
  <c r="E46" i="12" s="1"/>
  <c r="T42" i="12" l="1"/>
  <c r="U42" i="12"/>
  <c r="W42" i="12" s="1"/>
  <c r="V46" i="12"/>
  <c r="F46" i="12"/>
  <c r="H46" i="12" s="1"/>
  <c r="B48" i="12"/>
  <c r="C47" i="12"/>
  <c r="E47" i="12" s="1"/>
  <c r="I45" i="12"/>
  <c r="K45" i="12" s="1"/>
  <c r="R43" i="12"/>
  <c r="S43" i="12" s="1"/>
  <c r="P43" i="12"/>
  <c r="Q43" i="12" s="1"/>
  <c r="T43" i="12" s="1"/>
  <c r="L43" i="12"/>
  <c r="U43" i="12" s="1"/>
  <c r="W43" i="12" s="1"/>
  <c r="J44" i="12"/>
  <c r="P44" i="12" l="1"/>
  <c r="Q44" i="12" s="1"/>
  <c r="T44" i="12" s="1"/>
  <c r="L44" i="12"/>
  <c r="R44" i="12"/>
  <c r="S44" i="12" s="1"/>
  <c r="V47" i="12"/>
  <c r="F47" i="12"/>
  <c r="H47" i="12" s="1"/>
  <c r="B49" i="12"/>
  <c r="C48" i="12"/>
  <c r="E48" i="12" s="1"/>
  <c r="J45" i="12"/>
  <c r="I46" i="12"/>
  <c r="K46" i="12" s="1"/>
  <c r="V48" i="12" l="1"/>
  <c r="F48" i="12"/>
  <c r="H48" i="12" s="1"/>
  <c r="B50" i="12"/>
  <c r="C49" i="12"/>
  <c r="E49" i="12" s="1"/>
  <c r="I47" i="12"/>
  <c r="K47" i="12" s="1"/>
  <c r="J46" i="12"/>
  <c r="L45" i="12"/>
  <c r="P45" i="12"/>
  <c r="Q45" i="12" s="1"/>
  <c r="R45" i="12"/>
  <c r="S45" i="12" s="1"/>
  <c r="U44" i="12"/>
  <c r="W44" i="12" s="1"/>
  <c r="T45" i="12" l="1"/>
  <c r="U45" i="12" s="1"/>
  <c r="W45" i="12" s="1"/>
  <c r="J47" i="12"/>
  <c r="P46" i="12"/>
  <c r="Q46" i="12" s="1"/>
  <c r="R46" i="12"/>
  <c r="S46" i="12" s="1"/>
  <c r="L46" i="12"/>
  <c r="V49" i="12"/>
  <c r="F49" i="12"/>
  <c r="H49" i="12" s="1"/>
  <c r="C50" i="12"/>
  <c r="E50" i="12" s="1"/>
  <c r="B51" i="12"/>
  <c r="I48" i="12"/>
  <c r="K48" i="12" s="1"/>
  <c r="J48" i="12" l="1"/>
  <c r="R48" i="12" s="1"/>
  <c r="S48" i="12" s="1"/>
  <c r="T46" i="12"/>
  <c r="P47" i="12"/>
  <c r="Q47" i="12" s="1"/>
  <c r="L47" i="12"/>
  <c r="R47" i="12"/>
  <c r="S47" i="12" s="1"/>
  <c r="C51" i="12"/>
  <c r="E51" i="12" s="1"/>
  <c r="B52" i="12"/>
  <c r="V50" i="12"/>
  <c r="F50" i="12"/>
  <c r="H50" i="12" s="1"/>
  <c r="I49" i="12"/>
  <c r="K49" i="12" s="1"/>
  <c r="U46" i="12"/>
  <c r="W46" i="12" s="1"/>
  <c r="P48" i="12" l="1"/>
  <c r="Q48" i="12" s="1"/>
  <c r="T48" i="12" s="1"/>
  <c r="U48" i="12" s="1"/>
  <c r="W48" i="12" s="1"/>
  <c r="L48" i="12"/>
  <c r="T47" i="12"/>
  <c r="U47" i="12" s="1"/>
  <c r="W47" i="12" s="1"/>
  <c r="J49" i="12"/>
  <c r="I50" i="12"/>
  <c r="K50" i="12" s="1"/>
  <c r="B53" i="12"/>
  <c r="C52" i="12"/>
  <c r="E52" i="12" s="1"/>
  <c r="V51" i="12"/>
  <c r="F51" i="12"/>
  <c r="H51" i="12" s="1"/>
  <c r="L49" i="12" l="1"/>
  <c r="R49" i="12"/>
  <c r="S49" i="12" s="1"/>
  <c r="P49" i="12"/>
  <c r="Q49" i="12" s="1"/>
  <c r="T49" i="12" s="1"/>
  <c r="I51" i="12"/>
  <c r="K51" i="12" s="1"/>
  <c r="V52" i="12"/>
  <c r="F52" i="12"/>
  <c r="H52" i="12" s="1"/>
  <c r="B54" i="12"/>
  <c r="C53" i="12"/>
  <c r="E53" i="12" s="1"/>
  <c r="J50" i="12"/>
  <c r="J51" i="12" l="1"/>
  <c r="P51" i="12" s="1"/>
  <c r="Q51" i="12" s="1"/>
  <c r="T51" i="12" s="1"/>
  <c r="U49" i="12"/>
  <c r="W49" i="12" s="1"/>
  <c r="V53" i="12"/>
  <c r="F53" i="12"/>
  <c r="H53" i="12" s="1"/>
  <c r="B55" i="12"/>
  <c r="C54" i="12"/>
  <c r="E54" i="12" s="1"/>
  <c r="P50" i="12"/>
  <c r="Q50" i="12" s="1"/>
  <c r="R50" i="12"/>
  <c r="S50" i="12" s="1"/>
  <c r="L50" i="12"/>
  <c r="I52" i="12"/>
  <c r="K52" i="12" s="1"/>
  <c r="R51" i="12"/>
  <c r="S51" i="12" s="1"/>
  <c r="L51" i="12" l="1"/>
  <c r="U51" i="12" s="1"/>
  <c r="W51" i="12" s="1"/>
  <c r="J52" i="12"/>
  <c r="T50" i="12"/>
  <c r="U50" i="12" s="1"/>
  <c r="W50" i="12" s="1"/>
  <c r="V54" i="12"/>
  <c r="F54" i="12"/>
  <c r="H54" i="12" s="1"/>
  <c r="B56" i="12"/>
  <c r="C55" i="12"/>
  <c r="E55" i="12" s="1"/>
  <c r="I53" i="12"/>
  <c r="K53" i="12" s="1"/>
  <c r="J53" i="12" l="1"/>
  <c r="I54" i="12"/>
  <c r="K54" i="12" s="1"/>
  <c r="V55" i="12"/>
  <c r="F55" i="12"/>
  <c r="H55" i="12" s="1"/>
  <c r="B57" i="12"/>
  <c r="C56" i="12"/>
  <c r="E56" i="12" s="1"/>
  <c r="L52" i="12"/>
  <c r="R52" i="12"/>
  <c r="S52" i="12" s="1"/>
  <c r="P52" i="12"/>
  <c r="Q52" i="12" s="1"/>
  <c r="T52" i="12" l="1"/>
  <c r="U52" i="12" s="1"/>
  <c r="W52" i="12" s="1"/>
  <c r="I55" i="12"/>
  <c r="K55" i="12" s="1"/>
  <c r="B58" i="12"/>
  <c r="C57" i="12"/>
  <c r="E57" i="12" s="1"/>
  <c r="J54" i="12"/>
  <c r="V56" i="12"/>
  <c r="F56" i="12"/>
  <c r="H56" i="12" s="1"/>
  <c r="P53" i="12"/>
  <c r="Q53" i="12" s="1"/>
  <c r="L53" i="12"/>
  <c r="R53" i="12"/>
  <c r="S53" i="12" s="1"/>
  <c r="T53" i="12" l="1"/>
  <c r="U53" i="12" s="1"/>
  <c r="W53" i="12" s="1"/>
  <c r="V57" i="12"/>
  <c r="F57" i="12"/>
  <c r="H57" i="12" s="1"/>
  <c r="B59" i="12"/>
  <c r="C58" i="12"/>
  <c r="E58" i="12" s="1"/>
  <c r="I56" i="12"/>
  <c r="K56" i="12" s="1"/>
  <c r="L54" i="12"/>
  <c r="R54" i="12"/>
  <c r="S54" i="12" s="1"/>
  <c r="P54" i="12"/>
  <c r="Q54" i="12" s="1"/>
  <c r="J55" i="12"/>
  <c r="T54" i="12" l="1"/>
  <c r="U54" i="12" s="1"/>
  <c r="W54" i="12" s="1"/>
  <c r="J56" i="12"/>
  <c r="R55" i="12"/>
  <c r="S55" i="12" s="1"/>
  <c r="P55" i="12"/>
  <c r="Q55" i="12" s="1"/>
  <c r="T55" i="12" s="1"/>
  <c r="L55" i="12"/>
  <c r="U55" i="12" s="1"/>
  <c r="W55" i="12" s="1"/>
  <c r="F58" i="12"/>
  <c r="H58" i="12" s="1"/>
  <c r="V58" i="12"/>
  <c r="B60" i="12"/>
  <c r="C59" i="12"/>
  <c r="E59" i="12" s="1"/>
  <c r="I57" i="12"/>
  <c r="K57" i="12" s="1"/>
  <c r="B61" i="12" l="1"/>
  <c r="C60" i="12"/>
  <c r="E60" i="12" s="1"/>
  <c r="J57" i="12"/>
  <c r="I58" i="12"/>
  <c r="K58" i="12" s="1"/>
  <c r="P56" i="12"/>
  <c r="Q56" i="12" s="1"/>
  <c r="R56" i="12"/>
  <c r="S56" i="12" s="1"/>
  <c r="L56" i="12"/>
  <c r="V59" i="12"/>
  <c r="F59" i="12"/>
  <c r="H59" i="12" s="1"/>
  <c r="V60" i="12" l="1"/>
  <c r="F60" i="12"/>
  <c r="H60" i="12" s="1"/>
  <c r="I59" i="12"/>
  <c r="K59" i="12" s="1"/>
  <c r="T56" i="12"/>
  <c r="U56" i="12" s="1"/>
  <c r="W56" i="12" s="1"/>
  <c r="J58" i="12"/>
  <c r="L57" i="12"/>
  <c r="P57" i="12"/>
  <c r="Q57" i="12" s="1"/>
  <c r="R57" i="12"/>
  <c r="S57" i="12" s="1"/>
  <c r="B62" i="12"/>
  <c r="C61" i="12"/>
  <c r="E61" i="12" s="1"/>
  <c r="T57" i="12" l="1"/>
  <c r="J59" i="12"/>
  <c r="V61" i="12"/>
  <c r="F61" i="12"/>
  <c r="H61" i="12" s="1"/>
  <c r="B63" i="12"/>
  <c r="C62" i="12"/>
  <c r="E62" i="12" s="1"/>
  <c r="U57" i="12"/>
  <c r="W57" i="12" s="1"/>
  <c r="L58" i="12"/>
  <c r="P58" i="12"/>
  <c r="Q58" i="12" s="1"/>
  <c r="R58" i="12"/>
  <c r="S58" i="12" s="1"/>
  <c r="I60" i="12"/>
  <c r="K60" i="12" s="1"/>
  <c r="J60" i="12" l="1"/>
  <c r="B64" i="12"/>
  <c r="C63" i="12"/>
  <c r="E63" i="12" s="1"/>
  <c r="P59" i="12"/>
  <c r="Q59" i="12" s="1"/>
  <c r="L59" i="12"/>
  <c r="R59" i="12"/>
  <c r="S59" i="12" s="1"/>
  <c r="T58" i="12"/>
  <c r="U58" i="12" s="1"/>
  <c r="W58" i="12" s="1"/>
  <c r="F62" i="12"/>
  <c r="H62" i="12" s="1"/>
  <c r="V62" i="12"/>
  <c r="I61" i="12"/>
  <c r="K61" i="12" s="1"/>
  <c r="J61" i="12" l="1"/>
  <c r="I62" i="12"/>
  <c r="K62" i="12" s="1"/>
  <c r="T59" i="12"/>
  <c r="V63" i="12"/>
  <c r="F63" i="12"/>
  <c r="H63" i="12" s="1"/>
  <c r="U59" i="12"/>
  <c r="W59" i="12" s="1"/>
  <c r="B65" i="12"/>
  <c r="C64" i="12"/>
  <c r="E64" i="12" s="1"/>
  <c r="R60" i="12"/>
  <c r="S60" i="12" s="1"/>
  <c r="L60" i="12"/>
  <c r="P60" i="12"/>
  <c r="Q60" i="12" s="1"/>
  <c r="T60" i="12" s="1"/>
  <c r="V64" i="12" l="1"/>
  <c r="F64" i="12"/>
  <c r="H64" i="12" s="1"/>
  <c r="U60" i="12"/>
  <c r="W60" i="12" s="1"/>
  <c r="B66" i="12"/>
  <c r="C65" i="12"/>
  <c r="E65" i="12" s="1"/>
  <c r="J62" i="12"/>
  <c r="I63" i="12"/>
  <c r="K63" i="12" s="1"/>
  <c r="R61" i="12"/>
  <c r="S61" i="12" s="1"/>
  <c r="P61" i="12"/>
  <c r="Q61" i="12" s="1"/>
  <c r="T61" i="12" s="1"/>
  <c r="L61" i="12"/>
  <c r="V65" i="12" l="1"/>
  <c r="F65" i="12"/>
  <c r="H65" i="12" s="1"/>
  <c r="U61" i="12"/>
  <c r="W61" i="12" s="1"/>
  <c r="P62" i="12"/>
  <c r="Q62" i="12" s="1"/>
  <c r="R62" i="12"/>
  <c r="S62" i="12" s="1"/>
  <c r="L62" i="12"/>
  <c r="I64" i="12"/>
  <c r="K64" i="12" s="1"/>
  <c r="J63" i="12"/>
  <c r="B67" i="12"/>
  <c r="C66" i="12"/>
  <c r="E66" i="12" s="1"/>
  <c r="T62" i="12" l="1"/>
  <c r="U62" i="12" s="1"/>
  <c r="W62" i="12" s="1"/>
  <c r="V66" i="12"/>
  <c r="F66" i="12"/>
  <c r="H66" i="12" s="1"/>
  <c r="B68" i="12"/>
  <c r="C67" i="12"/>
  <c r="E67" i="12" s="1"/>
  <c r="J64" i="12"/>
  <c r="P63" i="12"/>
  <c r="Q63" i="12" s="1"/>
  <c r="L63" i="12"/>
  <c r="R63" i="12"/>
  <c r="S63" i="12" s="1"/>
  <c r="I65" i="12"/>
  <c r="K65" i="12" s="1"/>
  <c r="J65" i="12" l="1"/>
  <c r="P65" i="12"/>
  <c r="Q65" i="12" s="1"/>
  <c r="L65" i="12"/>
  <c r="R65" i="12"/>
  <c r="S65" i="12" s="1"/>
  <c r="V67" i="12"/>
  <c r="F67" i="12"/>
  <c r="H67" i="12" s="1"/>
  <c r="I66" i="12"/>
  <c r="K66" i="12" s="1"/>
  <c r="T63" i="12"/>
  <c r="U63" i="12" s="1"/>
  <c r="W63" i="12" s="1"/>
  <c r="P64" i="12"/>
  <c r="Q64" i="12" s="1"/>
  <c r="L64" i="12"/>
  <c r="R64" i="12"/>
  <c r="S64" i="12" s="1"/>
  <c r="B69" i="12"/>
  <c r="C68" i="12"/>
  <c r="E68" i="12" s="1"/>
  <c r="I67" i="12" l="1"/>
  <c r="K67" i="12" s="1"/>
  <c r="T64" i="12"/>
  <c r="U64" i="12" s="1"/>
  <c r="W64" i="12" s="1"/>
  <c r="J66" i="12"/>
  <c r="V68" i="12"/>
  <c r="F68" i="12"/>
  <c r="H68" i="12" s="1"/>
  <c r="B70" i="12"/>
  <c r="C69" i="12"/>
  <c r="E69" i="12" s="1"/>
  <c r="T65" i="12"/>
  <c r="U65" i="12" s="1"/>
  <c r="W65" i="12" s="1"/>
  <c r="R66" i="12" l="1"/>
  <c r="S66" i="12" s="1"/>
  <c r="P66" i="12"/>
  <c r="Q66" i="12" s="1"/>
  <c r="L66" i="12"/>
  <c r="V69" i="12"/>
  <c r="F69" i="12"/>
  <c r="H69" i="12" s="1"/>
  <c r="I68" i="12"/>
  <c r="K68" i="12" s="1"/>
  <c r="J67" i="12"/>
  <c r="B71" i="12"/>
  <c r="C70" i="12"/>
  <c r="E70" i="12" s="1"/>
  <c r="T66" i="12" l="1"/>
  <c r="U66" i="12" s="1"/>
  <c r="W66" i="12" s="1"/>
  <c r="L67" i="12"/>
  <c r="R67" i="12"/>
  <c r="S67" i="12" s="1"/>
  <c r="P67" i="12"/>
  <c r="Q67" i="12" s="1"/>
  <c r="I69" i="12"/>
  <c r="K69" i="12" s="1"/>
  <c r="J68" i="12"/>
  <c r="B72" i="12"/>
  <c r="C71" i="12"/>
  <c r="E71" i="12" s="1"/>
  <c r="F70" i="12"/>
  <c r="H70" i="12" s="1"/>
  <c r="V70" i="12"/>
  <c r="T67" i="12" l="1"/>
  <c r="V71" i="12"/>
  <c r="F71" i="12"/>
  <c r="H71" i="12" s="1"/>
  <c r="P68" i="12"/>
  <c r="Q68" i="12" s="1"/>
  <c r="T68" i="12" s="1"/>
  <c r="R68" i="12"/>
  <c r="S68" i="12" s="1"/>
  <c r="L68" i="12"/>
  <c r="I70" i="12"/>
  <c r="K70" i="12" s="1"/>
  <c r="B73" i="12"/>
  <c r="C72" i="12"/>
  <c r="E72" i="12" s="1"/>
  <c r="J69" i="12"/>
  <c r="U67" i="12"/>
  <c r="W67" i="12" s="1"/>
  <c r="V72" i="12" l="1"/>
  <c r="F72" i="12"/>
  <c r="H72" i="12" s="1"/>
  <c r="U68" i="12"/>
  <c r="W68" i="12" s="1"/>
  <c r="P69" i="12"/>
  <c r="Q69" i="12" s="1"/>
  <c r="L69" i="12"/>
  <c r="R69" i="12"/>
  <c r="S69" i="12" s="1"/>
  <c r="J70" i="12"/>
  <c r="I71" i="12"/>
  <c r="K71" i="12" s="1"/>
  <c r="B74" i="12"/>
  <c r="C73" i="12"/>
  <c r="E73" i="12" s="1"/>
  <c r="V73" i="12" l="1"/>
  <c r="F73" i="12"/>
  <c r="H73" i="12" s="1"/>
  <c r="J71" i="12"/>
  <c r="B75" i="12"/>
  <c r="C74" i="12"/>
  <c r="E74" i="12" s="1"/>
  <c r="P70" i="12"/>
  <c r="Q70" i="12" s="1"/>
  <c r="L70" i="12"/>
  <c r="R70" i="12"/>
  <c r="S70" i="12" s="1"/>
  <c r="T69" i="12"/>
  <c r="U69" i="12" s="1"/>
  <c r="W69" i="12" s="1"/>
  <c r="I72" i="12"/>
  <c r="K72" i="12" s="1"/>
  <c r="B76" i="12" l="1"/>
  <c r="C75" i="12"/>
  <c r="E75" i="12" s="1"/>
  <c r="T70" i="12"/>
  <c r="P71" i="12"/>
  <c r="Q71" i="12" s="1"/>
  <c r="L71" i="12"/>
  <c r="R71" i="12"/>
  <c r="S71" i="12" s="1"/>
  <c r="J72" i="12"/>
  <c r="U70" i="12"/>
  <c r="W70" i="12" s="1"/>
  <c r="I73" i="12"/>
  <c r="K73" i="12" s="1"/>
  <c r="V74" i="12"/>
  <c r="F74" i="12"/>
  <c r="H74" i="12" s="1"/>
  <c r="J73" i="12" l="1"/>
  <c r="T71" i="12"/>
  <c r="L72" i="12"/>
  <c r="R72" i="12"/>
  <c r="S72" i="12" s="1"/>
  <c r="P72" i="12"/>
  <c r="Q72" i="12" s="1"/>
  <c r="V75" i="12"/>
  <c r="F75" i="12"/>
  <c r="H75" i="12" s="1"/>
  <c r="I74" i="12"/>
  <c r="K74" i="12" s="1"/>
  <c r="U71" i="12"/>
  <c r="W71" i="12" s="1"/>
  <c r="B77" i="12"/>
  <c r="C76" i="12"/>
  <c r="E76" i="12" s="1"/>
  <c r="T72" i="12" l="1"/>
  <c r="B78" i="12"/>
  <c r="C77" i="12"/>
  <c r="E77" i="12" s="1"/>
  <c r="V76" i="12"/>
  <c r="F76" i="12"/>
  <c r="H76" i="12" s="1"/>
  <c r="I75" i="12"/>
  <c r="K75" i="12" s="1"/>
  <c r="J74" i="12"/>
  <c r="U72" i="12"/>
  <c r="W72" i="12" s="1"/>
  <c r="R73" i="12"/>
  <c r="S73" i="12" s="1"/>
  <c r="P73" i="12"/>
  <c r="Q73" i="12" s="1"/>
  <c r="T73" i="12" s="1"/>
  <c r="L73" i="12"/>
  <c r="U73" i="12" l="1"/>
  <c r="W73" i="12" s="1"/>
  <c r="P74" i="12"/>
  <c r="Q74" i="12" s="1"/>
  <c r="R74" i="12"/>
  <c r="S74" i="12" s="1"/>
  <c r="L74" i="12"/>
  <c r="J75" i="12"/>
  <c r="V77" i="12"/>
  <c r="F77" i="12"/>
  <c r="H77" i="12" s="1"/>
  <c r="I76" i="12"/>
  <c r="K76" i="12" s="1"/>
  <c r="B79" i="12"/>
  <c r="C78" i="12"/>
  <c r="E78" i="12" s="1"/>
  <c r="J76" i="12" l="1"/>
  <c r="V78" i="12"/>
  <c r="F78" i="12"/>
  <c r="H78" i="12" s="1"/>
  <c r="B80" i="12"/>
  <c r="C79" i="12"/>
  <c r="E79" i="12" s="1"/>
  <c r="R75" i="12"/>
  <c r="S75" i="12" s="1"/>
  <c r="P75" i="12"/>
  <c r="Q75" i="12" s="1"/>
  <c r="T75" i="12" s="1"/>
  <c r="L75" i="12"/>
  <c r="I77" i="12"/>
  <c r="K77" i="12" s="1"/>
  <c r="T74" i="12"/>
  <c r="U74" i="12" s="1"/>
  <c r="W74" i="12" s="1"/>
  <c r="V79" i="12" l="1"/>
  <c r="F79" i="12"/>
  <c r="H79" i="12" s="1"/>
  <c r="U75" i="12"/>
  <c r="W75" i="12" s="1"/>
  <c r="J77" i="12"/>
  <c r="B81" i="12"/>
  <c r="C80" i="12"/>
  <c r="E80" i="12" s="1"/>
  <c r="I78" i="12"/>
  <c r="K78" i="12" s="1"/>
  <c r="P76" i="12"/>
  <c r="Q76" i="12" s="1"/>
  <c r="L76" i="12"/>
  <c r="R76" i="12"/>
  <c r="S76" i="12" s="1"/>
  <c r="B82" i="12" l="1"/>
  <c r="C81" i="12"/>
  <c r="E81" i="12" s="1"/>
  <c r="T76" i="12"/>
  <c r="J78" i="12"/>
  <c r="V80" i="12"/>
  <c r="F80" i="12"/>
  <c r="H80" i="12" s="1"/>
  <c r="I79" i="12"/>
  <c r="K79" i="12" s="1"/>
  <c r="U76" i="12"/>
  <c r="W76" i="12" s="1"/>
  <c r="P77" i="12"/>
  <c r="Q77" i="12" s="1"/>
  <c r="L77" i="12"/>
  <c r="R77" i="12"/>
  <c r="S77" i="12" s="1"/>
  <c r="T77" i="12" l="1"/>
  <c r="J79" i="12"/>
  <c r="V81" i="12"/>
  <c r="F81" i="12"/>
  <c r="H81" i="12" s="1"/>
  <c r="U77" i="12"/>
  <c r="W77" i="12" s="1"/>
  <c r="I80" i="12"/>
  <c r="K80" i="12" s="1"/>
  <c r="L78" i="12"/>
  <c r="P78" i="12"/>
  <c r="Q78" i="12" s="1"/>
  <c r="R78" i="12"/>
  <c r="S78" i="12" s="1"/>
  <c r="B83" i="12"/>
  <c r="C82" i="12"/>
  <c r="E82" i="12" s="1"/>
  <c r="F82" i="12" l="1"/>
  <c r="H82" i="12" s="1"/>
  <c r="V82" i="12"/>
  <c r="T78" i="12"/>
  <c r="U78" i="12" s="1"/>
  <c r="W78" i="12" s="1"/>
  <c r="J80" i="12"/>
  <c r="R79" i="12"/>
  <c r="S79" i="12" s="1"/>
  <c r="P79" i="12"/>
  <c r="Q79" i="12" s="1"/>
  <c r="T79" i="12" s="1"/>
  <c r="L79" i="12"/>
  <c r="B84" i="12"/>
  <c r="C83" i="12"/>
  <c r="E83" i="12" s="1"/>
  <c r="I81" i="12"/>
  <c r="K81" i="12" s="1"/>
  <c r="B85" i="12" l="1"/>
  <c r="C84" i="12"/>
  <c r="E84" i="12" s="1"/>
  <c r="P80" i="12"/>
  <c r="Q80" i="12" s="1"/>
  <c r="R80" i="12"/>
  <c r="S80" i="12" s="1"/>
  <c r="L80" i="12"/>
  <c r="V83" i="12"/>
  <c r="F83" i="12"/>
  <c r="H83" i="12" s="1"/>
  <c r="U79" i="12"/>
  <c r="W79" i="12" s="1"/>
  <c r="J81" i="12"/>
  <c r="I82" i="12"/>
  <c r="K82" i="12" s="1"/>
  <c r="T80" i="12" l="1"/>
  <c r="U80" i="12" s="1"/>
  <c r="W80" i="12" s="1"/>
  <c r="R81" i="12"/>
  <c r="S81" i="12" s="1"/>
  <c r="P81" i="12"/>
  <c r="Q81" i="12" s="1"/>
  <c r="T81" i="12" s="1"/>
  <c r="L81" i="12"/>
  <c r="I83" i="12"/>
  <c r="K83" i="12" s="1"/>
  <c r="J83" i="12"/>
  <c r="V84" i="12"/>
  <c r="F84" i="12"/>
  <c r="H84" i="12" s="1"/>
  <c r="J82" i="12"/>
  <c r="B86" i="12"/>
  <c r="C85" i="12"/>
  <c r="E85" i="12" s="1"/>
  <c r="B87" i="12" l="1"/>
  <c r="C86" i="12"/>
  <c r="E86" i="12" s="1"/>
  <c r="U81" i="12"/>
  <c r="W81" i="12" s="1"/>
  <c r="P83" i="12"/>
  <c r="Q83" i="12" s="1"/>
  <c r="T83" i="12" s="1"/>
  <c r="L83" i="12"/>
  <c r="R83" i="12"/>
  <c r="S83" i="12" s="1"/>
  <c r="V85" i="12"/>
  <c r="F85" i="12"/>
  <c r="H85" i="12" s="1"/>
  <c r="P82" i="12"/>
  <c r="Q82" i="12" s="1"/>
  <c r="L82" i="12"/>
  <c r="R82" i="12"/>
  <c r="S82" i="12" s="1"/>
  <c r="J84" i="12"/>
  <c r="I84" i="12"/>
  <c r="K84" i="12" s="1"/>
  <c r="R84" i="12" l="1"/>
  <c r="S84" i="12" s="1"/>
  <c r="L84" i="12"/>
  <c r="P84" i="12"/>
  <c r="Q84" i="12" s="1"/>
  <c r="T84" i="12" s="1"/>
  <c r="I85" i="12"/>
  <c r="K85" i="12" s="1"/>
  <c r="U83" i="12"/>
  <c r="W83" i="12" s="1"/>
  <c r="T82" i="12"/>
  <c r="U82" i="12"/>
  <c r="W82" i="12" s="1"/>
  <c r="V86" i="12"/>
  <c r="F86" i="12"/>
  <c r="H86" i="12" s="1"/>
  <c r="B88" i="12"/>
  <c r="C87" i="12"/>
  <c r="E87" i="12" s="1"/>
  <c r="B89" i="12" l="1"/>
  <c r="C88" i="12"/>
  <c r="E88" i="12" s="1"/>
  <c r="I86" i="12"/>
  <c r="K86" i="12" s="1"/>
  <c r="J85" i="12"/>
  <c r="V87" i="12"/>
  <c r="F87" i="12"/>
  <c r="H87" i="12" s="1"/>
  <c r="U84" i="12"/>
  <c r="W84" i="12" s="1"/>
  <c r="J86" i="12" l="1"/>
  <c r="L85" i="12"/>
  <c r="P85" i="12"/>
  <c r="Q85" i="12" s="1"/>
  <c r="R85" i="12"/>
  <c r="S85" i="12" s="1"/>
  <c r="I87" i="12"/>
  <c r="K87" i="12" s="1"/>
  <c r="F88" i="12"/>
  <c r="H88" i="12" s="1"/>
  <c r="V88" i="12"/>
  <c r="P86" i="12"/>
  <c r="Q86" i="12" s="1"/>
  <c r="R86" i="12"/>
  <c r="S86" i="12" s="1"/>
  <c r="L86" i="12"/>
  <c r="B90" i="12"/>
  <c r="C89" i="12"/>
  <c r="E89" i="12" s="1"/>
  <c r="T86" i="12" l="1"/>
  <c r="U86" i="12"/>
  <c r="W86" i="12" s="1"/>
  <c r="J87" i="12"/>
  <c r="T85" i="12"/>
  <c r="V89" i="12"/>
  <c r="F89" i="12"/>
  <c r="H89" i="12" s="1"/>
  <c r="B91" i="12"/>
  <c r="C90" i="12"/>
  <c r="E90" i="12" s="1"/>
  <c r="I88" i="12"/>
  <c r="K88" i="12" s="1"/>
  <c r="U85" i="12"/>
  <c r="W85" i="12" s="1"/>
  <c r="I89" i="12" l="1"/>
  <c r="K89" i="12" s="1"/>
  <c r="J88" i="12"/>
  <c r="B92" i="12"/>
  <c r="C91" i="12"/>
  <c r="E91" i="12" s="1"/>
  <c r="P87" i="12"/>
  <c r="Q87" i="12" s="1"/>
  <c r="R87" i="12"/>
  <c r="S87" i="12" s="1"/>
  <c r="L87" i="12"/>
  <c r="V90" i="12"/>
  <c r="F90" i="12"/>
  <c r="H90" i="12" s="1"/>
  <c r="I90" i="12" l="1"/>
  <c r="K90" i="12" s="1"/>
  <c r="V91" i="12"/>
  <c r="F91" i="12"/>
  <c r="H91" i="12" s="1"/>
  <c r="R88" i="12"/>
  <c r="S88" i="12" s="1"/>
  <c r="P88" i="12"/>
  <c r="Q88" i="12" s="1"/>
  <c r="L88" i="12"/>
  <c r="T87" i="12"/>
  <c r="U87" i="12" s="1"/>
  <c r="W87" i="12" s="1"/>
  <c r="B93" i="12"/>
  <c r="C92" i="12"/>
  <c r="E92" i="12" s="1"/>
  <c r="J89" i="12"/>
  <c r="P89" i="12" l="1"/>
  <c r="Q89" i="12" s="1"/>
  <c r="L89" i="12"/>
  <c r="R89" i="12"/>
  <c r="S89" i="12" s="1"/>
  <c r="B94" i="12"/>
  <c r="C93" i="12"/>
  <c r="E93" i="12" s="1"/>
  <c r="V92" i="12"/>
  <c r="F92" i="12"/>
  <c r="H92" i="12" s="1"/>
  <c r="T88" i="12"/>
  <c r="U88" i="12" s="1"/>
  <c r="W88" i="12" s="1"/>
  <c r="I91" i="12"/>
  <c r="K91" i="12" s="1"/>
  <c r="J90" i="12"/>
  <c r="I92" i="12" l="1"/>
  <c r="K92" i="12" s="1"/>
  <c r="J92" i="12"/>
  <c r="B95" i="12"/>
  <c r="C94" i="12"/>
  <c r="E94" i="12" s="1"/>
  <c r="J91" i="12"/>
  <c r="T89" i="12"/>
  <c r="U89" i="12" s="1"/>
  <c r="W89" i="12" s="1"/>
  <c r="L90" i="12"/>
  <c r="P90" i="12"/>
  <c r="Q90" i="12" s="1"/>
  <c r="R90" i="12"/>
  <c r="S90" i="12" s="1"/>
  <c r="V93" i="12"/>
  <c r="F93" i="12"/>
  <c r="H93" i="12" s="1"/>
  <c r="L91" i="12" l="1"/>
  <c r="R91" i="12"/>
  <c r="S91" i="12" s="1"/>
  <c r="P91" i="12"/>
  <c r="Q91" i="12" s="1"/>
  <c r="T91" i="12" s="1"/>
  <c r="U90" i="12"/>
  <c r="W90" i="12" s="1"/>
  <c r="V94" i="12"/>
  <c r="F94" i="12"/>
  <c r="H94" i="12" s="1"/>
  <c r="I93" i="12"/>
  <c r="K93" i="12" s="1"/>
  <c r="B96" i="12"/>
  <c r="C95" i="12"/>
  <c r="E95" i="12" s="1"/>
  <c r="P92" i="12"/>
  <c r="Q92" i="12" s="1"/>
  <c r="R92" i="12"/>
  <c r="S92" i="12" s="1"/>
  <c r="L92" i="12"/>
  <c r="T90" i="12"/>
  <c r="T92" i="12" l="1"/>
  <c r="B97" i="12"/>
  <c r="C96" i="12"/>
  <c r="E96" i="12" s="1"/>
  <c r="J93" i="12"/>
  <c r="I94" i="12"/>
  <c r="K94" i="12" s="1"/>
  <c r="V95" i="12"/>
  <c r="F95" i="12"/>
  <c r="H95" i="12" s="1"/>
  <c r="U92" i="12"/>
  <c r="W92" i="12" s="1"/>
  <c r="U91" i="12"/>
  <c r="W91" i="12" s="1"/>
  <c r="I95" i="12" l="1"/>
  <c r="K95" i="12" s="1"/>
  <c r="R93" i="12"/>
  <c r="S93" i="12" s="1"/>
  <c r="P93" i="12"/>
  <c r="Q93" i="12" s="1"/>
  <c r="T93" i="12" s="1"/>
  <c r="L93" i="12"/>
  <c r="V96" i="12"/>
  <c r="F96" i="12"/>
  <c r="H96" i="12" s="1"/>
  <c r="J94" i="12"/>
  <c r="B98" i="12"/>
  <c r="C97" i="12"/>
  <c r="E97" i="12" s="1"/>
  <c r="I96" i="12" l="1"/>
  <c r="K96" i="12" s="1"/>
  <c r="V97" i="12"/>
  <c r="F97" i="12"/>
  <c r="H97" i="12" s="1"/>
  <c r="U93" i="12"/>
  <c r="W93" i="12" s="1"/>
  <c r="B99" i="12"/>
  <c r="C99" i="12" s="1"/>
  <c r="E99" i="12" s="1"/>
  <c r="C98" i="12"/>
  <c r="E98" i="12" s="1"/>
  <c r="R94" i="12"/>
  <c r="S94" i="12" s="1"/>
  <c r="P94" i="12"/>
  <c r="Q94" i="12" s="1"/>
  <c r="T94" i="12" s="1"/>
  <c r="L94" i="12"/>
  <c r="J95" i="12"/>
  <c r="V99" i="12" l="1"/>
  <c r="F99" i="12"/>
  <c r="H99" i="12" s="1"/>
  <c r="V98" i="12"/>
  <c r="F98" i="12"/>
  <c r="H98" i="12" s="1"/>
  <c r="P95" i="12"/>
  <c r="Q95" i="12" s="1"/>
  <c r="L95" i="12"/>
  <c r="R95" i="12"/>
  <c r="S95" i="12" s="1"/>
  <c r="I97" i="12"/>
  <c r="K97" i="12" s="1"/>
  <c r="U94" i="12"/>
  <c r="W94" i="12" s="1"/>
  <c r="J96" i="12"/>
  <c r="R96" i="12" l="1"/>
  <c r="S96" i="12" s="1"/>
  <c r="P96" i="12"/>
  <c r="Q96" i="12" s="1"/>
  <c r="T96" i="12" s="1"/>
  <c r="L96" i="12"/>
  <c r="J97" i="12"/>
  <c r="T95" i="12"/>
  <c r="U95" i="12" s="1"/>
  <c r="W95" i="12" s="1"/>
  <c r="I98" i="12"/>
  <c r="K98" i="12" s="1"/>
  <c r="I99" i="12"/>
  <c r="K99" i="12" s="1"/>
  <c r="J98" i="12" l="1"/>
  <c r="J99" i="12"/>
  <c r="R97" i="12"/>
  <c r="S97" i="12" s="1"/>
  <c r="L97" i="12"/>
  <c r="P97" i="12"/>
  <c r="Q97" i="12" s="1"/>
  <c r="U96" i="12"/>
  <c r="W96" i="12" s="1"/>
  <c r="T97" i="12" l="1"/>
  <c r="U97" i="12"/>
  <c r="W97" i="12" s="1"/>
  <c r="R99" i="12"/>
  <c r="S99" i="12" s="1"/>
  <c r="L99" i="12"/>
  <c r="P99" i="12"/>
  <c r="Q99" i="12" s="1"/>
  <c r="T99" i="12" s="1"/>
  <c r="P98" i="12"/>
  <c r="Q98" i="12" s="1"/>
  <c r="L98" i="12"/>
  <c r="R98" i="12"/>
  <c r="S98" i="12" s="1"/>
  <c r="T98" i="12" l="1"/>
  <c r="U98" i="12"/>
  <c r="W98" i="12" s="1"/>
  <c r="U99" i="12"/>
  <c r="W99" i="12" s="1"/>
  <c r="C6" i="5" l="1"/>
  <c r="C44" i="5" l="1"/>
  <c r="C40" i="5"/>
  <c r="C36" i="5"/>
  <c r="C32" i="5"/>
  <c r="C28" i="5"/>
  <c r="C24" i="5"/>
  <c r="C21" i="5"/>
  <c r="C20" i="5"/>
  <c r="G8" i="5"/>
  <c r="N46" i="5" s="1"/>
  <c r="O46" i="5" s="1"/>
  <c r="C19" i="5"/>
  <c r="N45" i="5" l="1"/>
  <c r="O45" i="5" s="1"/>
  <c r="N37" i="5"/>
  <c r="O37" i="5" s="1"/>
  <c r="N24" i="5"/>
  <c r="O24" i="5" s="1"/>
  <c r="N33" i="5"/>
  <c r="O33" i="5" s="1"/>
  <c r="N41" i="5"/>
  <c r="O41" i="5" s="1"/>
  <c r="N21" i="5"/>
  <c r="O21" i="5" s="1"/>
  <c r="N30" i="5"/>
  <c r="O30" i="5" s="1"/>
  <c r="N20" i="5"/>
  <c r="O20" i="5" s="1"/>
  <c r="N26" i="5"/>
  <c r="O26" i="5" s="1"/>
  <c r="N22" i="5"/>
  <c r="O22" i="5" s="1"/>
  <c r="N28" i="5"/>
  <c r="O28" i="5" s="1"/>
  <c r="N29" i="5"/>
  <c r="O29" i="5" s="1"/>
  <c r="N25" i="5"/>
  <c r="O25" i="5" s="1"/>
  <c r="C23" i="5"/>
  <c r="C27" i="5"/>
  <c r="C31" i="5"/>
  <c r="N32" i="5"/>
  <c r="O32" i="5" s="1"/>
  <c r="C35" i="5"/>
  <c r="N36" i="5"/>
  <c r="O36" i="5" s="1"/>
  <c r="C39" i="5"/>
  <c r="N40" i="5"/>
  <c r="O40" i="5" s="1"/>
  <c r="C43" i="5"/>
  <c r="N44" i="5"/>
  <c r="O44" i="5" s="1"/>
  <c r="C47" i="5"/>
  <c r="C22" i="5"/>
  <c r="N23" i="5"/>
  <c r="O23" i="5" s="1"/>
  <c r="C26" i="5"/>
  <c r="N27" i="5"/>
  <c r="O27" i="5" s="1"/>
  <c r="C30" i="5"/>
  <c r="N31" i="5"/>
  <c r="O31" i="5" s="1"/>
  <c r="C34" i="5"/>
  <c r="N35" i="5"/>
  <c r="O35" i="5" s="1"/>
  <c r="C38" i="5"/>
  <c r="N39" i="5"/>
  <c r="O39" i="5" s="1"/>
  <c r="C42" i="5"/>
  <c r="N43" i="5"/>
  <c r="O43" i="5" s="1"/>
  <c r="C46" i="5"/>
  <c r="N47" i="5"/>
  <c r="O47" i="5" s="1"/>
  <c r="C25" i="5"/>
  <c r="C29" i="5"/>
  <c r="C33" i="5"/>
  <c r="N34" i="5"/>
  <c r="O34" i="5" s="1"/>
  <c r="C37" i="5"/>
  <c r="N38" i="5"/>
  <c r="O38" i="5" s="1"/>
  <c r="C41" i="5"/>
  <c r="N42" i="5"/>
  <c r="O42" i="5" s="1"/>
  <c r="C45" i="5"/>
  <c r="C12" i="5" l="1"/>
  <c r="C5" i="5" s="1"/>
  <c r="E39" i="5" s="1"/>
  <c r="G37" i="5" l="1"/>
  <c r="G38" i="5"/>
  <c r="G39" i="5"/>
  <c r="E26" i="5"/>
  <c r="F26" i="5" s="1"/>
  <c r="C11" i="5"/>
  <c r="E27" i="5"/>
  <c r="E41" i="5"/>
  <c r="F41" i="5" s="1"/>
  <c r="V41" i="5"/>
  <c r="E28" i="5"/>
  <c r="G29" i="5"/>
  <c r="G30" i="5"/>
  <c r="E40" i="5"/>
  <c r="G42" i="5"/>
  <c r="G43" i="5"/>
  <c r="E42" i="5"/>
  <c r="G24" i="5"/>
  <c r="G46" i="5"/>
  <c r="E45" i="5"/>
  <c r="F45" i="5" s="1"/>
  <c r="G25" i="5"/>
  <c r="E23" i="5"/>
  <c r="V23" i="5" s="1"/>
  <c r="E35" i="5"/>
  <c r="F35" i="5" s="1"/>
  <c r="G26" i="5"/>
  <c r="G27" i="5"/>
  <c r="E21" i="5"/>
  <c r="E36" i="5"/>
  <c r="G28" i="5"/>
  <c r="E20" i="5"/>
  <c r="V20" i="5" s="1"/>
  <c r="V39" i="5"/>
  <c r="F39" i="5"/>
  <c r="E34" i="5"/>
  <c r="E31" i="5"/>
  <c r="E30" i="5"/>
  <c r="G45" i="5"/>
  <c r="G33" i="5"/>
  <c r="E37" i="5"/>
  <c r="G44" i="5"/>
  <c r="G32" i="5"/>
  <c r="G20" i="5"/>
  <c r="E29" i="5"/>
  <c r="E25" i="5"/>
  <c r="G36" i="5"/>
  <c r="G22" i="5"/>
  <c r="E22" i="5"/>
  <c r="G35" i="5"/>
  <c r="E43" i="5"/>
  <c r="G34" i="5"/>
  <c r="G21" i="5"/>
  <c r="E46" i="5"/>
  <c r="E24" i="5"/>
  <c r="G47" i="5"/>
  <c r="G31" i="5"/>
  <c r="E47" i="5"/>
  <c r="E33" i="5"/>
  <c r="G40" i="5"/>
  <c r="E32" i="5"/>
  <c r="E38" i="5"/>
  <c r="E44" i="5"/>
  <c r="G23" i="5"/>
  <c r="G41" i="5"/>
  <c r="V26" i="5" l="1"/>
  <c r="H39" i="5"/>
  <c r="I39" i="5" s="1"/>
  <c r="K39" i="5" s="1"/>
  <c r="H26" i="5"/>
  <c r="I26" i="5" s="1"/>
  <c r="K26" i="5" s="1"/>
  <c r="H45" i="5"/>
  <c r="I45" i="5" s="1"/>
  <c r="K45" i="5" s="1"/>
  <c r="F27" i="5"/>
  <c r="H27" i="5" s="1"/>
  <c r="V27" i="5"/>
  <c r="H41" i="5"/>
  <c r="H35" i="5"/>
  <c r="I35" i="5" s="1"/>
  <c r="F40" i="5"/>
  <c r="H40" i="5" s="1"/>
  <c r="I40" i="5" s="1"/>
  <c r="K40" i="5" s="1"/>
  <c r="V40" i="5"/>
  <c r="F28" i="5"/>
  <c r="H28" i="5" s="1"/>
  <c r="V28" i="5"/>
  <c r="F23" i="5"/>
  <c r="H23" i="5" s="1"/>
  <c r="F42" i="5"/>
  <c r="H42" i="5" s="1"/>
  <c r="I42" i="5" s="1"/>
  <c r="K42" i="5" s="1"/>
  <c r="V42" i="5"/>
  <c r="F20" i="5"/>
  <c r="H20" i="5" s="1"/>
  <c r="V35" i="5"/>
  <c r="F36" i="5"/>
  <c r="H36" i="5" s="1"/>
  <c r="I36" i="5" s="1"/>
  <c r="K36" i="5" s="1"/>
  <c r="V36" i="5"/>
  <c r="V45" i="5"/>
  <c r="V21" i="5"/>
  <c r="F21" i="5"/>
  <c r="H21" i="5" s="1"/>
  <c r="I21" i="5" s="1"/>
  <c r="K21" i="5" s="1"/>
  <c r="I41" i="5"/>
  <c r="K41" i="5" s="1"/>
  <c r="F37" i="5"/>
  <c r="H37" i="5" s="1"/>
  <c r="V37" i="5"/>
  <c r="V44" i="5"/>
  <c r="F44" i="5"/>
  <c r="H44" i="5" s="1"/>
  <c r="F43" i="5"/>
  <c r="H43" i="5" s="1"/>
  <c r="V43" i="5"/>
  <c r="F38" i="5"/>
  <c r="H38" i="5" s="1"/>
  <c r="V38" i="5"/>
  <c r="V32" i="5"/>
  <c r="F32" i="5"/>
  <c r="H32" i="5" s="1"/>
  <c r="F22" i="5"/>
  <c r="H22" i="5" s="1"/>
  <c r="V22" i="5"/>
  <c r="V30" i="5"/>
  <c r="F30" i="5"/>
  <c r="H30" i="5" s="1"/>
  <c r="F31" i="5"/>
  <c r="H31" i="5" s="1"/>
  <c r="V31" i="5"/>
  <c r="F33" i="5"/>
  <c r="H33" i="5" s="1"/>
  <c r="V33" i="5"/>
  <c r="V34" i="5"/>
  <c r="F34" i="5"/>
  <c r="H34" i="5" s="1"/>
  <c r="F47" i="5"/>
  <c r="H47" i="5" s="1"/>
  <c r="V47" i="5"/>
  <c r="V25" i="5"/>
  <c r="F25" i="5"/>
  <c r="H25" i="5" s="1"/>
  <c r="F29" i="5"/>
  <c r="H29" i="5" s="1"/>
  <c r="V29" i="5"/>
  <c r="F24" i="5"/>
  <c r="H24" i="5" s="1"/>
  <c r="V24" i="5"/>
  <c r="V46" i="5"/>
  <c r="F46" i="5"/>
  <c r="H46" i="5" s="1"/>
  <c r="J41" i="5" l="1"/>
  <c r="J39" i="5"/>
  <c r="P39" i="5" s="1"/>
  <c r="Q39" i="5" s="1"/>
  <c r="I28" i="5"/>
  <c r="K28" i="5" s="1"/>
  <c r="I27" i="5"/>
  <c r="K27" i="5" s="1"/>
  <c r="K35" i="5"/>
  <c r="J35" i="5"/>
  <c r="L35" i="5" s="1"/>
  <c r="J21" i="5"/>
  <c r="P21" i="5" s="1"/>
  <c r="Q21" i="5" s="1"/>
  <c r="J36" i="5"/>
  <c r="P36" i="5" s="1"/>
  <c r="Q36" i="5" s="1"/>
  <c r="J42" i="5"/>
  <c r="R42" i="5" s="1"/>
  <c r="S42" i="5" s="1"/>
  <c r="I47" i="5"/>
  <c r="K47" i="5" s="1"/>
  <c r="J47" i="5"/>
  <c r="I44" i="5"/>
  <c r="K44" i="5" s="1"/>
  <c r="I24" i="5"/>
  <c r="K24" i="5" s="1"/>
  <c r="I22" i="5"/>
  <c r="K22" i="5" s="1"/>
  <c r="I34" i="5"/>
  <c r="K34" i="5" s="1"/>
  <c r="I32" i="5"/>
  <c r="K32" i="5" s="1"/>
  <c r="J32" i="5"/>
  <c r="J45" i="5"/>
  <c r="I29" i="5"/>
  <c r="K29" i="5" s="1"/>
  <c r="I33" i="5"/>
  <c r="K33" i="5" s="1"/>
  <c r="J40" i="5"/>
  <c r="I37" i="5"/>
  <c r="K37" i="5" s="1"/>
  <c r="I46" i="5"/>
  <c r="K46" i="5" s="1"/>
  <c r="I23" i="5"/>
  <c r="K23" i="5" s="1"/>
  <c r="I31" i="5"/>
  <c r="K31" i="5" s="1"/>
  <c r="I38" i="5"/>
  <c r="K38" i="5" s="1"/>
  <c r="I25" i="5"/>
  <c r="K25" i="5" s="1"/>
  <c r="J26" i="5"/>
  <c r="I30" i="5"/>
  <c r="K30" i="5" s="1"/>
  <c r="P41" i="5"/>
  <c r="Q41" i="5" s="1"/>
  <c r="L41" i="5"/>
  <c r="R41" i="5"/>
  <c r="S41" i="5" s="1"/>
  <c r="I20" i="5"/>
  <c r="K20" i="5" s="1"/>
  <c r="I43" i="5"/>
  <c r="K43" i="5" s="1"/>
  <c r="J34" i="5" l="1"/>
  <c r="L34" i="5" s="1"/>
  <c r="J28" i="5"/>
  <c r="L28" i="5" s="1"/>
  <c r="L36" i="5"/>
  <c r="J37" i="5"/>
  <c r="P37" i="5" s="1"/>
  <c r="Q37" i="5" s="1"/>
  <c r="J23" i="5"/>
  <c r="L23" i="5" s="1"/>
  <c r="J24" i="5"/>
  <c r="R24" i="5" s="1"/>
  <c r="S24" i="5" s="1"/>
  <c r="L39" i="5"/>
  <c r="J30" i="5"/>
  <c r="P30" i="5" s="1"/>
  <c r="Q30" i="5" s="1"/>
  <c r="J33" i="5"/>
  <c r="P33" i="5" s="1"/>
  <c r="Q33" i="5" s="1"/>
  <c r="R39" i="5"/>
  <c r="S39" i="5" s="1"/>
  <c r="T39" i="5" s="1"/>
  <c r="U39" i="5" s="1"/>
  <c r="W39" i="5" s="1"/>
  <c r="R35" i="5"/>
  <c r="S35" i="5" s="1"/>
  <c r="P35" i="5"/>
  <c r="Q35" i="5" s="1"/>
  <c r="T35" i="5" s="1"/>
  <c r="U35" i="5" s="1"/>
  <c r="W35" i="5" s="1"/>
  <c r="J27" i="5"/>
  <c r="P27" i="5" s="1"/>
  <c r="Q27" i="5" s="1"/>
  <c r="R36" i="5"/>
  <c r="S36" i="5" s="1"/>
  <c r="T36" i="5" s="1"/>
  <c r="P42" i="5"/>
  <c r="Q42" i="5" s="1"/>
  <c r="T42" i="5" s="1"/>
  <c r="R21" i="5"/>
  <c r="S21" i="5" s="1"/>
  <c r="T21" i="5" s="1"/>
  <c r="L21" i="5"/>
  <c r="J44" i="5"/>
  <c r="P44" i="5" s="1"/>
  <c r="Q44" i="5" s="1"/>
  <c r="J31" i="5"/>
  <c r="L31" i="5" s="1"/>
  <c r="J25" i="5"/>
  <c r="L25" i="5" s="1"/>
  <c r="L42" i="5"/>
  <c r="R40" i="5"/>
  <c r="S40" i="5" s="1"/>
  <c r="L40" i="5"/>
  <c r="P40" i="5"/>
  <c r="Q40" i="5" s="1"/>
  <c r="J43" i="5"/>
  <c r="J22" i="5"/>
  <c r="J20" i="5"/>
  <c r="J29" i="5"/>
  <c r="R45" i="5"/>
  <c r="S45" i="5" s="1"/>
  <c r="L45" i="5"/>
  <c r="P45" i="5"/>
  <c r="Q45" i="5" s="1"/>
  <c r="T41" i="5"/>
  <c r="U41" i="5" s="1"/>
  <c r="W41" i="5" s="1"/>
  <c r="R23" i="5"/>
  <c r="S23" i="5" s="1"/>
  <c r="P32" i="5"/>
  <c r="Q32" i="5" s="1"/>
  <c r="R32" i="5"/>
  <c r="S32" i="5" s="1"/>
  <c r="L32" i="5"/>
  <c r="J38" i="5"/>
  <c r="J46" i="5"/>
  <c r="R26" i="5"/>
  <c r="S26" i="5" s="1"/>
  <c r="L26" i="5"/>
  <c r="P26" i="5"/>
  <c r="Q26" i="5" s="1"/>
  <c r="R47" i="5"/>
  <c r="S47" i="5" s="1"/>
  <c r="L47" i="5"/>
  <c r="P47" i="5"/>
  <c r="Q47" i="5" s="1"/>
  <c r="U36" i="5" l="1"/>
  <c r="W36" i="5" s="1"/>
  <c r="R37" i="5"/>
  <c r="S37" i="5" s="1"/>
  <c r="P23" i="5"/>
  <c r="Q23" i="5" s="1"/>
  <c r="T23" i="5" s="1"/>
  <c r="U23" i="5" s="1"/>
  <c r="W23" i="5" s="1"/>
  <c r="P34" i="5"/>
  <c r="Q34" i="5" s="1"/>
  <c r="R34" i="5"/>
  <c r="S34" i="5" s="1"/>
  <c r="T34" i="5" s="1"/>
  <c r="U34" i="5" s="1"/>
  <c r="W34" i="5" s="1"/>
  <c r="P24" i="5"/>
  <c r="Q24" i="5" s="1"/>
  <c r="T24" i="5" s="1"/>
  <c r="L37" i="5"/>
  <c r="L24" i="5"/>
  <c r="L30" i="5"/>
  <c r="R28" i="5"/>
  <c r="S28" i="5" s="1"/>
  <c r="P28" i="5"/>
  <c r="Q28" i="5" s="1"/>
  <c r="T28" i="5" s="1"/>
  <c r="U28" i="5" s="1"/>
  <c r="W28" i="5" s="1"/>
  <c r="R30" i="5"/>
  <c r="S30" i="5" s="1"/>
  <c r="T30" i="5" s="1"/>
  <c r="U30" i="5" s="1"/>
  <c r="W30" i="5" s="1"/>
  <c r="L33" i="5"/>
  <c r="R33" i="5"/>
  <c r="S33" i="5" s="1"/>
  <c r="T33" i="5" s="1"/>
  <c r="T37" i="5"/>
  <c r="U21" i="5"/>
  <c r="W21" i="5" s="1"/>
  <c r="L27" i="5"/>
  <c r="R27" i="5"/>
  <c r="S27" i="5" s="1"/>
  <c r="T27" i="5" s="1"/>
  <c r="T26" i="5"/>
  <c r="U26" i="5" s="1"/>
  <c r="W26" i="5" s="1"/>
  <c r="U42" i="5"/>
  <c r="W42" i="5" s="1"/>
  <c r="R44" i="5"/>
  <c r="S44" i="5" s="1"/>
  <c r="T44" i="5" s="1"/>
  <c r="L44" i="5"/>
  <c r="T40" i="5"/>
  <c r="U40" i="5" s="1"/>
  <c r="W40" i="5" s="1"/>
  <c r="P25" i="5"/>
  <c r="Q25" i="5" s="1"/>
  <c r="R25" i="5"/>
  <c r="S25" i="5" s="1"/>
  <c r="R31" i="5"/>
  <c r="S31" i="5" s="1"/>
  <c r="P31" i="5"/>
  <c r="Q31" i="5" s="1"/>
  <c r="T47" i="5"/>
  <c r="U47" i="5" s="1"/>
  <c r="W47" i="5" s="1"/>
  <c r="T32" i="5"/>
  <c r="U32" i="5" s="1"/>
  <c r="W32" i="5" s="1"/>
  <c r="L29" i="5"/>
  <c r="R29" i="5"/>
  <c r="S29" i="5" s="1"/>
  <c r="P29" i="5"/>
  <c r="Q29" i="5" s="1"/>
  <c r="L43" i="5"/>
  <c r="R43" i="5"/>
  <c r="S43" i="5" s="1"/>
  <c r="P43" i="5"/>
  <c r="Q43" i="5" s="1"/>
  <c r="R20" i="5"/>
  <c r="S20" i="5" s="1"/>
  <c r="P20" i="5"/>
  <c r="Q20" i="5" s="1"/>
  <c r="L20" i="5"/>
  <c r="P46" i="5"/>
  <c r="Q46" i="5" s="1"/>
  <c r="R46" i="5"/>
  <c r="S46" i="5" s="1"/>
  <c r="L46" i="5"/>
  <c r="L22" i="5"/>
  <c r="R22" i="5"/>
  <c r="S22" i="5" s="1"/>
  <c r="P22" i="5"/>
  <c r="Q22" i="5" s="1"/>
  <c r="P38" i="5"/>
  <c r="Q38" i="5" s="1"/>
  <c r="R38" i="5"/>
  <c r="S38" i="5" s="1"/>
  <c r="L38" i="5"/>
  <c r="T45" i="5"/>
  <c r="U45" i="5" s="1"/>
  <c r="W45" i="5" s="1"/>
  <c r="U24" i="5" l="1"/>
  <c r="W24" i="5" s="1"/>
  <c r="U37" i="5"/>
  <c r="W37" i="5" s="1"/>
  <c r="T29" i="5"/>
  <c r="U33" i="5"/>
  <c r="W33" i="5" s="1"/>
  <c r="U27" i="5"/>
  <c r="W27" i="5" s="1"/>
  <c r="T31" i="5"/>
  <c r="U31" i="5" s="1"/>
  <c r="W31" i="5" s="1"/>
  <c r="U44" i="5"/>
  <c r="W44" i="5" s="1"/>
  <c r="T25" i="5"/>
  <c r="U25" i="5" s="1"/>
  <c r="W25" i="5" s="1"/>
  <c r="T20" i="5"/>
  <c r="U20" i="5" s="1"/>
  <c r="W20" i="5" s="1"/>
  <c r="T22" i="5"/>
  <c r="U22" i="5" s="1"/>
  <c r="W22" i="5" s="1"/>
  <c r="T43" i="5"/>
  <c r="U43" i="5" s="1"/>
  <c r="W43" i="5" s="1"/>
  <c r="U29" i="5"/>
  <c r="W29" i="5" s="1"/>
  <c r="T46" i="5"/>
  <c r="U46" i="5" s="1"/>
  <c r="W46" i="5" s="1"/>
  <c r="T38" i="5"/>
  <c r="U38" i="5" s="1"/>
  <c r="W38" i="5" s="1"/>
</calcChain>
</file>

<file path=xl/sharedStrings.xml><?xml version="1.0" encoding="utf-8"?>
<sst xmlns="http://schemas.openxmlformats.org/spreadsheetml/2006/main" count="231" uniqueCount="94">
  <si>
    <t>s</t>
  </si>
  <si>
    <t>F</t>
  </si>
  <si>
    <t>kPa</t>
  </si>
  <si>
    <t>N</t>
  </si>
  <si>
    <t>Rg</t>
  </si>
  <si>
    <t>n</t>
  </si>
  <si>
    <t>v grain</t>
  </si>
  <si>
    <t>G grain</t>
  </si>
  <si>
    <t>K grain</t>
  </si>
  <si>
    <t>E grain</t>
  </si>
  <si>
    <t>aH</t>
  </si>
  <si>
    <t>m</t>
  </si>
  <si>
    <t>E'</t>
  </si>
  <si>
    <t>a</t>
  </si>
  <si>
    <t>t</t>
  </si>
  <si>
    <t>Hmic</t>
  </si>
  <si>
    <t>Pa</t>
  </si>
  <si>
    <t>P'0</t>
  </si>
  <si>
    <t>a´L</t>
  </si>
  <si>
    <t>g</t>
  </si>
  <si>
    <t>aL</t>
  </si>
  <si>
    <t>P0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</si>
  <si>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</si>
  <si>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</si>
  <si>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</si>
  <si>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</si>
  <si>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</si>
  <si>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</si>
  <si>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</si>
  <si>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</si>
  <si>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</si>
  <si>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</t>
  </si>
  <si>
    <t>dH</t>
  </si>
  <si>
    <r>
      <rPr>
        <b/>
        <sz val="11"/>
        <color theme="1"/>
        <rFont val="Symbol"/>
        <family val="1"/>
        <charset val="2"/>
      </rPr>
      <t>G</t>
    </r>
    <r>
      <rPr>
        <b/>
        <sz val="11"/>
        <color theme="1"/>
        <rFont val="Calibri"/>
        <family val="2"/>
        <scheme val="minor"/>
      </rPr>
      <t>(b+1)</t>
    </r>
  </si>
  <si>
    <r>
      <rPr>
        <b/>
        <sz val="11"/>
        <color theme="1"/>
        <rFont val="Symbol"/>
        <family val="1"/>
        <charset val="2"/>
      </rPr>
      <t>G</t>
    </r>
    <r>
      <rPr>
        <b/>
        <sz val="11"/>
        <color theme="1"/>
        <rFont val="Calibri"/>
        <family val="2"/>
        <scheme val="minor"/>
      </rPr>
      <t>(0.5)</t>
    </r>
  </si>
  <si>
    <r>
      <rPr>
        <b/>
        <sz val="11"/>
        <color theme="1"/>
        <rFont val="Symbol"/>
        <family val="1"/>
        <charset val="2"/>
      </rPr>
      <t>G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Symbol"/>
        <family val="1"/>
        <charset val="2"/>
      </rPr>
      <t>g</t>
    </r>
    <r>
      <rPr>
        <b/>
        <sz val="11"/>
        <color theme="1"/>
        <rFont val="Calibri"/>
        <family val="2"/>
        <scheme val="minor"/>
      </rPr>
      <t>+1)</t>
    </r>
  </si>
  <si>
    <r>
      <rPr>
        <b/>
        <sz val="11"/>
        <color theme="1"/>
        <rFont val="Symbol"/>
        <family val="1"/>
        <charset val="2"/>
      </rPr>
      <t>G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Symbol"/>
        <family val="1"/>
        <charset val="2"/>
      </rPr>
      <t>g</t>
    </r>
    <r>
      <rPr>
        <b/>
        <sz val="11"/>
        <color theme="1"/>
        <rFont val="Calibri"/>
        <family val="2"/>
        <scheme val="minor"/>
      </rPr>
      <t>+1.5)</t>
    </r>
  </si>
  <si>
    <r>
      <t>B(0.5,</t>
    </r>
    <r>
      <rPr>
        <b/>
        <sz val="11"/>
        <color theme="1"/>
        <rFont val="Symbol"/>
        <family val="1"/>
        <charset val="2"/>
      </rPr>
      <t>g</t>
    </r>
    <r>
      <rPr>
        <b/>
        <sz val="11"/>
        <color theme="1"/>
        <rFont val="Calibri"/>
        <family val="1"/>
        <charset val="2"/>
        <scheme val="minor"/>
      </rPr>
      <t>+a)</t>
    </r>
  </si>
  <si>
    <t>Parameters of the gamma function</t>
  </si>
  <si>
    <t xml:space="preserve">Equation </t>
  </si>
  <si>
    <t>Micro hardness</t>
  </si>
  <si>
    <t>Stress</t>
  </si>
  <si>
    <r>
      <t>s</t>
    </r>
    <r>
      <rPr>
        <b/>
        <i/>
        <sz val="11"/>
        <color theme="1"/>
        <rFont val="Times New Roman"/>
        <family val="1"/>
      </rPr>
      <t>rms</t>
    </r>
  </si>
  <si>
    <t>Effective modulus of elasticity E’</t>
  </si>
  <si>
    <t>Grain radius</t>
  </si>
  <si>
    <t>Coordination number</t>
  </si>
  <si>
    <t>Porosity</t>
  </si>
  <si>
    <t>Grain's Poisson ratio</t>
  </si>
  <si>
    <t>Grain's Shear modulus</t>
  </si>
  <si>
    <t>Grain's bulk modulus</t>
  </si>
  <si>
    <t>Grain's Young modulus</t>
  </si>
  <si>
    <t>Parameters and constants</t>
  </si>
  <si>
    <t>Equation</t>
  </si>
  <si>
    <t>Assumed</t>
  </si>
  <si>
    <t>Eq. 4</t>
  </si>
  <si>
    <t xml:space="preserve">Asperities </t>
  </si>
  <si>
    <t>Height</t>
  </si>
  <si>
    <t>Contact</t>
  </si>
  <si>
    <t>Force</t>
  </si>
  <si>
    <t>f</t>
  </si>
  <si>
    <t>Hertz</t>
  </si>
  <si>
    <t>contact</t>
  </si>
  <si>
    <t>Eq. 3</t>
  </si>
  <si>
    <t>Roughness</t>
  </si>
  <si>
    <t>Parameter</t>
  </si>
  <si>
    <t>Eq. 13</t>
  </si>
  <si>
    <t>Nondim.</t>
  </si>
  <si>
    <t>parameter</t>
  </si>
  <si>
    <t>Eq. 14</t>
  </si>
  <si>
    <t>Stress Par.</t>
  </si>
  <si>
    <t>Eq. 15</t>
  </si>
  <si>
    <t>Eq. 16</t>
  </si>
  <si>
    <t>exponent</t>
  </si>
  <si>
    <t>Eq. 17</t>
  </si>
  <si>
    <t>Rough</t>
  </si>
  <si>
    <t>Eq. 18</t>
  </si>
  <si>
    <t>Eq. 19</t>
  </si>
  <si>
    <t>Max. Contact</t>
  </si>
  <si>
    <t>stress</t>
  </si>
  <si>
    <t>Parameters for evaluating the gamma function</t>
  </si>
  <si>
    <t>Eq. 23</t>
  </si>
  <si>
    <t>g+0.5</t>
  </si>
  <si>
    <t>Beta</t>
  </si>
  <si>
    <t>function</t>
  </si>
  <si>
    <t>Eq. 22</t>
  </si>
  <si>
    <t>displacement</t>
  </si>
  <si>
    <t>Rough contact</t>
  </si>
  <si>
    <t>Eq. 21</t>
  </si>
  <si>
    <t>Hertz contact</t>
  </si>
  <si>
    <t>Eq. 24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</si>
  <si>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1"/>
        <charset val="2"/>
        <scheme val="minor"/>
      </rPr>
      <t>R</t>
    </r>
  </si>
  <si>
    <r>
      <t>S</t>
    </r>
    <r>
      <rPr>
        <b/>
        <vertAlign val="subscript"/>
        <sz val="12"/>
        <color theme="1"/>
        <rFont val="Times New Roman"/>
        <family val="1"/>
      </rPr>
      <t>n</t>
    </r>
    <r>
      <rPr>
        <b/>
        <vertAlign val="superscript"/>
        <sz val="12"/>
        <color theme="1"/>
        <rFont val="Times New Roman"/>
        <family val="1"/>
      </rPr>
      <t>Rough</t>
    </r>
    <r>
      <rPr>
        <b/>
        <i/>
        <sz val="12"/>
        <color theme="1"/>
        <rFont val="Times New Roman"/>
        <family val="1"/>
      </rPr>
      <t>/ S</t>
    </r>
    <r>
      <rPr>
        <b/>
        <vertAlign val="subscript"/>
        <sz val="12"/>
        <color theme="1"/>
        <rFont val="Times New Roman"/>
        <family val="1"/>
      </rPr>
      <t>n</t>
    </r>
    <r>
      <rPr>
        <b/>
        <vertAlign val="superscript"/>
        <sz val="12"/>
        <color theme="1"/>
        <rFont val="Times New Roman"/>
        <family val="1"/>
      </rPr>
      <t>HM</t>
    </r>
    <r>
      <rPr>
        <b/>
        <i/>
        <sz val="12"/>
        <color theme="1"/>
        <rFont val="Times New Roman"/>
        <family val="1"/>
      </rPr>
      <t xml:space="preserve"> </t>
    </r>
  </si>
  <si>
    <t xml:space="preserve">Stifness 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</si>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</sst>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  <font>
      <b/>
      <i/>
      <sz val="11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5" fillId="0" borderId="10" xfId="0" applyFont="1" applyBorder="1"/>
    <xf numFmtId="11" fontId="0" fillId="0" borderId="10" xfId="0" applyNumberFormat="1" applyBorder="1"/>
    <xf numFmtId="0" fontId="8" fillId="0" borderId="9" xfId="0" applyFont="1" applyBorder="1"/>
    <xf numFmtId="11" fontId="0" fillId="0" borderId="2" xfId="0" applyNumberFormat="1" applyBorder="1"/>
    <xf numFmtId="0" fontId="3" fillId="0" borderId="11" xfId="0" applyFont="1" applyBorder="1" applyAlignment="1">
      <alignment horizontal="left"/>
    </xf>
    <xf numFmtId="11" fontId="0" fillId="0" borderId="1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16" xfId="0" applyBorder="1"/>
    <xf numFmtId="11" fontId="1" fillId="0" borderId="0" xfId="0" applyNumberFormat="1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/>
    <xf numFmtId="0" fontId="0" fillId="0" borderId="15" xfId="0" applyBorder="1"/>
    <xf numFmtId="0" fontId="2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9" fillId="2" borderId="1" xfId="0" applyFont="1" applyFill="1" applyBorder="1"/>
    <xf numFmtId="0" fontId="4" fillId="2" borderId="8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2" borderId="8" xfId="0" applyFill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1" xfId="0" applyBorder="1"/>
    <xf numFmtId="11" fontId="0" fillId="0" borderId="11" xfId="0" applyNumberFormat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right"/>
    </xf>
    <xf numFmtId="0" fontId="0" fillId="0" borderId="3" xfId="0" applyBorder="1" applyAlignment="1">
      <alignment horizontal="left"/>
    </xf>
    <xf numFmtId="0" fontId="1" fillId="2" borderId="7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1</xdr:row>
      <xdr:rowOff>100013</xdr:rowOff>
    </xdr:from>
    <xdr:to>
      <xdr:col>1</xdr:col>
      <xdr:colOff>414337</xdr:colOff>
      <xdr:row>3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E6877CA-C4B1-030D-4B95-ABD0ED32C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" y="285751"/>
          <a:ext cx="904875" cy="4143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223837</xdr:colOff>
      <xdr:row>4</xdr:row>
      <xdr:rowOff>100012</xdr:rowOff>
    </xdr:from>
    <xdr:to>
      <xdr:col>1</xdr:col>
      <xdr:colOff>347662</xdr:colOff>
      <xdr:row>6</xdr:row>
      <xdr:rowOff>147637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912ADF-0EFF-C339-159E-5AB8F88C6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" y="833437"/>
          <a:ext cx="88582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80963</xdr:colOff>
      <xdr:row>7</xdr:row>
      <xdr:rowOff>9525</xdr:rowOff>
    </xdr:from>
    <xdr:to>
      <xdr:col>2</xdr:col>
      <xdr:colOff>309563</xdr:colOff>
      <xdr:row>9</xdr:row>
      <xdr:rowOff>133350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8159D63-5155-FB1C-79CB-2C3A3A5BB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3" y="1290638"/>
          <a:ext cx="17526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161925</xdr:colOff>
      <xdr:row>10</xdr:row>
      <xdr:rowOff>114300</xdr:rowOff>
    </xdr:from>
    <xdr:to>
      <xdr:col>1</xdr:col>
      <xdr:colOff>547688</xdr:colOff>
      <xdr:row>12</xdr:row>
      <xdr:rowOff>171451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CEC426B-7CD8-9C9C-5806-1D23AFC43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43100"/>
          <a:ext cx="1147763" cy="419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85725</xdr:colOff>
      <xdr:row>13</xdr:row>
      <xdr:rowOff>42863</xdr:rowOff>
    </xdr:from>
    <xdr:to>
      <xdr:col>1</xdr:col>
      <xdr:colOff>695325</xdr:colOff>
      <xdr:row>15</xdr:row>
      <xdr:rowOff>100013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3398062-05F7-B22B-4D7E-43EC1E75A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786063"/>
          <a:ext cx="13716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85725</xdr:colOff>
      <xdr:row>16</xdr:row>
      <xdr:rowOff>80963</xdr:rowOff>
    </xdr:from>
    <xdr:to>
      <xdr:col>2</xdr:col>
      <xdr:colOff>523875</xdr:colOff>
      <xdr:row>18</xdr:row>
      <xdr:rowOff>142875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AEC854E-C373-21E3-B29E-72AFA1BC7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371851"/>
          <a:ext cx="1962150" cy="42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66675</xdr:colOff>
      <xdr:row>19</xdr:row>
      <xdr:rowOff>76200</xdr:rowOff>
    </xdr:from>
    <xdr:to>
      <xdr:col>4</xdr:col>
      <xdr:colOff>38100</xdr:colOff>
      <xdr:row>21</xdr:row>
      <xdr:rowOff>123825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CEAE109-1BB4-3018-005C-AEC1CD31D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100513"/>
          <a:ext cx="301942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2</xdr:col>
      <xdr:colOff>738188</xdr:colOff>
      <xdr:row>25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A34EAC7-75FC-6F7E-7EFD-3A4E3BA99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067300"/>
          <a:ext cx="2262188" cy="557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128588</xdr:colOff>
      <xdr:row>25</xdr:row>
      <xdr:rowOff>66675</xdr:rowOff>
    </xdr:from>
    <xdr:to>
      <xdr:col>1</xdr:col>
      <xdr:colOff>595313</xdr:colOff>
      <xdr:row>27</xdr:row>
      <xdr:rowOff>138113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646D847-CA44-7355-7675-382C8C925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8" y="5919788"/>
          <a:ext cx="1228725" cy="433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2</xdr:col>
      <xdr:colOff>200025</xdr:colOff>
      <xdr:row>31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4DC959B-5CB1-F7E3-0470-04F3BD22B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696075"/>
          <a:ext cx="172402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3</xdr:col>
      <xdr:colOff>728663</xdr:colOff>
      <xdr:row>31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1464A73-23D6-56C2-163D-62E0D7FFF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696075"/>
          <a:ext cx="728663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100012</xdr:colOff>
      <xdr:row>31</xdr:row>
      <xdr:rowOff>9525</xdr:rowOff>
    </xdr:from>
    <xdr:to>
      <xdr:col>2</xdr:col>
      <xdr:colOff>400050</xdr:colOff>
      <xdr:row>33</xdr:row>
      <xdr:rowOff>133350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F34CBD5-67BC-422B-BFCF-A44D6D1D6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" y="7510463"/>
          <a:ext cx="1824038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152400</xdr:colOff>
      <xdr:row>34</xdr:row>
      <xdr:rowOff>28575</xdr:rowOff>
    </xdr:from>
    <xdr:to>
      <xdr:col>1</xdr:col>
      <xdr:colOff>385763</xdr:colOff>
      <xdr:row>36</xdr:row>
      <xdr:rowOff>133350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3CCD54FD-4B95-4CDA-BD5E-D2CAFF52F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262938"/>
          <a:ext cx="995363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123825</xdr:colOff>
      <xdr:row>37</xdr:row>
      <xdr:rowOff>61912</xdr:rowOff>
    </xdr:from>
    <xdr:to>
      <xdr:col>1</xdr:col>
      <xdr:colOff>328613</xdr:colOff>
      <xdr:row>38</xdr:row>
      <xdr:rowOff>95250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5D8C4899-D1B4-1369-8B15-2AB7691AA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029700"/>
          <a:ext cx="966788" cy="214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71438</xdr:colOff>
      <xdr:row>39</xdr:row>
      <xdr:rowOff>52388</xdr:rowOff>
    </xdr:from>
    <xdr:to>
      <xdr:col>1</xdr:col>
      <xdr:colOff>533401</xdr:colOff>
      <xdr:row>41</xdr:row>
      <xdr:rowOff>128589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5A71F9DF-2413-F5A7-32D8-F3CF8A15A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8" y="9386888"/>
          <a:ext cx="1223963" cy="438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95250</xdr:colOff>
      <xdr:row>42</xdr:row>
      <xdr:rowOff>76200</xdr:rowOff>
    </xdr:from>
    <xdr:to>
      <xdr:col>1</xdr:col>
      <xdr:colOff>671513</xdr:colOff>
      <xdr:row>44</xdr:row>
      <xdr:rowOff>71438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6C7D2FA3-4911-2505-6B87-21868F339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0144125"/>
          <a:ext cx="1338263" cy="357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</xdr:colOff>
      <xdr:row>45</xdr:row>
      <xdr:rowOff>85725</xdr:rowOff>
    </xdr:from>
    <xdr:to>
      <xdr:col>2</xdr:col>
      <xdr:colOff>690563</xdr:colOff>
      <xdr:row>46</xdr:row>
      <xdr:rowOff>104775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97517EF-945D-139A-44D6-450174999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068050"/>
          <a:ext cx="2166938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85725</xdr:colOff>
      <xdr:row>47</xdr:row>
      <xdr:rowOff>95250</xdr:rowOff>
    </xdr:from>
    <xdr:to>
      <xdr:col>1</xdr:col>
      <xdr:colOff>381000</xdr:colOff>
      <xdr:row>48</xdr:row>
      <xdr:rowOff>114300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2C54AE09-FE11-D678-CDB0-8EE7B2EF8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1444288"/>
          <a:ext cx="10572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147637</xdr:colOff>
      <xdr:row>49</xdr:row>
      <xdr:rowOff>71438</xdr:rowOff>
    </xdr:from>
    <xdr:to>
      <xdr:col>0</xdr:col>
      <xdr:colOff>738187</xdr:colOff>
      <xdr:row>50</xdr:row>
      <xdr:rowOff>80963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19BF88ED-B2AC-09AF-33A7-F1FB1A462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" y="12153901"/>
          <a:ext cx="590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109538</xdr:colOff>
      <xdr:row>51</xdr:row>
      <xdr:rowOff>90488</xdr:rowOff>
    </xdr:from>
    <xdr:to>
      <xdr:col>1</xdr:col>
      <xdr:colOff>619126</xdr:colOff>
      <xdr:row>53</xdr:row>
      <xdr:rowOff>119064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72111EC-230D-47EF-5112-B52F7D420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8" y="12539663"/>
          <a:ext cx="1271588" cy="390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</xdr:colOff>
      <xdr:row>54</xdr:row>
      <xdr:rowOff>104775</xdr:rowOff>
    </xdr:from>
    <xdr:to>
      <xdr:col>1</xdr:col>
      <xdr:colOff>523875</xdr:colOff>
      <xdr:row>55</xdr:row>
      <xdr:rowOff>119063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2019A401-64A1-37FF-26DB-8A900BCC2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" y="13287375"/>
          <a:ext cx="1204913" cy="195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95250</xdr:colOff>
      <xdr:row>54</xdr:row>
      <xdr:rowOff>119063</xdr:rowOff>
    </xdr:from>
    <xdr:to>
      <xdr:col>2</xdr:col>
      <xdr:colOff>671513</xdr:colOff>
      <xdr:row>55</xdr:row>
      <xdr:rowOff>133351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4C45A27B-D489-6FEE-CD3D-6428E986D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13301663"/>
          <a:ext cx="576263" cy="195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238125</xdr:colOff>
      <xdr:row>56</xdr:row>
      <xdr:rowOff>95250</xdr:rowOff>
    </xdr:from>
    <xdr:to>
      <xdr:col>2</xdr:col>
      <xdr:colOff>209550</xdr:colOff>
      <xdr:row>58</xdr:row>
      <xdr:rowOff>85725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D20E4C99-630A-80AF-BF3D-66FE58A8F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3830300"/>
          <a:ext cx="14954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190500</xdr:colOff>
      <xdr:row>59</xdr:row>
      <xdr:rowOff>85725</xdr:rowOff>
    </xdr:from>
    <xdr:to>
      <xdr:col>2</xdr:col>
      <xdr:colOff>685800</xdr:colOff>
      <xdr:row>61</xdr:row>
      <xdr:rowOff>123826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3EAB1A4-7608-4F14-46EE-3766F54D0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4554200"/>
          <a:ext cx="2019300" cy="40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133350</xdr:colOff>
      <xdr:row>62</xdr:row>
      <xdr:rowOff>95250</xdr:rowOff>
    </xdr:from>
    <xdr:to>
      <xdr:col>5</xdr:col>
      <xdr:colOff>528638</xdr:colOff>
      <xdr:row>64</xdr:row>
      <xdr:rowOff>100013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88768104-5A78-497E-0FA9-3F4AFA374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5297150"/>
          <a:ext cx="4205288" cy="366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233363</xdr:colOff>
      <xdr:row>65</xdr:row>
      <xdr:rowOff>52388</xdr:rowOff>
    </xdr:from>
    <xdr:to>
      <xdr:col>1</xdr:col>
      <xdr:colOff>590551</xdr:colOff>
      <xdr:row>67</xdr:row>
      <xdr:rowOff>133351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E24A3A4F-DB75-3449-2C30-5FCDB3177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3" y="15987713"/>
          <a:ext cx="1119188" cy="442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233362</xdr:colOff>
      <xdr:row>68</xdr:row>
      <xdr:rowOff>71437</xdr:rowOff>
    </xdr:from>
    <xdr:to>
      <xdr:col>1</xdr:col>
      <xdr:colOff>419100</xdr:colOff>
      <xdr:row>70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181A97D8-C1E4-6B65-9C48-F43A8F7B1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" y="16740187"/>
          <a:ext cx="947738" cy="452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66</xdr:row>
      <xdr:rowOff>0</xdr:rowOff>
    </xdr:from>
    <xdr:to>
      <xdr:col>3</xdr:col>
      <xdr:colOff>4763</xdr:colOff>
      <xdr:row>67</xdr:row>
      <xdr:rowOff>28575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1A9BCE0C-CCF4-06C1-BB48-9D925EA0F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0" y="16106775"/>
          <a:ext cx="766763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2231977</xdr:colOff>
      <xdr:row>4</xdr:row>
      <xdr:rowOff>0</xdr:rowOff>
    </xdr:from>
    <xdr:to>
      <xdr:col>0</xdr:col>
      <xdr:colOff>3446415</xdr:colOff>
      <xdr:row>4</xdr:row>
      <xdr:rowOff>180124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5007DC8-403C-D9EB-080C-687D280C1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1977" y="902744"/>
          <a:ext cx="1214438" cy="187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2231977</xdr:colOff>
      <xdr:row>3</xdr:row>
      <xdr:rowOff>0</xdr:rowOff>
    </xdr:from>
    <xdr:to>
      <xdr:col>0</xdr:col>
      <xdr:colOff>3446415</xdr:colOff>
      <xdr:row>3</xdr:row>
      <xdr:rowOff>180124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C73B7D-4D11-477C-9DC7-76B95BD5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1977" y="742950"/>
          <a:ext cx="1214438" cy="180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2231977</xdr:colOff>
      <xdr:row>4</xdr:row>
      <xdr:rowOff>0</xdr:rowOff>
    </xdr:from>
    <xdr:to>
      <xdr:col>0</xdr:col>
      <xdr:colOff>3446415</xdr:colOff>
      <xdr:row>4</xdr:row>
      <xdr:rowOff>180124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1165C3-51FC-4B66-8D62-F3333BDA6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1977" y="742950"/>
          <a:ext cx="1214438" cy="180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DBD4-EB21-4399-A379-1DF8647A541C}">
  <dimension ref="A1:H71"/>
  <sheetViews>
    <sheetView workbookViewId="0">
      <selection activeCell="K76" sqref="A1:K76"/>
    </sheetView>
  </sheetViews>
  <sheetFormatPr baseColWidth="10" defaultRowHeight="14.25"/>
  <sheetData>
    <row r="1" spans="1:6" ht="14.65" thickBot="1"/>
    <row r="2" spans="1:6">
      <c r="A2" s="4"/>
      <c r="B2" s="43"/>
      <c r="C2" s="43"/>
      <c r="D2" s="43"/>
      <c r="E2" s="43"/>
      <c r="F2" s="5"/>
    </row>
    <row r="3" spans="1:6">
      <c r="A3" s="6"/>
      <c r="E3" s="49" t="s">
        <v>39</v>
      </c>
      <c r="F3" s="50">
        <v>1</v>
      </c>
    </row>
    <row r="4" spans="1:6" ht="14.65" thickBot="1">
      <c r="A4" s="8"/>
      <c r="B4" s="47"/>
      <c r="C4" s="47"/>
      <c r="D4" s="47"/>
      <c r="E4" s="47"/>
      <c r="F4" s="9"/>
    </row>
    <row r="5" spans="1:6">
      <c r="A5" s="4"/>
      <c r="B5" s="43"/>
      <c r="C5" s="43"/>
      <c r="D5" s="43"/>
      <c r="E5" s="51" t="s">
        <v>39</v>
      </c>
      <c r="F5" s="52">
        <v>2</v>
      </c>
    </row>
    <row r="6" spans="1:6">
      <c r="A6" s="6"/>
      <c r="F6" s="7"/>
    </row>
    <row r="7" spans="1:6" ht="14.65" thickBot="1">
      <c r="A7" s="8"/>
      <c r="B7" s="47"/>
      <c r="C7" s="47"/>
      <c r="D7" s="47"/>
      <c r="E7" s="47"/>
      <c r="F7" s="9"/>
    </row>
    <row r="8" spans="1:6">
      <c r="A8" s="4"/>
      <c r="B8" s="43"/>
      <c r="C8" s="43"/>
      <c r="D8" s="43"/>
      <c r="E8" s="51" t="s">
        <v>39</v>
      </c>
      <c r="F8" s="52">
        <v>3</v>
      </c>
    </row>
    <row r="9" spans="1:6">
      <c r="A9" s="6"/>
      <c r="F9" s="7"/>
    </row>
    <row r="10" spans="1:6" ht="14.65" thickBot="1">
      <c r="A10" s="8"/>
      <c r="B10" s="47"/>
      <c r="C10" s="47"/>
      <c r="D10" s="47"/>
      <c r="E10" s="47"/>
      <c r="F10" s="9"/>
    </row>
    <row r="11" spans="1:6">
      <c r="A11" s="4"/>
      <c r="B11" s="43"/>
      <c r="C11" s="43"/>
      <c r="D11" s="43"/>
      <c r="E11" s="43"/>
      <c r="F11" s="5"/>
    </row>
    <row r="12" spans="1:6">
      <c r="A12" s="6"/>
      <c r="E12" s="49" t="s">
        <v>39</v>
      </c>
      <c r="F12" s="50">
        <v>4</v>
      </c>
    </row>
    <row r="13" spans="1:6" ht="14.65" thickBot="1">
      <c r="A13" s="8"/>
      <c r="B13" s="47"/>
      <c r="C13" s="47"/>
      <c r="D13" s="47"/>
      <c r="E13" s="47"/>
      <c r="F13" s="9"/>
    </row>
    <row r="14" spans="1:6">
      <c r="A14" s="4"/>
      <c r="B14" s="43"/>
      <c r="C14" s="43"/>
      <c r="D14" s="43"/>
      <c r="E14" s="51" t="s">
        <v>39</v>
      </c>
      <c r="F14" s="52">
        <v>5</v>
      </c>
    </row>
    <row r="15" spans="1:6">
      <c r="A15" s="6"/>
      <c r="F15" s="7"/>
    </row>
    <row r="16" spans="1:6" ht="14.65" thickBot="1">
      <c r="A16" s="8"/>
      <c r="B16" s="47"/>
      <c r="C16" s="47"/>
      <c r="D16" s="47"/>
      <c r="E16" s="47"/>
      <c r="F16" s="9"/>
    </row>
    <row r="17" spans="1:6">
      <c r="A17" s="4"/>
      <c r="B17" s="43"/>
      <c r="C17" s="43"/>
      <c r="D17" s="43"/>
      <c r="E17" s="43"/>
      <c r="F17" s="5"/>
    </row>
    <row r="18" spans="1:6">
      <c r="A18" s="6"/>
      <c r="E18" s="49" t="s">
        <v>39</v>
      </c>
      <c r="F18" s="50">
        <v>6</v>
      </c>
    </row>
    <row r="19" spans="1:6" ht="14.65" thickBot="1">
      <c r="A19" s="8"/>
      <c r="B19" s="47"/>
      <c r="C19" s="47"/>
      <c r="D19" s="47"/>
      <c r="E19" s="47"/>
      <c r="F19" s="9"/>
    </row>
    <row r="20" spans="1:6">
      <c r="A20" s="4"/>
      <c r="B20" s="43"/>
      <c r="C20" s="43"/>
      <c r="D20" s="43"/>
      <c r="E20" s="43"/>
      <c r="F20" s="5"/>
    </row>
    <row r="21" spans="1:6">
      <c r="A21" s="6"/>
      <c r="E21" s="49" t="s">
        <v>39</v>
      </c>
      <c r="F21" s="50">
        <v>7</v>
      </c>
    </row>
    <row r="22" spans="1:6" ht="14.65" thickBot="1">
      <c r="A22" s="8"/>
      <c r="B22" s="47"/>
      <c r="C22" s="47"/>
      <c r="D22" s="47"/>
      <c r="E22" s="47"/>
      <c r="F22" s="9"/>
    </row>
    <row r="23" spans="1:6">
      <c r="A23" s="4"/>
      <c r="B23" s="43"/>
      <c r="C23" s="43"/>
      <c r="D23" s="43"/>
      <c r="E23" s="51" t="s">
        <v>39</v>
      </c>
      <c r="F23" s="52">
        <v>8</v>
      </c>
    </row>
    <row r="24" spans="1:6">
      <c r="A24" s="6"/>
      <c r="F24" s="7"/>
    </row>
    <row r="25" spans="1:6" ht="14.65" thickBot="1">
      <c r="A25" s="8"/>
      <c r="B25" s="47"/>
      <c r="C25" s="47"/>
      <c r="D25" s="47"/>
      <c r="E25" s="47"/>
      <c r="F25" s="9"/>
    </row>
    <row r="26" spans="1:6">
      <c r="A26" s="4"/>
      <c r="B26" s="43"/>
      <c r="C26" s="43"/>
      <c r="D26" s="43"/>
      <c r="E26" s="51" t="s">
        <v>39</v>
      </c>
      <c r="F26" s="52">
        <v>9</v>
      </c>
    </row>
    <row r="27" spans="1:6">
      <c r="A27" s="6"/>
      <c r="F27" s="7"/>
    </row>
    <row r="28" spans="1:6" ht="14.65" thickBot="1">
      <c r="A28" s="8"/>
      <c r="B28" s="47"/>
      <c r="C28" s="47"/>
      <c r="D28" s="47"/>
      <c r="E28" s="47"/>
      <c r="F28" s="9"/>
    </row>
    <row r="29" spans="1:6">
      <c r="A29" s="4"/>
      <c r="B29" s="43"/>
      <c r="C29" s="43"/>
      <c r="D29" s="43"/>
      <c r="E29" s="51" t="s">
        <v>39</v>
      </c>
      <c r="F29" s="52">
        <v>10</v>
      </c>
    </row>
    <row r="30" spans="1:6">
      <c r="A30" s="6"/>
      <c r="F30" s="7"/>
    </row>
    <row r="31" spans="1:6" ht="14.65" thickBot="1">
      <c r="A31" s="8"/>
      <c r="B31" s="47"/>
      <c r="C31" s="47"/>
      <c r="D31" s="47"/>
      <c r="E31" s="47"/>
      <c r="F31" s="9"/>
    </row>
    <row r="32" spans="1:6">
      <c r="A32" s="4"/>
      <c r="B32" s="43"/>
      <c r="C32" s="43"/>
      <c r="D32" s="43"/>
      <c r="E32" s="51" t="s">
        <v>39</v>
      </c>
      <c r="F32" s="52">
        <v>11</v>
      </c>
    </row>
    <row r="33" spans="1:6">
      <c r="A33" s="6"/>
      <c r="F33" s="7"/>
    </row>
    <row r="34" spans="1:6" ht="14.65" thickBot="1">
      <c r="A34" s="8"/>
      <c r="B34" s="47"/>
      <c r="C34" s="47"/>
      <c r="D34" s="47"/>
      <c r="E34" s="47"/>
      <c r="F34" s="9"/>
    </row>
    <row r="35" spans="1:6">
      <c r="A35" s="4"/>
      <c r="B35" s="43"/>
      <c r="C35" s="43"/>
      <c r="D35" s="43"/>
      <c r="E35" s="51" t="s">
        <v>39</v>
      </c>
      <c r="F35" s="52">
        <v>12</v>
      </c>
    </row>
    <row r="36" spans="1:6">
      <c r="A36" s="6"/>
      <c r="F36" s="7"/>
    </row>
    <row r="37" spans="1:6" ht="14.65" thickBot="1">
      <c r="A37" s="8"/>
      <c r="B37" s="47"/>
      <c r="C37" s="47"/>
      <c r="D37" s="47"/>
      <c r="E37" s="47"/>
      <c r="F37" s="9"/>
    </row>
    <row r="38" spans="1:6">
      <c r="A38" s="4"/>
      <c r="B38" s="43"/>
      <c r="C38" s="43"/>
      <c r="D38" s="43"/>
      <c r="E38" s="51" t="s">
        <v>39</v>
      </c>
      <c r="F38" s="52">
        <v>13</v>
      </c>
    </row>
    <row r="39" spans="1:6" ht="14.65" thickBot="1">
      <c r="A39" s="8"/>
      <c r="B39" s="47"/>
      <c r="C39" s="47"/>
      <c r="D39" s="47"/>
      <c r="E39" s="47"/>
      <c r="F39" s="9"/>
    </row>
    <row r="40" spans="1:6">
      <c r="A40" s="4"/>
      <c r="B40" s="43"/>
      <c r="C40" s="43"/>
      <c r="D40" s="43"/>
      <c r="E40" s="43"/>
      <c r="F40" s="5"/>
    </row>
    <row r="41" spans="1:6">
      <c r="A41" s="6"/>
      <c r="E41" s="49" t="s">
        <v>39</v>
      </c>
      <c r="F41" s="50">
        <v>14</v>
      </c>
    </row>
    <row r="42" spans="1:6" ht="14.65" thickBot="1">
      <c r="A42" s="8"/>
      <c r="B42" s="47"/>
      <c r="C42" s="47"/>
      <c r="D42" s="47"/>
      <c r="E42" s="47"/>
      <c r="F42" s="9"/>
    </row>
    <row r="43" spans="1:6">
      <c r="A43" s="4"/>
      <c r="B43" s="43"/>
      <c r="C43" s="43"/>
      <c r="D43" s="43"/>
      <c r="E43" s="43"/>
      <c r="F43" s="5"/>
    </row>
    <row r="44" spans="1:6">
      <c r="A44" s="6"/>
      <c r="E44" s="49" t="s">
        <v>39</v>
      </c>
      <c r="F44" s="50">
        <v>15</v>
      </c>
    </row>
    <row r="45" spans="1:6" ht="14.65" thickBot="1">
      <c r="A45" s="8"/>
      <c r="B45" s="47"/>
      <c r="C45" s="47"/>
      <c r="D45" s="47"/>
      <c r="E45" s="47"/>
      <c r="F45" s="9"/>
    </row>
    <row r="46" spans="1:6">
      <c r="A46" s="4"/>
      <c r="B46" s="43"/>
      <c r="C46" s="43"/>
      <c r="D46" s="43"/>
      <c r="E46" s="51" t="s">
        <v>39</v>
      </c>
      <c r="F46" s="52">
        <v>16</v>
      </c>
    </row>
    <row r="47" spans="1:6" ht="14.65" thickBot="1">
      <c r="A47" s="8"/>
      <c r="B47" s="47"/>
      <c r="C47" s="47"/>
      <c r="D47" s="47"/>
      <c r="E47" s="47"/>
      <c r="F47" s="9"/>
    </row>
    <row r="48" spans="1:6">
      <c r="A48" s="4"/>
      <c r="B48" s="43"/>
      <c r="C48" s="43"/>
      <c r="D48" s="43"/>
      <c r="E48" s="43"/>
      <c r="F48" s="5"/>
    </row>
    <row r="49" spans="1:8" ht="14.65" thickBot="1">
      <c r="A49" s="8"/>
      <c r="B49" s="47"/>
      <c r="C49" s="47"/>
      <c r="D49" s="47"/>
      <c r="E49" s="53" t="s">
        <v>39</v>
      </c>
      <c r="F49" s="54">
        <v>17</v>
      </c>
    </row>
    <row r="50" spans="1:8">
      <c r="A50" s="4"/>
      <c r="B50" s="43"/>
      <c r="C50" s="43"/>
      <c r="D50" s="43"/>
      <c r="E50" s="51" t="s">
        <v>39</v>
      </c>
      <c r="F50" s="52">
        <v>18</v>
      </c>
    </row>
    <row r="51" spans="1:8" ht="14.65" thickBot="1">
      <c r="A51" s="8"/>
      <c r="B51" s="47"/>
      <c r="C51" s="47"/>
      <c r="D51" s="47"/>
      <c r="E51" s="47"/>
      <c r="F51" s="9"/>
    </row>
    <row r="52" spans="1:8">
      <c r="A52" s="4"/>
      <c r="B52" s="43"/>
      <c r="C52" s="43"/>
      <c r="D52" s="43"/>
      <c r="E52" s="43"/>
      <c r="F52" s="5"/>
    </row>
    <row r="53" spans="1:8">
      <c r="A53" s="6"/>
      <c r="E53" s="49" t="s">
        <v>39</v>
      </c>
      <c r="F53" s="50">
        <v>19</v>
      </c>
    </row>
    <row r="54" spans="1:8" ht="14.65" thickBot="1">
      <c r="A54" s="8"/>
      <c r="B54" s="47"/>
      <c r="C54" s="47"/>
      <c r="D54" s="47"/>
      <c r="E54" s="47"/>
      <c r="F54" s="9"/>
    </row>
    <row r="55" spans="1:8">
      <c r="A55" s="4"/>
      <c r="B55" s="43"/>
      <c r="C55" s="43"/>
      <c r="D55" s="43"/>
      <c r="E55" s="43"/>
      <c r="F55" s="5"/>
    </row>
    <row r="56" spans="1:8" ht="14.65" thickBot="1">
      <c r="A56" s="8"/>
      <c r="B56" s="47"/>
      <c r="C56" s="47"/>
      <c r="D56" s="47"/>
      <c r="E56" s="53" t="s">
        <v>39</v>
      </c>
      <c r="F56" s="54">
        <v>20</v>
      </c>
    </row>
    <row r="57" spans="1:8">
      <c r="A57" s="4"/>
      <c r="B57" s="43"/>
      <c r="C57" s="43"/>
      <c r="D57" s="43"/>
      <c r="E57" s="43"/>
      <c r="F57" s="5"/>
    </row>
    <row r="58" spans="1:8">
      <c r="A58" s="6"/>
      <c r="E58" s="49" t="s">
        <v>39</v>
      </c>
      <c r="F58" s="50">
        <v>21</v>
      </c>
    </row>
    <row r="59" spans="1:8" ht="14.65" thickBot="1">
      <c r="A59" s="8"/>
      <c r="B59" s="47"/>
      <c r="C59" s="47"/>
      <c r="D59" s="47"/>
      <c r="E59" s="47"/>
      <c r="F59" s="9"/>
    </row>
    <row r="60" spans="1:8">
      <c r="A60" s="4"/>
      <c r="B60" s="43"/>
      <c r="C60" s="43"/>
      <c r="D60" s="43"/>
      <c r="E60" s="43"/>
      <c r="F60" s="5"/>
    </row>
    <row r="61" spans="1:8">
      <c r="A61" s="6"/>
      <c r="E61" s="49" t="s">
        <v>39</v>
      </c>
      <c r="F61" s="50">
        <v>22</v>
      </c>
    </row>
    <row r="62" spans="1:8" ht="14.65" thickBot="1">
      <c r="A62" s="8"/>
      <c r="B62" s="47"/>
      <c r="C62" s="47"/>
      <c r="D62" s="47"/>
      <c r="E62" s="47"/>
      <c r="F62" s="9"/>
    </row>
    <row r="63" spans="1:8">
      <c r="A63" s="4"/>
      <c r="B63" s="43"/>
      <c r="C63" s="43"/>
      <c r="D63" s="43"/>
      <c r="E63" s="43"/>
      <c r="F63" s="43"/>
      <c r="G63" s="43"/>
      <c r="H63" s="5"/>
    </row>
    <row r="64" spans="1:8">
      <c r="A64" s="6"/>
      <c r="G64" s="49" t="s">
        <v>39</v>
      </c>
      <c r="H64" s="50">
        <v>23</v>
      </c>
    </row>
    <row r="65" spans="1:8" ht="14.65" thickBot="1">
      <c r="A65" s="8"/>
      <c r="B65" s="47"/>
      <c r="C65" s="47"/>
      <c r="D65" s="47"/>
      <c r="E65" s="47"/>
      <c r="F65" s="47"/>
      <c r="G65" s="47"/>
      <c r="H65" s="9"/>
    </row>
    <row r="66" spans="1:8">
      <c r="A66" s="4"/>
      <c r="B66" s="43"/>
      <c r="C66" s="43"/>
      <c r="D66" s="43"/>
      <c r="E66" s="43"/>
      <c r="F66" s="5"/>
    </row>
    <row r="67" spans="1:8">
      <c r="A67" s="6"/>
      <c r="E67" s="49" t="s">
        <v>39</v>
      </c>
      <c r="F67" s="50">
        <v>24</v>
      </c>
    </row>
    <row r="68" spans="1:8" ht="14.65" thickBot="1">
      <c r="A68" s="8"/>
      <c r="B68" s="47"/>
      <c r="C68" s="47"/>
      <c r="D68" s="47"/>
      <c r="E68" s="47"/>
      <c r="F68" s="9"/>
    </row>
    <row r="69" spans="1:8">
      <c r="A69" s="4"/>
      <c r="B69" s="43"/>
      <c r="C69" s="43"/>
      <c r="D69" s="43"/>
      <c r="E69" s="43"/>
      <c r="F69" s="5"/>
    </row>
    <row r="70" spans="1:8">
      <c r="A70" s="6"/>
      <c r="E70" s="49" t="s">
        <v>39</v>
      </c>
      <c r="F70" s="50">
        <v>25</v>
      </c>
    </row>
    <row r="71" spans="1:8" ht="14.65" thickBot="1">
      <c r="A71" s="8"/>
      <c r="B71" s="47"/>
      <c r="C71" s="47"/>
      <c r="D71" s="47"/>
      <c r="E71" s="47"/>
      <c r="F71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9985-1703-465B-BE17-E7A6D2C0EC9B}">
  <dimension ref="A1:W112"/>
  <sheetViews>
    <sheetView topLeftCell="C75" zoomScale="67" zoomScaleNormal="67" workbookViewId="0">
      <selection sqref="A1:W99"/>
    </sheetView>
  </sheetViews>
  <sheetFormatPr baseColWidth="10" defaultRowHeight="14.25"/>
  <cols>
    <col min="1" max="1" width="53.73046875" customWidth="1"/>
    <col min="3" max="3" width="13.265625" bestFit="1" customWidth="1"/>
    <col min="4" max="4" width="13" bestFit="1" customWidth="1"/>
    <col min="6" max="6" width="13.265625" customWidth="1"/>
    <col min="12" max="12" width="11.53125" customWidth="1"/>
    <col min="13" max="13" width="11.86328125" customWidth="1"/>
    <col min="20" max="20" width="13" bestFit="1" customWidth="1"/>
    <col min="21" max="21" width="12.86328125" customWidth="1"/>
    <col min="22" max="22" width="13.6640625" customWidth="1"/>
    <col min="23" max="23" width="12.86328125" customWidth="1"/>
  </cols>
  <sheetData>
    <row r="1" spans="1:23" ht="14.65" thickBot="1"/>
    <row r="2" spans="1:23" ht="14.65" thickBot="1">
      <c r="A2" s="59" t="s">
        <v>51</v>
      </c>
      <c r="B2" s="60"/>
      <c r="C2" s="60"/>
      <c r="D2" s="61"/>
      <c r="F2" s="55" t="s">
        <v>38</v>
      </c>
      <c r="G2" s="56"/>
    </row>
    <row r="3" spans="1:23" ht="15" thickBot="1">
      <c r="A3" s="4"/>
      <c r="B3" s="16"/>
      <c r="C3" s="17"/>
      <c r="D3" s="5"/>
      <c r="F3" s="57"/>
      <c r="G3" s="58"/>
    </row>
    <row r="4" spans="1:23">
      <c r="A4" s="6" t="s">
        <v>40</v>
      </c>
      <c r="B4" s="2" t="s">
        <v>15</v>
      </c>
      <c r="C4" s="1">
        <f>8200*1000000</f>
        <v>8200000000</v>
      </c>
      <c r="D4" s="7" t="s">
        <v>16</v>
      </c>
      <c r="F4" s="10" t="s">
        <v>22</v>
      </c>
      <c r="G4" s="5">
        <v>0.56418863539999997</v>
      </c>
    </row>
    <row r="5" spans="1:23" ht="15.4">
      <c r="A5" s="18" t="s">
        <v>43</v>
      </c>
      <c r="B5" s="2" t="s">
        <v>12</v>
      </c>
      <c r="C5" s="14">
        <f>C12/(1-C9^2)</f>
        <v>95652173913.043472</v>
      </c>
      <c r="D5" s="7"/>
      <c r="F5" s="11" t="s">
        <v>23</v>
      </c>
      <c r="G5" s="7">
        <v>0.50000709600000004</v>
      </c>
    </row>
    <row r="6" spans="1:23">
      <c r="A6" s="6" t="s">
        <v>44</v>
      </c>
      <c r="B6" s="15" t="s">
        <v>4</v>
      </c>
      <c r="C6" s="13">
        <f>220/2000000</f>
        <v>1.1E-4</v>
      </c>
      <c r="D6" s="7" t="s">
        <v>11</v>
      </c>
      <c r="F6" s="11" t="s">
        <v>24</v>
      </c>
      <c r="G6" s="7">
        <v>0.1091637999</v>
      </c>
    </row>
    <row r="7" spans="1:23">
      <c r="A7" s="6" t="s">
        <v>45</v>
      </c>
      <c r="B7" s="15" t="s">
        <v>5</v>
      </c>
      <c r="C7" s="13">
        <v>6</v>
      </c>
      <c r="D7" s="7"/>
      <c r="F7" s="11" t="s">
        <v>25</v>
      </c>
      <c r="G7" s="7">
        <v>1.6218405650000001</v>
      </c>
    </row>
    <row r="8" spans="1:23" ht="14.65">
      <c r="A8" s="6" t="s">
        <v>46</v>
      </c>
      <c r="B8" s="23" t="s">
        <v>59</v>
      </c>
      <c r="C8" s="13">
        <v>0.45500000000000002</v>
      </c>
      <c r="D8" s="7"/>
      <c r="F8" s="11" t="s">
        <v>26</v>
      </c>
      <c r="G8" s="7">
        <f>0.992925298</f>
        <v>0.99292529799999996</v>
      </c>
    </row>
    <row r="9" spans="1:23">
      <c r="A9" s="6" t="s">
        <v>47</v>
      </c>
      <c r="B9" s="15" t="s">
        <v>6</v>
      </c>
      <c r="C9" s="13">
        <v>0.08</v>
      </c>
      <c r="D9" s="7"/>
      <c r="F9" s="11" t="s">
        <v>27</v>
      </c>
      <c r="G9" s="7">
        <v>1.1583457300000001E-2</v>
      </c>
    </row>
    <row r="10" spans="1:23">
      <c r="A10" s="6" t="s">
        <v>48</v>
      </c>
      <c r="B10" s="15" t="s">
        <v>7</v>
      </c>
      <c r="C10" s="14">
        <v>44000000000</v>
      </c>
      <c r="D10" s="19"/>
      <c r="F10" s="11" t="s">
        <v>28</v>
      </c>
      <c r="G10" s="7">
        <v>1.271839956</v>
      </c>
    </row>
    <row r="11" spans="1:23">
      <c r="A11" s="6" t="s">
        <v>49</v>
      </c>
      <c r="B11" s="15" t="s">
        <v>8</v>
      </c>
      <c r="C11" s="14">
        <f>C12/(3*(1-2*C9))</f>
        <v>37714285714.285713</v>
      </c>
      <c r="D11" s="7"/>
      <c r="F11" s="11" t="s">
        <v>29</v>
      </c>
      <c r="G11" s="7">
        <v>1.5055086390000001</v>
      </c>
    </row>
    <row r="12" spans="1:23" ht="14.65" thickBot="1">
      <c r="A12" s="8" t="s">
        <v>50</v>
      </c>
      <c r="B12" s="20" t="s">
        <v>9</v>
      </c>
      <c r="C12" s="21">
        <f>2*C10*(1+C9)</f>
        <v>95040000000</v>
      </c>
      <c r="D12" s="9"/>
      <c r="F12" s="12" t="s">
        <v>30</v>
      </c>
      <c r="G12" s="9">
        <v>1</v>
      </c>
    </row>
    <row r="13" spans="1:23">
      <c r="B13" s="15"/>
      <c r="C13" s="14"/>
    </row>
    <row r="14" spans="1:23">
      <c r="B14" s="15"/>
      <c r="C14" s="25" t="s">
        <v>57</v>
      </c>
      <c r="D14" s="3" t="s">
        <v>55</v>
      </c>
      <c r="E14" s="3" t="s">
        <v>60</v>
      </c>
      <c r="F14" s="3" t="s">
        <v>63</v>
      </c>
      <c r="G14" s="3" t="s">
        <v>66</v>
      </c>
      <c r="H14" s="3" t="s">
        <v>66</v>
      </c>
      <c r="I14" s="3" t="s">
        <v>66</v>
      </c>
      <c r="J14" s="3" t="s">
        <v>41</v>
      </c>
      <c r="K14" s="3" t="s">
        <v>74</v>
      </c>
      <c r="L14" s="3" t="s">
        <v>77</v>
      </c>
      <c r="M14" s="62" t="s">
        <v>79</v>
      </c>
      <c r="N14" s="63"/>
      <c r="O14" s="63"/>
      <c r="P14" s="63"/>
      <c r="Q14" s="63"/>
      <c r="R14" s="63"/>
      <c r="S14" s="64"/>
      <c r="T14" s="3" t="s">
        <v>82</v>
      </c>
      <c r="U14" s="3" t="s">
        <v>86</v>
      </c>
      <c r="V14" s="3" t="s">
        <v>88</v>
      </c>
      <c r="W14" s="3" t="s">
        <v>92</v>
      </c>
    </row>
    <row r="15" spans="1:23">
      <c r="B15" s="15"/>
      <c r="C15" s="25" t="s">
        <v>58</v>
      </c>
      <c r="D15" s="3" t="s">
        <v>56</v>
      </c>
      <c r="E15" s="3" t="s">
        <v>61</v>
      </c>
      <c r="F15" s="3" t="s">
        <v>64</v>
      </c>
      <c r="G15" s="3" t="s">
        <v>67</v>
      </c>
      <c r="H15" s="3" t="s">
        <v>69</v>
      </c>
      <c r="I15" s="3" t="s">
        <v>61</v>
      </c>
      <c r="J15" s="3" t="s">
        <v>72</v>
      </c>
      <c r="K15" s="3" t="s">
        <v>61</v>
      </c>
      <c r="L15" s="3" t="s">
        <v>78</v>
      </c>
      <c r="M15" s="26"/>
      <c r="N15" s="2"/>
      <c r="O15" s="2"/>
      <c r="P15" s="2"/>
      <c r="Q15" s="2"/>
      <c r="R15" s="2"/>
      <c r="S15" s="27"/>
      <c r="T15" s="3" t="s">
        <v>83</v>
      </c>
      <c r="U15" s="2" t="s">
        <v>85</v>
      </c>
      <c r="V15" s="3" t="s">
        <v>85</v>
      </c>
      <c r="W15" s="3" t="s">
        <v>93</v>
      </c>
    </row>
    <row r="16" spans="1:23" ht="14.65" thickBot="1">
      <c r="A16" s="22" t="s">
        <v>52</v>
      </c>
      <c r="B16" s="3" t="s">
        <v>53</v>
      </c>
      <c r="C16" s="3" t="s">
        <v>54</v>
      </c>
      <c r="D16" s="3" t="s">
        <v>53</v>
      </c>
      <c r="E16" s="3" t="s">
        <v>62</v>
      </c>
      <c r="F16" s="3" t="s">
        <v>65</v>
      </c>
      <c r="G16" s="3" t="s">
        <v>68</v>
      </c>
      <c r="H16" s="3" t="s">
        <v>70</v>
      </c>
      <c r="I16" s="3" t="s">
        <v>71</v>
      </c>
      <c r="J16" s="3" t="s">
        <v>73</v>
      </c>
      <c r="K16" s="3" t="s">
        <v>75</v>
      </c>
      <c r="L16" s="3" t="s">
        <v>76</v>
      </c>
      <c r="M16" s="28"/>
      <c r="N16" s="3" t="s">
        <v>80</v>
      </c>
      <c r="Q16" s="3" t="s">
        <v>80</v>
      </c>
      <c r="S16" s="24"/>
      <c r="T16" s="3" t="s">
        <v>84</v>
      </c>
      <c r="U16" s="3" t="s">
        <v>87</v>
      </c>
      <c r="V16" s="3" t="s">
        <v>89</v>
      </c>
      <c r="W16" s="3" t="s">
        <v>89</v>
      </c>
    </row>
    <row r="17" spans="2:23" ht="18.75">
      <c r="B17" s="29" t="s">
        <v>0</v>
      </c>
      <c r="C17" s="30" t="s">
        <v>1</v>
      </c>
      <c r="D17" s="31" t="s">
        <v>42</v>
      </c>
      <c r="E17" s="32" t="s">
        <v>10</v>
      </c>
      <c r="F17" s="33" t="s">
        <v>13</v>
      </c>
      <c r="G17" s="33" t="s">
        <v>14</v>
      </c>
      <c r="H17" s="32" t="s">
        <v>17</v>
      </c>
      <c r="I17" s="32" t="s">
        <v>18</v>
      </c>
      <c r="J17" s="33" t="s">
        <v>19</v>
      </c>
      <c r="K17" s="32" t="s">
        <v>20</v>
      </c>
      <c r="L17" s="32" t="s">
        <v>21</v>
      </c>
      <c r="M17" s="32" t="s">
        <v>31</v>
      </c>
      <c r="N17" s="34" t="s">
        <v>33</v>
      </c>
      <c r="O17" s="34" t="s">
        <v>34</v>
      </c>
      <c r="P17" s="33" t="s">
        <v>19</v>
      </c>
      <c r="Q17" s="34" t="s">
        <v>35</v>
      </c>
      <c r="R17" s="33" t="s">
        <v>81</v>
      </c>
      <c r="S17" s="34" t="s">
        <v>36</v>
      </c>
      <c r="T17" s="34" t="s">
        <v>37</v>
      </c>
      <c r="U17" s="34" t="s">
        <v>90</v>
      </c>
      <c r="V17" s="34" t="s">
        <v>32</v>
      </c>
      <c r="W17" s="35" t="s">
        <v>91</v>
      </c>
    </row>
    <row r="18" spans="2:23" ht="14.65" thickBot="1">
      <c r="B18" s="36" t="s">
        <v>2</v>
      </c>
      <c r="C18" s="37" t="s">
        <v>3</v>
      </c>
      <c r="D18" s="37"/>
      <c r="E18" s="38" t="s">
        <v>11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9"/>
    </row>
    <row r="19" spans="2:23">
      <c r="B19" s="40">
        <v>0</v>
      </c>
      <c r="C19" s="42">
        <f>(4*PI()*$C$6^2*B19)/($C$7*(1-$C$8))*1000</f>
        <v>0</v>
      </c>
      <c r="D19" s="42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5"/>
    </row>
    <row r="20" spans="2:23">
      <c r="B20" s="41">
        <v>1</v>
      </c>
      <c r="C20" s="66">
        <f t="shared" ref="C20:C83" si="0">(4*PI()*$C$6^2*B20)/($C$7*(1-$C$8))*1000</f>
        <v>4.6499414199922323E-5</v>
      </c>
      <c r="D20" s="68">
        <v>5.9999999999999997E-7</v>
      </c>
      <c r="E20" s="67">
        <f t="shared" ref="E20:E47" si="1">(3*C20*$C$6/(4*$C$5))^(1/3)</f>
        <v>3.4229629244806797E-7</v>
      </c>
      <c r="F20" s="67">
        <f>D20*$C$6/E20^2</f>
        <v>563.29973283985487</v>
      </c>
      <c r="G20" s="69">
        <f t="shared" ref="G20:G47" si="2">$C$5/$C$4*($C$6/D20)^0.5</f>
        <v>157.94348259278112</v>
      </c>
      <c r="H20" s="69">
        <f>1/(1+1.22*F20*G20^(-0.16))</f>
        <v>3.2601884368125681E-3</v>
      </c>
      <c r="I20" s="69">
        <f>1.631*H20^(-0.496)-0.631*H20^(3.358)</f>
        <v>27.918082123781819</v>
      </c>
      <c r="J20" s="69">
        <f>1.5*H20*I20^2-1</f>
        <v>2.8115807302449007</v>
      </c>
      <c r="K20" s="69">
        <f t="shared" ref="K20:K47" si="3">I20*E20</f>
        <v>9.5562560032312002E-6</v>
      </c>
      <c r="L20" s="69">
        <f t="shared" ref="L20:L47" si="4">(1+J20)*C20/(PI()*K20^2)</f>
        <v>617770.5207983224</v>
      </c>
      <c r="M20" s="69">
        <v>0.5</v>
      </c>
      <c r="N20" s="69">
        <f t="shared" ref="N20:N83" si="5">$G$4*(M20+$G$5)^(M20+$G$5)*(1+$G$6/($G$7+M20^$G$8)+$G$9/(M20^$G$10+$G$11))*EXP(-M20*$G$12)*(2*PI())^0.5</f>
        <v>0.90702361207611237</v>
      </c>
      <c r="O20" s="69">
        <f>N20/M20</f>
        <v>1.8140472241522247</v>
      </c>
      <c r="P20" s="69">
        <f>J20</f>
        <v>2.8115807302449007</v>
      </c>
      <c r="Q20" s="69">
        <f t="shared" ref="Q20:Q83" si="6">$G$4*(P20+$G$5)^(P20+$G$5)*(1+$G$6/($G$7+P20^$G$8)+$G$9/(P20^$G$10+$G$11))*EXP(-P20*$G$12)*(2*PI())^0.5</f>
        <v>4.6042230611890735</v>
      </c>
      <c r="R20" s="69">
        <f>J20+0.5</f>
        <v>3.3115807302449007</v>
      </c>
      <c r="S20" s="69">
        <f t="shared" ref="S20:S83" si="7">$G$4*(R20+$G$5)^(R20+$G$5)*(1+$G$6/($G$7+R20^$G$8)+$G$9/(R20^$G$10+$G$11))*EXP(-R20*$G$12)*(2*PI())^0.5</f>
        <v>8.6619376355246001</v>
      </c>
      <c r="T20" s="69">
        <f>O20*Q20/S20</f>
        <v>0.96425054242749131</v>
      </c>
      <c r="U20" s="69">
        <f>L20*K20*T20/$C$5</f>
        <v>5.9512747842173932E-11</v>
      </c>
      <c r="V20" s="67">
        <f t="shared" ref="V20:V47" si="8">E20^2/$C$6</f>
        <v>1.0651522893063024E-9</v>
      </c>
      <c r="W20" s="7">
        <f>(U20/V20)^0.5</f>
        <v>0.23637369763456562</v>
      </c>
    </row>
    <row r="21" spans="2:23">
      <c r="B21" s="41">
        <f>B20+1</f>
        <v>2</v>
      </c>
      <c r="C21" s="66">
        <f t="shared" si="0"/>
        <v>9.2998828399844645E-5</v>
      </c>
      <c r="D21" s="68">
        <v>5.9999999999999997E-7</v>
      </c>
      <c r="E21" s="67">
        <f t="shared" si="1"/>
        <v>4.3126630415629183E-7</v>
      </c>
      <c r="F21" s="67">
        <f t="shared" ref="F21:F47" si="9">D21*$C$6/E21^2</f>
        <v>354.85659540254665</v>
      </c>
      <c r="G21" s="69">
        <f t="shared" si="2"/>
        <v>157.94348259278112</v>
      </c>
      <c r="H21" s="69">
        <f t="shared" ref="H21:H47" si="10">1/(1+1.22*F21*G21^(-0.16))</f>
        <v>5.1653347412921229E-3</v>
      </c>
      <c r="I21" s="69">
        <f t="shared" ref="I21:I47" si="11">1.631*H21^(-0.496)-0.631*H21^(3.358)</f>
        <v>22.220668428560195</v>
      </c>
      <c r="J21" s="69">
        <f t="shared" ref="J21:J47" si="12">1.5*H21*I21^2-1</f>
        <v>2.8256388435188642</v>
      </c>
      <c r="K21" s="69">
        <f t="shared" si="3"/>
        <v>9.5830255490675524E-6</v>
      </c>
      <c r="L21" s="69">
        <f t="shared" si="4"/>
        <v>1233179.4559329411</v>
      </c>
      <c r="M21" s="69">
        <v>0.5</v>
      </c>
      <c r="N21" s="69">
        <f t="shared" si="5"/>
        <v>0.90702361207611237</v>
      </c>
      <c r="O21" s="69">
        <f t="shared" ref="O21:O47" si="13">N21/M21</f>
        <v>1.8140472241522247</v>
      </c>
      <c r="P21" s="69">
        <f t="shared" ref="P21:P47" si="14">J21</f>
        <v>2.8256388435188642</v>
      </c>
      <c r="Q21" s="69">
        <f t="shared" si="6"/>
        <v>4.6821255196368652</v>
      </c>
      <c r="R21" s="69">
        <f t="shared" ref="R21:R47" si="15">J21+0.5</f>
        <v>3.3256388435188642</v>
      </c>
      <c r="S21" s="69">
        <f t="shared" si="7"/>
        <v>8.8260367860116631</v>
      </c>
      <c r="T21" s="69">
        <f t="shared" ref="T21:T47" si="16">O21*Q21/S21</f>
        <v>0.96233417194578241</v>
      </c>
      <c r="U21" s="69">
        <f t="shared" ref="U21:U47" si="17">L21*K21*T21/$C$5</f>
        <v>1.1889401407024701E-10</v>
      </c>
      <c r="V21" s="67">
        <f t="shared" si="8"/>
        <v>1.6908238645511564E-9</v>
      </c>
      <c r="W21" s="7">
        <f t="shared" ref="W21:W47" si="18">(U21/V21)^0.5</f>
        <v>0.26517392106160043</v>
      </c>
    </row>
    <row r="22" spans="2:23">
      <c r="B22" s="41">
        <f t="shared" ref="B22:B85" si="19">B21+1</f>
        <v>3</v>
      </c>
      <c r="C22" s="66">
        <f t="shared" si="0"/>
        <v>1.3949824259976699E-4</v>
      </c>
      <c r="D22" s="68">
        <v>5.9999999999999997E-7</v>
      </c>
      <c r="E22" s="67">
        <f t="shared" si="1"/>
        <v>4.9367668070104463E-7</v>
      </c>
      <c r="F22" s="67">
        <f t="shared" si="9"/>
        <v>270.80626588085335</v>
      </c>
      <c r="G22" s="69">
        <f t="shared" si="2"/>
        <v>157.94348259278112</v>
      </c>
      <c r="H22" s="69">
        <f t="shared" si="10"/>
        <v>6.7576696023845771E-3</v>
      </c>
      <c r="I22" s="69">
        <f t="shared" si="11"/>
        <v>19.447987691227123</v>
      </c>
      <c r="J22" s="69">
        <f t="shared" si="12"/>
        <v>2.8338715246656685</v>
      </c>
      <c r="K22" s="69">
        <f t="shared" si="3"/>
        <v>9.6010180097197786E-6</v>
      </c>
      <c r="L22" s="69">
        <f t="shared" si="4"/>
        <v>1846808.4387028902</v>
      </c>
      <c r="M22" s="69">
        <v>0.5</v>
      </c>
      <c r="N22" s="69">
        <f t="shared" si="5"/>
        <v>0.90702361207611237</v>
      </c>
      <c r="O22" s="69">
        <f t="shared" si="13"/>
        <v>1.8140472241522247</v>
      </c>
      <c r="P22" s="69">
        <f t="shared" si="14"/>
        <v>2.8338715246656685</v>
      </c>
      <c r="Q22" s="69">
        <f t="shared" si="6"/>
        <v>4.7284888554372975</v>
      </c>
      <c r="R22" s="69">
        <f t="shared" si="15"/>
        <v>3.3338715246656685</v>
      </c>
      <c r="S22" s="69">
        <f t="shared" si="7"/>
        <v>8.9237915611456522</v>
      </c>
      <c r="T22" s="69">
        <f t="shared" si="16"/>
        <v>0.96121721623219314</v>
      </c>
      <c r="U22" s="69">
        <f t="shared" si="17"/>
        <v>1.7818282109535344E-10</v>
      </c>
      <c r="V22" s="67">
        <f t="shared" si="8"/>
        <v>2.2156060460727379E-9</v>
      </c>
      <c r="W22" s="7">
        <f t="shared" si="18"/>
        <v>0.28358721299613399</v>
      </c>
    </row>
    <row r="23" spans="2:23">
      <c r="B23" s="41">
        <f t="shared" si="19"/>
        <v>4</v>
      </c>
      <c r="C23" s="66">
        <f t="shared" si="0"/>
        <v>1.8599765679968929E-4</v>
      </c>
      <c r="D23" s="68">
        <v>5.9999999999999997E-7</v>
      </c>
      <c r="E23" s="67">
        <f t="shared" si="1"/>
        <v>5.4336149471687727E-7</v>
      </c>
      <c r="F23" s="67">
        <f t="shared" si="9"/>
        <v>223.54564712084812</v>
      </c>
      <c r="G23" s="69">
        <f t="shared" si="2"/>
        <v>157.94348259278112</v>
      </c>
      <c r="H23" s="69">
        <f t="shared" si="10"/>
        <v>8.1746548931695417E-3</v>
      </c>
      <c r="I23" s="69">
        <f t="shared" si="11"/>
        <v>17.695756092370395</v>
      </c>
      <c r="J23" s="69">
        <f t="shared" si="12"/>
        <v>2.8397144973667876</v>
      </c>
      <c r="K23" s="69">
        <f t="shared" si="3"/>
        <v>9.6151924804956656E-6</v>
      </c>
      <c r="L23" s="69">
        <f t="shared" si="4"/>
        <v>2458898.3117938987</v>
      </c>
      <c r="M23" s="69">
        <v>0.5</v>
      </c>
      <c r="N23" s="69">
        <f t="shared" si="5"/>
        <v>0.90702361207611237</v>
      </c>
      <c r="O23" s="69">
        <f t="shared" si="13"/>
        <v>1.8140472241522247</v>
      </c>
      <c r="P23" s="69">
        <f t="shared" si="14"/>
        <v>2.8397144973667876</v>
      </c>
      <c r="Q23" s="69">
        <f t="shared" si="6"/>
        <v>4.7617318198942664</v>
      </c>
      <c r="R23" s="69">
        <f t="shared" si="15"/>
        <v>3.3397144973667876</v>
      </c>
      <c r="S23" s="69">
        <f t="shared" si="7"/>
        <v>8.9939243798999531</v>
      </c>
      <c r="T23" s="69">
        <f t="shared" si="16"/>
        <v>0.96042684207364926</v>
      </c>
      <c r="U23" s="69">
        <f t="shared" si="17"/>
        <v>2.3739304753985664E-10</v>
      </c>
      <c r="V23" s="67">
        <f t="shared" si="8"/>
        <v>2.6840155812814456E-9</v>
      </c>
      <c r="W23" s="7">
        <f t="shared" si="18"/>
        <v>0.29740035427654171</v>
      </c>
    </row>
    <row r="24" spans="2:23">
      <c r="B24" s="41">
        <f t="shared" si="19"/>
        <v>5</v>
      </c>
      <c r="C24" s="66">
        <f t="shared" si="0"/>
        <v>2.3249707099961162E-4</v>
      </c>
      <c r="D24" s="68">
        <v>5.9999999999999997E-7</v>
      </c>
      <c r="E24" s="67">
        <f t="shared" si="1"/>
        <v>5.8531842672280769E-7</v>
      </c>
      <c r="F24" s="67">
        <f t="shared" si="9"/>
        <v>192.64579878511285</v>
      </c>
      <c r="G24" s="69">
        <f t="shared" si="2"/>
        <v>157.94348259278112</v>
      </c>
      <c r="H24" s="69">
        <f t="shared" si="10"/>
        <v>9.4734252399685508E-3</v>
      </c>
      <c r="I24" s="69">
        <f t="shared" si="11"/>
        <v>16.44774902100739</v>
      </c>
      <c r="J24" s="69">
        <f t="shared" si="12"/>
        <v>2.844246539101944</v>
      </c>
      <c r="K24" s="69">
        <f t="shared" si="3"/>
        <v>9.6271705801076455E-6</v>
      </c>
      <c r="L24" s="69">
        <f t="shared" si="4"/>
        <v>3069598.0578643274</v>
      </c>
      <c r="M24" s="69">
        <v>0.5</v>
      </c>
      <c r="N24" s="69">
        <f t="shared" si="5"/>
        <v>0.90702361207611237</v>
      </c>
      <c r="O24" s="69">
        <f t="shared" si="13"/>
        <v>1.8140472241522247</v>
      </c>
      <c r="P24" s="69">
        <f t="shared" si="14"/>
        <v>2.844246539101944</v>
      </c>
      <c r="Q24" s="69">
        <f t="shared" si="6"/>
        <v>4.7877112509343771</v>
      </c>
      <c r="R24" s="69">
        <f t="shared" si="15"/>
        <v>3.344246539101944</v>
      </c>
      <c r="S24" s="69">
        <f t="shared" si="7"/>
        <v>9.0487573445572309</v>
      </c>
      <c r="T24" s="69">
        <f t="shared" si="16"/>
        <v>0.95981514080758668</v>
      </c>
      <c r="U24" s="69">
        <f t="shared" si="17"/>
        <v>2.9653293088786112E-10</v>
      </c>
      <c r="V24" s="67">
        <f t="shared" si="8"/>
        <v>3.1145241878296617E-9</v>
      </c>
      <c r="W24" s="7">
        <f t="shared" si="18"/>
        <v>0.30856069996296964</v>
      </c>
    </row>
    <row r="25" spans="2:23">
      <c r="B25" s="41">
        <f t="shared" si="19"/>
        <v>6</v>
      </c>
      <c r="C25" s="66">
        <f t="shared" si="0"/>
        <v>2.7899648519953398E-4</v>
      </c>
      <c r="D25" s="68">
        <v>5.9999999999999997E-7</v>
      </c>
      <c r="E25" s="67">
        <f t="shared" si="1"/>
        <v>6.219936418574766E-7</v>
      </c>
      <c r="F25" s="67">
        <f t="shared" si="9"/>
        <v>170.59725741335723</v>
      </c>
      <c r="G25" s="69">
        <f t="shared" si="2"/>
        <v>157.94348259278112</v>
      </c>
      <c r="H25" s="69">
        <f t="shared" si="10"/>
        <v>1.0684719246157839E-2</v>
      </c>
      <c r="I25" s="69">
        <f t="shared" si="11"/>
        <v>15.494852689531116</v>
      </c>
      <c r="J25" s="69">
        <f t="shared" si="12"/>
        <v>2.8479487360921354</v>
      </c>
      <c r="K25" s="69">
        <f t="shared" si="3"/>
        <v>9.6376998544065756E-6</v>
      </c>
      <c r="L25" s="69">
        <f t="shared" si="4"/>
        <v>3679013.1735575516</v>
      </c>
      <c r="M25" s="69">
        <v>0.5</v>
      </c>
      <c r="N25" s="69">
        <f t="shared" si="5"/>
        <v>0.90702361207611237</v>
      </c>
      <c r="O25" s="69">
        <f t="shared" si="13"/>
        <v>1.8140472241522247</v>
      </c>
      <c r="P25" s="69">
        <f t="shared" si="14"/>
        <v>2.8479487360921354</v>
      </c>
      <c r="Q25" s="69">
        <f t="shared" si="6"/>
        <v>4.8090609580289092</v>
      </c>
      <c r="R25" s="69">
        <f t="shared" si="15"/>
        <v>3.3479487360921354</v>
      </c>
      <c r="S25" s="69">
        <f t="shared" si="7"/>
        <v>9.0938343795244307</v>
      </c>
      <c r="T25" s="69">
        <f t="shared" si="16"/>
        <v>0.95931631450576327</v>
      </c>
      <c r="U25" s="69">
        <f t="shared" si="17"/>
        <v>3.5560816609123674E-10</v>
      </c>
      <c r="V25" s="67">
        <f t="shared" si="8"/>
        <v>3.5170553682829717E-9</v>
      </c>
      <c r="W25" s="7">
        <f t="shared" si="18"/>
        <v>0.31797740446180189</v>
      </c>
    </row>
    <row r="26" spans="2:23">
      <c r="B26" s="41">
        <f t="shared" si="19"/>
        <v>7</v>
      </c>
      <c r="C26" s="66">
        <f t="shared" si="0"/>
        <v>3.2549589939945631E-4</v>
      </c>
      <c r="D26" s="68">
        <v>5.9999999999999997E-7</v>
      </c>
      <c r="E26" s="67">
        <f t="shared" si="1"/>
        <v>6.5478925157128586E-7</v>
      </c>
      <c r="F26" s="67">
        <f t="shared" si="9"/>
        <v>153.93623202810227</v>
      </c>
      <c r="G26" s="69">
        <f t="shared" si="2"/>
        <v>157.94348259278112</v>
      </c>
      <c r="H26" s="69">
        <f t="shared" si="10"/>
        <v>1.1827483797351906E-2</v>
      </c>
      <c r="I26" s="69">
        <f t="shared" si="11"/>
        <v>14.733276634525922</v>
      </c>
      <c r="J26" s="69">
        <f t="shared" si="12"/>
        <v>2.8510779336600081</v>
      </c>
      <c r="K26" s="69">
        <f t="shared" si="3"/>
        <v>9.6471911807139407E-6</v>
      </c>
      <c r="L26" s="69">
        <f t="shared" si="4"/>
        <v>4287224.108275515</v>
      </c>
      <c r="M26" s="69">
        <v>0.5</v>
      </c>
      <c r="N26" s="69">
        <f t="shared" si="5"/>
        <v>0.90702361207611237</v>
      </c>
      <c r="O26" s="69">
        <f t="shared" si="13"/>
        <v>1.8140472241522247</v>
      </c>
      <c r="P26" s="69">
        <f t="shared" si="14"/>
        <v>2.8510779336600081</v>
      </c>
      <c r="Q26" s="69">
        <f t="shared" si="6"/>
        <v>4.8271960866251593</v>
      </c>
      <c r="R26" s="69">
        <f t="shared" si="15"/>
        <v>3.3510779336600081</v>
      </c>
      <c r="S26" s="69">
        <f t="shared" si="7"/>
        <v>9.1321353405124537</v>
      </c>
      <c r="T26" s="69">
        <f t="shared" si="16"/>
        <v>0.95889530048176708</v>
      </c>
      <c r="U26" s="69">
        <f t="shared" si="17"/>
        <v>4.146230258255917E-10</v>
      </c>
      <c r="V26" s="67">
        <f t="shared" si="8"/>
        <v>3.897717854302588E-9</v>
      </c>
      <c r="W26" s="7">
        <f t="shared" si="18"/>
        <v>0.32615309878358789</v>
      </c>
    </row>
    <row r="27" spans="2:23">
      <c r="B27" s="41">
        <f t="shared" si="19"/>
        <v>8</v>
      </c>
      <c r="C27" s="66">
        <f t="shared" si="0"/>
        <v>3.7199531359937858E-4</v>
      </c>
      <c r="D27" s="68">
        <v>5.9999999999999997E-7</v>
      </c>
      <c r="E27" s="67">
        <f t="shared" si="1"/>
        <v>6.8459258489613594E-7</v>
      </c>
      <c r="F27" s="67">
        <f t="shared" si="9"/>
        <v>140.82493320996372</v>
      </c>
      <c r="G27" s="69">
        <f t="shared" si="2"/>
        <v>157.94348259278112</v>
      </c>
      <c r="H27" s="69">
        <f t="shared" si="10"/>
        <v>1.2914443192161401E-2</v>
      </c>
      <c r="I27" s="69">
        <f t="shared" si="11"/>
        <v>14.104588229236908</v>
      </c>
      <c r="J27" s="69">
        <f t="shared" si="12"/>
        <v>2.8537875465724669</v>
      </c>
      <c r="K27" s="69">
        <f t="shared" si="3"/>
        <v>9.6558965147489076E-6</v>
      </c>
      <c r="L27" s="69">
        <f t="shared" si="4"/>
        <v>4894295.1926067276</v>
      </c>
      <c r="M27" s="69">
        <v>0.5</v>
      </c>
      <c r="N27" s="69">
        <f t="shared" si="5"/>
        <v>0.90702361207611237</v>
      </c>
      <c r="O27" s="69">
        <f t="shared" si="13"/>
        <v>1.8140472241522247</v>
      </c>
      <c r="P27" s="69">
        <f t="shared" si="14"/>
        <v>2.8537875465724669</v>
      </c>
      <c r="Q27" s="69">
        <f t="shared" si="6"/>
        <v>4.842966304885902</v>
      </c>
      <c r="R27" s="69">
        <f t="shared" si="15"/>
        <v>3.3537875465724669</v>
      </c>
      <c r="S27" s="69">
        <f t="shared" si="7"/>
        <v>9.1654499048532365</v>
      </c>
      <c r="T27" s="69">
        <f t="shared" si="16"/>
        <v>0.9585311875840431</v>
      </c>
      <c r="U27" s="69">
        <f t="shared" si="17"/>
        <v>4.7358088582629702E-10</v>
      </c>
      <c r="V27" s="67">
        <f t="shared" si="8"/>
        <v>4.2606091572252096E-9</v>
      </c>
      <c r="W27" s="7">
        <f t="shared" si="18"/>
        <v>0.33339665219275905</v>
      </c>
    </row>
    <row r="28" spans="2:23">
      <c r="B28" s="41">
        <f t="shared" si="19"/>
        <v>9</v>
      </c>
      <c r="C28" s="66">
        <f t="shared" si="0"/>
        <v>4.1849472779930091E-4</v>
      </c>
      <c r="D28" s="68">
        <v>5.9999999999999997E-7</v>
      </c>
      <c r="E28" s="67">
        <f t="shared" si="1"/>
        <v>7.1200498061186874E-7</v>
      </c>
      <c r="F28" s="67">
        <f t="shared" si="9"/>
        <v>130.19007353440503</v>
      </c>
      <c r="G28" s="69">
        <f t="shared" si="2"/>
        <v>157.94348259278112</v>
      </c>
      <c r="H28" s="69">
        <f t="shared" si="10"/>
        <v>1.3954666211289282E-2</v>
      </c>
      <c r="I28" s="69">
        <f t="shared" si="11"/>
        <v>13.572914099897881</v>
      </c>
      <c r="J28" s="69">
        <f t="shared" si="12"/>
        <v>2.8561765827830801</v>
      </c>
      <c r="K28" s="69">
        <f t="shared" si="3"/>
        <v>9.6639824405443499E-6</v>
      </c>
      <c r="L28" s="69">
        <f t="shared" si="4"/>
        <v>5500279.6024277397</v>
      </c>
      <c r="M28" s="69">
        <v>0.5</v>
      </c>
      <c r="N28" s="69">
        <f t="shared" si="5"/>
        <v>0.90702361207611237</v>
      </c>
      <c r="O28" s="69">
        <f t="shared" si="13"/>
        <v>1.8140472241522247</v>
      </c>
      <c r="P28" s="69">
        <f t="shared" si="14"/>
        <v>2.8561765827830801</v>
      </c>
      <c r="Q28" s="69">
        <f t="shared" si="6"/>
        <v>4.856922366861717</v>
      </c>
      <c r="R28" s="69">
        <f t="shared" si="15"/>
        <v>3.3561765827830801</v>
      </c>
      <c r="S28" s="69">
        <f t="shared" si="7"/>
        <v>9.1949384361836533</v>
      </c>
      <c r="T28" s="69">
        <f t="shared" si="16"/>
        <v>0.95821049794708735</v>
      </c>
      <c r="U28" s="69">
        <f t="shared" si="17"/>
        <v>5.3248451045926405E-10</v>
      </c>
      <c r="V28" s="67">
        <f t="shared" si="8"/>
        <v>4.6086462946918867E-9</v>
      </c>
      <c r="W28" s="7">
        <f t="shared" si="18"/>
        <v>0.33991223762569273</v>
      </c>
    </row>
    <row r="29" spans="2:23">
      <c r="B29" s="41">
        <f t="shared" si="19"/>
        <v>10</v>
      </c>
      <c r="C29" s="66">
        <f t="shared" si="0"/>
        <v>4.6499414199922324E-4</v>
      </c>
      <c r="D29" s="68">
        <v>5.9999999999999997E-7</v>
      </c>
      <c r="E29" s="67">
        <f t="shared" si="1"/>
        <v>7.3745500671941576E-7</v>
      </c>
      <c r="F29" s="67">
        <f t="shared" si="9"/>
        <v>121.35924853158777</v>
      </c>
      <c r="G29" s="69">
        <f t="shared" si="2"/>
        <v>157.94348259278112</v>
      </c>
      <c r="H29" s="69">
        <f t="shared" si="10"/>
        <v>1.4954905629036617E-2</v>
      </c>
      <c r="I29" s="69">
        <f t="shared" si="11"/>
        <v>13.114787009045218</v>
      </c>
      <c r="J29" s="69">
        <f t="shared" si="12"/>
        <v>2.8583126736249875</v>
      </c>
      <c r="K29" s="69">
        <f t="shared" si="3"/>
        <v>9.6715653418791467E-6</v>
      </c>
      <c r="L29" s="69">
        <f t="shared" si="4"/>
        <v>6105222.3850176325</v>
      </c>
      <c r="M29" s="69">
        <v>0.5</v>
      </c>
      <c r="N29" s="69">
        <f t="shared" si="5"/>
        <v>0.90702361207611237</v>
      </c>
      <c r="O29" s="69">
        <f t="shared" si="13"/>
        <v>1.8140472241522247</v>
      </c>
      <c r="P29" s="69">
        <f t="shared" si="14"/>
        <v>2.8583126736249875</v>
      </c>
      <c r="Q29" s="69">
        <f t="shared" si="6"/>
        <v>4.8694419224129444</v>
      </c>
      <c r="R29" s="69">
        <f t="shared" si="15"/>
        <v>3.3583126736249875</v>
      </c>
      <c r="S29" s="69">
        <f t="shared" si="7"/>
        <v>9.2213967678006998</v>
      </c>
      <c r="T29" s="69">
        <f t="shared" si="16"/>
        <v>0.95792403525766923</v>
      </c>
      <c r="U29" s="69">
        <f t="shared" si="17"/>
        <v>5.9133622385782475E-10</v>
      </c>
      <c r="V29" s="67">
        <f t="shared" si="8"/>
        <v>4.9439989721412137E-9</v>
      </c>
      <c r="W29" s="7">
        <f t="shared" si="18"/>
        <v>0.34584225632719795</v>
      </c>
    </row>
    <row r="30" spans="2:23">
      <c r="B30" s="41">
        <f t="shared" si="19"/>
        <v>11</v>
      </c>
      <c r="C30" s="66">
        <f t="shared" si="0"/>
        <v>5.1149355619914557E-4</v>
      </c>
      <c r="D30" s="68">
        <v>5.9999999999999997E-7</v>
      </c>
      <c r="E30" s="67">
        <f t="shared" si="1"/>
        <v>7.6126013948019468E-7</v>
      </c>
      <c r="F30" s="67">
        <f t="shared" si="9"/>
        <v>113.88794462353211</v>
      </c>
      <c r="G30" s="69">
        <f t="shared" si="2"/>
        <v>157.94348259278112</v>
      </c>
      <c r="H30" s="69">
        <f t="shared" si="10"/>
        <v>1.5920361815828864E-2</v>
      </c>
      <c r="I30" s="69">
        <f t="shared" si="11"/>
        <v>12.714090142566025</v>
      </c>
      <c r="J30" s="69">
        <f t="shared" si="12"/>
        <v>2.8602440753561735</v>
      </c>
      <c r="K30" s="69">
        <f t="shared" si="3"/>
        <v>9.6787300352935807E-6</v>
      </c>
      <c r="L30" s="69">
        <f t="shared" si="4"/>
        <v>6709162.4302444402</v>
      </c>
      <c r="M30" s="69">
        <v>0.5</v>
      </c>
      <c r="N30" s="69">
        <f t="shared" si="5"/>
        <v>0.90702361207611237</v>
      </c>
      <c r="O30" s="69">
        <f t="shared" si="13"/>
        <v>1.8140472241522247</v>
      </c>
      <c r="P30" s="69">
        <f t="shared" si="14"/>
        <v>2.8602440753561735</v>
      </c>
      <c r="Q30" s="69">
        <f t="shared" si="6"/>
        <v>4.8807953408144504</v>
      </c>
      <c r="R30" s="69">
        <f t="shared" si="15"/>
        <v>3.3602440753561735</v>
      </c>
      <c r="S30" s="69">
        <f t="shared" si="7"/>
        <v>9.2453947690970928</v>
      </c>
      <c r="T30" s="69">
        <f t="shared" si="16"/>
        <v>0.95766524424183663</v>
      </c>
      <c r="U30" s="69">
        <f t="shared" si="17"/>
        <v>6.5013801989986613E-10</v>
      </c>
      <c r="V30" s="67">
        <f t="shared" si="8"/>
        <v>5.2683363632855043E-9</v>
      </c>
      <c r="W30" s="7">
        <f t="shared" si="18"/>
        <v>0.35129020009105666</v>
      </c>
    </row>
    <row r="31" spans="2:23">
      <c r="B31" s="41">
        <f t="shared" si="19"/>
        <v>12</v>
      </c>
      <c r="C31" s="66">
        <f t="shared" si="0"/>
        <v>5.5799297039906795E-4</v>
      </c>
      <c r="D31" s="68">
        <v>5.9999999999999997E-7</v>
      </c>
      <c r="E31" s="67">
        <f t="shared" si="1"/>
        <v>7.8366288227700671E-7</v>
      </c>
      <c r="F31" s="67">
        <f t="shared" si="9"/>
        <v>107.46953783471174</v>
      </c>
      <c r="G31" s="69">
        <f t="shared" si="2"/>
        <v>157.94348259278112</v>
      </c>
      <c r="H31" s="69">
        <f t="shared" si="10"/>
        <v>1.685514803294328E-2</v>
      </c>
      <c r="I31" s="69">
        <f t="shared" si="11"/>
        <v>12.359320121598518</v>
      </c>
      <c r="J31" s="69">
        <f t="shared" si="12"/>
        <v>2.8620064296400085</v>
      </c>
      <c r="K31" s="69">
        <f t="shared" si="3"/>
        <v>9.6855404294760993E-6</v>
      </c>
      <c r="L31" s="69">
        <f t="shared" si="4"/>
        <v>7312133.8207694385</v>
      </c>
      <c r="M31" s="69">
        <v>0.5</v>
      </c>
      <c r="N31" s="69">
        <f t="shared" si="5"/>
        <v>0.90702361207611237</v>
      </c>
      <c r="O31" s="69">
        <f t="shared" si="13"/>
        <v>1.8140472241522247</v>
      </c>
      <c r="P31" s="69">
        <f t="shared" si="14"/>
        <v>2.8620064296400085</v>
      </c>
      <c r="Q31" s="69">
        <f t="shared" si="6"/>
        <v>4.891182918447968</v>
      </c>
      <c r="R31" s="69">
        <f t="shared" si="15"/>
        <v>3.3620064296400085</v>
      </c>
      <c r="S31" s="69">
        <f t="shared" si="7"/>
        <v>9.2673546880054154</v>
      </c>
      <c r="T31" s="69">
        <f t="shared" si="16"/>
        <v>0.95742928750911838</v>
      </c>
      <c r="U31" s="69">
        <f t="shared" si="17"/>
        <v>7.088916367071501E-10</v>
      </c>
      <c r="V31" s="67">
        <f t="shared" si="8"/>
        <v>5.582977391442779E-9</v>
      </c>
      <c r="W31" s="7">
        <f t="shared" si="18"/>
        <v>0.35633377745172617</v>
      </c>
    </row>
    <row r="32" spans="2:23">
      <c r="B32" s="41">
        <f t="shared" si="19"/>
        <v>13</v>
      </c>
      <c r="C32" s="66">
        <f t="shared" si="0"/>
        <v>6.0449238459899023E-4</v>
      </c>
      <c r="D32" s="68">
        <v>5.9999999999999997E-7</v>
      </c>
      <c r="E32" s="67">
        <f t="shared" si="1"/>
        <v>8.0485314591135185E-7</v>
      </c>
      <c r="F32" s="67">
        <f t="shared" si="9"/>
        <v>101.88509241616795</v>
      </c>
      <c r="G32" s="69">
        <f t="shared" si="2"/>
        <v>157.94348259278112</v>
      </c>
      <c r="H32" s="69">
        <f t="shared" si="10"/>
        <v>1.7762589140694878E-2</v>
      </c>
      <c r="I32" s="69">
        <f t="shared" si="11"/>
        <v>12.042005487606104</v>
      </c>
      <c r="J32" s="69">
        <f t="shared" si="12"/>
        <v>2.8636268103315619</v>
      </c>
      <c r="K32" s="69">
        <f t="shared" si="3"/>
        <v>9.6920459997815355E-6</v>
      </c>
      <c r="L32" s="69">
        <f t="shared" si="4"/>
        <v>7914166.794173304</v>
      </c>
      <c r="M32" s="69">
        <v>0.5</v>
      </c>
      <c r="N32" s="69">
        <f t="shared" si="5"/>
        <v>0.90702361207611237</v>
      </c>
      <c r="O32" s="69">
        <f t="shared" si="13"/>
        <v>1.8140472241522247</v>
      </c>
      <c r="P32" s="69">
        <f t="shared" si="14"/>
        <v>2.8636268103315619</v>
      </c>
      <c r="Q32" s="69">
        <f t="shared" si="6"/>
        <v>4.9007572201877654</v>
      </c>
      <c r="R32" s="69">
        <f t="shared" si="15"/>
        <v>3.3636268103315619</v>
      </c>
      <c r="S32" s="69">
        <f t="shared" si="7"/>
        <v>9.2875982002606623</v>
      </c>
      <c r="T32" s="69">
        <f t="shared" si="16"/>
        <v>0.95721249345994319</v>
      </c>
      <c r="U32" s="69">
        <f t="shared" si="17"/>
        <v>7.675986092394393E-10</v>
      </c>
      <c r="V32" s="67">
        <f t="shared" si="8"/>
        <v>5.8889871498490899E-9</v>
      </c>
      <c r="W32" s="7">
        <f t="shared" si="18"/>
        <v>0.36103290533523918</v>
      </c>
    </row>
    <row r="33" spans="2:23">
      <c r="B33" s="41">
        <f t="shared" si="19"/>
        <v>14</v>
      </c>
      <c r="C33" s="66">
        <f t="shared" si="0"/>
        <v>6.5099179879891261E-4</v>
      </c>
      <c r="D33" s="68">
        <v>5.9999999999999997E-7</v>
      </c>
      <c r="E33" s="67">
        <f t="shared" si="1"/>
        <v>8.249827612995733E-7</v>
      </c>
      <c r="F33" s="67">
        <f t="shared" si="9"/>
        <v>96.973749536853546</v>
      </c>
      <c r="G33" s="69">
        <f t="shared" si="2"/>
        <v>157.94348259278112</v>
      </c>
      <c r="H33" s="69">
        <f t="shared" si="10"/>
        <v>1.8645421595092755E-2</v>
      </c>
      <c r="I33" s="69">
        <f t="shared" si="11"/>
        <v>11.755743719545569</v>
      </c>
      <c r="J33" s="69">
        <f t="shared" si="12"/>
        <v>2.8651262671901176</v>
      </c>
      <c r="K33" s="69">
        <f t="shared" si="3"/>
        <v>9.6982859148808206E-6</v>
      </c>
      <c r="L33" s="69">
        <f t="shared" si="4"/>
        <v>8515288.450789636</v>
      </c>
      <c r="M33" s="69">
        <v>0.5</v>
      </c>
      <c r="N33" s="69">
        <f t="shared" si="5"/>
        <v>0.90702361207611237</v>
      </c>
      <c r="O33" s="69">
        <f t="shared" si="13"/>
        <v>1.8140472241522247</v>
      </c>
      <c r="P33" s="69">
        <f t="shared" si="14"/>
        <v>2.8651262671901176</v>
      </c>
      <c r="Q33" s="69">
        <f t="shared" si="6"/>
        <v>4.9096371619315731</v>
      </c>
      <c r="R33" s="69">
        <f t="shared" si="15"/>
        <v>3.3651262671901176</v>
      </c>
      <c r="S33" s="69">
        <f t="shared" si="7"/>
        <v>9.3063760709672287</v>
      </c>
      <c r="T33" s="69">
        <f t="shared" si="16"/>
        <v>0.95701200953841614</v>
      </c>
      <c r="U33" s="69">
        <f t="shared" si="17"/>
        <v>8.2626030768065425E-10</v>
      </c>
      <c r="V33" s="67">
        <f t="shared" si="8"/>
        <v>6.1872414221951702E-9</v>
      </c>
      <c r="W33" s="7">
        <f t="shared" si="18"/>
        <v>0.36543480980257687</v>
      </c>
    </row>
    <row r="34" spans="2:23">
      <c r="B34" s="41">
        <f t="shared" si="19"/>
        <v>15</v>
      </c>
      <c r="C34" s="66">
        <f t="shared" si="0"/>
        <v>6.9749121299883489E-4</v>
      </c>
      <c r="D34" s="68">
        <v>5.9999999999999997E-7</v>
      </c>
      <c r="E34" s="67">
        <f t="shared" si="1"/>
        <v>8.4417524943398009E-7</v>
      </c>
      <c r="F34" s="67">
        <f t="shared" si="9"/>
        <v>92.614440173118297</v>
      </c>
      <c r="G34" s="69">
        <f t="shared" si="2"/>
        <v>157.94348259278112</v>
      </c>
      <c r="H34" s="69">
        <f t="shared" si="10"/>
        <v>1.9505932072692401E-2</v>
      </c>
      <c r="I34" s="69">
        <f t="shared" si="11"/>
        <v>11.495589073117168</v>
      </c>
      <c r="J34" s="69">
        <f t="shared" si="12"/>
        <v>2.8665214904042342</v>
      </c>
      <c r="K34" s="69">
        <f t="shared" si="3"/>
        <v>9.7042917731892213E-6</v>
      </c>
      <c r="L34" s="69">
        <f t="shared" si="4"/>
        <v>9115523.2883670088</v>
      </c>
      <c r="M34" s="69">
        <v>0.5</v>
      </c>
      <c r="N34" s="69">
        <f t="shared" si="5"/>
        <v>0.90702361207611237</v>
      </c>
      <c r="O34" s="69">
        <f t="shared" si="13"/>
        <v>1.8140472241522247</v>
      </c>
      <c r="P34" s="69">
        <f t="shared" si="14"/>
        <v>2.8665214904042342</v>
      </c>
      <c r="Q34" s="69">
        <f t="shared" si="6"/>
        <v>4.9179172492485961</v>
      </c>
      <c r="R34" s="69">
        <f t="shared" si="15"/>
        <v>3.3665214904042342</v>
      </c>
      <c r="S34" s="69">
        <f t="shared" si="7"/>
        <v>9.323887616542331</v>
      </c>
      <c r="T34" s="69">
        <f t="shared" si="16"/>
        <v>0.95682557550153591</v>
      </c>
      <c r="U34" s="69">
        <f t="shared" si="17"/>
        <v>8.848779662339022E-10</v>
      </c>
      <c r="V34" s="67">
        <f t="shared" si="8"/>
        <v>6.4784713796083856E-9</v>
      </c>
      <c r="W34" s="7">
        <f t="shared" si="18"/>
        <v>0.3695774106198419</v>
      </c>
    </row>
    <row r="35" spans="2:23">
      <c r="B35" s="41">
        <f t="shared" si="19"/>
        <v>16</v>
      </c>
      <c r="C35" s="66">
        <f t="shared" si="0"/>
        <v>7.4399062719875716E-4</v>
      </c>
      <c r="D35" s="68">
        <v>5.9999999999999997E-7</v>
      </c>
      <c r="E35" s="67">
        <f t="shared" si="1"/>
        <v>8.6253260831258525E-7</v>
      </c>
      <c r="F35" s="67">
        <f t="shared" si="9"/>
        <v>88.71414885063632</v>
      </c>
      <c r="G35" s="69">
        <f t="shared" si="2"/>
        <v>157.94348259278112</v>
      </c>
      <c r="H35" s="69">
        <f t="shared" si="10"/>
        <v>2.0346056389418901E-2</v>
      </c>
      <c r="I35" s="69">
        <f t="shared" si="11"/>
        <v>11.25764914278999</v>
      </c>
      <c r="J35" s="69">
        <f t="shared" si="12"/>
        <v>2.8678259371372126</v>
      </c>
      <c r="K35" s="69">
        <f t="shared" si="3"/>
        <v>9.7100894785985895E-6</v>
      </c>
      <c r="L35" s="69">
        <f t="shared" si="4"/>
        <v>9714893.6149714198</v>
      </c>
      <c r="M35" s="69">
        <v>0.5</v>
      </c>
      <c r="N35" s="69">
        <f t="shared" si="5"/>
        <v>0.90702361207611237</v>
      </c>
      <c r="O35" s="69">
        <f t="shared" si="13"/>
        <v>1.8140472241522247</v>
      </c>
      <c r="P35" s="69">
        <f t="shared" si="14"/>
        <v>2.8678259371372126</v>
      </c>
      <c r="Q35" s="69">
        <f t="shared" si="6"/>
        <v>4.9256738447126951</v>
      </c>
      <c r="R35" s="69">
        <f t="shared" si="15"/>
        <v>3.3678259371372126</v>
      </c>
      <c r="S35" s="69">
        <f t="shared" si="7"/>
        <v>9.3402939091492154</v>
      </c>
      <c r="T35" s="69">
        <f t="shared" si="16"/>
        <v>0.95665137007387646</v>
      </c>
      <c r="U35" s="69">
        <f t="shared" si="17"/>
        <v>9.4345270522413331E-10</v>
      </c>
      <c r="V35" s="67">
        <f t="shared" si="8"/>
        <v>6.7632954582046513E-9</v>
      </c>
      <c r="W35" s="7">
        <f t="shared" si="18"/>
        <v>0.37349164141648755</v>
      </c>
    </row>
    <row r="36" spans="2:23">
      <c r="B36" s="41">
        <f t="shared" si="19"/>
        <v>17</v>
      </c>
      <c r="C36" s="66">
        <f t="shared" si="0"/>
        <v>7.9049004139867954E-4</v>
      </c>
      <c r="D36" s="68">
        <v>5.9999999999999997E-7</v>
      </c>
      <c r="E36" s="67">
        <f t="shared" si="1"/>
        <v>8.8014015532228346E-7</v>
      </c>
      <c r="F36" s="67">
        <f t="shared" si="9"/>
        <v>85.200131357283851</v>
      </c>
      <c r="G36" s="69">
        <f t="shared" si="2"/>
        <v>157.94348259278112</v>
      </c>
      <c r="H36" s="69">
        <f t="shared" si="10"/>
        <v>2.1167451854359077E-2</v>
      </c>
      <c r="I36" s="69">
        <f t="shared" si="11"/>
        <v>11.038810698769954</v>
      </c>
      <c r="J36" s="69">
        <f t="shared" si="12"/>
        <v>2.8690506161458456</v>
      </c>
      <c r="K36" s="69">
        <f t="shared" si="3"/>
        <v>9.7157005629886722E-6</v>
      </c>
      <c r="L36" s="69">
        <f t="shared" si="4"/>
        <v>10313419.873935783</v>
      </c>
      <c r="M36" s="69">
        <v>0.5</v>
      </c>
      <c r="N36" s="69">
        <f t="shared" si="5"/>
        <v>0.90702361207611237</v>
      </c>
      <c r="O36" s="69">
        <f t="shared" si="13"/>
        <v>1.8140472241522247</v>
      </c>
      <c r="P36" s="69">
        <f t="shared" si="14"/>
        <v>2.8690506161458456</v>
      </c>
      <c r="Q36" s="69">
        <f t="shared" si="6"/>
        <v>4.9329695424488547</v>
      </c>
      <c r="R36" s="69">
        <f t="shared" si="15"/>
        <v>3.3690506161458456</v>
      </c>
      <c r="S36" s="69">
        <f t="shared" si="7"/>
        <v>9.3557269944447103</v>
      </c>
      <c r="T36" s="69">
        <f t="shared" si="16"/>
        <v>0.95648790421315022</v>
      </c>
      <c r="U36" s="69">
        <f t="shared" si="17"/>
        <v>1.0019855483989843E-9</v>
      </c>
      <c r="V36" s="67">
        <f t="shared" si="8"/>
        <v>7.0422426637339385E-9</v>
      </c>
      <c r="W36" s="7">
        <f t="shared" si="18"/>
        <v>0.37720308487094312</v>
      </c>
    </row>
    <row r="37" spans="2:23">
      <c r="B37" s="41">
        <f t="shared" si="19"/>
        <v>18</v>
      </c>
      <c r="C37" s="66">
        <f t="shared" si="0"/>
        <v>8.3698945559860182E-4</v>
      </c>
      <c r="D37" s="68">
        <v>5.9999999999999997E-7</v>
      </c>
      <c r="E37" s="67">
        <f t="shared" si="1"/>
        <v>8.9707006270288497E-7</v>
      </c>
      <c r="F37" s="67">
        <f t="shared" si="9"/>
        <v>82.014607066679076</v>
      </c>
      <c r="G37" s="69">
        <f t="shared" si="2"/>
        <v>157.94348259278112</v>
      </c>
      <c r="H37" s="69">
        <f t="shared" si="10"/>
        <v>2.1971551333503397E-2</v>
      </c>
      <c r="I37" s="69">
        <f t="shared" si="11"/>
        <v>10.836548387643807</v>
      </c>
      <c r="J37" s="69">
        <f t="shared" si="12"/>
        <v>2.8702046479197509</v>
      </c>
      <c r="K37" s="69">
        <f t="shared" si="3"/>
        <v>9.7211431415864768E-6</v>
      </c>
      <c r="L37" s="69">
        <f t="shared" si="4"/>
        <v>10911120.903792193</v>
      </c>
      <c r="M37" s="69">
        <v>0.5</v>
      </c>
      <c r="N37" s="69">
        <f t="shared" si="5"/>
        <v>0.90702361207611237</v>
      </c>
      <c r="O37" s="69">
        <f t="shared" si="13"/>
        <v>1.8140472241522247</v>
      </c>
      <c r="P37" s="69">
        <f t="shared" si="14"/>
        <v>2.8702046479197509</v>
      </c>
      <c r="Q37" s="69">
        <f t="shared" si="6"/>
        <v>4.9398562974230842</v>
      </c>
      <c r="R37" s="69">
        <f t="shared" si="15"/>
        <v>3.3702046479197509</v>
      </c>
      <c r="S37" s="69">
        <f t="shared" si="7"/>
        <v>9.3702964861811591</v>
      </c>
      <c r="T37" s="69">
        <f t="shared" si="16"/>
        <v>0.95633394495752189</v>
      </c>
      <c r="U37" s="69">
        <f t="shared" si="17"/>
        <v>1.0604774367012033E-9</v>
      </c>
      <c r="V37" s="67">
        <f t="shared" si="8"/>
        <v>7.3157699763432543E-9</v>
      </c>
      <c r="W37" s="7">
        <f t="shared" si="18"/>
        <v>0.38073315299591876</v>
      </c>
    </row>
    <row r="38" spans="2:23">
      <c r="B38" s="41">
        <f t="shared" si="19"/>
        <v>19</v>
      </c>
      <c r="C38" s="66">
        <f t="shared" si="0"/>
        <v>8.834888697985242E-4</v>
      </c>
      <c r="D38" s="68">
        <v>5.9999999999999997E-7</v>
      </c>
      <c r="E38" s="67">
        <f t="shared" si="1"/>
        <v>9.1338399111983247E-7</v>
      </c>
      <c r="F38" s="67">
        <f t="shared" si="9"/>
        <v>79.111049254447551</v>
      </c>
      <c r="G38" s="69">
        <f t="shared" si="2"/>
        <v>157.94348259278112</v>
      </c>
      <c r="H38" s="69">
        <f t="shared" si="10"/>
        <v>2.275960440456928E-2</v>
      </c>
      <c r="I38" s="69">
        <f t="shared" si="11"/>
        <v>10.648788146488497</v>
      </c>
      <c r="J38" s="69">
        <f t="shared" si="12"/>
        <v>2.8712956732593904</v>
      </c>
      <c r="K38" s="69">
        <f t="shared" si="3"/>
        <v>9.7264326178292264E-6</v>
      </c>
      <c r="L38" s="69">
        <f t="shared" si="4"/>
        <v>11508014.149170611</v>
      </c>
      <c r="M38" s="69">
        <v>0.5</v>
      </c>
      <c r="N38" s="69">
        <f t="shared" si="5"/>
        <v>0.90702361207611237</v>
      </c>
      <c r="O38" s="69">
        <f t="shared" si="13"/>
        <v>1.8140472241522247</v>
      </c>
      <c r="P38" s="69">
        <f t="shared" si="14"/>
        <v>2.8712956732593904</v>
      </c>
      <c r="Q38" s="69">
        <f t="shared" si="6"/>
        <v>4.9463777123243178</v>
      </c>
      <c r="R38" s="69">
        <f t="shared" si="15"/>
        <v>3.3712956732593904</v>
      </c>
      <c r="S38" s="69">
        <f t="shared" si="7"/>
        <v>9.3840943860644987</v>
      </c>
      <c r="T38" s="69">
        <f t="shared" si="16"/>
        <v>0.9561884599088567</v>
      </c>
      <c r="U38" s="69">
        <f t="shared" si="17"/>
        <v>1.1189292393943587E-9</v>
      </c>
      <c r="V38" s="67">
        <f t="shared" si="8"/>
        <v>7.584275593036311E-9</v>
      </c>
      <c r="W38" s="7">
        <f t="shared" si="18"/>
        <v>0.38409995697727922</v>
      </c>
    </row>
    <row r="39" spans="2:23">
      <c r="B39" s="41">
        <f t="shared" si="19"/>
        <v>20</v>
      </c>
      <c r="C39" s="66">
        <f t="shared" si="0"/>
        <v>9.2998828399844648E-4</v>
      </c>
      <c r="D39" s="68">
        <v>5.9999999999999997E-7</v>
      </c>
      <c r="E39" s="67">
        <f t="shared" si="1"/>
        <v>9.2913508631615762E-7</v>
      </c>
      <c r="F39" s="67">
        <f t="shared" si="9"/>
        <v>76.451535912185349</v>
      </c>
      <c r="G39" s="69">
        <f t="shared" si="2"/>
        <v>157.94348259278112</v>
      </c>
      <c r="H39" s="69">
        <f t="shared" si="10"/>
        <v>2.3532709201230122E-2</v>
      </c>
      <c r="I39" s="69">
        <f t="shared" si="11"/>
        <v>10.473807691117969</v>
      </c>
      <c r="J39" s="69">
        <f t="shared" si="12"/>
        <v>2.8723301569896043</v>
      </c>
      <c r="K39" s="69">
        <f t="shared" si="3"/>
        <v>9.7315822131457302E-6</v>
      </c>
      <c r="L39" s="69">
        <f t="shared" si="4"/>
        <v>12104115.834065719</v>
      </c>
      <c r="M39" s="69">
        <v>0.5</v>
      </c>
      <c r="N39" s="69">
        <f t="shared" si="5"/>
        <v>0.90702361207611237</v>
      </c>
      <c r="O39" s="69">
        <f t="shared" si="13"/>
        <v>1.8140472241522247</v>
      </c>
      <c r="P39" s="69">
        <f t="shared" si="14"/>
        <v>2.8723301569896043</v>
      </c>
      <c r="Q39" s="69">
        <f t="shared" si="6"/>
        <v>4.9525707405168271</v>
      </c>
      <c r="R39" s="69">
        <f t="shared" si="15"/>
        <v>3.3723301569896043</v>
      </c>
      <c r="S39" s="69">
        <f t="shared" si="7"/>
        <v>9.3971986732867592</v>
      </c>
      <c r="T39" s="69">
        <f t="shared" si="16"/>
        <v>0.95605057598614873</v>
      </c>
      <c r="U39" s="69">
        <f t="shared" si="17"/>
        <v>1.1773417631671081E-9</v>
      </c>
      <c r="V39" s="67">
        <f t="shared" si="8"/>
        <v>7.8481091693066695E-9</v>
      </c>
      <c r="W39" s="7">
        <f t="shared" si="18"/>
        <v>0.38731896004818772</v>
      </c>
    </row>
    <row r="40" spans="2:23">
      <c r="B40" s="41">
        <f t="shared" si="19"/>
        <v>21</v>
      </c>
      <c r="C40" s="66">
        <f t="shared" si="0"/>
        <v>9.7648769819836886E-4</v>
      </c>
      <c r="D40" s="68">
        <v>5.9999999999999997E-7</v>
      </c>
      <c r="E40" s="67">
        <f t="shared" si="1"/>
        <v>9.4436951672059758E-7</v>
      </c>
      <c r="F40" s="67">
        <f t="shared" si="9"/>
        <v>74.004821499090497</v>
      </c>
      <c r="G40" s="69">
        <f t="shared" si="2"/>
        <v>157.94348259278112</v>
      </c>
      <c r="H40" s="69">
        <f t="shared" si="10"/>
        <v>2.429183741249263E-2</v>
      </c>
      <c r="I40" s="69">
        <f t="shared" si="11"/>
        <v>10.310162705746832</v>
      </c>
      <c r="J40" s="69">
        <f t="shared" si="12"/>
        <v>2.8733136175361924</v>
      </c>
      <c r="K40" s="69">
        <f t="shared" si="3"/>
        <v>9.7366033717368642E-6</v>
      </c>
      <c r="L40" s="69">
        <f t="shared" si="4"/>
        <v>12699441.105773058</v>
      </c>
      <c r="M40" s="69">
        <v>0.5</v>
      </c>
      <c r="N40" s="69">
        <f t="shared" si="5"/>
        <v>0.90702361207611237</v>
      </c>
      <c r="O40" s="69">
        <f t="shared" si="13"/>
        <v>1.8140472241522247</v>
      </c>
      <c r="P40" s="69">
        <f t="shared" si="14"/>
        <v>2.8733136175361924</v>
      </c>
      <c r="Q40" s="69">
        <f t="shared" si="6"/>
        <v>4.9584669754527955</v>
      </c>
      <c r="R40" s="69">
        <f t="shared" si="15"/>
        <v>3.3733136175361924</v>
      </c>
      <c r="S40" s="69">
        <f t="shared" si="7"/>
        <v>9.4096760226519276</v>
      </c>
      <c r="T40" s="69">
        <f t="shared" si="16"/>
        <v>0.95591954826257575</v>
      </c>
      <c r="U40" s="69">
        <f t="shared" si="17"/>
        <v>1.2357157596689308E-9</v>
      </c>
      <c r="V40" s="67">
        <f t="shared" si="8"/>
        <v>8.1075798555554093E-9</v>
      </c>
      <c r="W40" s="7">
        <f t="shared" si="18"/>
        <v>0.39040347551798305</v>
      </c>
    </row>
    <row r="41" spans="2:23">
      <c r="B41" s="41">
        <f t="shared" si="19"/>
        <v>22</v>
      </c>
      <c r="C41" s="66">
        <f t="shared" si="0"/>
        <v>1.0229871123982911E-3</v>
      </c>
      <c r="D41" s="68">
        <v>5.9999999999999997E-7</v>
      </c>
      <c r="E41" s="67">
        <f t="shared" si="1"/>
        <v>9.5912767417700497E-7</v>
      </c>
      <c r="F41" s="67">
        <f t="shared" si="9"/>
        <v>71.744909380224797</v>
      </c>
      <c r="G41" s="69">
        <f t="shared" si="2"/>
        <v>157.94348259278112</v>
      </c>
      <c r="H41" s="69">
        <f t="shared" si="10"/>
        <v>2.503785416379354E-2</v>
      </c>
      <c r="I41" s="69">
        <f t="shared" si="11"/>
        <v>10.156631214680445</v>
      </c>
      <c r="J41" s="69">
        <f t="shared" si="12"/>
        <v>2.874250803075455</v>
      </c>
      <c r="K41" s="69">
        <f t="shared" si="3"/>
        <v>9.7415060744100246E-6</v>
      </c>
      <c r="L41" s="69">
        <f t="shared" si="4"/>
        <v>13294004.155648613</v>
      </c>
      <c r="M41" s="69">
        <v>0.5</v>
      </c>
      <c r="N41" s="69">
        <f t="shared" si="5"/>
        <v>0.90702361207611237</v>
      </c>
      <c r="O41" s="69">
        <f t="shared" si="13"/>
        <v>1.8140472241522247</v>
      </c>
      <c r="P41" s="69">
        <f t="shared" si="14"/>
        <v>2.874250803075455</v>
      </c>
      <c r="Q41" s="69">
        <f t="shared" si="6"/>
        <v>4.9640936415792112</v>
      </c>
      <c r="R41" s="69">
        <f t="shared" si="15"/>
        <v>3.374250803075455</v>
      </c>
      <c r="S41" s="69">
        <f t="shared" si="7"/>
        <v>9.4215838936344145</v>
      </c>
      <c r="T41" s="69">
        <f t="shared" si="16"/>
        <v>0.95579473606584031</v>
      </c>
      <c r="U41" s="69">
        <f t="shared" si="17"/>
        <v>1.2940519318113994E-9</v>
      </c>
      <c r="V41" s="67">
        <f t="shared" si="8"/>
        <v>8.3629626852017354E-9</v>
      </c>
      <c r="W41" s="7">
        <f t="shared" si="18"/>
        <v>0.39336505221213558</v>
      </c>
    </row>
    <row r="42" spans="2:23">
      <c r="B42" s="41">
        <f t="shared" si="19"/>
        <v>23</v>
      </c>
      <c r="C42" s="66">
        <f t="shared" si="0"/>
        <v>1.0694865265982135E-3</v>
      </c>
      <c r="D42" s="68">
        <v>5.9999999999999997E-7</v>
      </c>
      <c r="E42" s="67">
        <f t="shared" si="1"/>
        <v>9.7344512341867585E-7</v>
      </c>
      <c r="F42" s="67">
        <f t="shared" si="9"/>
        <v>69.649978694889995</v>
      </c>
      <c r="G42" s="69">
        <f t="shared" si="2"/>
        <v>157.94348259278112</v>
      </c>
      <c r="H42" s="69">
        <f t="shared" si="10"/>
        <v>2.5771534012296475E-2</v>
      </c>
      <c r="I42" s="69">
        <f t="shared" si="11"/>
        <v>10.012171051708171</v>
      </c>
      <c r="J42" s="69">
        <f t="shared" si="12"/>
        <v>2.8751458285162927</v>
      </c>
      <c r="K42" s="69">
        <f t="shared" si="3"/>
        <v>9.7462990851189532E-6</v>
      </c>
      <c r="L42" s="69">
        <f t="shared" si="4"/>
        <v>13887818.32132856</v>
      </c>
      <c r="M42" s="69">
        <v>0.5</v>
      </c>
      <c r="N42" s="69">
        <f t="shared" si="5"/>
        <v>0.90702361207611237</v>
      </c>
      <c r="O42" s="69">
        <f t="shared" si="13"/>
        <v>1.8140472241522247</v>
      </c>
      <c r="P42" s="69">
        <f t="shared" si="14"/>
        <v>2.8751458285162927</v>
      </c>
      <c r="Q42" s="69">
        <f t="shared" si="6"/>
        <v>4.9694743660713776</v>
      </c>
      <c r="R42" s="69">
        <f t="shared" si="15"/>
        <v>3.3751458285162927</v>
      </c>
      <c r="S42" s="69">
        <f t="shared" si="7"/>
        <v>9.4329721575120917</v>
      </c>
      <c r="T42" s="69">
        <f t="shared" si="16"/>
        <v>0.95567558440086098</v>
      </c>
      <c r="U42" s="69">
        <f t="shared" si="17"/>
        <v>1.3523509390856828E-9</v>
      </c>
      <c r="V42" s="67">
        <f t="shared" si="8"/>
        <v>8.6145037118872822E-9</v>
      </c>
      <c r="W42" s="7">
        <f t="shared" si="18"/>
        <v>0.39621377667309071</v>
      </c>
    </row>
    <row r="43" spans="2:23">
      <c r="B43" s="41">
        <f t="shared" si="19"/>
        <v>24</v>
      </c>
      <c r="C43" s="66">
        <f t="shared" si="0"/>
        <v>1.1159859407981359E-3</v>
      </c>
      <c r="D43" s="68">
        <v>5.9999999999999997E-7</v>
      </c>
      <c r="E43" s="67">
        <f t="shared" si="1"/>
        <v>9.8735336140208927E-7</v>
      </c>
      <c r="F43" s="67">
        <f t="shared" si="9"/>
        <v>67.701566470213336</v>
      </c>
      <c r="G43" s="69">
        <f t="shared" si="2"/>
        <v>157.94348259278112</v>
      </c>
      <c r="H43" s="69">
        <f t="shared" si="10"/>
        <v>2.6493573951486837E-2</v>
      </c>
      <c r="I43" s="69">
        <f t="shared" si="11"/>
        <v>9.8758869196550219</v>
      </c>
      <c r="J43" s="69">
        <f t="shared" si="12"/>
        <v>2.8760022833225372</v>
      </c>
      <c r="K43" s="69">
        <f t="shared" si="3"/>
        <v>9.7509901469483101E-6</v>
      </c>
      <c r="L43" s="69">
        <f t="shared" si="4"/>
        <v>14480896.173953092</v>
      </c>
      <c r="M43" s="69">
        <v>0.5</v>
      </c>
      <c r="N43" s="69">
        <f t="shared" si="5"/>
        <v>0.90702361207611237</v>
      </c>
      <c r="O43" s="69">
        <f t="shared" si="13"/>
        <v>1.8140472241522247</v>
      </c>
      <c r="P43" s="69">
        <f t="shared" si="14"/>
        <v>2.8760022833225372</v>
      </c>
      <c r="Q43" s="69">
        <f t="shared" si="6"/>
        <v>4.9746297871540541</v>
      </c>
      <c r="R43" s="69">
        <f t="shared" si="15"/>
        <v>3.3760022833225372</v>
      </c>
      <c r="S43" s="69">
        <f t="shared" si="7"/>
        <v>9.4438843800655388</v>
      </c>
      <c r="T43" s="69">
        <f t="shared" si="16"/>
        <v>0.95556160933316703</v>
      </c>
      <c r="U43" s="69">
        <f t="shared" si="17"/>
        <v>1.4106134020870224E-9</v>
      </c>
      <c r="V43" s="67">
        <f t="shared" si="8"/>
        <v>8.8624241842909516E-9</v>
      </c>
      <c r="W43" s="7">
        <f t="shared" si="18"/>
        <v>0.3989585128915209</v>
      </c>
    </row>
    <row r="44" spans="2:23">
      <c r="B44" s="41">
        <f t="shared" si="19"/>
        <v>25</v>
      </c>
      <c r="C44" s="66">
        <f t="shared" si="0"/>
        <v>1.1624853549980583E-3</v>
      </c>
      <c r="D44" s="68">
        <v>5.9999999999999997E-7</v>
      </c>
      <c r="E44" s="67">
        <f t="shared" si="1"/>
        <v>1.0008804308426502E-6</v>
      </c>
      <c r="F44" s="67">
        <f t="shared" si="9"/>
        <v>65.883936430172085</v>
      </c>
      <c r="G44" s="69">
        <f t="shared" si="2"/>
        <v>157.94348259278112</v>
      </c>
      <c r="H44" s="69">
        <f t="shared" si="10"/>
        <v>2.7204604085331742E-2</v>
      </c>
      <c r="I44" s="69">
        <f t="shared" si="11"/>
        <v>9.7470045761414248</v>
      </c>
      <c r="J44" s="69">
        <f t="shared" si="12"/>
        <v>2.8768233173212505</v>
      </c>
      <c r="K44" s="69">
        <f t="shared" si="3"/>
        <v>9.7555861395937117E-6</v>
      </c>
      <c r="L44" s="69">
        <f t="shared" si="4"/>
        <v>15073249.593139118</v>
      </c>
      <c r="M44" s="69">
        <v>0.5</v>
      </c>
      <c r="N44" s="69">
        <f t="shared" si="5"/>
        <v>0.90702361207611237</v>
      </c>
      <c r="O44" s="69">
        <f t="shared" si="13"/>
        <v>1.8140472241522247</v>
      </c>
      <c r="P44" s="69">
        <f t="shared" si="14"/>
        <v>2.8768233173212505</v>
      </c>
      <c r="Q44" s="69">
        <f t="shared" si="6"/>
        <v>4.9795780388825914</v>
      </c>
      <c r="R44" s="69">
        <f t="shared" si="15"/>
        <v>3.3768233173212505</v>
      </c>
      <c r="S44" s="69">
        <f t="shared" si="7"/>
        <v>9.4543588438633872</v>
      </c>
      <c r="T44" s="69">
        <f t="shared" si="16"/>
        <v>0.95545238636119523</v>
      </c>
      <c r="U44" s="69">
        <f t="shared" si="17"/>
        <v>1.4688399063934233E-9</v>
      </c>
      <c r="V44" s="67">
        <f t="shared" si="8"/>
        <v>9.1069239713069912E-9</v>
      </c>
      <c r="W44" s="7">
        <f t="shared" si="18"/>
        <v>0.40160709451511645</v>
      </c>
    </row>
    <row r="45" spans="2:23">
      <c r="B45" s="41">
        <f t="shared" si="19"/>
        <v>26</v>
      </c>
      <c r="C45" s="66">
        <f t="shared" si="0"/>
        <v>1.2089847691979805E-3</v>
      </c>
      <c r="D45" s="68">
        <v>5.9999999999999997E-7</v>
      </c>
      <c r="E45" s="67">
        <f t="shared" si="1"/>
        <v>1.0140514206078189E-6</v>
      </c>
      <c r="F45" s="67">
        <f t="shared" si="9"/>
        <v>64.18358630280764</v>
      </c>
      <c r="G45" s="69">
        <f t="shared" si="2"/>
        <v>157.94348259278112</v>
      </c>
      <c r="H45" s="69">
        <f t="shared" si="10"/>
        <v>2.7905196465961523E-2</v>
      </c>
      <c r="I45" s="69">
        <f t="shared" si="11"/>
        <v>9.624850386085626</v>
      </c>
      <c r="J45" s="69">
        <f t="shared" si="12"/>
        <v>2.8776117096798028</v>
      </c>
      <c r="K45" s="69">
        <f t="shared" si="3"/>
        <v>9.7600932071478441E-6</v>
      </c>
      <c r="L45" s="69">
        <f t="shared" si="4"/>
        <v>15664889.83185246</v>
      </c>
      <c r="M45" s="69">
        <v>0.5</v>
      </c>
      <c r="N45" s="69">
        <f t="shared" si="5"/>
        <v>0.90702361207611237</v>
      </c>
      <c r="O45" s="69">
        <f t="shared" si="13"/>
        <v>1.8140472241522247</v>
      </c>
      <c r="P45" s="69">
        <f t="shared" si="14"/>
        <v>2.8776117096798028</v>
      </c>
      <c r="Q45" s="69">
        <f t="shared" si="6"/>
        <v>4.984335141343017</v>
      </c>
      <c r="R45" s="69">
        <f t="shared" si="15"/>
        <v>3.3776117096798028</v>
      </c>
      <c r="S45" s="69">
        <f t="shared" si="7"/>
        <v>9.4644293711617742</v>
      </c>
      <c r="T45" s="69">
        <f t="shared" si="16"/>
        <v>0.95534754107291608</v>
      </c>
      <c r="U45" s="69">
        <f t="shared" si="17"/>
        <v>1.5270310059135028E-9</v>
      </c>
      <c r="V45" s="67">
        <f t="shared" si="8"/>
        <v>9.3481843966975968E-9</v>
      </c>
      <c r="W45" s="7">
        <f t="shared" si="18"/>
        <v>0.40416648045723369</v>
      </c>
    </row>
    <row r="46" spans="2:23">
      <c r="B46" s="41">
        <f t="shared" si="19"/>
        <v>27</v>
      </c>
      <c r="C46" s="66">
        <f t="shared" si="0"/>
        <v>1.2554841833979028E-3</v>
      </c>
      <c r="D46" s="68">
        <v>5.9999999999999997E-7</v>
      </c>
      <c r="E46" s="67">
        <f t="shared" si="1"/>
        <v>1.026888877344205E-6</v>
      </c>
      <c r="F46" s="67">
        <f t="shared" si="9"/>
        <v>62.588859204428196</v>
      </c>
      <c r="G46" s="69">
        <f t="shared" si="2"/>
        <v>157.94348259278112</v>
      </c>
      <c r="H46" s="69">
        <f t="shared" si="10"/>
        <v>2.8595872469196051E-2</v>
      </c>
      <c r="I46" s="69">
        <f t="shared" si="11"/>
        <v>9.5088349656473934</v>
      </c>
      <c r="J46" s="69">
        <f t="shared" si="12"/>
        <v>2.8783699248643493</v>
      </c>
      <c r="K46" s="69">
        <f t="shared" si="3"/>
        <v>9.7645168627249745E-6</v>
      </c>
      <c r="L46" s="69">
        <f t="shared" si="4"/>
        <v>16255827.572883237</v>
      </c>
      <c r="M46" s="69">
        <v>0.5</v>
      </c>
      <c r="N46" s="69">
        <f t="shared" si="5"/>
        <v>0.90702361207611237</v>
      </c>
      <c r="O46" s="69">
        <f t="shared" si="13"/>
        <v>1.8140472241522247</v>
      </c>
      <c r="P46" s="69">
        <f t="shared" si="14"/>
        <v>2.8783699248643493</v>
      </c>
      <c r="Q46" s="69">
        <f t="shared" si="6"/>
        <v>4.9889153176021326</v>
      </c>
      <c r="R46" s="69">
        <f t="shared" si="15"/>
        <v>3.3783699248643493</v>
      </c>
      <c r="S46" s="69">
        <f t="shared" si="7"/>
        <v>9.4741259923744323</v>
      </c>
      <c r="T46" s="69">
        <f t="shared" si="16"/>
        <v>0.95524674156866407</v>
      </c>
      <c r="U46" s="69">
        <f t="shared" si="17"/>
        <v>1.5851872257942463E-9</v>
      </c>
      <c r="V46" s="67">
        <f t="shared" si="8"/>
        <v>9.5863706037567413E-9</v>
      </c>
      <c r="W46" s="7">
        <f t="shared" si="18"/>
        <v>0.40664288199822662</v>
      </c>
    </row>
    <row r="47" spans="2:23">
      <c r="B47" s="41">
        <f t="shared" si="19"/>
        <v>28</v>
      </c>
      <c r="C47" s="66">
        <f t="shared" si="0"/>
        <v>1.3019835975978252E-3</v>
      </c>
      <c r="D47" s="68">
        <v>5.9999999999999997E-7</v>
      </c>
      <c r="E47" s="67">
        <f t="shared" si="1"/>
        <v>1.0394131467617306E-6</v>
      </c>
      <c r="F47" s="67">
        <f t="shared" si="9"/>
        <v>61.08963416435742</v>
      </c>
      <c r="G47" s="69">
        <f t="shared" si="2"/>
        <v>157.94348259278112</v>
      </c>
      <c r="H47" s="69">
        <f t="shared" si="10"/>
        <v>2.9277108994918491E-2</v>
      </c>
      <c r="I47" s="69">
        <f t="shared" si="11"/>
        <v>9.3984399805453904</v>
      </c>
      <c r="J47" s="69">
        <f t="shared" si="12"/>
        <v>2.8791001584214091</v>
      </c>
      <c r="K47" s="69">
        <f t="shared" si="3"/>
        <v>9.7688620748299416E-6</v>
      </c>
      <c r="L47" s="69">
        <f t="shared" si="4"/>
        <v>16846072.978287261</v>
      </c>
      <c r="M47" s="69">
        <v>0.5</v>
      </c>
      <c r="N47" s="69">
        <f t="shared" si="5"/>
        <v>0.90702361207611237</v>
      </c>
      <c r="O47" s="69">
        <f t="shared" si="13"/>
        <v>1.8140472241522247</v>
      </c>
      <c r="P47" s="69">
        <f t="shared" si="14"/>
        <v>2.8791001584214091</v>
      </c>
      <c r="Q47" s="69">
        <f t="shared" si="6"/>
        <v>4.9933312533264678</v>
      </c>
      <c r="R47" s="69">
        <f t="shared" si="15"/>
        <v>3.3791001584214091</v>
      </c>
      <c r="S47" s="69">
        <f t="shared" si="7"/>
        <v>9.4834754936654999</v>
      </c>
      <c r="T47" s="69">
        <f t="shared" si="16"/>
        <v>0.9551496922641729</v>
      </c>
      <c r="U47" s="69">
        <f t="shared" si="17"/>
        <v>1.6433090649610798E-9</v>
      </c>
      <c r="V47" s="67">
        <f t="shared" si="8"/>
        <v>9.8216335423738448E-9</v>
      </c>
      <c r="W47" s="7">
        <f t="shared" si="18"/>
        <v>0.409041867452556</v>
      </c>
    </row>
    <row r="48" spans="2:23">
      <c r="B48" s="41">
        <f t="shared" si="19"/>
        <v>29</v>
      </c>
      <c r="C48" s="66">
        <f t="shared" si="0"/>
        <v>1.3484830117977474E-3</v>
      </c>
      <c r="D48" s="68">
        <v>5.9999999999999997E-7</v>
      </c>
      <c r="E48" s="67">
        <f t="shared" ref="E48:E99" si="20">(3*C48*$C$6/(4*$C$5))^(1/3)</f>
        <v>1.0516426586580834E-6</v>
      </c>
      <c r="F48" s="67">
        <f t="shared" ref="F48:F99" si="21">D48*$C$6/E48^2</f>
        <v>59.677077486490568</v>
      </c>
      <c r="G48" s="69">
        <f t="shared" ref="G48:G99" si="22">$C$5/$C$4*($C$6/D48)^0.5</f>
        <v>157.94348259278112</v>
      </c>
      <c r="H48" s="69">
        <f t="shared" ref="H48:H99" si="23">1/(1+1.22*F48*G48^(-0.16))</f>
        <v>2.9949343714752965E-2</v>
      </c>
      <c r="I48" s="69">
        <f t="shared" ref="I48:I99" si="24">1.631*H48^(-0.496)-0.631*H48^(3.358)</f>
        <v>9.2932074015240733</v>
      </c>
      <c r="J48" s="69">
        <f t="shared" ref="J48:J99" si="25">1.5*H48*I48^2-1</f>
        <v>2.8798043747257682</v>
      </c>
      <c r="K48" s="69">
        <f t="shared" ref="K48:K99" si="26">I48*E48</f>
        <v>9.7731333391997545E-6</v>
      </c>
      <c r="L48" s="69">
        <f t="shared" ref="L48:L99" si="27">(1+J48)*C48/(PI()*K48^2)</f>
        <v>17435635.732893508</v>
      </c>
      <c r="M48" s="69">
        <v>0.5</v>
      </c>
      <c r="N48" s="69">
        <f t="shared" si="5"/>
        <v>0.90702361207611237</v>
      </c>
      <c r="O48" s="69">
        <f t="shared" ref="O48:O99" si="28">N48/M48</f>
        <v>1.8140472241522247</v>
      </c>
      <c r="P48" s="69">
        <f t="shared" ref="P48:P99" si="29">J48</f>
        <v>2.8798043747257682</v>
      </c>
      <c r="Q48" s="69">
        <f t="shared" si="6"/>
        <v>4.9975943110905021</v>
      </c>
      <c r="R48" s="69">
        <f t="shared" ref="R48:R99" si="30">J48+0.5</f>
        <v>3.3798043747257682</v>
      </c>
      <c r="S48" s="69">
        <f t="shared" si="7"/>
        <v>9.4925018690026057</v>
      </c>
      <c r="T48" s="69">
        <f t="shared" ref="T48:T99" si="31">O48*Q48/S48</f>
        <v>0.95505612878275292</v>
      </c>
      <c r="U48" s="69">
        <f t="shared" ref="U48:U99" si="32">L48*K48*T48/$C$5</f>
        <v>1.7013969983484942E-9</v>
      </c>
      <c r="V48" s="67">
        <f t="shared" ref="V48:V99" si="33">E48^2/$C$6</f>
        <v>1.0054111650085837E-8</v>
      </c>
      <c r="W48" s="7">
        <f t="shared" ref="W48:W99" si="34">(U48/V48)^0.5</f>
        <v>0.41136844901241021</v>
      </c>
    </row>
    <row r="49" spans="2:23">
      <c r="B49" s="41">
        <f t="shared" si="19"/>
        <v>30</v>
      </c>
      <c r="C49" s="66">
        <f t="shared" si="0"/>
        <v>1.3949824259976698E-3</v>
      </c>
      <c r="D49" s="68">
        <v>5.9999999999999997E-7</v>
      </c>
      <c r="E49" s="67">
        <f t="shared" si="20"/>
        <v>1.0635941665621236E-6</v>
      </c>
      <c r="F49" s="67">
        <f t="shared" si="21"/>
        <v>58.343441349170902</v>
      </c>
      <c r="G49" s="69">
        <f t="shared" si="22"/>
        <v>157.94348259278112</v>
      </c>
      <c r="H49" s="69">
        <f t="shared" si="23"/>
        <v>3.0612979541174895E-2</v>
      </c>
      <c r="I49" s="69">
        <f t="shared" si="24"/>
        <v>9.1927306921825469</v>
      </c>
      <c r="J49" s="69">
        <f t="shared" si="25"/>
        <v>2.8804843383293175</v>
      </c>
      <c r="K49" s="69">
        <f t="shared" si="26"/>
        <v>9.7773347389819483E-6</v>
      </c>
      <c r="L49" s="69">
        <f t="shared" si="27"/>
        <v>18024525.082773365</v>
      </c>
      <c r="M49" s="69">
        <v>0.5</v>
      </c>
      <c r="N49" s="69">
        <f t="shared" si="5"/>
        <v>0.90702361207611237</v>
      </c>
      <c r="O49" s="69">
        <f t="shared" si="28"/>
        <v>1.8140472241522247</v>
      </c>
      <c r="P49" s="69">
        <f t="shared" si="29"/>
        <v>2.8804843383293175</v>
      </c>
      <c r="Q49" s="69">
        <f t="shared" si="6"/>
        <v>5.0017147085527611</v>
      </c>
      <c r="R49" s="69">
        <f t="shared" si="30"/>
        <v>3.3804843383293175</v>
      </c>
      <c r="S49" s="69">
        <f t="shared" si="7"/>
        <v>9.5012266960185769</v>
      </c>
      <c r="T49" s="69">
        <f t="shared" si="31"/>
        <v>0.95496581371472933</v>
      </c>
      <c r="U49" s="69">
        <f t="shared" si="32"/>
        <v>1.7594514788685538E-9</v>
      </c>
      <c r="V49" s="67">
        <f t="shared" si="33"/>
        <v>1.0283932283136164E-8</v>
      </c>
      <c r="W49" s="7">
        <f t="shared" si="34"/>
        <v>0.41362715530632066</v>
      </c>
    </row>
    <row r="50" spans="2:23">
      <c r="B50" s="41">
        <f t="shared" si="19"/>
        <v>31</v>
      </c>
      <c r="C50" s="66">
        <f t="shared" si="0"/>
        <v>1.4414818401975922E-3</v>
      </c>
      <c r="D50" s="68">
        <v>5.9999999999999997E-7</v>
      </c>
      <c r="E50" s="67">
        <f t="shared" si="20"/>
        <v>1.0752829504816652E-6</v>
      </c>
      <c r="F50" s="67">
        <f t="shared" si="21"/>
        <v>57.081899427108588</v>
      </c>
      <c r="G50" s="69">
        <f t="shared" si="22"/>
        <v>157.94348259278112</v>
      </c>
      <c r="H50" s="69">
        <f t="shared" si="23"/>
        <v>3.1268388455630604E-2</v>
      </c>
      <c r="I50" s="69">
        <f t="shared" si="24"/>
        <v>9.0966475299272336</v>
      </c>
      <c r="J50" s="69">
        <f t="shared" si="25"/>
        <v>2.8811416401698628</v>
      </c>
      <c r="K50" s="69">
        <f t="shared" si="26"/>
        <v>9.7814699954719066E-6</v>
      </c>
      <c r="L50" s="69">
        <f t="shared" si="27"/>
        <v>18612749.869405989</v>
      </c>
      <c r="M50" s="69">
        <v>0.5</v>
      </c>
      <c r="N50" s="69">
        <f t="shared" si="5"/>
        <v>0.90702361207611237</v>
      </c>
      <c r="O50" s="69">
        <f t="shared" si="28"/>
        <v>1.8140472241522247</v>
      </c>
      <c r="P50" s="69">
        <f t="shared" si="29"/>
        <v>2.8811416401698628</v>
      </c>
      <c r="Q50" s="69">
        <f t="shared" si="6"/>
        <v>5.0057016675771093</v>
      </c>
      <c r="R50" s="69">
        <f t="shared" si="30"/>
        <v>3.3811416401698628</v>
      </c>
      <c r="S50" s="69">
        <f t="shared" si="7"/>
        <v>9.5096694506018231</v>
      </c>
      <c r="T50" s="69">
        <f t="shared" si="31"/>
        <v>0.9548785330732763</v>
      </c>
      <c r="U50" s="69">
        <f t="shared" si="32"/>
        <v>1.8174729391559658E-9</v>
      </c>
      <c r="V50" s="67">
        <f t="shared" si="33"/>
        <v>1.0511212941786866E-8</v>
      </c>
      <c r="W50" s="7">
        <f t="shared" si="34"/>
        <v>0.41582209241531864</v>
      </c>
    </row>
    <row r="51" spans="2:23">
      <c r="B51" s="41">
        <f t="shared" si="19"/>
        <v>32</v>
      </c>
      <c r="C51" s="66">
        <f t="shared" si="0"/>
        <v>1.4879812543975143E-3</v>
      </c>
      <c r="D51" s="68">
        <v>5.9999999999999997E-7</v>
      </c>
      <c r="E51" s="67">
        <f t="shared" si="20"/>
        <v>1.0867229894337545E-6</v>
      </c>
      <c r="F51" s="67">
        <f t="shared" si="21"/>
        <v>55.886411780212029</v>
      </c>
      <c r="G51" s="69">
        <f t="shared" si="22"/>
        <v>157.94348259278112</v>
      </c>
      <c r="H51" s="69">
        <f t="shared" si="23"/>
        <v>3.1915914805279291E-2</v>
      </c>
      <c r="I51" s="69">
        <f t="shared" si="24"/>
        <v>9.0046337533069902</v>
      </c>
      <c r="J51" s="69">
        <f t="shared" si="25"/>
        <v>2.8817777196193193</v>
      </c>
      <c r="K51" s="69">
        <f t="shared" si="26"/>
        <v>9.7855425111498616E-6</v>
      </c>
      <c r="L51" s="69">
        <f t="shared" si="27"/>
        <v>19200318.560146831</v>
      </c>
      <c r="M51" s="69">
        <v>0.5</v>
      </c>
      <c r="N51" s="69">
        <f t="shared" si="5"/>
        <v>0.90702361207611237</v>
      </c>
      <c r="O51" s="69">
        <f t="shared" si="28"/>
        <v>1.8140472241522247</v>
      </c>
      <c r="P51" s="69">
        <f t="shared" si="29"/>
        <v>2.8817777196193193</v>
      </c>
      <c r="Q51" s="69">
        <f t="shared" si="6"/>
        <v>5.0095635398109746</v>
      </c>
      <c r="R51" s="69">
        <f t="shared" si="30"/>
        <v>3.3817777196193193</v>
      </c>
      <c r="S51" s="69">
        <f t="shared" si="7"/>
        <v>9.5178477718354539</v>
      </c>
      <c r="T51" s="69">
        <f t="shared" si="31"/>
        <v>0.95479409331378817</v>
      </c>
      <c r="U51" s="69">
        <f t="shared" si="32"/>
        <v>1.8754617931216419E-9</v>
      </c>
      <c r="V51" s="67">
        <f t="shared" si="33"/>
        <v>1.0736062325125782E-8</v>
      </c>
      <c r="W51" s="7">
        <f t="shared" si="34"/>
        <v>0.41795699549206194</v>
      </c>
    </row>
    <row r="52" spans="2:23">
      <c r="B52" s="41">
        <f t="shared" si="19"/>
        <v>33</v>
      </c>
      <c r="C52" s="66">
        <f t="shared" si="0"/>
        <v>1.5344806685974369E-3</v>
      </c>
      <c r="D52" s="68">
        <v>5.9999999999999997E-7</v>
      </c>
      <c r="E52" s="67">
        <f t="shared" si="20"/>
        <v>1.0979271090574696E-6</v>
      </c>
      <c r="F52" s="67">
        <f t="shared" si="21"/>
        <v>54.751613065494269</v>
      </c>
      <c r="G52" s="69">
        <f t="shared" si="22"/>
        <v>157.94348259278112</v>
      </c>
      <c r="H52" s="69">
        <f t="shared" si="23"/>
        <v>3.2555878156396725E-2</v>
      </c>
      <c r="I52" s="69">
        <f t="shared" si="24"/>
        <v>8.9163982978764906</v>
      </c>
      <c r="J52" s="69">
        <f t="shared" si="25"/>
        <v>2.8823938831394966</v>
      </c>
      <c r="K52" s="69">
        <f t="shared" si="26"/>
        <v>9.7895554063924783E-6</v>
      </c>
      <c r="L52" s="69">
        <f t="shared" si="27"/>
        <v>19787239.275504187</v>
      </c>
      <c r="M52" s="69">
        <v>0.5</v>
      </c>
      <c r="N52" s="69">
        <f t="shared" si="5"/>
        <v>0.90702361207611237</v>
      </c>
      <c r="O52" s="69">
        <f t="shared" si="28"/>
        <v>1.8140472241522247</v>
      </c>
      <c r="P52" s="69">
        <f t="shared" si="29"/>
        <v>2.8823938831394966</v>
      </c>
      <c r="Q52" s="69">
        <f t="shared" si="6"/>
        <v>5.0133079130476714</v>
      </c>
      <c r="R52" s="69">
        <f t="shared" si="30"/>
        <v>3.3823938831394966</v>
      </c>
      <c r="S52" s="69">
        <f t="shared" si="7"/>
        <v>9.5257776864088388</v>
      </c>
      <c r="T52" s="69">
        <f t="shared" si="31"/>
        <v>0.95471231881257956</v>
      </c>
      <c r="U52" s="69">
        <f t="shared" si="32"/>
        <v>1.9334184373411861E-9</v>
      </c>
      <c r="V52" s="67">
        <f t="shared" si="33"/>
        <v>1.0958581243666297E-8</v>
      </c>
      <c r="W52" s="7">
        <f t="shared" si="34"/>
        <v>0.42003527267559565</v>
      </c>
    </row>
    <row r="53" spans="2:23">
      <c r="B53" s="41">
        <f t="shared" si="19"/>
        <v>34</v>
      </c>
      <c r="C53" s="66">
        <f t="shared" si="0"/>
        <v>1.5809800827973591E-3</v>
      </c>
      <c r="D53" s="68">
        <v>5.9999999999999997E-7</v>
      </c>
      <c r="E53" s="67">
        <f t="shared" si="20"/>
        <v>1.1089071085482887E-6</v>
      </c>
      <c r="F53" s="67">
        <f t="shared" si="21"/>
        <v>53.672719475425026</v>
      </c>
      <c r="G53" s="69">
        <f t="shared" si="22"/>
        <v>157.94348259278112</v>
      </c>
      <c r="H53" s="69">
        <f t="shared" si="23"/>
        <v>3.3188575775668042E-2</v>
      </c>
      <c r="I53" s="69">
        <f t="shared" si="24"/>
        <v>8.8316789345639251</v>
      </c>
      <c r="J53" s="69">
        <f t="shared" si="25"/>
        <v>2.8829913201531774</v>
      </c>
      <c r="K53" s="69">
        <f t="shared" si="26"/>
        <v>9.7935115509541124E-6</v>
      </c>
      <c r="L53" s="69">
        <f t="shared" si="27"/>
        <v>20373519.813645963</v>
      </c>
      <c r="M53" s="69">
        <v>0.5</v>
      </c>
      <c r="N53" s="69">
        <f t="shared" si="5"/>
        <v>0.90702361207611237</v>
      </c>
      <c r="O53" s="69">
        <f t="shared" si="28"/>
        <v>1.8140472241522247</v>
      </c>
      <c r="P53" s="69">
        <f t="shared" si="29"/>
        <v>2.8829913201531774</v>
      </c>
      <c r="Q53" s="69">
        <f t="shared" si="6"/>
        <v>5.0169417017998246</v>
      </c>
      <c r="R53" s="69">
        <f t="shared" si="30"/>
        <v>3.3829913201531774</v>
      </c>
      <c r="S53" s="69">
        <f t="shared" si="7"/>
        <v>9.5334737997270871</v>
      </c>
      <c r="T53" s="69">
        <f t="shared" si="31"/>
        <v>0.95463304972255159</v>
      </c>
      <c r="U53" s="69">
        <f t="shared" si="32"/>
        <v>1.9913432523004555E-9</v>
      </c>
      <c r="V53" s="67">
        <f t="shared" si="33"/>
        <v>1.1178863412626601E-8</v>
      </c>
      <c r="W53" s="7">
        <f t="shared" si="34"/>
        <v>0.42206004264796826</v>
      </c>
    </row>
    <row r="54" spans="2:23">
      <c r="B54" s="41">
        <f t="shared" si="19"/>
        <v>35</v>
      </c>
      <c r="C54" s="66">
        <f t="shared" si="0"/>
        <v>1.6274794969972817E-3</v>
      </c>
      <c r="D54" s="68">
        <v>5.9999999999999997E-7</v>
      </c>
      <c r="E54" s="67">
        <f t="shared" si="20"/>
        <v>1.1196738703293359E-6</v>
      </c>
      <c r="F54" s="67">
        <f t="shared" si="21"/>
        <v>52.645450818019533</v>
      </c>
      <c r="G54" s="69">
        <f t="shared" si="22"/>
        <v>157.94348259278112</v>
      </c>
      <c r="H54" s="69">
        <f t="shared" si="23"/>
        <v>3.3814284797400555E-2</v>
      </c>
      <c r="I54" s="69">
        <f t="shared" si="24"/>
        <v>8.7502386638840282</v>
      </c>
      <c r="J54" s="69">
        <f t="shared" si="25"/>
        <v>2.8835711166149016</v>
      </c>
      <c r="K54" s="69">
        <f t="shared" si="26"/>
        <v>9.7974135910964257E-6</v>
      </c>
      <c r="L54" s="69">
        <f t="shared" si="27"/>
        <v>20959167.672492415</v>
      </c>
      <c r="M54" s="69">
        <v>0.5</v>
      </c>
      <c r="N54" s="69">
        <f t="shared" si="5"/>
        <v>0.90702361207611237</v>
      </c>
      <c r="O54" s="69">
        <f t="shared" si="28"/>
        <v>1.8140472241522247</v>
      </c>
      <c r="P54" s="69">
        <f t="shared" si="29"/>
        <v>2.8835711166149016</v>
      </c>
      <c r="Q54" s="69">
        <f t="shared" si="6"/>
        <v>5.0204712248179231</v>
      </c>
      <c r="R54" s="69">
        <f t="shared" si="30"/>
        <v>3.3835711166149016</v>
      </c>
      <c r="S54" s="69">
        <f t="shared" si="7"/>
        <v>9.5409494594837767</v>
      </c>
      <c r="T54" s="69">
        <f t="shared" si="31"/>
        <v>0.95455614014014889</v>
      </c>
      <c r="U54" s="69">
        <f t="shared" si="32"/>
        <v>2.0492366035167518E-9</v>
      </c>
      <c r="V54" s="67">
        <f t="shared" si="33"/>
        <v>1.1396996144529766E-8</v>
      </c>
      <c r="W54" s="7">
        <f t="shared" si="34"/>
        <v>0.42403416691135976</v>
      </c>
    </row>
    <row r="55" spans="2:23">
      <c r="B55" s="41">
        <f t="shared" si="19"/>
        <v>36</v>
      </c>
      <c r="C55" s="66">
        <f t="shared" si="0"/>
        <v>1.6739789111972036E-3</v>
      </c>
      <c r="D55" s="68">
        <v>5.9999999999999997E-7</v>
      </c>
      <c r="E55" s="67">
        <f t="shared" si="20"/>
        <v>1.1302374552298793E-6</v>
      </c>
      <c r="F55" s="67">
        <f t="shared" si="21"/>
        <v>51.665964921082825</v>
      </c>
      <c r="G55" s="69">
        <f t="shared" si="22"/>
        <v>157.94348259278112</v>
      </c>
      <c r="H55" s="69">
        <f t="shared" si="23"/>
        <v>3.4433264124237882E-2</v>
      </c>
      <c r="I55" s="69">
        <f t="shared" si="24"/>
        <v>8.6718626495020636</v>
      </c>
      <c r="J55" s="69">
        <f t="shared" si="25"/>
        <v>2.8841342666702339</v>
      </c>
      <c r="K55" s="69">
        <f t="shared" si="26"/>
        <v>9.8012639730762501E-6</v>
      </c>
      <c r="L55" s="69">
        <f t="shared" si="27"/>
        <v>21544190.069695923</v>
      </c>
      <c r="M55" s="69">
        <v>0.5</v>
      </c>
      <c r="N55" s="69">
        <f t="shared" si="5"/>
        <v>0.90702361207611237</v>
      </c>
      <c r="O55" s="69">
        <f t="shared" si="28"/>
        <v>1.8140472241522247</v>
      </c>
      <c r="P55" s="69">
        <f t="shared" si="29"/>
        <v>2.8841342666702339</v>
      </c>
      <c r="Q55" s="69">
        <f t="shared" si="6"/>
        <v>5.0239022717503987</v>
      </c>
      <c r="R55" s="69">
        <f t="shared" si="30"/>
        <v>3.3841342666702339</v>
      </c>
      <c r="S55" s="69">
        <f t="shared" si="7"/>
        <v>9.5482168963286487</v>
      </c>
      <c r="T55" s="69">
        <f t="shared" si="31"/>
        <v>0.95448145653091565</v>
      </c>
      <c r="U55" s="69">
        <f t="shared" si="32"/>
        <v>2.1070988425513097E-9</v>
      </c>
      <c r="V55" s="67">
        <f t="shared" si="33"/>
        <v>1.1613060956404666E-8</v>
      </c>
      <c r="W55" s="7">
        <f t="shared" si="34"/>
        <v>0.42596027765608652</v>
      </c>
    </row>
    <row r="56" spans="2:23">
      <c r="B56" s="41">
        <f t="shared" si="19"/>
        <v>37</v>
      </c>
      <c r="C56" s="66">
        <f t="shared" si="0"/>
        <v>1.7204783253971262E-3</v>
      </c>
      <c r="D56" s="68">
        <v>5.9999999999999997E-7</v>
      </c>
      <c r="E56" s="67">
        <f t="shared" si="20"/>
        <v>1.1406071854328434E-6</v>
      </c>
      <c r="F56" s="67">
        <f t="shared" si="21"/>
        <v>50.730802129602701</v>
      </c>
      <c r="G56" s="69">
        <f t="shared" si="22"/>
        <v>157.94348259278112</v>
      </c>
      <c r="H56" s="69">
        <f t="shared" si="23"/>
        <v>3.5045756100632604E-2</v>
      </c>
      <c r="I56" s="69">
        <f t="shared" si="24"/>
        <v>8.596355597960299</v>
      </c>
      <c r="J56" s="69">
        <f t="shared" si="25"/>
        <v>2.884681682717821</v>
      </c>
      <c r="K56" s="69">
        <f t="shared" si="26"/>
        <v>9.805064963569365E-6</v>
      </c>
      <c r="L56" s="69">
        <f t="shared" si="27"/>
        <v>22128593.960763559</v>
      </c>
      <c r="M56" s="69">
        <v>0.5</v>
      </c>
      <c r="N56" s="69">
        <f t="shared" si="5"/>
        <v>0.90702361207611237</v>
      </c>
      <c r="O56" s="69">
        <f t="shared" si="28"/>
        <v>1.8140472241522247</v>
      </c>
      <c r="P56" s="69">
        <f t="shared" si="29"/>
        <v>2.884681682717821</v>
      </c>
      <c r="Q56" s="69">
        <f t="shared" si="6"/>
        <v>5.0272401607226369</v>
      </c>
      <c r="R56" s="69">
        <f t="shared" si="30"/>
        <v>3.384681682717821</v>
      </c>
      <c r="S56" s="69">
        <f t="shared" si="7"/>
        <v>9.5552873453783835</v>
      </c>
      <c r="T56" s="69">
        <f t="shared" si="31"/>
        <v>0.95440887637109062</v>
      </c>
      <c r="U56" s="69">
        <f t="shared" si="32"/>
        <v>2.1649303079264313E-9</v>
      </c>
      <c r="V56" s="67">
        <f t="shared" si="33"/>
        <v>1.1827134104191207E-8</v>
      </c>
      <c r="W56" s="7">
        <f t="shared" si="34"/>
        <v>0.4278408019263622</v>
      </c>
    </row>
    <row r="57" spans="2:23">
      <c r="B57" s="41">
        <f t="shared" si="19"/>
        <v>38</v>
      </c>
      <c r="C57" s="66">
        <f t="shared" si="0"/>
        <v>1.7669777395970484E-3</v>
      </c>
      <c r="D57" s="68">
        <v>5.9999999999999997E-7</v>
      </c>
      <c r="E57" s="67">
        <f t="shared" si="20"/>
        <v>1.1507917170488695E-6</v>
      </c>
      <c r="F57" s="67">
        <f t="shared" si="21"/>
        <v>49.83683811747423</v>
      </c>
      <c r="G57" s="69">
        <f t="shared" si="22"/>
        <v>157.94348259278112</v>
      </c>
      <c r="H57" s="69">
        <f t="shared" si="23"/>
        <v>3.5651987991645033E-2</v>
      </c>
      <c r="I57" s="69">
        <f t="shared" si="24"/>
        <v>8.5235395095272715</v>
      </c>
      <c r="J57" s="69">
        <f t="shared" si="25"/>
        <v>2.8852142041297677</v>
      </c>
      <c r="K57" s="69">
        <f t="shared" si="26"/>
        <v>9.8088186675027683E-6</v>
      </c>
      <c r="L57" s="69">
        <f t="shared" si="27"/>
        <v>22712386.055541374</v>
      </c>
      <c r="M57" s="69">
        <v>0.5</v>
      </c>
      <c r="N57" s="69">
        <f t="shared" si="5"/>
        <v>0.90702361207611237</v>
      </c>
      <c r="O57" s="69">
        <f t="shared" si="28"/>
        <v>1.8140472241522247</v>
      </c>
      <c r="P57" s="69">
        <f t="shared" si="29"/>
        <v>2.8852142041297677</v>
      </c>
      <c r="Q57" s="69">
        <f t="shared" si="6"/>
        <v>5.0304897882810913</v>
      </c>
      <c r="R57" s="69">
        <f t="shared" si="30"/>
        <v>3.3852142041297677</v>
      </c>
      <c r="S57" s="69">
        <f t="shared" si="7"/>
        <v>9.5621711516203707</v>
      </c>
      <c r="T57" s="69">
        <f t="shared" si="31"/>
        <v>0.95433828697063694</v>
      </c>
      <c r="U57" s="69">
        <f t="shared" si="32"/>
        <v>2.2227313259586397E-9</v>
      </c>
      <c r="V57" s="67">
        <f t="shared" si="33"/>
        <v>1.2039287054802595E-8</v>
      </c>
      <c r="W57" s="7">
        <f t="shared" si="34"/>
        <v>0.42967798266151125</v>
      </c>
    </row>
    <row r="58" spans="2:23">
      <c r="B58" s="41">
        <f t="shared" si="19"/>
        <v>39</v>
      </c>
      <c r="C58" s="66">
        <f t="shared" si="0"/>
        <v>1.8134771537969708E-3</v>
      </c>
      <c r="D58" s="68">
        <v>5.9999999999999997E-7</v>
      </c>
      <c r="E58" s="67">
        <f t="shared" si="20"/>
        <v>1.160799103851212E-6</v>
      </c>
      <c r="F58" s="67">
        <f t="shared" si="21"/>
        <v>48.98124358598303</v>
      </c>
      <c r="G58" s="69">
        <f t="shared" si="22"/>
        <v>157.94348259278112</v>
      </c>
      <c r="H58" s="69">
        <f t="shared" si="23"/>
        <v>3.6252173294235392E-2</v>
      </c>
      <c r="I58" s="69">
        <f t="shared" si="24"/>
        <v>8.4532517393659319</v>
      </c>
      <c r="J58" s="69">
        <f t="shared" si="25"/>
        <v>2.8857326048394798</v>
      </c>
      <c r="K58" s="69">
        <f t="shared" si="26"/>
        <v>9.8125270436846724E-6</v>
      </c>
      <c r="L58" s="69">
        <f t="shared" si="27"/>
        <v>23295572.833248485</v>
      </c>
      <c r="M58" s="69">
        <v>0.5</v>
      </c>
      <c r="N58" s="69">
        <f t="shared" si="5"/>
        <v>0.90702361207611237</v>
      </c>
      <c r="O58" s="69">
        <f t="shared" si="28"/>
        <v>1.8140472241522247</v>
      </c>
      <c r="P58" s="69">
        <f t="shared" si="29"/>
        <v>2.8857326048394798</v>
      </c>
      <c r="Q58" s="69">
        <f t="shared" si="6"/>
        <v>5.0336556728871997</v>
      </c>
      <c r="R58" s="69">
        <f t="shared" si="30"/>
        <v>3.3857326048394798</v>
      </c>
      <c r="S58" s="69">
        <f t="shared" si="7"/>
        <v>9.5688778617084527</v>
      </c>
      <c r="T58" s="69">
        <f t="shared" si="31"/>
        <v>0.9542695844493515</v>
      </c>
      <c r="U58" s="69">
        <f t="shared" si="32"/>
        <v>2.2805022115175417E-9</v>
      </c>
      <c r="V58" s="67">
        <f t="shared" si="33"/>
        <v>1.2249586904561608E-8</v>
      </c>
      <c r="W58" s="7">
        <f t="shared" si="34"/>
        <v>0.43147389708747874</v>
      </c>
    </row>
    <row r="59" spans="2:23">
      <c r="B59" s="41">
        <f t="shared" si="19"/>
        <v>40</v>
      </c>
      <c r="C59" s="66">
        <f t="shared" si="0"/>
        <v>1.859976567996893E-3</v>
      </c>
      <c r="D59" s="68">
        <v>5.9999999999999997E-7</v>
      </c>
      <c r="E59" s="67">
        <f t="shared" si="20"/>
        <v>1.1706368534456156E-6</v>
      </c>
      <c r="F59" s="67">
        <f t="shared" si="21"/>
        <v>48.161449696278197</v>
      </c>
      <c r="G59" s="69">
        <f t="shared" si="22"/>
        <v>157.94348259278112</v>
      </c>
      <c r="H59" s="69">
        <f t="shared" si="23"/>
        <v>3.6846512903830293E-2</v>
      </c>
      <c r="I59" s="69">
        <f t="shared" si="24"/>
        <v>8.3853433194604214</v>
      </c>
      <c r="J59" s="69">
        <f t="shared" si="25"/>
        <v>2.8862375999689847</v>
      </c>
      <c r="K59" s="69">
        <f t="shared" si="26"/>
        <v>9.8161919185543609E-6</v>
      </c>
      <c r="L59" s="69">
        <f t="shared" si="27"/>
        <v>23878160.556222595</v>
      </c>
      <c r="M59" s="69">
        <v>0.5</v>
      </c>
      <c r="N59" s="69">
        <f t="shared" si="5"/>
        <v>0.90702361207611237</v>
      </c>
      <c r="O59" s="69">
        <f t="shared" si="28"/>
        <v>1.8140472241522247</v>
      </c>
      <c r="P59" s="69">
        <f t="shared" si="29"/>
        <v>2.8862375999689847</v>
      </c>
      <c r="Q59" s="69">
        <f t="shared" si="6"/>
        <v>5.0367419929363129</v>
      </c>
      <c r="R59" s="69">
        <f t="shared" si="30"/>
        <v>3.3862375999689847</v>
      </c>
      <c r="S59" s="69">
        <f t="shared" si="7"/>
        <v>9.5754163042070459</v>
      </c>
      <c r="T59" s="69">
        <f t="shared" si="31"/>
        <v>0.95420267284281812</v>
      </c>
      <c r="U59" s="69">
        <f t="shared" si="32"/>
        <v>2.3382432687188481E-9</v>
      </c>
      <c r="V59" s="67">
        <f t="shared" si="33"/>
        <v>1.2458096751318652E-8</v>
      </c>
      <c r="W59" s="7">
        <f t="shared" si="34"/>
        <v>0.43323047285108324</v>
      </c>
    </row>
    <row r="60" spans="2:23">
      <c r="B60" s="41">
        <f t="shared" si="19"/>
        <v>41</v>
      </c>
      <c r="C60" s="66">
        <f t="shared" si="0"/>
        <v>1.9064759821968153E-3</v>
      </c>
      <c r="D60" s="68">
        <v>5.9999999999999997E-7</v>
      </c>
      <c r="E60" s="67">
        <f t="shared" si="20"/>
        <v>1.1803119769385152E-6</v>
      </c>
      <c r="F60" s="67">
        <f t="shared" si="21"/>
        <v>47.375118299545846</v>
      </c>
      <c r="G60" s="69">
        <f t="shared" si="22"/>
        <v>157.94348259278112</v>
      </c>
      <c r="H60" s="69">
        <f t="shared" si="23"/>
        <v>3.743519615535084E-2</v>
      </c>
      <c r="I60" s="69">
        <f t="shared" si="24"/>
        <v>8.3196775006812658</v>
      </c>
      <c r="J60" s="69">
        <f t="shared" si="25"/>
        <v>2.886729851638044</v>
      </c>
      <c r="K60" s="69">
        <f t="shared" si="26"/>
        <v>9.8198149983199895E-6</v>
      </c>
      <c r="L60" s="69">
        <f t="shared" si="27"/>
        <v>24460155.282517701</v>
      </c>
      <c r="M60" s="69">
        <v>0.5</v>
      </c>
      <c r="N60" s="69">
        <f t="shared" si="5"/>
        <v>0.90702361207611237</v>
      </c>
      <c r="O60" s="69">
        <f t="shared" si="28"/>
        <v>1.8140472241522247</v>
      </c>
      <c r="P60" s="69">
        <f t="shared" si="29"/>
        <v>2.886729851638044</v>
      </c>
      <c r="Q60" s="69">
        <f t="shared" si="6"/>
        <v>5.039752620109109</v>
      </c>
      <c r="R60" s="69">
        <f t="shared" si="30"/>
        <v>3.386729851638044</v>
      </c>
      <c r="S60" s="69">
        <f t="shared" si="7"/>
        <v>9.5817946599871409</v>
      </c>
      <c r="T60" s="69">
        <f t="shared" si="31"/>
        <v>0.95413746331891225</v>
      </c>
      <c r="U60" s="69">
        <f t="shared" si="32"/>
        <v>2.3959547915587869E-9</v>
      </c>
      <c r="V60" s="67">
        <f t="shared" si="33"/>
        <v>1.2664876026404599E-8</v>
      </c>
      <c r="W60" s="7">
        <f t="shared" si="34"/>
        <v>0.43494950222307655</v>
      </c>
    </row>
    <row r="61" spans="2:23">
      <c r="B61" s="41">
        <f t="shared" si="19"/>
        <v>42</v>
      </c>
      <c r="C61" s="66">
        <f t="shared" si="0"/>
        <v>1.9529753963967377E-3</v>
      </c>
      <c r="D61" s="68">
        <v>5.9999999999999997E-7</v>
      </c>
      <c r="E61" s="67">
        <f t="shared" si="20"/>
        <v>1.1898310329953278E-6</v>
      </c>
      <c r="F61" s="67">
        <f t="shared" si="21"/>
        <v>46.620116200208507</v>
      </c>
      <c r="G61" s="69">
        <f t="shared" si="22"/>
        <v>157.94348259278112</v>
      </c>
      <c r="H61" s="69">
        <f t="shared" si="23"/>
        <v>3.8018401754941311E-2</v>
      </c>
      <c r="I61" s="69">
        <f t="shared" si="24"/>
        <v>8.2561284815196085</v>
      </c>
      <c r="J61" s="69">
        <f t="shared" si="25"/>
        <v>2.8872099740733992</v>
      </c>
      <c r="K61" s="69">
        <f t="shared" si="26"/>
        <v>9.8233978797086238E-6</v>
      </c>
      <c r="L61" s="69">
        <f t="shared" si="27"/>
        <v>25041562.877475467</v>
      </c>
      <c r="M61" s="69">
        <v>0.5</v>
      </c>
      <c r="N61" s="69">
        <f t="shared" si="5"/>
        <v>0.90702361207611237</v>
      </c>
      <c r="O61" s="69">
        <f t="shared" si="28"/>
        <v>1.8140472241522247</v>
      </c>
      <c r="P61" s="69">
        <f t="shared" si="29"/>
        <v>2.8872099740733992</v>
      </c>
      <c r="Q61" s="69">
        <f t="shared" si="6"/>
        <v>5.0426911487274282</v>
      </c>
      <c r="R61" s="69">
        <f t="shared" si="30"/>
        <v>3.3872099740733992</v>
      </c>
      <c r="S61" s="69">
        <f t="shared" si="7"/>
        <v>9.5880205241915952</v>
      </c>
      <c r="T61" s="69">
        <f t="shared" si="31"/>
        <v>0.95407387348884121</v>
      </c>
      <c r="U61" s="69">
        <f t="shared" si="32"/>
        <v>2.4536370644961476E-9</v>
      </c>
      <c r="V61" s="67">
        <f t="shared" si="33"/>
        <v>1.2869980791624807E-8</v>
      </c>
      <c r="W61" s="7">
        <f t="shared" si="34"/>
        <v>0.43663265464222306</v>
      </c>
    </row>
    <row r="62" spans="2:23">
      <c r="B62" s="41">
        <f t="shared" si="19"/>
        <v>43</v>
      </c>
      <c r="C62" s="66">
        <f t="shared" si="0"/>
        <v>1.9994748105966603E-3</v>
      </c>
      <c r="D62" s="68">
        <v>5.9999999999999997E-7</v>
      </c>
      <c r="E62" s="67">
        <f t="shared" si="20"/>
        <v>1.1992001670401294E-6</v>
      </c>
      <c r="F62" s="67">
        <f t="shared" si="21"/>
        <v>45.894492824360555</v>
      </c>
      <c r="G62" s="69">
        <f t="shared" si="22"/>
        <v>157.94348259278112</v>
      </c>
      <c r="H62" s="69">
        <f t="shared" si="23"/>
        <v>3.8596298616203027E-2</v>
      </c>
      <c r="I62" s="69">
        <f t="shared" si="24"/>
        <v>8.1945802957746814</v>
      </c>
      <c r="J62" s="69">
        <f t="shared" si="25"/>
        <v>2.8876785381168606</v>
      </c>
      <c r="K62" s="69">
        <f t="shared" si="26"/>
        <v>9.8269420595167503E-6</v>
      </c>
      <c r="L62" s="69">
        <f t="shared" si="27"/>
        <v>25622389.024376824</v>
      </c>
      <c r="M62" s="69">
        <v>0.5</v>
      </c>
      <c r="N62" s="69">
        <f t="shared" si="5"/>
        <v>0.90702361207611237</v>
      </c>
      <c r="O62" s="69">
        <f t="shared" si="28"/>
        <v>1.8140472241522247</v>
      </c>
      <c r="P62" s="69">
        <f t="shared" si="29"/>
        <v>2.8876785381168606</v>
      </c>
      <c r="Q62" s="69">
        <f t="shared" si="6"/>
        <v>5.0455609216755377</v>
      </c>
      <c r="R62" s="69">
        <f t="shared" si="30"/>
        <v>3.3876785381168606</v>
      </c>
      <c r="S62" s="69">
        <f t="shared" si="7"/>
        <v>9.594100960952721</v>
      </c>
      <c r="T62" s="69">
        <f t="shared" si="31"/>
        <v>0.95401182679940677</v>
      </c>
      <c r="U62" s="69">
        <f t="shared" si="32"/>
        <v>2.511290362987545E-9</v>
      </c>
      <c r="V62" s="67">
        <f t="shared" si="33"/>
        <v>1.3073464005718857E-8</v>
      </c>
      <c r="W62" s="7">
        <f t="shared" si="34"/>
        <v>0.43828148782872728</v>
      </c>
    </row>
    <row r="63" spans="2:23">
      <c r="B63" s="41">
        <f t="shared" si="19"/>
        <v>44</v>
      </c>
      <c r="C63" s="66">
        <f t="shared" si="0"/>
        <v>2.0459742247965823E-3</v>
      </c>
      <c r="D63" s="68">
        <v>5.9999999999999997E-7</v>
      </c>
      <c r="E63" s="67">
        <f t="shared" si="20"/>
        <v>1.2084251462323207E-6</v>
      </c>
      <c r="F63" s="67">
        <f t="shared" si="21"/>
        <v>45.196460775472623</v>
      </c>
      <c r="G63" s="69">
        <f t="shared" si="22"/>
        <v>157.94348259278112</v>
      </c>
      <c r="H63" s="69">
        <f t="shared" si="23"/>
        <v>3.9169046612711367E-2</v>
      </c>
      <c r="I63" s="69">
        <f t="shared" si="24"/>
        <v>8.1349258361348884</v>
      </c>
      <c r="J63" s="69">
        <f t="shared" si="25"/>
        <v>2.8881360752152681</v>
      </c>
      <c r="K63" s="69">
        <f t="shared" si="26"/>
        <v>9.8304489431203864E-6</v>
      </c>
      <c r="L63" s="69">
        <f t="shared" si="27"/>
        <v>26202639.234266944</v>
      </c>
      <c r="M63" s="69">
        <v>0.5</v>
      </c>
      <c r="N63" s="69">
        <f t="shared" si="5"/>
        <v>0.90702361207611237</v>
      </c>
      <c r="O63" s="69">
        <f t="shared" si="28"/>
        <v>1.8140472241522247</v>
      </c>
      <c r="P63" s="69">
        <f t="shared" si="29"/>
        <v>2.8881360752152681</v>
      </c>
      <c r="Q63" s="69">
        <f t="shared" si="6"/>
        <v>5.0483650533589035</v>
      </c>
      <c r="R63" s="69">
        <f t="shared" si="30"/>
        <v>3.3881360752152681</v>
      </c>
      <c r="S63" s="69">
        <f t="shared" si="7"/>
        <v>9.6000425518586816</v>
      </c>
      <c r="T63" s="69">
        <f t="shared" si="31"/>
        <v>0.95395125199520336</v>
      </c>
      <c r="U63" s="69">
        <f t="shared" si="32"/>
        <v>2.5689149539805783E-9</v>
      </c>
      <c r="V63" s="67">
        <f t="shared" si="33"/>
        <v>1.3275375764060052E-8</v>
      </c>
      <c r="W63" s="7">
        <f t="shared" si="34"/>
        <v>0.43989745765937366</v>
      </c>
    </row>
    <row r="64" spans="2:23">
      <c r="B64" s="41">
        <f t="shared" si="19"/>
        <v>45</v>
      </c>
      <c r="C64" s="66">
        <f t="shared" si="0"/>
        <v>2.0924736389965047E-3</v>
      </c>
      <c r="D64" s="68">
        <v>5.9999999999999997E-7</v>
      </c>
      <c r="E64" s="67">
        <f t="shared" si="20"/>
        <v>1.2175113907603061E-6</v>
      </c>
      <c r="F64" s="67">
        <f t="shared" si="21"/>
        <v>44.524378847980422</v>
      </c>
      <c r="G64" s="69">
        <f t="shared" si="22"/>
        <v>157.94348259278112</v>
      </c>
      <c r="H64" s="69">
        <f t="shared" si="23"/>
        <v>3.9736797256909234E-2</v>
      </c>
      <c r="I64" s="69">
        <f t="shared" si="24"/>
        <v>8.0770659943792502</v>
      </c>
      <c r="J64" s="69">
        <f t="shared" si="25"/>
        <v>2.8885830809621122</v>
      </c>
      <c r="K64" s="69">
        <f t="shared" si="26"/>
        <v>9.8339198520794555E-6</v>
      </c>
      <c r="L64" s="69">
        <f t="shared" si="27"/>
        <v>26782318.855035104</v>
      </c>
      <c r="M64" s="69">
        <v>0.5</v>
      </c>
      <c r="N64" s="69">
        <f t="shared" si="5"/>
        <v>0.90702361207611237</v>
      </c>
      <c r="O64" s="69">
        <f t="shared" si="28"/>
        <v>1.8140472241522247</v>
      </c>
      <c r="P64" s="69">
        <f t="shared" si="29"/>
        <v>2.8885830809621122</v>
      </c>
      <c r="Q64" s="69">
        <f t="shared" si="6"/>
        <v>5.0511064500977403</v>
      </c>
      <c r="R64" s="69">
        <f t="shared" si="30"/>
        <v>3.3885830809621122</v>
      </c>
      <c r="S64" s="69">
        <f t="shared" si="7"/>
        <v>9.6058514390062975</v>
      </c>
      <c r="T64" s="69">
        <f t="shared" si="31"/>
        <v>0.95389208264135816</v>
      </c>
      <c r="U64" s="69">
        <f t="shared" si="32"/>
        <v>2.6265110963691505E-9</v>
      </c>
      <c r="V64" s="67">
        <f t="shared" si="33"/>
        <v>1.3475763514828134E-8</v>
      </c>
      <c r="W64" s="7">
        <f t="shared" si="34"/>
        <v>0.44148192696712674</v>
      </c>
    </row>
    <row r="65" spans="2:23">
      <c r="B65" s="41">
        <f t="shared" si="19"/>
        <v>46</v>
      </c>
      <c r="C65" s="66">
        <f t="shared" si="0"/>
        <v>2.138973053196427E-3</v>
      </c>
      <c r="D65" s="68">
        <v>5.9999999999999997E-7</v>
      </c>
      <c r="E65" s="67">
        <f t="shared" si="20"/>
        <v>1.2264640019127011E-6</v>
      </c>
      <c r="F65" s="67">
        <f t="shared" si="21"/>
        <v>43.876737141210782</v>
      </c>
      <c r="G65" s="69">
        <f t="shared" si="22"/>
        <v>157.94348259278112</v>
      </c>
      <c r="H65" s="69">
        <f t="shared" si="23"/>
        <v>4.0299694314053384E-2</v>
      </c>
      <c r="I65" s="69">
        <f t="shared" si="24"/>
        <v>8.0209089020220006</v>
      </c>
      <c r="J65" s="69">
        <f t="shared" si="25"/>
        <v>2.8890200182499712</v>
      </c>
      <c r="K65" s="69">
        <f t="shared" si="26"/>
        <v>9.8373560309511121E-6</v>
      </c>
      <c r="L65" s="69">
        <f t="shared" si="27"/>
        <v>27361433.079821609</v>
      </c>
      <c r="M65" s="69">
        <v>0.5</v>
      </c>
      <c r="N65" s="69">
        <f t="shared" si="5"/>
        <v>0.90702361207611237</v>
      </c>
      <c r="O65" s="69">
        <f t="shared" si="28"/>
        <v>1.8140472241522247</v>
      </c>
      <c r="P65" s="69">
        <f t="shared" si="29"/>
        <v>2.8890200182499712</v>
      </c>
      <c r="Q65" s="69">
        <f t="shared" si="6"/>
        <v>5.053787828292192</v>
      </c>
      <c r="R65" s="69">
        <f t="shared" si="30"/>
        <v>3.3890200182499712</v>
      </c>
      <c r="S65" s="69">
        <f t="shared" si="7"/>
        <v>9.6115333633510378</v>
      </c>
      <c r="T65" s="69">
        <f t="shared" si="31"/>
        <v>0.95383425669881006</v>
      </c>
      <c r="U65" s="69">
        <f t="shared" si="32"/>
        <v>2.6840790414146608E-9</v>
      </c>
      <c r="V65" s="67">
        <f t="shared" si="33"/>
        <v>1.36746722544338E-8</v>
      </c>
      <c r="W65" s="7">
        <f t="shared" si="34"/>
        <v>0.44303617340345181</v>
      </c>
    </row>
    <row r="66" spans="2:23">
      <c r="B66" s="41">
        <f t="shared" si="19"/>
        <v>47</v>
      </c>
      <c r="C66" s="66">
        <f t="shared" si="0"/>
        <v>2.1854724673963494E-3</v>
      </c>
      <c r="D66" s="68">
        <v>5.9999999999999997E-7</v>
      </c>
      <c r="E66" s="67">
        <f t="shared" si="20"/>
        <v>1.2352877873213697E-6</v>
      </c>
      <c r="F66" s="67">
        <f t="shared" si="21"/>
        <v>43.25214397463035</v>
      </c>
      <c r="G66" s="69">
        <f t="shared" si="22"/>
        <v>157.94348259278112</v>
      </c>
      <c r="H66" s="69">
        <f t="shared" si="23"/>
        <v>4.085787435870529E-2</v>
      </c>
      <c r="I66" s="69">
        <f t="shared" si="24"/>
        <v>7.9663692577653569</v>
      </c>
      <c r="J66" s="69">
        <f t="shared" si="25"/>
        <v>2.8894473200839559</v>
      </c>
      <c r="K66" s="69">
        <f t="shared" si="26"/>
        <v>9.8407586534099492E-6</v>
      </c>
      <c r="L66" s="69">
        <f t="shared" si="27"/>
        <v>27939986.954815321</v>
      </c>
      <c r="M66" s="69">
        <v>0.5</v>
      </c>
      <c r="N66" s="69">
        <f t="shared" si="5"/>
        <v>0.90702361207611237</v>
      </c>
      <c r="O66" s="69">
        <f t="shared" si="28"/>
        <v>1.8140472241522247</v>
      </c>
      <c r="P66" s="69">
        <f t="shared" si="29"/>
        <v>2.8894473200839559</v>
      </c>
      <c r="Q66" s="69">
        <f t="shared" si="6"/>
        <v>5.0564117306451823</v>
      </c>
      <c r="R66" s="69">
        <f t="shared" si="30"/>
        <v>3.3894473200839559</v>
      </c>
      <c r="S66" s="69">
        <f t="shared" si="7"/>
        <v>9.6170936989579019</v>
      </c>
      <c r="T66" s="69">
        <f t="shared" si="31"/>
        <v>0.95377771614532247</v>
      </c>
      <c r="U66" s="69">
        <f t="shared" si="32"/>
        <v>2.7416190331362693E-9</v>
      </c>
      <c r="V66" s="67">
        <f t="shared" si="33"/>
        <v>1.3872144704593868E-8</v>
      </c>
      <c r="W66" s="7">
        <f t="shared" si="34"/>
        <v>0.4445613964812149</v>
      </c>
    </row>
    <row r="67" spans="2:23">
      <c r="B67" s="41">
        <f t="shared" si="19"/>
        <v>48</v>
      </c>
      <c r="C67" s="66">
        <f t="shared" si="0"/>
        <v>2.2319718815962718E-3</v>
      </c>
      <c r="D67" s="68">
        <v>5.9999999999999997E-7</v>
      </c>
      <c r="E67" s="67">
        <f t="shared" si="20"/>
        <v>1.2439872837149534E-6</v>
      </c>
      <c r="F67" s="67">
        <f t="shared" si="21"/>
        <v>42.6493143533393</v>
      </c>
      <c r="G67" s="69">
        <f t="shared" si="22"/>
        <v>157.94348259278112</v>
      </c>
      <c r="H67" s="69">
        <f t="shared" si="23"/>
        <v>4.1411467280248644E-2</v>
      </c>
      <c r="I67" s="69">
        <f t="shared" si="24"/>
        <v>7.9133677302241345</v>
      </c>
      <c r="J67" s="69">
        <f t="shared" si="25"/>
        <v>2.8898653920990149</v>
      </c>
      <c r="K67" s="69">
        <f t="shared" si="26"/>
        <v>9.844128827759088E-6</v>
      </c>
      <c r="L67" s="69">
        <f t="shared" si="27"/>
        <v>28517985.386498116</v>
      </c>
      <c r="M67" s="69">
        <v>0.5</v>
      </c>
      <c r="N67" s="69">
        <f t="shared" si="5"/>
        <v>0.90702361207611237</v>
      </c>
      <c r="O67" s="69">
        <f t="shared" si="28"/>
        <v>1.8140472241522247</v>
      </c>
      <c r="P67" s="69">
        <f t="shared" si="29"/>
        <v>2.8898653920990149</v>
      </c>
      <c r="Q67" s="69">
        <f t="shared" si="6"/>
        <v>5.0589805406873722</v>
      </c>
      <c r="R67" s="69">
        <f t="shared" si="30"/>
        <v>3.3898653920990149</v>
      </c>
      <c r="S67" s="69">
        <f t="shared" si="7"/>
        <v>9.622537483668653</v>
      </c>
      <c r="T67" s="69">
        <f t="shared" si="31"/>
        <v>0.95372240663646357</v>
      </c>
      <c r="U67" s="69">
        <f t="shared" si="32"/>
        <v>2.7991313086731786E-9</v>
      </c>
      <c r="V67" s="67">
        <f t="shared" si="33"/>
        <v>1.406822147313189E-8</v>
      </c>
      <c r="W67" s="7">
        <f t="shared" si="34"/>
        <v>0.4460587238990632</v>
      </c>
    </row>
    <row r="68" spans="2:23">
      <c r="B68" s="41">
        <f t="shared" si="19"/>
        <v>49</v>
      </c>
      <c r="C68" s="66">
        <f t="shared" si="0"/>
        <v>2.2784712957961942E-3</v>
      </c>
      <c r="D68" s="68">
        <v>5.9999999999999997E-7</v>
      </c>
      <c r="E68" s="67">
        <f t="shared" si="20"/>
        <v>1.2525667774749068E-6</v>
      </c>
      <c r="F68" s="67">
        <f t="shared" si="21"/>
        <v>42.067059772148973</v>
      </c>
      <c r="G68" s="69">
        <f t="shared" si="22"/>
        <v>157.94348259278112</v>
      </c>
      <c r="H68" s="69">
        <f t="shared" si="23"/>
        <v>4.196059674306956E-2</v>
      </c>
      <c r="I68" s="69">
        <f t="shared" si="24"/>
        <v>7.8618304261240146</v>
      </c>
      <c r="J68" s="69">
        <f t="shared" si="25"/>
        <v>2.8902746148177028</v>
      </c>
      <c r="K68" s="69">
        <f t="shared" si="26"/>
        <v>9.8474676019043295E-6</v>
      </c>
      <c r="L68" s="69">
        <f t="shared" si="27"/>
        <v>29095433.148386482</v>
      </c>
      <c r="M68" s="69">
        <v>0.5</v>
      </c>
      <c r="N68" s="69">
        <f t="shared" si="5"/>
        <v>0.90702361207611237</v>
      </c>
      <c r="O68" s="69">
        <f t="shared" si="28"/>
        <v>1.8140472241522247</v>
      </c>
      <c r="P68" s="69">
        <f t="shared" si="29"/>
        <v>2.8902746148177028</v>
      </c>
      <c r="Q68" s="69">
        <f t="shared" si="6"/>
        <v>5.0614964958130066</v>
      </c>
      <c r="R68" s="69">
        <f t="shared" si="30"/>
        <v>3.3902746148177028</v>
      </c>
      <c r="S68" s="69">
        <f t="shared" si="7"/>
        <v>9.6278694466262174</v>
      </c>
      <c r="T68" s="69">
        <f t="shared" si="31"/>
        <v>0.95366827720158454</v>
      </c>
      <c r="U68" s="69">
        <f t="shared" si="32"/>
        <v>2.8566160986214357E-9</v>
      </c>
      <c r="V68" s="67">
        <f t="shared" si="33"/>
        <v>1.4262941200307932E-8</v>
      </c>
      <c r="W68" s="7">
        <f t="shared" si="34"/>
        <v>0.44752921723389733</v>
      </c>
    </row>
    <row r="69" spans="2:23">
      <c r="B69" s="41">
        <f t="shared" si="19"/>
        <v>50</v>
      </c>
      <c r="C69" s="66">
        <f t="shared" si="0"/>
        <v>2.3249707099961166E-3</v>
      </c>
      <c r="D69" s="68">
        <v>5.9999999999999997E-7</v>
      </c>
      <c r="E69" s="67">
        <f t="shared" si="20"/>
        <v>1.2610303232465055E-6</v>
      </c>
      <c r="F69" s="67">
        <f t="shared" si="21"/>
        <v>41.504279179154693</v>
      </c>
      <c r="G69" s="69">
        <f t="shared" si="22"/>
        <v>157.94348259278112</v>
      </c>
      <c r="H69" s="69">
        <f t="shared" si="23"/>
        <v>4.2505380606305675E-2</v>
      </c>
      <c r="I69" s="69">
        <f t="shared" si="24"/>
        <v>7.8116884156228235</v>
      </c>
      <c r="J69" s="69">
        <f t="shared" si="25"/>
        <v>2.8906753456799037</v>
      </c>
      <c r="K69" s="69">
        <f t="shared" si="26"/>
        <v>9.8507759678538308E-6</v>
      </c>
      <c r="L69" s="69">
        <f t="shared" si="27"/>
        <v>29672334.887314562</v>
      </c>
      <c r="M69" s="69">
        <v>0.5</v>
      </c>
      <c r="N69" s="69">
        <f t="shared" si="5"/>
        <v>0.90702361207611237</v>
      </c>
      <c r="O69" s="69">
        <f t="shared" si="28"/>
        <v>1.8140472241522247</v>
      </c>
      <c r="P69" s="69">
        <f t="shared" si="29"/>
        <v>2.8906753456799037</v>
      </c>
      <c r="Q69" s="69">
        <f t="shared" si="6"/>
        <v>5.063961699006656</v>
      </c>
      <c r="R69" s="69">
        <f t="shared" si="30"/>
        <v>3.3906753456799037</v>
      </c>
      <c r="S69" s="69">
        <f t="shared" si="7"/>
        <v>9.6330940330357056</v>
      </c>
      <c r="T69" s="69">
        <f t="shared" si="31"/>
        <v>0.95361527997057371</v>
      </c>
      <c r="U69" s="69">
        <f t="shared" si="32"/>
        <v>2.914073627347613E-9</v>
      </c>
      <c r="V69" s="67">
        <f t="shared" si="33"/>
        <v>1.4456340692247147E-8</v>
      </c>
      <c r="W69" s="7">
        <f t="shared" si="34"/>
        <v>0.44897387707610065</v>
      </c>
    </row>
    <row r="70" spans="2:23">
      <c r="B70" s="41">
        <f t="shared" si="19"/>
        <v>51</v>
      </c>
      <c r="C70" s="66">
        <f t="shared" si="0"/>
        <v>2.3714701241960385E-3</v>
      </c>
      <c r="D70" s="68">
        <v>5.9999999999999997E-7</v>
      </c>
      <c r="E70" s="67">
        <f t="shared" si="20"/>
        <v>1.2693817608238626E-6</v>
      </c>
      <c r="F70" s="67">
        <f t="shared" si="21"/>
        <v>40.959950946725563</v>
      </c>
      <c r="G70" s="69">
        <f t="shared" si="22"/>
        <v>157.94348259278112</v>
      </c>
      <c r="H70" s="69">
        <f t="shared" si="23"/>
        <v>4.3045931307453177E-2</v>
      </c>
      <c r="I70" s="69">
        <f t="shared" si="24"/>
        <v>7.7628773076128388</v>
      </c>
      <c r="J70" s="69">
        <f t="shared" si="25"/>
        <v>2.8910679208715715</v>
      </c>
      <c r="K70" s="69">
        <f t="shared" si="26"/>
        <v>9.8540548657971904E-6</v>
      </c>
      <c r="L70" s="69">
        <f t="shared" si="27"/>
        <v>30248695.129298884</v>
      </c>
      <c r="M70" s="69">
        <v>0.5</v>
      </c>
      <c r="N70" s="69">
        <f t="shared" si="5"/>
        <v>0.90702361207611237</v>
      </c>
      <c r="O70" s="69">
        <f t="shared" si="28"/>
        <v>1.8140472241522247</v>
      </c>
      <c r="P70" s="69">
        <f t="shared" si="29"/>
        <v>2.8910679208715715</v>
      </c>
      <c r="Q70" s="69">
        <f t="shared" si="6"/>
        <v>5.0663781294152761</v>
      </c>
      <c r="R70" s="69">
        <f t="shared" si="30"/>
        <v>3.3910679208715715</v>
      </c>
      <c r="S70" s="69">
        <f t="shared" si="7"/>
        <v>9.6382154264882978</v>
      </c>
      <c r="T70" s="69">
        <f t="shared" si="31"/>
        <v>0.95356336992769963</v>
      </c>
      <c r="U70" s="69">
        <f t="shared" si="32"/>
        <v>2.9715041132813302E-9</v>
      </c>
      <c r="V70" s="67">
        <f t="shared" si="33"/>
        <v>1.4648455042838998E-8</v>
      </c>
      <c r="W70" s="7">
        <f t="shared" si="34"/>
        <v>0.45039364767204204</v>
      </c>
    </row>
    <row r="71" spans="2:23">
      <c r="B71" s="41">
        <f t="shared" si="19"/>
        <v>52</v>
      </c>
      <c r="C71" s="66">
        <f t="shared" si="0"/>
        <v>2.4179695383959609E-3</v>
      </c>
      <c r="D71" s="68">
        <v>5.9999999999999997E-7</v>
      </c>
      <c r="E71" s="67">
        <f t="shared" si="20"/>
        <v>1.2776247304995917E-6</v>
      </c>
      <c r="F71" s="67">
        <f t="shared" si="21"/>
        <v>40.433125720325755</v>
      </c>
      <c r="G71" s="69">
        <f t="shared" si="22"/>
        <v>157.94348259278112</v>
      </c>
      <c r="H71" s="69">
        <f t="shared" si="23"/>
        <v>4.3582356213594763E-2</v>
      </c>
      <c r="I71" s="69">
        <f t="shared" si="24"/>
        <v>7.7153368688757151</v>
      </c>
      <c r="J71" s="69">
        <f t="shared" si="25"/>
        <v>2.8914526569759071</v>
      </c>
      <c r="K71" s="69">
        <f t="shared" si="26"/>
        <v>9.8573051878108993E-6</v>
      </c>
      <c r="L71" s="69">
        <f t="shared" si="27"/>
        <v>30824518.285019998</v>
      </c>
      <c r="M71" s="69">
        <v>0.5</v>
      </c>
      <c r="N71" s="69">
        <f t="shared" si="5"/>
        <v>0.90702361207611237</v>
      </c>
      <c r="O71" s="69">
        <f t="shared" si="28"/>
        <v>1.8140472241522247</v>
      </c>
      <c r="P71" s="69">
        <f t="shared" si="29"/>
        <v>2.8914526569759071</v>
      </c>
      <c r="Q71" s="69">
        <f t="shared" si="6"/>
        <v>5.0687476518996908</v>
      </c>
      <c r="R71" s="69">
        <f t="shared" si="30"/>
        <v>3.3914526569759071</v>
      </c>
      <c r="S71" s="69">
        <f t="shared" si="7"/>
        <v>9.6432375691307897</v>
      </c>
      <c r="T71" s="69">
        <f t="shared" si="31"/>
        <v>0.95351250468939186</v>
      </c>
      <c r="U71" s="69">
        <f t="shared" si="32"/>
        <v>3.0289077691884298E-9</v>
      </c>
      <c r="V71" s="67">
        <f t="shared" si="33"/>
        <v>1.4839317745310492E-8</v>
      </c>
      <c r="W71" s="7">
        <f t="shared" si="34"/>
        <v>0.4517894211297766</v>
      </c>
    </row>
    <row r="72" spans="2:23">
      <c r="B72" s="41">
        <f t="shared" si="19"/>
        <v>53</v>
      </c>
      <c r="C72" s="66">
        <f t="shared" si="0"/>
        <v>2.4644689525958833E-3</v>
      </c>
      <c r="D72" s="68">
        <v>5.9999999999999997E-7</v>
      </c>
      <c r="E72" s="67">
        <f t="shared" si="20"/>
        <v>1.2857626870453655E-6</v>
      </c>
      <c r="F72" s="67">
        <f t="shared" si="21"/>
        <v>39.922920034394146</v>
      </c>
      <c r="G72" s="69">
        <f t="shared" si="22"/>
        <v>157.94348259278112</v>
      </c>
      <c r="H72" s="69">
        <f t="shared" si="23"/>
        <v>4.4114757943548168E-2</v>
      </c>
      <c r="I72" s="69">
        <f t="shared" si="24"/>
        <v>7.6690106818157942</v>
      </c>
      <c r="J72" s="69">
        <f t="shared" si="25"/>
        <v>2.8918298524673052</v>
      </c>
      <c r="K72" s="69">
        <f t="shared" si="26"/>
        <v>9.8605277812310864E-6</v>
      </c>
      <c r="L72" s="69">
        <f t="shared" si="27"/>
        <v>31399808.654953174</v>
      </c>
      <c r="M72" s="69">
        <v>0.5</v>
      </c>
      <c r="N72" s="69">
        <f t="shared" si="5"/>
        <v>0.90702361207611237</v>
      </c>
      <c r="O72" s="69">
        <f t="shared" si="28"/>
        <v>1.8140472241522247</v>
      </c>
      <c r="P72" s="69">
        <f t="shared" si="29"/>
        <v>2.8918298524673052</v>
      </c>
      <c r="Q72" s="69">
        <f t="shared" si="6"/>
        <v>5.0710720256816835</v>
      </c>
      <c r="R72" s="69">
        <f t="shared" si="30"/>
        <v>3.3918298524673052</v>
      </c>
      <c r="S72" s="69">
        <f t="shared" si="7"/>
        <v>9.6481641799258835</v>
      </c>
      <c r="T72" s="69">
        <f t="shared" si="31"/>
        <v>0.95346264430323191</v>
      </c>
      <c r="U72" s="69">
        <f t="shared" si="32"/>
        <v>3.0862848024265278E-9</v>
      </c>
      <c r="V72" s="67">
        <f t="shared" si="33"/>
        <v>1.5028960794528348E-8</v>
      </c>
      <c r="W72" s="7">
        <f t="shared" si="34"/>
        <v>0.45316204123661291</v>
      </c>
    </row>
    <row r="73" spans="2:23">
      <c r="B73" s="41">
        <f t="shared" si="19"/>
        <v>54</v>
      </c>
      <c r="C73" s="66">
        <f t="shared" si="0"/>
        <v>2.5109683667958057E-3</v>
      </c>
      <c r="D73" s="68">
        <v>5.9999999999999997E-7</v>
      </c>
      <c r="E73" s="67">
        <f t="shared" si="20"/>
        <v>1.2937989124688747E-6</v>
      </c>
      <c r="F73" s="67">
        <f t="shared" si="21"/>
        <v>39.428510600283005</v>
      </c>
      <c r="G73" s="69">
        <f t="shared" si="22"/>
        <v>157.94348259278112</v>
      </c>
      <c r="H73" s="69">
        <f t="shared" si="23"/>
        <v>4.4643234663846468E-2</v>
      </c>
      <c r="I73" s="69">
        <f t="shared" si="24"/>
        <v>7.6238458362179449</v>
      </c>
      <c r="J73" s="69">
        <f t="shared" si="25"/>
        <v>2.8921997890656543</v>
      </c>
      <c r="K73" s="69">
        <f t="shared" si="26"/>
        <v>9.8637234517291367E-6</v>
      </c>
      <c r="L73" s="69">
        <f t="shared" si="27"/>
        <v>31974570.434177034</v>
      </c>
      <c r="M73" s="69">
        <v>0.5</v>
      </c>
      <c r="N73" s="69">
        <f t="shared" si="5"/>
        <v>0.90702361207611237</v>
      </c>
      <c r="O73" s="69">
        <f t="shared" si="28"/>
        <v>1.8140472241522247</v>
      </c>
      <c r="P73" s="69">
        <f t="shared" si="29"/>
        <v>2.8921997890656543</v>
      </c>
      <c r="Q73" s="69">
        <f t="shared" si="6"/>
        <v>5.0733529121874348</v>
      </c>
      <c r="R73" s="69">
        <f t="shared" si="30"/>
        <v>3.3921997890656543</v>
      </c>
      <c r="S73" s="69">
        <f t="shared" si="7"/>
        <v>9.6529987712161329</v>
      </c>
      <c r="T73" s="69">
        <f t="shared" si="31"/>
        <v>0.95341375106574711</v>
      </c>
      <c r="U73" s="69">
        <f t="shared" si="32"/>
        <v>3.143635415184274E-9</v>
      </c>
      <c r="V73" s="67">
        <f t="shared" si="33"/>
        <v>1.521741478096039E-8</v>
      </c>
      <c r="W73" s="7">
        <f t="shared" si="34"/>
        <v>0.45451230693095324</v>
      </c>
    </row>
    <row r="74" spans="2:23">
      <c r="B74" s="41">
        <f t="shared" si="19"/>
        <v>55</v>
      </c>
      <c r="C74" s="66">
        <f t="shared" si="0"/>
        <v>2.5574677809957281E-3</v>
      </c>
      <c r="D74" s="68">
        <v>5.9999999999999997E-7</v>
      </c>
      <c r="E74" s="67">
        <f t="shared" si="20"/>
        <v>1.3017365276748807E-6</v>
      </c>
      <c r="F74" s="67">
        <f t="shared" si="21"/>
        <v>38.949129184537483</v>
      </c>
      <c r="G74" s="69">
        <f t="shared" si="22"/>
        <v>157.94348259278112</v>
      </c>
      <c r="H74" s="69">
        <f t="shared" si="23"/>
        <v>4.5167880361123437E-2</v>
      </c>
      <c r="I74" s="69">
        <f t="shared" si="24"/>
        <v>7.579792651086958</v>
      </c>
      <c r="J74" s="69">
        <f t="shared" si="25"/>
        <v>2.8925627329663675</v>
      </c>
      <c r="K74" s="69">
        <f t="shared" si="26"/>
        <v>9.8668929661215158E-6</v>
      </c>
      <c r="L74" s="69">
        <f t="shared" si="27"/>
        <v>32548807.716885749</v>
      </c>
      <c r="M74" s="69">
        <v>0.5</v>
      </c>
      <c r="N74" s="69">
        <f t="shared" si="5"/>
        <v>0.90702361207611237</v>
      </c>
      <c r="O74" s="69">
        <f t="shared" si="28"/>
        <v>1.8140472241522247</v>
      </c>
      <c r="P74" s="69">
        <f t="shared" si="29"/>
        <v>2.8925627329663675</v>
      </c>
      <c r="Q74" s="69">
        <f t="shared" si="6"/>
        <v>5.0755918821753889</v>
      </c>
      <c r="R74" s="69">
        <f t="shared" si="30"/>
        <v>3.3925627329663675</v>
      </c>
      <c r="S74" s="69">
        <f t="shared" si="7"/>
        <v>9.6577446637769917</v>
      </c>
      <c r="T74" s="69">
        <f t="shared" si="31"/>
        <v>0.95336578935697136</v>
      </c>
      <c r="U74" s="69">
        <f t="shared" si="32"/>
        <v>3.2009598047057689E-9</v>
      </c>
      <c r="V74" s="67">
        <f t="shared" si="33"/>
        <v>1.5404708977118687E-8</v>
      </c>
      <c r="W74" s="7">
        <f t="shared" si="34"/>
        <v>0.45584097546548852</v>
      </c>
    </row>
    <row r="75" spans="2:23">
      <c r="B75" s="41">
        <f t="shared" si="19"/>
        <v>56</v>
      </c>
      <c r="C75" s="66">
        <f t="shared" si="0"/>
        <v>2.6039671951956504E-3</v>
      </c>
      <c r="D75" s="68">
        <v>5.9999999999999997E-7</v>
      </c>
      <c r="E75" s="67">
        <f t="shared" si="20"/>
        <v>1.3095785031425743E-6</v>
      </c>
      <c r="F75" s="67">
        <f t="shared" si="21"/>
        <v>38.484058007025418</v>
      </c>
      <c r="G75" s="69">
        <f t="shared" si="22"/>
        <v>157.94348259278112</v>
      </c>
      <c r="H75" s="69">
        <f t="shared" si="23"/>
        <v>4.5688785093177073E-2</v>
      </c>
      <c r="I75" s="69">
        <f t="shared" si="24"/>
        <v>7.5368044231455622</v>
      </c>
      <c r="J75" s="69">
        <f t="shared" si="25"/>
        <v>2.8929189359596328</v>
      </c>
      <c r="K75" s="69">
        <f t="shared" si="26"/>
        <v>9.8700370549412979E-6</v>
      </c>
      <c r="L75" s="69">
        <f t="shared" si="27"/>
        <v>33122524.500628386</v>
      </c>
      <c r="M75" s="69">
        <v>0.5</v>
      </c>
      <c r="N75" s="69">
        <f t="shared" si="5"/>
        <v>0.90702361207611237</v>
      </c>
      <c r="O75" s="69">
        <f t="shared" si="28"/>
        <v>1.8140472241522247</v>
      </c>
      <c r="P75" s="69">
        <f t="shared" si="29"/>
        <v>2.8929189359596328</v>
      </c>
      <c r="Q75" s="69">
        <f t="shared" si="6"/>
        <v>5.0777904222257666</v>
      </c>
      <c r="R75" s="69">
        <f t="shared" si="30"/>
        <v>3.3929189359596328</v>
      </c>
      <c r="S75" s="69">
        <f t="shared" si="7"/>
        <v>9.6624050005225364</v>
      </c>
      <c r="T75" s="69">
        <f t="shared" si="31"/>
        <v>0.9533187254899026</v>
      </c>
      <c r="U75" s="69">
        <f t="shared" si="32"/>
        <v>3.2582581635011684E-9</v>
      </c>
      <c r="V75" s="67">
        <f t="shared" si="33"/>
        <v>1.5590871417210412E-8</v>
      </c>
      <c r="W75" s="7">
        <f t="shared" si="34"/>
        <v>0.45714876529426585</v>
      </c>
    </row>
    <row r="76" spans="2:23">
      <c r="B76" s="41">
        <f t="shared" si="19"/>
        <v>57</v>
      </c>
      <c r="C76" s="66">
        <f t="shared" si="0"/>
        <v>2.6504666093955728E-3</v>
      </c>
      <c r="D76" s="68">
        <v>5.9999999999999997E-7</v>
      </c>
      <c r="E76" s="67">
        <f t="shared" si="20"/>
        <v>1.3173276687182453E-6</v>
      </c>
      <c r="F76" s="67">
        <f t="shared" si="21"/>
        <v>38.03262559793167</v>
      </c>
      <c r="G76" s="69">
        <f t="shared" si="22"/>
        <v>157.94348259278112</v>
      </c>
      <c r="H76" s="69">
        <f t="shared" si="23"/>
        <v>4.6206035220732994E-2</v>
      </c>
      <c r="I76" s="69">
        <f t="shared" si="24"/>
        <v>7.4948371990106617</v>
      </c>
      <c r="J76" s="69">
        <f t="shared" si="25"/>
        <v>2.8932686364505713</v>
      </c>
      <c r="K76" s="69">
        <f t="shared" si="26"/>
        <v>9.8731564147954989E-6</v>
      </c>
      <c r="L76" s="69">
        <f t="shared" si="27"/>
        <v>33695724.690296441</v>
      </c>
      <c r="M76" s="69">
        <v>0.5</v>
      </c>
      <c r="N76" s="69">
        <f t="shared" si="5"/>
        <v>0.90702361207611237</v>
      </c>
      <c r="O76" s="69">
        <f t="shared" si="28"/>
        <v>1.8140472241522247</v>
      </c>
      <c r="P76" s="69">
        <f t="shared" si="29"/>
        <v>2.8932686364505713</v>
      </c>
      <c r="Q76" s="69">
        <f t="shared" si="6"/>
        <v>5.0799499406588788</v>
      </c>
      <c r="R76" s="69">
        <f t="shared" si="30"/>
        <v>3.3932686364505713</v>
      </c>
      <c r="S76" s="69">
        <f t="shared" si="7"/>
        <v>9.6669827590049024</v>
      </c>
      <c r="T76" s="69">
        <f t="shared" si="31"/>
        <v>0.95327252757333936</v>
      </c>
      <c r="U76" s="69">
        <f t="shared" si="32"/>
        <v>3.3155306795447353E-9</v>
      </c>
      <c r="V76" s="67">
        <f t="shared" si="33"/>
        <v>1.5775928970642244E-8</v>
      </c>
      <c r="W76" s="7">
        <f t="shared" si="34"/>
        <v>0.45843635871220062</v>
      </c>
    </row>
    <row r="77" spans="2:23">
      <c r="B77" s="41">
        <f t="shared" si="19"/>
        <v>58</v>
      </c>
      <c r="C77" s="66">
        <f t="shared" si="0"/>
        <v>2.6969660235954948E-3</v>
      </c>
      <c r="D77" s="68">
        <v>5.9999999999999997E-7</v>
      </c>
      <c r="E77" s="67">
        <f t="shared" si="20"/>
        <v>1.3249867226107268E-6</v>
      </c>
      <c r="F77" s="67">
        <f t="shared" si="21"/>
        <v>37.594203060718527</v>
      </c>
      <c r="G77" s="69">
        <f t="shared" si="22"/>
        <v>157.94348259278112</v>
      </c>
      <c r="H77" s="69">
        <f t="shared" si="23"/>
        <v>4.6719713621704274E-2</v>
      </c>
      <c r="I77" s="69">
        <f t="shared" si="24"/>
        <v>7.4538495684467394</v>
      </c>
      <c r="J77" s="69">
        <f t="shared" si="25"/>
        <v>2.8936120603907001</v>
      </c>
      <c r="K77" s="69">
        <f t="shared" si="26"/>
        <v>9.8762517105296253E-6</v>
      </c>
      <c r="L77" s="69">
        <f t="shared" si="27"/>
        <v>34268412.101878703</v>
      </c>
      <c r="M77" s="69">
        <v>0.5</v>
      </c>
      <c r="N77" s="69">
        <f t="shared" si="5"/>
        <v>0.90702361207611237</v>
      </c>
      <c r="O77" s="69">
        <f t="shared" si="28"/>
        <v>1.8140472241522247</v>
      </c>
      <c r="P77" s="69">
        <f t="shared" si="29"/>
        <v>2.8936120603907001</v>
      </c>
      <c r="Q77" s="69">
        <f t="shared" si="6"/>
        <v>5.0820717729418412</v>
      </c>
      <c r="R77" s="69">
        <f t="shared" si="30"/>
        <v>3.3936120603907001</v>
      </c>
      <c r="S77" s="69">
        <f t="shared" si="7"/>
        <v>9.6714807628337418</v>
      </c>
      <c r="T77" s="69">
        <f t="shared" si="31"/>
        <v>0.95322716538664998</v>
      </c>
      <c r="U77" s="69">
        <f t="shared" si="32"/>
        <v>3.3727775364611627E-9</v>
      </c>
      <c r="V77" s="67">
        <f t="shared" si="33"/>
        <v>1.5959907409951954E-8</v>
      </c>
      <c r="W77" s="7">
        <f t="shared" si="34"/>
        <v>0.45970440427219267</v>
      </c>
    </row>
    <row r="78" spans="2:23">
      <c r="B78" s="41">
        <f t="shared" si="19"/>
        <v>59</v>
      </c>
      <c r="C78" s="66">
        <f t="shared" si="0"/>
        <v>2.7434654377954172E-3</v>
      </c>
      <c r="D78" s="68">
        <v>5.9999999999999997E-7</v>
      </c>
      <c r="E78" s="67">
        <f t="shared" si="20"/>
        <v>1.3325582396670344E-6</v>
      </c>
      <c r="F78" s="67">
        <f t="shared" si="21"/>
        <v>37.168200695049478</v>
      </c>
      <c r="G78" s="69">
        <f t="shared" si="22"/>
        <v>157.94348259278112</v>
      </c>
      <c r="H78" s="69">
        <f t="shared" si="23"/>
        <v>4.7229899889546074E-2</v>
      </c>
      <c r="I78" s="69">
        <f t="shared" si="24"/>
        <v>7.4138024764207033</v>
      </c>
      <c r="J78" s="69">
        <f t="shared" si="25"/>
        <v>2.893949422129765</v>
      </c>
      <c r="K78" s="69">
        <f t="shared" si="26"/>
        <v>9.8793235772182726E-6</v>
      </c>
      <c r="L78" s="69">
        <f t="shared" si="27"/>
        <v>34840590.466000967</v>
      </c>
      <c r="M78" s="69">
        <v>0.5</v>
      </c>
      <c r="N78" s="69">
        <f t="shared" si="5"/>
        <v>0.90702361207611237</v>
      </c>
      <c r="O78" s="69">
        <f t="shared" si="28"/>
        <v>1.8140472241522247</v>
      </c>
      <c r="P78" s="69">
        <f t="shared" si="29"/>
        <v>2.893949422129765</v>
      </c>
      <c r="Q78" s="69">
        <f t="shared" si="6"/>
        <v>5.0841571866356592</v>
      </c>
      <c r="R78" s="69">
        <f t="shared" si="30"/>
        <v>3.393949422129765</v>
      </c>
      <c r="S78" s="69">
        <f t="shared" si="7"/>
        <v>9.675901692125306</v>
      </c>
      <c r="T78" s="69">
        <f t="shared" si="31"/>
        <v>0.95318261026525553</v>
      </c>
      <c r="U78" s="69">
        <f t="shared" si="32"/>
        <v>3.4299989137010814E-9</v>
      </c>
      <c r="V78" s="67">
        <f t="shared" si="33"/>
        <v>1.6142831473677321E-8</v>
      </c>
      <c r="W78" s="7">
        <f t="shared" si="34"/>
        <v>0.46095351900208525</v>
      </c>
    </row>
    <row r="79" spans="2:23">
      <c r="B79" s="41">
        <f t="shared" si="19"/>
        <v>60</v>
      </c>
      <c r="C79" s="66">
        <f t="shared" si="0"/>
        <v>2.7899648519953395E-3</v>
      </c>
      <c r="D79" s="68">
        <v>5.9999999999999997E-7</v>
      </c>
      <c r="E79" s="67">
        <f t="shared" si="20"/>
        <v>1.3400446789970141E-6</v>
      </c>
      <c r="F79" s="67">
        <f t="shared" si="21"/>
        <v>36.754064939563634</v>
      </c>
      <c r="G79" s="69">
        <f t="shared" si="22"/>
        <v>157.94348259278112</v>
      </c>
      <c r="H79" s="69">
        <f t="shared" si="23"/>
        <v>4.7736670517138625E-2</v>
      </c>
      <c r="I79" s="69">
        <f t="shared" si="24"/>
        <v>7.3746590519617801</v>
      </c>
      <c r="J79" s="69">
        <f t="shared" si="25"/>
        <v>2.8942809251960013</v>
      </c>
      <c r="K79" s="69">
        <f t="shared" si="26"/>
        <v>9.8823726219985469E-6</v>
      </c>
      <c r="L79" s="69">
        <f t="shared" si="27"/>
        <v>35412263.431266293</v>
      </c>
      <c r="M79" s="69">
        <v>0.5</v>
      </c>
      <c r="N79" s="69">
        <f t="shared" si="5"/>
        <v>0.90702361207611237</v>
      </c>
      <c r="O79" s="69">
        <f t="shared" si="28"/>
        <v>1.8140472241522247</v>
      </c>
      <c r="P79" s="69">
        <f t="shared" si="29"/>
        <v>2.8942809251960013</v>
      </c>
      <c r="Q79" s="69">
        <f t="shared" si="6"/>
        <v>5.0862073859291046</v>
      </c>
      <c r="R79" s="69">
        <f t="shared" si="30"/>
        <v>3.3942809251960013</v>
      </c>
      <c r="S79" s="69">
        <f t="shared" si="7"/>
        <v>9.6802480930788821</v>
      </c>
      <c r="T79" s="69">
        <f t="shared" si="31"/>
        <v>0.95313883499577068</v>
      </c>
      <c r="U79" s="69">
        <f t="shared" si="32"/>
        <v>3.4871949867066295E-9</v>
      </c>
      <c r="V79" s="67">
        <f t="shared" si="33"/>
        <v>1.6324724924620093E-8</v>
      </c>
      <c r="W79" s="7">
        <f t="shared" si="34"/>
        <v>0.46218429044111869</v>
      </c>
    </row>
    <row r="80" spans="2:23">
      <c r="B80" s="41">
        <f t="shared" si="19"/>
        <v>61</v>
      </c>
      <c r="C80" s="66">
        <f t="shared" si="0"/>
        <v>2.8364642661952624E-3</v>
      </c>
      <c r="D80" s="68">
        <v>5.9999999999999997E-7</v>
      </c>
      <c r="E80" s="67">
        <f t="shared" si="20"/>
        <v>1.3474483910081361E-6</v>
      </c>
      <c r="F80" s="67">
        <f t="shared" si="21"/>
        <v>36.351275599447533</v>
      </c>
      <c r="G80" s="69">
        <f t="shared" si="22"/>
        <v>157.94348259278112</v>
      </c>
      <c r="H80" s="69">
        <f t="shared" si="23"/>
        <v>4.8240099067477241E-2</v>
      </c>
      <c r="I80" s="69">
        <f t="shared" si="24"/>
        <v>7.3363844520717141</v>
      </c>
      <c r="J80" s="69">
        <f t="shared" si="25"/>
        <v>2.8946067630118795</v>
      </c>
      <c r="K80" s="69">
        <f t="shared" si="26"/>
        <v>9.8853994257611372E-6</v>
      </c>
      <c r="L80" s="69">
        <f t="shared" si="27"/>
        <v>35983434.567410186</v>
      </c>
      <c r="M80" s="69">
        <v>0.5</v>
      </c>
      <c r="N80" s="69">
        <f t="shared" si="5"/>
        <v>0.90702361207611237</v>
      </c>
      <c r="O80" s="69">
        <f t="shared" si="28"/>
        <v>1.8140472241522247</v>
      </c>
      <c r="P80" s="69">
        <f t="shared" si="29"/>
        <v>2.8946067630118795</v>
      </c>
      <c r="Q80" s="69">
        <f t="shared" si="6"/>
        <v>5.0882235157998421</v>
      </c>
      <c r="R80" s="69">
        <f t="shared" si="30"/>
        <v>3.3946067630118795</v>
      </c>
      <c r="S80" s="69">
        <f t="shared" si="7"/>
        <v>9.6845223867662824</v>
      </c>
      <c r="T80" s="69">
        <f t="shared" si="31"/>
        <v>0.95309581371981522</v>
      </c>
      <c r="U80" s="69">
        <f t="shared" si="32"/>
        <v>3.5443659270677085E-9</v>
      </c>
      <c r="V80" s="67">
        <f t="shared" si="33"/>
        <v>1.6505610603912863E-8</v>
      </c>
      <c r="W80" s="7">
        <f t="shared" si="34"/>
        <v>0.46339727851331775</v>
      </c>
    </row>
    <row r="81" spans="2:23">
      <c r="B81" s="41">
        <f t="shared" si="19"/>
        <v>62</v>
      </c>
      <c r="C81" s="66">
        <f t="shared" si="0"/>
        <v>2.8829636803951843E-3</v>
      </c>
      <c r="D81" s="68">
        <v>5.9999999999999997E-7</v>
      </c>
      <c r="E81" s="67">
        <f t="shared" si="20"/>
        <v>1.3547716239049173E-6</v>
      </c>
      <c r="F81" s="67">
        <f t="shared" si="21"/>
        <v>35.959343328098065</v>
      </c>
      <c r="G81" s="69">
        <f t="shared" si="22"/>
        <v>157.94348259278112</v>
      </c>
      <c r="H81" s="69">
        <f t="shared" si="23"/>
        <v>4.8740256332314727E-2</v>
      </c>
      <c r="I81" s="69">
        <f t="shared" si="24"/>
        <v>7.2989457191393985</v>
      </c>
      <c r="J81" s="69">
        <f t="shared" si="25"/>
        <v>2.894927119551681</v>
      </c>
      <c r="K81" s="69">
        <f t="shared" si="26"/>
        <v>9.8884045447123272E-6</v>
      </c>
      <c r="L81" s="69">
        <f t="shared" si="27"/>
        <v>36554107.368284099</v>
      </c>
      <c r="M81" s="69">
        <v>0.5</v>
      </c>
      <c r="N81" s="69">
        <f t="shared" si="5"/>
        <v>0.90702361207611237</v>
      </c>
      <c r="O81" s="69">
        <f t="shared" si="28"/>
        <v>1.8140472241522247</v>
      </c>
      <c r="P81" s="69">
        <f t="shared" si="29"/>
        <v>2.894927119551681</v>
      </c>
      <c r="Q81" s="69">
        <f t="shared" si="6"/>
        <v>5.0902066658393084</v>
      </c>
      <c r="R81" s="69">
        <f t="shared" si="30"/>
        <v>3.394927119551681</v>
      </c>
      <c r="S81" s="69">
        <f t="shared" si="7"/>
        <v>9.6887268772113284</v>
      </c>
      <c r="T81" s="69">
        <f t="shared" si="31"/>
        <v>0.95305352184565872</v>
      </c>
      <c r="U81" s="69">
        <f t="shared" si="32"/>
        <v>3.6015119026696519E-9</v>
      </c>
      <c r="V81" s="67">
        <f t="shared" si="33"/>
        <v>1.668551048125424E-8</v>
      </c>
      <c r="W81" s="7">
        <f t="shared" si="34"/>
        <v>0.46459301725332625</v>
      </c>
    </row>
    <row r="82" spans="2:23">
      <c r="B82" s="41">
        <f t="shared" si="19"/>
        <v>63</v>
      </c>
      <c r="C82" s="66">
        <f t="shared" si="0"/>
        <v>2.9294630945951067E-3</v>
      </c>
      <c r="D82" s="68">
        <v>5.9999999999999997E-7</v>
      </c>
      <c r="E82" s="67">
        <f t="shared" si="20"/>
        <v>1.3620165297016956E-6</v>
      </c>
      <c r="F82" s="67">
        <f t="shared" si="21"/>
        <v>35.577807335913306</v>
      </c>
      <c r="G82" s="69">
        <f t="shared" si="22"/>
        <v>157.94348259278112</v>
      </c>
      <c r="H82" s="69">
        <f t="shared" si="23"/>
        <v>4.9237210479790308E-2</v>
      </c>
      <c r="I82" s="69">
        <f t="shared" si="24"/>
        <v>7.2623116504945093</v>
      </c>
      <c r="J82" s="69">
        <f t="shared" si="25"/>
        <v>2.8952421699464401</v>
      </c>
      <c r="K82" s="69">
        <f t="shared" si="26"/>
        <v>9.8913885118187253E-6</v>
      </c>
      <c r="L82" s="69">
        <f t="shared" si="27"/>
        <v>37124285.254678883</v>
      </c>
      <c r="M82" s="69">
        <v>0.5</v>
      </c>
      <c r="N82" s="69">
        <f t="shared" si="5"/>
        <v>0.90702361207611237</v>
      </c>
      <c r="O82" s="69">
        <f t="shared" si="28"/>
        <v>1.8140472241522247</v>
      </c>
      <c r="P82" s="69">
        <f t="shared" si="29"/>
        <v>2.8952421699464401</v>
      </c>
      <c r="Q82" s="69">
        <f t="shared" si="6"/>
        <v>5.0921578737732096</v>
      </c>
      <c r="R82" s="69">
        <f t="shared" si="30"/>
        <v>3.3952421699464401</v>
      </c>
      <c r="S82" s="69">
        <f t="shared" si="7"/>
        <v>9.6928637588265332</v>
      </c>
      <c r="T82" s="69">
        <f t="shared" si="31"/>
        <v>0.95301193596695244</v>
      </c>
      <c r="U82" s="69">
        <f t="shared" si="32"/>
        <v>3.6586330778329029E-9</v>
      </c>
      <c r="V82" s="67">
        <f t="shared" si="33"/>
        <v>1.6864445701642271E-8</v>
      </c>
      <c r="W82" s="7">
        <f t="shared" si="34"/>
        <v>0.46577201639847099</v>
      </c>
    </row>
    <row r="83" spans="2:23">
      <c r="B83" s="41">
        <f t="shared" si="19"/>
        <v>64</v>
      </c>
      <c r="C83" s="66">
        <f t="shared" si="0"/>
        <v>2.9759625087950286E-3</v>
      </c>
      <c r="D83" s="68">
        <v>5.9999999999999997E-7</v>
      </c>
      <c r="E83" s="67">
        <f t="shared" si="20"/>
        <v>1.3691851697922721E-6</v>
      </c>
      <c r="F83" s="67">
        <f t="shared" si="21"/>
        <v>35.206233302490915</v>
      </c>
      <c r="G83" s="69">
        <f t="shared" si="22"/>
        <v>157.94348259278112</v>
      </c>
      <c r="H83" s="69">
        <f t="shared" si="23"/>
        <v>4.9731027191970027E-2</v>
      </c>
      <c r="I83" s="69">
        <f t="shared" si="24"/>
        <v>7.226452678892513</v>
      </c>
      <c r="J83" s="69">
        <f t="shared" si="25"/>
        <v>2.8955520810412483</v>
      </c>
      <c r="K83" s="69">
        <f t="shared" si="26"/>
        <v>9.894351838145265E-6</v>
      </c>
      <c r="L83" s="69">
        <f t="shared" si="27"/>
        <v>37693971.576999508</v>
      </c>
      <c r="M83" s="69">
        <v>0.5</v>
      </c>
      <c r="N83" s="69">
        <f t="shared" si="5"/>
        <v>0.90702361207611237</v>
      </c>
      <c r="O83" s="69">
        <f t="shared" si="28"/>
        <v>1.8140472241522247</v>
      </c>
      <c r="P83" s="69">
        <f t="shared" si="29"/>
        <v>2.8955520810412483</v>
      </c>
      <c r="Q83" s="69">
        <f t="shared" si="6"/>
        <v>5.0940781287064008</v>
      </c>
      <c r="R83" s="69">
        <f t="shared" si="30"/>
        <v>3.3955520810412483</v>
      </c>
      <c r="S83" s="69">
        <f t="shared" si="7"/>
        <v>9.6969351232677869</v>
      </c>
      <c r="T83" s="69">
        <f t="shared" si="31"/>
        <v>0.95297103378786951</v>
      </c>
      <c r="U83" s="69">
        <f t="shared" si="32"/>
        <v>3.7157296134452491E-9</v>
      </c>
      <c r="V83" s="67">
        <f t="shared" si="33"/>
        <v>1.7042436628900845E-8</v>
      </c>
      <c r="W83" s="7">
        <f t="shared" si="34"/>
        <v>0.46693476285938101</v>
      </c>
    </row>
    <row r="84" spans="2:23">
      <c r="B84" s="41">
        <f t="shared" si="19"/>
        <v>65</v>
      </c>
      <c r="C84" s="66">
        <f t="shared" ref="C84:C99" si="35">(4*PI()*$C$6^2*B84)/($C$7*(1-$C$8))*1000</f>
        <v>3.022461922994951E-3</v>
      </c>
      <c r="D84" s="68">
        <v>5.9999999999999997E-7</v>
      </c>
      <c r="E84" s="67">
        <f t="shared" si="20"/>
        <v>1.3762795201154795E-6</v>
      </c>
      <c r="F84" s="67">
        <f t="shared" si="21"/>
        <v>34.844211471316022</v>
      </c>
      <c r="G84" s="69">
        <f t="shared" si="22"/>
        <v>157.94348259278112</v>
      </c>
      <c r="H84" s="69">
        <f t="shared" si="23"/>
        <v>5.0221769793136292E-2</v>
      </c>
      <c r="I84" s="69">
        <f t="shared" si="24"/>
        <v>7.1913407628601176</v>
      </c>
      <c r="J84" s="69">
        <f t="shared" si="25"/>
        <v>2.8958570119093845</v>
      </c>
      <c r="K84" s="69">
        <f t="shared" si="26"/>
        <v>9.8972950140960095E-6</v>
      </c>
      <c r="L84" s="69">
        <f t="shared" si="27"/>
        <v>38263169.617800951</v>
      </c>
      <c r="M84" s="69">
        <v>0.5</v>
      </c>
      <c r="N84" s="69">
        <f t="shared" ref="N84:N99" si="36">$G$4*(M84+$G$5)^(M84+$G$5)*(1+$G$6/($G$7+M84^$G$8)+$G$9/(M84^$G$10+$G$11))*EXP(-M84*$G$12)*(2*PI())^0.5</f>
        <v>0.90702361207611237</v>
      </c>
      <c r="O84" s="69">
        <f t="shared" si="28"/>
        <v>1.8140472241522247</v>
      </c>
      <c r="P84" s="69">
        <f t="shared" si="29"/>
        <v>2.8958570119093845</v>
      </c>
      <c r="Q84" s="69">
        <f t="shared" ref="Q84:Q99" si="37">$G$4*(P84+$G$5)^(P84+$G$5)*(1+$G$6/($G$7+P84^$G$8)+$G$9/(P84^$G$10+$G$11))*EXP(-P84*$G$12)*(2*PI())^0.5</f>
        <v>5.0959683741178177</v>
      </c>
      <c r="R84" s="69">
        <f t="shared" si="30"/>
        <v>3.3958570119093845</v>
      </c>
      <c r="S84" s="69">
        <f t="shared" ref="S84:S99" si="38">$G$4*(R84+$G$5)^(R84+$G$5)*(1+$G$6/($G$7+R84^$G$8)+$G$9/(R84^$G$10+$G$11))*EXP(-R84*$G$12)*(2*PI())^0.5</f>
        <v>9.700942965761234</v>
      </c>
      <c r="T84" s="69">
        <f t="shared" si="31"/>
        <v>0.95293079405405501</v>
      </c>
      <c r="U84" s="69">
        <f t="shared" si="32"/>
        <v>3.7728016670871259E-9</v>
      </c>
      <c r="V84" s="67">
        <f t="shared" si="33"/>
        <v>1.7219502886266314E-8</v>
      </c>
      <c r="W84" s="7">
        <f t="shared" si="34"/>
        <v>0.46808172208016097</v>
      </c>
    </row>
    <row r="85" spans="2:23">
      <c r="B85" s="41">
        <f t="shared" si="19"/>
        <v>66</v>
      </c>
      <c r="C85" s="66">
        <f t="shared" si="35"/>
        <v>3.0689613371948738E-3</v>
      </c>
      <c r="D85" s="68">
        <v>5.9999999999999997E-7</v>
      </c>
      <c r="E85" s="67">
        <f t="shared" si="20"/>
        <v>1.3833014759517285E-6</v>
      </c>
      <c r="F85" s="67">
        <f t="shared" si="21"/>
        <v>34.491354908457772</v>
      </c>
      <c r="G85" s="69">
        <f t="shared" si="22"/>
        <v>157.94348259278112</v>
      </c>
      <c r="H85" s="69">
        <f t="shared" si="23"/>
        <v>5.0709499369581509E-2</v>
      </c>
      <c r="I85" s="69">
        <f t="shared" si="24"/>
        <v>7.156949285949854</v>
      </c>
      <c r="J85" s="69">
        <f t="shared" si="25"/>
        <v>2.8961571143271425</v>
      </c>
      <c r="K85" s="69">
        <f t="shared" si="26"/>
        <v>9.9002185105661019E-6</v>
      </c>
      <c r="L85" s="69">
        <f t="shared" si="27"/>
        <v>38831882.594194621</v>
      </c>
      <c r="M85" s="69">
        <v>0.5</v>
      </c>
      <c r="N85" s="69">
        <f t="shared" si="36"/>
        <v>0.90702361207611237</v>
      </c>
      <c r="O85" s="69">
        <f t="shared" si="28"/>
        <v>1.8140472241522247</v>
      </c>
      <c r="P85" s="69">
        <f t="shared" si="29"/>
        <v>2.8961571143271425</v>
      </c>
      <c r="Q85" s="69">
        <f t="shared" si="37"/>
        <v>5.0978295106277542</v>
      </c>
      <c r="R85" s="69">
        <f t="shared" si="30"/>
        <v>3.3961571143271425</v>
      </c>
      <c r="S85" s="69">
        <f t="shared" si="38"/>
        <v>9.7048891909494674</v>
      </c>
      <c r="T85" s="69">
        <f t="shared" si="31"/>
        <v>0.95289119648885268</v>
      </c>
      <c r="U85" s="69">
        <f t="shared" si="32"/>
        <v>3.8298493931504087E-9</v>
      </c>
      <c r="V85" s="67">
        <f t="shared" si="33"/>
        <v>1.7395663394274819E-8</v>
      </c>
      <c r="W85" s="7">
        <f t="shared" si="34"/>
        <v>0.46921333929797215</v>
      </c>
    </row>
    <row r="86" spans="2:23">
      <c r="B86" s="41">
        <f t="shared" ref="B86:B107" si="39">B85+1</f>
        <v>67</v>
      </c>
      <c r="C86" s="66">
        <f t="shared" si="35"/>
        <v>3.1154607513947958E-3</v>
      </c>
      <c r="D86" s="68">
        <v>5.9999999999999997E-7</v>
      </c>
      <c r="E86" s="67">
        <f t="shared" si="20"/>
        <v>1.3902528563820472E-6</v>
      </c>
      <c r="F86" s="67">
        <f t="shared" si="21"/>
        <v>34.147297908914609</v>
      </c>
      <c r="G86" s="69">
        <f t="shared" si="22"/>
        <v>157.94348259278112</v>
      </c>
      <c r="H86" s="69">
        <f t="shared" si="23"/>
        <v>5.1194274881587711E-2</v>
      </c>
      <c r="I86" s="69">
        <f t="shared" si="24"/>
        <v>7.1232529640573548</v>
      </c>
      <c r="J86" s="69">
        <f t="shared" si="25"/>
        <v>2.8964525332129822</v>
      </c>
      <c r="K86" s="69">
        <f t="shared" si="26"/>
        <v>9.9031227800126209E-6</v>
      </c>
      <c r="L86" s="69">
        <f t="shared" si="27"/>
        <v>39400113.660133593</v>
      </c>
      <c r="M86" s="69">
        <v>0.5</v>
      </c>
      <c r="N86" s="69">
        <f t="shared" si="36"/>
        <v>0.90702361207611237</v>
      </c>
      <c r="O86" s="69">
        <f t="shared" si="28"/>
        <v>1.8140472241522247</v>
      </c>
      <c r="P86" s="69">
        <f t="shared" si="29"/>
        <v>2.8964525332129822</v>
      </c>
      <c r="Q86" s="69">
        <f t="shared" si="37"/>
        <v>5.0996623985584977</v>
      </c>
      <c r="R86" s="69">
        <f t="shared" si="30"/>
        <v>3.3964525332129822</v>
      </c>
      <c r="S86" s="69">
        <f t="shared" si="38"/>
        <v>9.7087756183010416</v>
      </c>
      <c r="T86" s="69">
        <f t="shared" si="31"/>
        <v>0.95285222173435868</v>
      </c>
      <c r="U86" s="69">
        <f t="shared" si="32"/>
        <v>3.88687294295128E-9</v>
      </c>
      <c r="V86" s="67">
        <f t="shared" si="33"/>
        <v>1.7570936406167646E-8</v>
      </c>
      <c r="W86" s="7">
        <f t="shared" si="34"/>
        <v>0.47033004071087681</v>
      </c>
    </row>
    <row r="87" spans="2:23">
      <c r="B87" s="41">
        <f t="shared" si="39"/>
        <v>68</v>
      </c>
      <c r="C87" s="66">
        <f t="shared" si="35"/>
        <v>3.1619601655947182E-3</v>
      </c>
      <c r="D87" s="68">
        <v>5.9999999999999997E-7</v>
      </c>
      <c r="E87" s="67">
        <f t="shared" si="20"/>
        <v>1.3971354084380489E-6</v>
      </c>
      <c r="F87" s="67">
        <f t="shared" si="21"/>
        <v>33.81169453609521</v>
      </c>
      <c r="G87" s="69">
        <f t="shared" si="22"/>
        <v>157.94348259278112</v>
      </c>
      <c r="H87" s="69">
        <f t="shared" si="23"/>
        <v>5.1676153268212711E-2</v>
      </c>
      <c r="I87" s="69">
        <f t="shared" si="24"/>
        <v>7.0902277600463428</v>
      </c>
      <c r="J87" s="69">
        <f t="shared" si="25"/>
        <v>2.8967434070341418</v>
      </c>
      <c r="K87" s="69">
        <f t="shared" si="26"/>
        <v>9.9060082574511394E-6</v>
      </c>
      <c r="L87" s="69">
        <f t="shared" si="27"/>
        <v>39967865.908584848</v>
      </c>
      <c r="M87" s="69">
        <v>0.5</v>
      </c>
      <c r="N87" s="69">
        <f t="shared" si="36"/>
        <v>0.90702361207611237</v>
      </c>
      <c r="O87" s="69">
        <f t="shared" si="28"/>
        <v>1.8140472241522247</v>
      </c>
      <c r="P87" s="69">
        <f t="shared" si="29"/>
        <v>2.8967434070341418</v>
      </c>
      <c r="Q87" s="69">
        <f t="shared" si="37"/>
        <v>5.1014678603062489</v>
      </c>
      <c r="R87" s="69">
        <f t="shared" si="30"/>
        <v>3.3967434070341418</v>
      </c>
      <c r="S87" s="69">
        <f t="shared" si="38"/>
        <v>9.7126039871218008</v>
      </c>
      <c r="T87" s="69">
        <f t="shared" si="31"/>
        <v>0.95281385129681662</v>
      </c>
      <c r="U87" s="69">
        <f t="shared" si="32"/>
        <v>3.9438724648373127E-9</v>
      </c>
      <c r="V87" s="67">
        <f t="shared" si="33"/>
        <v>1.7745339541012305E-8</v>
      </c>
      <c r="W87" s="7">
        <f t="shared" si="34"/>
        <v>0.47143223456186523</v>
      </c>
    </row>
    <row r="88" spans="2:23">
      <c r="B88" s="41">
        <f t="shared" si="39"/>
        <v>69</v>
      </c>
      <c r="C88" s="66">
        <f t="shared" si="35"/>
        <v>3.2084595797946406E-3</v>
      </c>
      <c r="D88" s="68">
        <v>5.9999999999999997E-7</v>
      </c>
      <c r="E88" s="67">
        <f t="shared" si="20"/>
        <v>1.4039508109684262E-6</v>
      </c>
      <c r="F88" s="67">
        <f t="shared" si="21"/>
        <v>33.48421728154181</v>
      </c>
      <c r="G88" s="69">
        <f t="shared" si="22"/>
        <v>157.94348259278112</v>
      </c>
      <c r="H88" s="69">
        <f t="shared" si="23"/>
        <v>5.2155189545441641E-2</v>
      </c>
      <c r="I88" s="69">
        <f t="shared" si="24"/>
        <v>7.0578508050073161</v>
      </c>
      <c r="J88" s="69">
        <f t="shared" si="25"/>
        <v>2.8970298681835707</v>
      </c>
      <c r="K88" s="69">
        <f t="shared" si="26"/>
        <v>9.908875361384182E-6</v>
      </c>
      <c r="L88" s="69">
        <f t="shared" si="27"/>
        <v>40535142.373595409</v>
      </c>
      <c r="M88" s="69">
        <v>0.5</v>
      </c>
      <c r="N88" s="69">
        <f t="shared" si="36"/>
        <v>0.90702361207611237</v>
      </c>
      <c r="O88" s="69">
        <f t="shared" si="28"/>
        <v>1.8140472241522247</v>
      </c>
      <c r="P88" s="69">
        <f t="shared" si="29"/>
        <v>2.8970298681835707</v>
      </c>
      <c r="Q88" s="69">
        <f t="shared" si="37"/>
        <v>5.1032466825409717</v>
      </c>
      <c r="R88" s="69">
        <f t="shared" si="30"/>
        <v>3.3970298681835707</v>
      </c>
      <c r="S88" s="69">
        <f t="shared" si="38"/>
        <v>9.716375961202484</v>
      </c>
      <c r="T88" s="69">
        <f t="shared" si="31"/>
        <v>0.95277606749603394</v>
      </c>
      <c r="U88" s="69">
        <f t="shared" si="32"/>
        <v>4.0008481042893915E-9</v>
      </c>
      <c r="V88" s="67">
        <f t="shared" si="33"/>
        <v>1.7918889814717285E-8</v>
      </c>
      <c r="W88" s="7">
        <f t="shared" si="34"/>
        <v>0.47252031214624451</v>
      </c>
    </row>
    <row r="89" spans="2:23">
      <c r="B89" s="41">
        <f t="shared" si="39"/>
        <v>70</v>
      </c>
      <c r="C89" s="66">
        <f t="shared" si="35"/>
        <v>3.2549589939945634E-3</v>
      </c>
      <c r="D89" s="68">
        <v>5.9999999999999997E-7</v>
      </c>
      <c r="E89" s="67">
        <f t="shared" si="20"/>
        <v>1.4107006782451938E-6</v>
      </c>
      <c r="F89" s="67">
        <f t="shared" si="21"/>
        <v>33.164555833413992</v>
      </c>
      <c r="G89" s="69">
        <f t="shared" si="22"/>
        <v>157.94348259278112</v>
      </c>
      <c r="H89" s="69">
        <f t="shared" si="23"/>
        <v>5.2631436898217275E-2</v>
      </c>
      <c r="I89" s="69">
        <f t="shared" si="24"/>
        <v>7.0261003255464667</v>
      </c>
      <c r="J89" s="69">
        <f t="shared" si="25"/>
        <v>2.8973120433297201</v>
      </c>
      <c r="K89" s="69">
        <f t="shared" si="26"/>
        <v>9.9117244946671778E-6</v>
      </c>
      <c r="L89" s="69">
        <f t="shared" si="27"/>
        <v>41101946.032259144</v>
      </c>
      <c r="M89" s="69">
        <v>0.5</v>
      </c>
      <c r="N89" s="69">
        <f t="shared" si="36"/>
        <v>0.90702361207611237</v>
      </c>
      <c r="O89" s="69">
        <f t="shared" si="28"/>
        <v>1.8140472241522247</v>
      </c>
      <c r="P89" s="69">
        <f t="shared" si="29"/>
        <v>2.8973120433297201</v>
      </c>
      <c r="Q89" s="69">
        <f t="shared" si="37"/>
        <v>5.1049996182486721</v>
      </c>
      <c r="R89" s="69">
        <f t="shared" si="30"/>
        <v>3.3973120433297201</v>
      </c>
      <c r="S89" s="69">
        <f t="shared" si="38"/>
        <v>9.7200931331338474</v>
      </c>
      <c r="T89" s="69">
        <f t="shared" si="31"/>
        <v>0.95273885341841702</v>
      </c>
      <c r="U89" s="69">
        <f t="shared" si="32"/>
        <v>4.0578000040185689E-9</v>
      </c>
      <c r="V89" s="67">
        <f t="shared" si="33"/>
        <v>1.8091603669104088E-8</v>
      </c>
      <c r="W89" s="7">
        <f t="shared" si="34"/>
        <v>0.47359464874880319</v>
      </c>
    </row>
    <row r="90" spans="2:23">
      <c r="B90" s="41">
        <f t="shared" si="39"/>
        <v>71</v>
      </c>
      <c r="C90" s="66">
        <f t="shared" si="35"/>
        <v>3.3014584081944849E-3</v>
      </c>
      <c r="D90" s="68">
        <v>5.9999999999999997E-7</v>
      </c>
      <c r="E90" s="67">
        <f t="shared" si="20"/>
        <v>1.4173865633305968E-6</v>
      </c>
      <c r="F90" s="67">
        <f t="shared" si="21"/>
        <v>32.852415943498855</v>
      </c>
      <c r="G90" s="69">
        <f t="shared" si="22"/>
        <v>157.94348259278112</v>
      </c>
      <c r="H90" s="69">
        <f t="shared" si="23"/>
        <v>5.3104946766809401E-2</v>
      </c>
      <c r="I90" s="69">
        <f t="shared" si="24"/>
        <v>6.9949555765645304</v>
      </c>
      <c r="J90" s="69">
        <f t="shared" si="25"/>
        <v>2.8975900537415495</v>
      </c>
      <c r="K90" s="69">
        <f t="shared" si="26"/>
        <v>9.9145560453169924E-6</v>
      </c>
      <c r="L90" s="69">
        <f t="shared" si="27"/>
        <v>41668279.806590177</v>
      </c>
      <c r="M90" s="69">
        <v>0.5</v>
      </c>
      <c r="N90" s="69">
        <f t="shared" si="36"/>
        <v>0.90702361207611237</v>
      </c>
      <c r="O90" s="69">
        <f t="shared" si="28"/>
        <v>1.8140472241522247</v>
      </c>
      <c r="P90" s="69">
        <f t="shared" si="29"/>
        <v>2.8975900537415495</v>
      </c>
      <c r="Q90" s="69">
        <f t="shared" si="37"/>
        <v>5.1067273886299409</v>
      </c>
      <c r="R90" s="69">
        <f t="shared" si="30"/>
        <v>3.3975900537415495</v>
      </c>
      <c r="S90" s="69">
        <f t="shared" si="38"/>
        <v>9.723757028317797</v>
      </c>
      <c r="T90" s="69">
        <f t="shared" si="31"/>
        <v>0.95270219287337765</v>
      </c>
      <c r="U90" s="69">
        <f t="shared" si="32"/>
        <v>4.1147283040584155E-9</v>
      </c>
      <c r="V90" s="67">
        <f t="shared" si="33"/>
        <v>1.8263496999182907E-8</v>
      </c>
      <c r="W90" s="7">
        <f t="shared" si="34"/>
        <v>0.47465560451660577</v>
      </c>
    </row>
    <row r="91" spans="2:23">
      <c r="B91" s="41">
        <f t="shared" si="39"/>
        <v>72</v>
      </c>
      <c r="C91" s="66">
        <f t="shared" si="35"/>
        <v>3.3479578223944073E-3</v>
      </c>
      <c r="D91" s="68">
        <v>5.9999999999999997E-7</v>
      </c>
      <c r="E91" s="67">
        <f t="shared" si="20"/>
        <v>1.42400996122374E-6</v>
      </c>
      <c r="F91" s="67">
        <f t="shared" si="21"/>
        <v>32.547518383601144</v>
      </c>
      <c r="G91" s="69">
        <f t="shared" si="22"/>
        <v>157.94348259278112</v>
      </c>
      <c r="H91" s="69">
        <f t="shared" si="23"/>
        <v>5.357576892794922E-2</v>
      </c>
      <c r="I91" s="69">
        <f t="shared" si="24"/>
        <v>6.9643967790400314</v>
      </c>
      <c r="J91" s="69">
        <f t="shared" si="25"/>
        <v>2.897864015590768</v>
      </c>
      <c r="K91" s="69">
        <f t="shared" si="26"/>
        <v>9.9173703872675349E-6</v>
      </c>
      <c r="L91" s="69">
        <f t="shared" si="27"/>
        <v>42234146.565309212</v>
      </c>
      <c r="M91" s="69">
        <v>0.5</v>
      </c>
      <c r="N91" s="69">
        <f t="shared" si="36"/>
        <v>0.90702361207611237</v>
      </c>
      <c r="O91" s="69">
        <f t="shared" si="28"/>
        <v>1.8140472241522247</v>
      </c>
      <c r="P91" s="69">
        <f t="shared" si="29"/>
        <v>2.897864015590768</v>
      </c>
      <c r="Q91" s="69">
        <f t="shared" si="37"/>
        <v>5.1084306848661418</v>
      </c>
      <c r="R91" s="69">
        <f t="shared" si="30"/>
        <v>3.397864015590768</v>
      </c>
      <c r="S91" s="69">
        <f t="shared" si="38"/>
        <v>9.7273691086993868</v>
      </c>
      <c r="T91" s="69">
        <f t="shared" si="31"/>
        <v>0.95266607035275996</v>
      </c>
      <c r="U91" s="69">
        <f t="shared" si="32"/>
        <v>4.1716331418528969E-9</v>
      </c>
      <c r="V91" s="67">
        <f t="shared" si="33"/>
        <v>1.8434585178767613E-8</v>
      </c>
      <c r="W91" s="7">
        <f t="shared" si="34"/>
        <v>0.47570352527265158</v>
      </c>
    </row>
    <row r="92" spans="2:23">
      <c r="B92" s="41">
        <f t="shared" si="39"/>
        <v>73</v>
      </c>
      <c r="C92" s="66">
        <f t="shared" si="35"/>
        <v>3.3944572365943297E-3</v>
      </c>
      <c r="D92" s="68">
        <v>5.9999999999999997E-7</v>
      </c>
      <c r="E92" s="67">
        <f t="shared" si="20"/>
        <v>1.4305723118041826E-6</v>
      </c>
      <c r="F92" s="67">
        <f t="shared" si="21"/>
        <v>32.249597983132674</v>
      </c>
      <c r="G92" s="69">
        <f t="shared" si="22"/>
        <v>157.94348259278112</v>
      </c>
      <c r="H92" s="69">
        <f t="shared" si="23"/>
        <v>5.4043951571112962E-2</v>
      </c>
      <c r="I92" s="69">
        <f t="shared" si="24"/>
        <v>6.9344050623807947</v>
      </c>
      <c r="J92" s="69">
        <f t="shared" si="25"/>
        <v>2.898134040233256</v>
      </c>
      <c r="K92" s="69">
        <f t="shared" si="26"/>
        <v>9.9201678810767193E-6</v>
      </c>
      <c r="L92" s="69">
        <f t="shared" si="27"/>
        <v>42799549.125547178</v>
      </c>
      <c r="M92" s="69">
        <v>0.5</v>
      </c>
      <c r="N92" s="69">
        <f t="shared" si="36"/>
        <v>0.90702361207611237</v>
      </c>
      <c r="O92" s="69">
        <f t="shared" si="28"/>
        <v>1.8140472241522247</v>
      </c>
      <c r="P92" s="69">
        <f t="shared" si="29"/>
        <v>2.898134040233256</v>
      </c>
      <c r="Q92" s="69">
        <f t="shared" si="37"/>
        <v>5.110110169764738</v>
      </c>
      <c r="R92" s="69">
        <f t="shared" si="30"/>
        <v>3.398134040233256</v>
      </c>
      <c r="S92" s="69">
        <f t="shared" si="38"/>
        <v>9.7309307762432535</v>
      </c>
      <c r="T92" s="69">
        <f t="shared" si="31"/>
        <v>0.95263047099309117</v>
      </c>
      <c r="U92" s="69">
        <f t="shared" si="32"/>
        <v>4.2285146523402273E-9</v>
      </c>
      <c r="V92" s="67">
        <f t="shared" si="33"/>
        <v>1.8604883084552393E-8</v>
      </c>
      <c r="W92" s="7">
        <f t="shared" si="34"/>
        <v>0.47673874327517923</v>
      </c>
    </row>
    <row r="93" spans="2:23">
      <c r="B93" s="41">
        <f t="shared" si="39"/>
        <v>74</v>
      </c>
      <c r="C93" s="66">
        <f t="shared" si="35"/>
        <v>3.4409566507942525E-3</v>
      </c>
      <c r="D93" s="68">
        <v>5.9999999999999997E-7</v>
      </c>
      <c r="E93" s="67">
        <f t="shared" si="20"/>
        <v>1.4370750025881853E-6</v>
      </c>
      <c r="F93" s="67">
        <f t="shared" si="21"/>
        <v>31.95840274056901</v>
      </c>
      <c r="G93" s="69">
        <f t="shared" si="22"/>
        <v>157.94348259278112</v>
      </c>
      <c r="H93" s="69">
        <f t="shared" si="23"/>
        <v>5.4509541370307585E-2</v>
      </c>
      <c r="I93" s="69">
        <f t="shared" si="24"/>
        <v>6.9049624109508088</v>
      </c>
      <c r="J93" s="69">
        <f t="shared" si="25"/>
        <v>2.8984002344713233</v>
      </c>
      <c r="K93" s="69">
        <f t="shared" si="26"/>
        <v>9.9229488745884562E-6</v>
      </c>
      <c r="L93" s="69">
        <f t="shared" si="27"/>
        <v>43364490.25447163</v>
      </c>
      <c r="M93" s="69">
        <v>0.5</v>
      </c>
      <c r="N93" s="69">
        <f t="shared" si="36"/>
        <v>0.90702361207611237</v>
      </c>
      <c r="O93" s="69">
        <f t="shared" si="28"/>
        <v>1.8140472241522247</v>
      </c>
      <c r="P93" s="69">
        <f t="shared" si="29"/>
        <v>2.8984002344713233</v>
      </c>
      <c r="Q93" s="69">
        <f t="shared" si="37"/>
        <v>5.1117664792931778</v>
      </c>
      <c r="R93" s="69">
        <f t="shared" si="30"/>
        <v>3.3984002344713233</v>
      </c>
      <c r="S93" s="69">
        <f t="shared" si="38"/>
        <v>9.7344433761747986</v>
      </c>
      <c r="T93" s="69">
        <f t="shared" si="31"/>
        <v>0.95259538054039716</v>
      </c>
      <c r="U93" s="69">
        <f t="shared" si="32"/>
        <v>4.285372968032849E-9</v>
      </c>
      <c r="V93" s="67">
        <f t="shared" si="33"/>
        <v>1.8774405118762116E-8</v>
      </c>
      <c r="W93" s="7">
        <f t="shared" si="34"/>
        <v>0.47776157792693585</v>
      </c>
    </row>
    <row r="94" spans="2:23">
      <c r="B94" s="41">
        <f t="shared" si="39"/>
        <v>75</v>
      </c>
      <c r="C94" s="66">
        <f t="shared" si="35"/>
        <v>3.4874560649941749E-3</v>
      </c>
      <c r="D94" s="68">
        <v>5.9999999999999997E-7</v>
      </c>
      <c r="E94" s="67">
        <f t="shared" si="20"/>
        <v>1.4435193713119047E-6</v>
      </c>
      <c r="F94" s="67">
        <f t="shared" si="21"/>
        <v>31.673693002192152</v>
      </c>
      <c r="G94" s="69">
        <f t="shared" si="22"/>
        <v>157.94348259278112</v>
      </c>
      <c r="H94" s="69">
        <f t="shared" si="23"/>
        <v>5.497258355168122E-2</v>
      </c>
      <c r="I94" s="69">
        <f t="shared" si="24"/>
        <v>6.8760516144182002</v>
      </c>
      <c r="J94" s="69">
        <f t="shared" si="25"/>
        <v>2.8986627007983738</v>
      </c>
      <c r="K94" s="69">
        <f t="shared" si="26"/>
        <v>9.9257137035531684E-6</v>
      </c>
      <c r="L94" s="69">
        <f t="shared" si="27"/>
        <v>43928972.67084036</v>
      </c>
      <c r="M94" s="69">
        <v>0.5</v>
      </c>
      <c r="N94" s="69">
        <f t="shared" si="36"/>
        <v>0.90702361207611237</v>
      </c>
      <c r="O94" s="69">
        <f t="shared" si="28"/>
        <v>1.8140472241522247</v>
      </c>
      <c r="P94" s="69">
        <f t="shared" si="29"/>
        <v>2.8986627007983738</v>
      </c>
      <c r="Q94" s="69">
        <f t="shared" si="37"/>
        <v>5.113400224010519</v>
      </c>
      <c r="R94" s="69">
        <f t="shared" si="30"/>
        <v>3.3986627007983738</v>
      </c>
      <c r="S94" s="69">
        <f t="shared" si="38"/>
        <v>9.737908200005247</v>
      </c>
      <c r="T94" s="69">
        <f t="shared" si="31"/>
        <v>0.95256078531738964</v>
      </c>
      <c r="U94" s="69">
        <f t="shared" si="32"/>
        <v>4.3422082190938253E-9</v>
      </c>
      <c r="V94" s="67">
        <f t="shared" si="33"/>
        <v>1.8943165230479242E-8</v>
      </c>
      <c r="W94" s="7">
        <f t="shared" si="34"/>
        <v>0.47877233643833494</v>
      </c>
    </row>
    <row r="95" spans="2:23">
      <c r="B95" s="41">
        <f t="shared" si="39"/>
        <v>76</v>
      </c>
      <c r="C95" s="66">
        <f t="shared" si="35"/>
        <v>3.5339554791940968E-3</v>
      </c>
      <c r="D95" s="68">
        <v>5.9999999999999997E-7</v>
      </c>
      <c r="E95" s="67">
        <f t="shared" si="20"/>
        <v>1.4499067083545363E-6</v>
      </c>
      <c r="F95" s="67">
        <f t="shared" si="21"/>
        <v>31.395240702204454</v>
      </c>
      <c r="G95" s="69">
        <f t="shared" si="22"/>
        <v>157.94348259278112</v>
      </c>
      <c r="H95" s="69">
        <f t="shared" si="23"/>
        <v>5.543312195725289E-2</v>
      </c>
      <c r="I95" s="69">
        <f t="shared" si="24"/>
        <v>6.8476562216044057</v>
      </c>
      <c r="J95" s="69">
        <f t="shared" si="25"/>
        <v>2.898921537627337</v>
      </c>
      <c r="K95" s="69">
        <f t="shared" si="26"/>
        <v>9.9284626922099046E-6</v>
      </c>
      <c r="L95" s="69">
        <f t="shared" si="27"/>
        <v>44492999.046486281</v>
      </c>
      <c r="M95" s="69">
        <v>0.5</v>
      </c>
      <c r="N95" s="69">
        <f t="shared" si="36"/>
        <v>0.90702361207611237</v>
      </c>
      <c r="O95" s="69">
        <f t="shared" si="28"/>
        <v>1.8140472241522247</v>
      </c>
      <c r="P95" s="69">
        <f t="shared" si="29"/>
        <v>2.898921537627337</v>
      </c>
      <c r="Q95" s="69">
        <f t="shared" si="37"/>
        <v>5.1150119904045717</v>
      </c>
      <c r="R95" s="69">
        <f t="shared" si="30"/>
        <v>3.398921537627337</v>
      </c>
      <c r="S95" s="69">
        <f t="shared" si="38"/>
        <v>9.7413264883572932</v>
      </c>
      <c r="T95" s="69">
        <f t="shared" si="31"/>
        <v>0.95252667219282183</v>
      </c>
      <c r="U95" s="69">
        <f t="shared" si="32"/>
        <v>4.3990205334097721E-9</v>
      </c>
      <c r="V95" s="67">
        <f t="shared" si="33"/>
        <v>1.9111176935740784E-8</v>
      </c>
      <c r="W95" s="7">
        <f t="shared" si="34"/>
        <v>0.47977131444807403</v>
      </c>
    </row>
    <row r="96" spans="2:23">
      <c r="B96" s="41">
        <f t="shared" si="39"/>
        <v>77</v>
      </c>
      <c r="C96" s="66">
        <f t="shared" si="35"/>
        <v>3.5804548933940192E-3</v>
      </c>
      <c r="D96" s="68">
        <v>5.9999999999999997E-7</v>
      </c>
      <c r="E96" s="67">
        <f t="shared" si="20"/>
        <v>1.4562382590133218E-6</v>
      </c>
      <c r="F96" s="67">
        <f t="shared" si="21"/>
        <v>31.122828658887126</v>
      </c>
      <c r="G96" s="69">
        <f t="shared" si="22"/>
        <v>157.94348259278112</v>
      </c>
      <c r="H96" s="69">
        <f t="shared" si="23"/>
        <v>5.5891199105034539E-2</v>
      </c>
      <c r="I96" s="69">
        <f t="shared" si="24"/>
        <v>6.8197604975451593</v>
      </c>
      <c r="J96" s="69">
        <f t="shared" si="25"/>
        <v>2.8991768395041992</v>
      </c>
      <c r="K96" s="69">
        <f t="shared" si="26"/>
        <v>9.9311961538329889E-6</v>
      </c>
      <c r="L96" s="69">
        <f t="shared" si="27"/>
        <v>45056572.007737555</v>
      </c>
      <c r="M96" s="69">
        <v>0.5</v>
      </c>
      <c r="N96" s="69">
        <f t="shared" si="36"/>
        <v>0.90702361207611237</v>
      </c>
      <c r="O96" s="69">
        <f t="shared" si="28"/>
        <v>1.8140472241522247</v>
      </c>
      <c r="P96" s="69">
        <f t="shared" si="29"/>
        <v>2.8991768395041992</v>
      </c>
      <c r="Q96" s="69">
        <f t="shared" si="37"/>
        <v>5.1166023421423681</v>
      </c>
      <c r="R96" s="69">
        <f t="shared" si="30"/>
        <v>3.3991768395041992</v>
      </c>
      <c r="S96" s="69">
        <f t="shared" si="38"/>
        <v>9.7446994336074706</v>
      </c>
      <c r="T96" s="69">
        <f t="shared" si="31"/>
        <v>0.95249302855286155</v>
      </c>
      <c r="U96" s="69">
        <f t="shared" si="32"/>
        <v>4.4558100366606391E-9</v>
      </c>
      <c r="V96" s="67">
        <f t="shared" si="33"/>
        <v>1.927845333649228E-8</v>
      </c>
      <c r="W96" s="7">
        <f t="shared" si="34"/>
        <v>0.48075879660445564</v>
      </c>
    </row>
    <row r="97" spans="2:23">
      <c r="B97" s="41">
        <f t="shared" si="39"/>
        <v>78</v>
      </c>
      <c r="C97" s="66">
        <f t="shared" si="35"/>
        <v>3.6269543075939416E-3</v>
      </c>
      <c r="D97" s="68">
        <v>5.9999999999999997E-7</v>
      </c>
      <c r="E97" s="67">
        <f t="shared" si="20"/>
        <v>1.462515225641248E-6</v>
      </c>
      <c r="F97" s="67">
        <f t="shared" si="21"/>
        <v>30.856249922004089</v>
      </c>
      <c r="G97" s="69">
        <f t="shared" si="22"/>
        <v>157.94348259278112</v>
      </c>
      <c r="H97" s="69">
        <f t="shared" si="23"/>
        <v>5.6346856245791693E-2</v>
      </c>
      <c r="I97" s="69">
        <f t="shared" si="24"/>
        <v>6.7923493835014019</v>
      </c>
      <c r="J97" s="69">
        <f t="shared" si="25"/>
        <v>2.8994286973077381</v>
      </c>
      <c r="K97" s="69">
        <f t="shared" si="26"/>
        <v>9.9339143912457447E-6</v>
      </c>
      <c r="L97" s="69">
        <f t="shared" si="27"/>
        <v>45619694.136776537</v>
      </c>
      <c r="M97" s="69">
        <v>0.5</v>
      </c>
      <c r="N97" s="69">
        <f t="shared" si="36"/>
        <v>0.90702361207611237</v>
      </c>
      <c r="O97" s="69">
        <f t="shared" si="28"/>
        <v>1.8140472241522247</v>
      </c>
      <c r="P97" s="69">
        <f t="shared" si="29"/>
        <v>2.8994286973077381</v>
      </c>
      <c r="Q97" s="69">
        <f t="shared" si="37"/>
        <v>5.1181718212402876</v>
      </c>
      <c r="R97" s="69">
        <f t="shared" si="30"/>
        <v>3.3994286973077381</v>
      </c>
      <c r="S97" s="69">
        <f t="shared" si="38"/>
        <v>9.7480281823589454</v>
      </c>
      <c r="T97" s="69">
        <f t="shared" si="31"/>
        <v>0.95245984227430491</v>
      </c>
      <c r="U97" s="69">
        <f t="shared" si="32"/>
        <v>4.5125768523863966E-9</v>
      </c>
      <c r="V97" s="67">
        <f t="shared" si="33"/>
        <v>1.9445007138477005E-8</v>
      </c>
      <c r="W97" s="7">
        <f t="shared" si="34"/>
        <v>0.48173505711038095</v>
      </c>
    </row>
    <row r="98" spans="2:23">
      <c r="B98" s="41">
        <f t="shared" si="39"/>
        <v>79</v>
      </c>
      <c r="C98" s="66">
        <f t="shared" si="35"/>
        <v>3.673453721793864E-3</v>
      </c>
      <c r="D98" s="68">
        <v>5.9999999999999997E-7</v>
      </c>
      <c r="E98" s="67">
        <f t="shared" si="20"/>
        <v>1.4687387696573549E-6</v>
      </c>
      <c r="F98" s="67">
        <f t="shared" si="21"/>
        <v>30.595307167117891</v>
      </c>
      <c r="G98" s="69">
        <f t="shared" si="22"/>
        <v>157.94348259278112</v>
      </c>
      <c r="H98" s="69">
        <f t="shared" si="23"/>
        <v>5.6800133416670645E-2</v>
      </c>
      <c r="I98" s="69">
        <f t="shared" si="24"/>
        <v>6.7654084596825941</v>
      </c>
      <c r="J98" s="69">
        <f t="shared" si="25"/>
        <v>2.8996771984365202</v>
      </c>
      <c r="K98" s="69">
        <f t="shared" si="26"/>
        <v>9.936617697303674E-6</v>
      </c>
      <c r="L98" s="69">
        <f t="shared" si="27"/>
        <v>46182367.972941242</v>
      </c>
      <c r="M98" s="69">
        <v>0.5</v>
      </c>
      <c r="N98" s="69">
        <f t="shared" si="36"/>
        <v>0.90702361207611237</v>
      </c>
      <c r="O98" s="69">
        <f t="shared" si="28"/>
        <v>1.8140472241522247</v>
      </c>
      <c r="P98" s="69">
        <f t="shared" si="29"/>
        <v>2.8996771984365202</v>
      </c>
      <c r="Q98" s="69">
        <f t="shared" si="37"/>
        <v>5.1197209491599898</v>
      </c>
      <c r="R98" s="69">
        <f t="shared" si="30"/>
        <v>3.3996771984365202</v>
      </c>
      <c r="S98" s="69">
        <f t="shared" si="38"/>
        <v>9.7513138377575093</v>
      </c>
      <c r="T98" s="69">
        <f t="shared" si="31"/>
        <v>0.95242710169950606</v>
      </c>
      <c r="U98" s="69">
        <f t="shared" si="32"/>
        <v>4.5693211020509166E-9</v>
      </c>
      <c r="V98" s="67">
        <f t="shared" si="33"/>
        <v>1.9610850668132731E-8</v>
      </c>
      <c r="W98" s="7">
        <f t="shared" si="34"/>
        <v>0.48270036023472751</v>
      </c>
    </row>
    <row r="99" spans="2:23" ht="14.65" thickBot="1">
      <c r="B99" s="44">
        <f t="shared" si="39"/>
        <v>80</v>
      </c>
      <c r="C99" s="45">
        <f t="shared" si="35"/>
        <v>3.7199531359937859E-3</v>
      </c>
      <c r="D99" s="46">
        <v>5.9999999999999997E-7</v>
      </c>
      <c r="E99" s="47">
        <f t="shared" si="20"/>
        <v>1.4749100134388315E-6</v>
      </c>
      <c r="F99" s="47">
        <f t="shared" si="21"/>
        <v>30.339812132896942</v>
      </c>
      <c r="G99" s="48">
        <f t="shared" si="22"/>
        <v>157.94348259278112</v>
      </c>
      <c r="H99" s="48">
        <f t="shared" si="23"/>
        <v>5.7251069491907773E-2</v>
      </c>
      <c r="I99" s="48">
        <f t="shared" si="24"/>
        <v>6.7389239104664718</v>
      </c>
      <c r="J99" s="48">
        <f t="shared" si="25"/>
        <v>2.8999224269841655</v>
      </c>
      <c r="K99" s="48">
        <f t="shared" si="26"/>
        <v>9.9393063553493674E-6</v>
      </c>
      <c r="L99" s="48">
        <f t="shared" si="27"/>
        <v>46744596.013971858</v>
      </c>
      <c r="M99" s="48">
        <v>0.5</v>
      </c>
      <c r="N99" s="48">
        <f t="shared" si="36"/>
        <v>0.90702361207611237</v>
      </c>
      <c r="O99" s="48">
        <f t="shared" si="28"/>
        <v>1.8140472241522247</v>
      </c>
      <c r="P99" s="48">
        <f t="shared" si="29"/>
        <v>2.8999224269841655</v>
      </c>
      <c r="Q99" s="48">
        <f t="shared" si="37"/>
        <v>5.121250227835997</v>
      </c>
      <c r="R99" s="48">
        <f t="shared" si="30"/>
        <v>3.3999224269841655</v>
      </c>
      <c r="S99" s="48">
        <f t="shared" si="38"/>
        <v>9.7545574616631985</v>
      </c>
      <c r="T99" s="48">
        <f t="shared" si="31"/>
        <v>0.95239479561288232</v>
      </c>
      <c r="U99" s="48">
        <f t="shared" si="32"/>
        <v>4.6260429051030997E-9</v>
      </c>
      <c r="V99" s="47">
        <f t="shared" si="33"/>
        <v>1.9775995888564855E-8</v>
      </c>
      <c r="W99" s="9">
        <f t="shared" si="34"/>
        <v>0.48365496079255516</v>
      </c>
    </row>
    <row r="100" spans="2:23">
      <c r="B100" s="65"/>
      <c r="C100" s="13"/>
    </row>
    <row r="101" spans="2:23">
      <c r="B101" s="65"/>
      <c r="C101" s="13"/>
    </row>
    <row r="102" spans="2:23">
      <c r="B102" s="65"/>
      <c r="C102" s="13"/>
    </row>
    <row r="103" spans="2:23">
      <c r="B103" s="65"/>
      <c r="C103" s="13"/>
    </row>
    <row r="104" spans="2:23">
      <c r="B104" s="65"/>
      <c r="C104" s="13"/>
    </row>
    <row r="105" spans="2:23">
      <c r="B105" s="65"/>
      <c r="C105" s="13"/>
    </row>
    <row r="106" spans="2:23">
      <c r="B106" s="65"/>
      <c r="C106" s="13"/>
    </row>
    <row r="107" spans="2:23">
      <c r="B107" s="65"/>
      <c r="C107" s="13"/>
    </row>
    <row r="108" spans="2:23">
      <c r="B108" s="13"/>
      <c r="C108" s="13"/>
    </row>
    <row r="109" spans="2:23">
      <c r="B109" s="13"/>
      <c r="C109" s="13"/>
    </row>
    <row r="110" spans="2:23">
      <c r="B110" s="13"/>
      <c r="C110" s="13"/>
    </row>
    <row r="111" spans="2:23">
      <c r="B111" s="13"/>
      <c r="C111" s="13"/>
    </row>
    <row r="112" spans="2:23">
      <c r="B112" s="13"/>
      <c r="C112" s="13"/>
    </row>
  </sheetData>
  <mergeCells count="3">
    <mergeCell ref="F2:G3"/>
    <mergeCell ref="A2:D2"/>
    <mergeCell ref="M14:S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9AB2-471F-471E-8544-49BF9E27C6E1}">
  <dimension ref="A1:W99"/>
  <sheetViews>
    <sheetView tabSelected="1" workbookViewId="0">
      <selection activeCell="L7" sqref="L7"/>
    </sheetView>
  </sheetViews>
  <sheetFormatPr baseColWidth="10" defaultRowHeight="14.25"/>
  <sheetData>
    <row r="1" spans="1:23" ht="14.65" customHeight="1" thickBot="1"/>
    <row r="2" spans="1:23" ht="14.65" thickBot="1">
      <c r="A2" s="59" t="s">
        <v>51</v>
      </c>
      <c r="B2" s="60"/>
      <c r="C2" s="60"/>
      <c r="D2" s="61"/>
      <c r="F2" s="55" t="s">
        <v>38</v>
      </c>
      <c r="G2" s="56"/>
    </row>
    <row r="3" spans="1:23" ht="15" thickBot="1">
      <c r="A3" s="4"/>
      <c r="B3" s="16"/>
      <c r="C3" s="17"/>
      <c r="D3" s="5"/>
      <c r="F3" s="57"/>
      <c r="G3" s="58"/>
    </row>
    <row r="4" spans="1:23">
      <c r="A4" s="6" t="s">
        <v>40</v>
      </c>
      <c r="B4" s="2" t="s">
        <v>15</v>
      </c>
      <c r="C4" s="1">
        <f>8200*1000000</f>
        <v>8200000000</v>
      </c>
      <c r="D4" s="7" t="s">
        <v>16</v>
      </c>
      <c r="F4" s="10" t="s">
        <v>22</v>
      </c>
      <c r="G4" s="5">
        <v>0.56418863539999997</v>
      </c>
    </row>
    <row r="5" spans="1:23" ht="15.4">
      <c r="A5" s="18" t="s">
        <v>43</v>
      </c>
      <c r="B5" s="2" t="s">
        <v>12</v>
      </c>
      <c r="C5" s="14">
        <f>C12/(1-C9^2)</f>
        <v>95652173913.043472</v>
      </c>
      <c r="D5" s="7"/>
      <c r="F5" s="11" t="s">
        <v>23</v>
      </c>
      <c r="G5" s="7">
        <v>0.50000709600000004</v>
      </c>
    </row>
    <row r="6" spans="1:23">
      <c r="A6" s="6" t="s">
        <v>44</v>
      </c>
      <c r="B6" s="15" t="s">
        <v>4</v>
      </c>
      <c r="C6" s="13">
        <f>220/2000000</f>
        <v>1.1E-4</v>
      </c>
      <c r="D6" s="7" t="s">
        <v>11</v>
      </c>
      <c r="F6" s="11" t="s">
        <v>24</v>
      </c>
      <c r="G6" s="7">
        <v>0.1091637999</v>
      </c>
    </row>
    <row r="7" spans="1:23">
      <c r="A7" s="6" t="s">
        <v>45</v>
      </c>
      <c r="B7" s="15" t="s">
        <v>5</v>
      </c>
      <c r="C7" s="13">
        <v>6</v>
      </c>
      <c r="D7" s="7"/>
      <c r="F7" s="11" t="s">
        <v>25</v>
      </c>
      <c r="G7" s="7">
        <v>1.6218405650000001</v>
      </c>
    </row>
    <row r="8" spans="1:23" ht="14.65">
      <c r="A8" s="6" t="s">
        <v>46</v>
      </c>
      <c r="B8" s="23" t="s">
        <v>59</v>
      </c>
      <c r="C8" s="13">
        <v>0.45500000000000002</v>
      </c>
      <c r="D8" s="7"/>
      <c r="F8" s="11" t="s">
        <v>26</v>
      </c>
      <c r="G8" s="7">
        <f>0.992925298</f>
        <v>0.99292529799999996</v>
      </c>
    </row>
    <row r="9" spans="1:23">
      <c r="A9" s="6" t="s">
        <v>47</v>
      </c>
      <c r="B9" s="15" t="s">
        <v>6</v>
      </c>
      <c r="C9" s="13">
        <v>0.08</v>
      </c>
      <c r="D9" s="7"/>
      <c r="F9" s="11" t="s">
        <v>27</v>
      </c>
      <c r="G9" s="7">
        <v>1.1583457300000001E-2</v>
      </c>
    </row>
    <row r="10" spans="1:23">
      <c r="A10" s="6" t="s">
        <v>48</v>
      </c>
      <c r="B10" s="15" t="s">
        <v>7</v>
      </c>
      <c r="C10" s="14">
        <v>44000000000</v>
      </c>
      <c r="D10" s="19"/>
      <c r="F10" s="11" t="s">
        <v>28</v>
      </c>
      <c r="G10" s="7">
        <v>1.271839956</v>
      </c>
    </row>
    <row r="11" spans="1:23">
      <c r="A11" s="6" t="s">
        <v>49</v>
      </c>
      <c r="B11" s="15" t="s">
        <v>8</v>
      </c>
      <c r="C11" s="14">
        <f>C12/(3*(1-2*C9))</f>
        <v>37714285714.285713</v>
      </c>
      <c r="D11" s="7"/>
      <c r="F11" s="11" t="s">
        <v>29</v>
      </c>
      <c r="G11" s="7">
        <v>1.5055086390000001</v>
      </c>
    </row>
    <row r="12" spans="1:23" ht="14.65" thickBot="1">
      <c r="A12" s="8" t="s">
        <v>50</v>
      </c>
      <c r="B12" s="20" t="s">
        <v>9</v>
      </c>
      <c r="C12" s="21">
        <f>2*C10*(1+C9)</f>
        <v>95040000000</v>
      </c>
      <c r="D12" s="9"/>
      <c r="F12" s="12" t="s">
        <v>30</v>
      </c>
      <c r="G12" s="9">
        <v>1</v>
      </c>
    </row>
    <row r="13" spans="1:23">
      <c r="B13" s="15"/>
      <c r="C13" s="14"/>
    </row>
    <row r="14" spans="1:23">
      <c r="B14" s="15"/>
      <c r="C14" s="25" t="s">
        <v>57</v>
      </c>
      <c r="D14" s="3" t="s">
        <v>55</v>
      </c>
      <c r="E14" s="3" t="s">
        <v>60</v>
      </c>
      <c r="F14" s="3" t="s">
        <v>63</v>
      </c>
      <c r="G14" s="3" t="s">
        <v>66</v>
      </c>
      <c r="H14" s="3" t="s">
        <v>66</v>
      </c>
      <c r="I14" s="3" t="s">
        <v>66</v>
      </c>
      <c r="J14" s="3" t="s">
        <v>41</v>
      </c>
      <c r="K14" s="3" t="s">
        <v>74</v>
      </c>
      <c r="L14" s="3" t="s">
        <v>77</v>
      </c>
      <c r="M14" s="62" t="s">
        <v>79</v>
      </c>
      <c r="N14" s="63"/>
      <c r="O14" s="63"/>
      <c r="P14" s="63"/>
      <c r="Q14" s="63"/>
      <c r="R14" s="63"/>
      <c r="S14" s="64"/>
      <c r="T14" s="3" t="s">
        <v>82</v>
      </c>
      <c r="U14" s="3" t="s">
        <v>86</v>
      </c>
      <c r="V14" s="3" t="s">
        <v>88</v>
      </c>
      <c r="W14" s="3" t="s">
        <v>92</v>
      </c>
    </row>
    <row r="15" spans="1:23">
      <c r="B15" s="15"/>
      <c r="C15" s="25" t="s">
        <v>58</v>
      </c>
      <c r="D15" s="3" t="s">
        <v>56</v>
      </c>
      <c r="E15" s="3" t="s">
        <v>61</v>
      </c>
      <c r="F15" s="3" t="s">
        <v>64</v>
      </c>
      <c r="G15" s="3" t="s">
        <v>67</v>
      </c>
      <c r="H15" s="3" t="s">
        <v>69</v>
      </c>
      <c r="I15" s="3" t="s">
        <v>61</v>
      </c>
      <c r="J15" s="3" t="s">
        <v>72</v>
      </c>
      <c r="K15" s="3" t="s">
        <v>61</v>
      </c>
      <c r="L15" s="3" t="s">
        <v>78</v>
      </c>
      <c r="M15" s="26"/>
      <c r="N15" s="2"/>
      <c r="O15" s="2"/>
      <c r="P15" s="2"/>
      <c r="Q15" s="2"/>
      <c r="R15" s="2"/>
      <c r="S15" s="27"/>
      <c r="T15" s="3" t="s">
        <v>83</v>
      </c>
      <c r="U15" s="2" t="s">
        <v>85</v>
      </c>
      <c r="V15" s="3" t="s">
        <v>85</v>
      </c>
      <c r="W15" s="3" t="s">
        <v>93</v>
      </c>
    </row>
    <row r="16" spans="1:23" ht="14.65" thickBot="1">
      <c r="A16" s="22" t="s">
        <v>52</v>
      </c>
      <c r="B16" s="3" t="s">
        <v>53</v>
      </c>
      <c r="C16" s="3" t="s">
        <v>54</v>
      </c>
      <c r="D16" s="3" t="s">
        <v>53</v>
      </c>
      <c r="E16" s="3" t="s">
        <v>62</v>
      </c>
      <c r="F16" s="3" t="s">
        <v>65</v>
      </c>
      <c r="G16" s="3" t="s">
        <v>68</v>
      </c>
      <c r="H16" s="3" t="s">
        <v>70</v>
      </c>
      <c r="I16" s="3" t="s">
        <v>71</v>
      </c>
      <c r="J16" s="3" t="s">
        <v>73</v>
      </c>
      <c r="K16" s="3" t="s">
        <v>75</v>
      </c>
      <c r="L16" s="3" t="s">
        <v>76</v>
      </c>
      <c r="M16" s="28"/>
      <c r="N16" s="3" t="s">
        <v>80</v>
      </c>
      <c r="Q16" s="3" t="s">
        <v>80</v>
      </c>
      <c r="S16" s="24"/>
      <c r="T16" s="3" t="s">
        <v>84</v>
      </c>
      <c r="U16" s="3" t="s">
        <v>87</v>
      </c>
      <c r="V16" s="3" t="s">
        <v>89</v>
      </c>
      <c r="W16" s="3" t="s">
        <v>89</v>
      </c>
    </row>
    <row r="17" spans="2:23" ht="18.75">
      <c r="B17" s="29" t="s">
        <v>0</v>
      </c>
      <c r="C17" s="30" t="s">
        <v>1</v>
      </c>
      <c r="D17" s="31" t="s">
        <v>42</v>
      </c>
      <c r="E17" s="32" t="s">
        <v>10</v>
      </c>
      <c r="F17" s="33" t="s">
        <v>13</v>
      </c>
      <c r="G17" s="33" t="s">
        <v>14</v>
      </c>
      <c r="H17" s="32" t="s">
        <v>17</v>
      </c>
      <c r="I17" s="32" t="s">
        <v>18</v>
      </c>
      <c r="J17" s="33" t="s">
        <v>19</v>
      </c>
      <c r="K17" s="32" t="s">
        <v>20</v>
      </c>
      <c r="L17" s="32" t="s">
        <v>21</v>
      </c>
      <c r="M17" s="32" t="s">
        <v>31</v>
      </c>
      <c r="N17" s="34" t="s">
        <v>33</v>
      </c>
      <c r="O17" s="34" t="s">
        <v>34</v>
      </c>
      <c r="P17" s="33" t="s">
        <v>19</v>
      </c>
      <c r="Q17" s="34" t="s">
        <v>35</v>
      </c>
      <c r="R17" s="33" t="s">
        <v>81</v>
      </c>
      <c r="S17" s="34" t="s">
        <v>36</v>
      </c>
      <c r="T17" s="34" t="s">
        <v>37</v>
      </c>
      <c r="U17" s="34" t="s">
        <v>90</v>
      </c>
      <c r="V17" s="34" t="s">
        <v>32</v>
      </c>
      <c r="W17" s="35" t="s">
        <v>91</v>
      </c>
    </row>
    <row r="18" spans="2:23" ht="14.65" thickBot="1">
      <c r="B18" s="36" t="s">
        <v>2</v>
      </c>
      <c r="C18" s="37" t="s">
        <v>3</v>
      </c>
      <c r="D18" s="37"/>
      <c r="E18" s="38" t="s">
        <v>11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9"/>
    </row>
    <row r="19" spans="2:23">
      <c r="B19" s="40">
        <v>0</v>
      </c>
      <c r="C19" s="42">
        <f>(4*PI()*$C$6^2*B19)/($C$7*(1-$C$8))*1000</f>
        <v>0</v>
      </c>
      <c r="D19" s="42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5"/>
    </row>
    <row r="20" spans="2:23">
      <c r="B20" s="41">
        <v>1</v>
      </c>
      <c r="C20" s="66">
        <f t="shared" ref="C20:C83" si="0">(4*PI()*$C$6^2*B20)/($C$7*(1-$C$8))*1000</f>
        <v>4.6499414199922323E-5</v>
      </c>
      <c r="D20" s="68">
        <v>7.9999999999999996E-7</v>
      </c>
      <c r="E20" s="67">
        <f t="shared" ref="E20:E83" si="1">(3*C20*$C$6/(4*$C$5))^(1/3)</f>
        <v>3.4229629244806797E-7</v>
      </c>
      <c r="F20" s="67">
        <f>D20*$C$6/E20^2</f>
        <v>751.06631045313975</v>
      </c>
      <c r="G20" s="69">
        <f t="shared" ref="G20:G83" si="2">$C$5/$C$4*($C$6/D20)^0.5</f>
        <v>136.78306828753372</v>
      </c>
      <c r="H20" s="69">
        <f>1/(1+1.22*F20*G20^(-0.16))</f>
        <v>2.391592389353903E-3</v>
      </c>
      <c r="I20" s="69">
        <f>1.631*H20^(-0.496)-0.631*H20^(3.358)</f>
        <v>32.5555568602569</v>
      </c>
      <c r="J20" s="69">
        <f>1.5*H20*I20^2-1</f>
        <v>2.8021450275958992</v>
      </c>
      <c r="K20" s="69">
        <f t="shared" ref="K20:K83" si="3">I20*E20</f>
        <v>1.1143646411848202E-5</v>
      </c>
      <c r="L20" s="69">
        <f t="shared" ref="L20:L83" si="4">(1+J20)*C20/(PI()*K20^2)</f>
        <v>453180.94476555713</v>
      </c>
      <c r="M20" s="69">
        <v>0.5</v>
      </c>
      <c r="N20" s="69">
        <f t="shared" ref="N20:N83" si="5">$G$4*(M20+$G$5)^(M20+$G$5)*(1+$G$6/($G$7+M20^$G$8)+$G$9/(M20^$G$10+$G$11))*EXP(-M20*$G$12)*(2*PI())^0.5</f>
        <v>0.90702361207611237</v>
      </c>
      <c r="O20" s="69">
        <f>N20/M20</f>
        <v>1.8140472241522247</v>
      </c>
      <c r="P20" s="69">
        <f>J20</f>
        <v>2.8021450275958992</v>
      </c>
      <c r="Q20" s="69">
        <f t="shared" ref="Q20:Q83" si="6">$G$4*(P20+$G$5)^(P20+$G$5)*(1+$G$6/($G$7+P20^$G$8)+$G$9/(P20^$G$10+$G$11))*EXP(-P20*$G$12)*(2*PI())^0.5</f>
        <v>4.5528174856087658</v>
      </c>
      <c r="R20" s="69">
        <f>J20+0.5</f>
        <v>3.3021450275958992</v>
      </c>
      <c r="S20" s="69">
        <f t="shared" ref="S20:S83" si="7">$G$4*(R20+$G$5)^(R20+$G$5)*(1+$G$6/($G$7+R20^$G$8)+$G$9/(R20^$G$10+$G$11))*EXP(-R20*$G$12)*(2*PI())^0.5</f>
        <v>8.5537606914124886</v>
      </c>
      <c r="T20" s="69">
        <f>O20*Q20/S20</f>
        <v>0.96554325282117215</v>
      </c>
      <c r="U20" s="69">
        <f>L20*K20*T20/$C$5</f>
        <v>5.0977185326047073E-11</v>
      </c>
      <c r="V20" s="67">
        <f t="shared" ref="V20:V83" si="8">E20^2/$C$6</f>
        <v>1.0651522893063024E-9</v>
      </c>
      <c r="W20" s="7">
        <f>(U20/V20)^0.5</f>
        <v>0.2187671321866019</v>
      </c>
    </row>
    <row r="21" spans="2:23">
      <c r="B21" s="41">
        <f>B20+1</f>
        <v>2</v>
      </c>
      <c r="C21" s="66">
        <f t="shared" si="0"/>
        <v>9.2998828399844645E-5</v>
      </c>
      <c r="D21" s="68">
        <v>7.9999999999999996E-7</v>
      </c>
      <c r="E21" s="67">
        <f t="shared" si="1"/>
        <v>4.3126630415629183E-7</v>
      </c>
      <c r="F21" s="67">
        <f t="shared" ref="F21:F84" si="9">D21*$C$6/E21^2</f>
        <v>473.14212720339549</v>
      </c>
      <c r="G21" s="69">
        <f t="shared" si="2"/>
        <v>136.78306828753372</v>
      </c>
      <c r="H21" s="69">
        <f t="shared" ref="H21:H84" si="10">1/(1+1.22*F21*G21^(-0.16))</f>
        <v>3.7910904603092157E-3</v>
      </c>
      <c r="I21" s="69">
        <f t="shared" ref="I21:I84" si="11">1.631*H21^(-0.496)-0.631*H21^(3.358)</f>
        <v>25.905199658501811</v>
      </c>
      <c r="J21" s="69">
        <f t="shared" ref="J21:J84" si="12">1.5*H21*I21^2-1</f>
        <v>2.8161838928617082</v>
      </c>
      <c r="K21" s="69">
        <f t="shared" si="3"/>
        <v>1.117203971515291E-5</v>
      </c>
      <c r="L21" s="69">
        <f t="shared" si="4"/>
        <v>905090.39692308358</v>
      </c>
      <c r="M21" s="69">
        <v>0.5</v>
      </c>
      <c r="N21" s="69">
        <f t="shared" si="5"/>
        <v>0.90702361207611237</v>
      </c>
      <c r="O21" s="69">
        <f t="shared" ref="O21:O84" si="13">N21/M21</f>
        <v>1.8140472241522247</v>
      </c>
      <c r="P21" s="69">
        <f t="shared" ref="P21:P84" si="14">J21</f>
        <v>2.8161838928617082</v>
      </c>
      <c r="Q21" s="69">
        <f t="shared" si="6"/>
        <v>4.6295568730550514</v>
      </c>
      <c r="R21" s="69">
        <f t="shared" ref="R21:R84" si="15">J21+0.5</f>
        <v>3.3161838928617082</v>
      </c>
      <c r="S21" s="69">
        <f t="shared" si="7"/>
        <v>8.7152811556990297</v>
      </c>
      <c r="T21" s="69">
        <f t="shared" ref="T21:T84" si="16">O21*Q21/S21</f>
        <v>0.9636217862149703</v>
      </c>
      <c r="U21" s="69">
        <f t="shared" ref="U21:U84" si="17">L21*K21*T21/$C$5</f>
        <v>1.0186762792836823E-10</v>
      </c>
      <c r="V21" s="67">
        <f t="shared" si="8"/>
        <v>1.6908238645511564E-9</v>
      </c>
      <c r="W21" s="7">
        <f t="shared" ref="W21:W84" si="18">(U21/V21)^0.5</f>
        <v>0.24545332084530902</v>
      </c>
    </row>
    <row r="22" spans="2:23">
      <c r="B22" s="41">
        <f t="shared" ref="B22:B85" si="19">B21+1</f>
        <v>3</v>
      </c>
      <c r="C22" s="66">
        <f t="shared" si="0"/>
        <v>1.3949824259976699E-4</v>
      </c>
      <c r="D22" s="68">
        <v>7.9999999999999996E-7</v>
      </c>
      <c r="E22" s="67">
        <f t="shared" si="1"/>
        <v>4.9367668070104463E-7</v>
      </c>
      <c r="F22" s="67">
        <f t="shared" si="9"/>
        <v>361.07502117447103</v>
      </c>
      <c r="G22" s="69">
        <f t="shared" si="2"/>
        <v>136.78306828753372</v>
      </c>
      <c r="H22" s="69">
        <f t="shared" si="10"/>
        <v>4.9618954677626012E-3</v>
      </c>
      <c r="I22" s="69">
        <f t="shared" si="11"/>
        <v>22.66797609036265</v>
      </c>
      <c r="J22" s="69">
        <f t="shared" si="12"/>
        <v>2.8244092644486414</v>
      </c>
      <c r="K22" s="69">
        <f t="shared" si="3"/>
        <v>1.1190651194500876E-5</v>
      </c>
      <c r="L22" s="69">
        <f t="shared" si="4"/>
        <v>1356040.019860103</v>
      </c>
      <c r="M22" s="69">
        <v>0.5</v>
      </c>
      <c r="N22" s="69">
        <f t="shared" si="5"/>
        <v>0.90702361207611237</v>
      </c>
      <c r="O22" s="69">
        <f t="shared" si="13"/>
        <v>1.8140472241522247</v>
      </c>
      <c r="P22" s="69">
        <f t="shared" si="14"/>
        <v>2.8244092644486414</v>
      </c>
      <c r="Q22" s="69">
        <f t="shared" si="6"/>
        <v>4.6752483705665435</v>
      </c>
      <c r="R22" s="69">
        <f t="shared" si="15"/>
        <v>3.3244092644486414</v>
      </c>
      <c r="S22" s="69">
        <f t="shared" si="7"/>
        <v>8.8115424659957515</v>
      </c>
      <c r="T22" s="69">
        <f t="shared" si="16"/>
        <v>0.96250132840845803</v>
      </c>
      <c r="U22" s="69">
        <f t="shared" si="17"/>
        <v>1.5269835510821512E-10</v>
      </c>
      <c r="V22" s="67">
        <f t="shared" si="8"/>
        <v>2.2156060460727379E-9</v>
      </c>
      <c r="W22" s="7">
        <f t="shared" si="18"/>
        <v>0.26252514594797793</v>
      </c>
    </row>
    <row r="23" spans="2:23">
      <c r="B23" s="41">
        <f t="shared" si="19"/>
        <v>4</v>
      </c>
      <c r="C23" s="66">
        <f t="shared" si="0"/>
        <v>1.8599765679968929E-4</v>
      </c>
      <c r="D23" s="68">
        <v>7.9999999999999996E-7</v>
      </c>
      <c r="E23" s="67">
        <f t="shared" si="1"/>
        <v>5.4336149471687727E-7</v>
      </c>
      <c r="F23" s="67">
        <f t="shared" si="9"/>
        <v>298.06086282779745</v>
      </c>
      <c r="G23" s="69">
        <f t="shared" si="2"/>
        <v>136.78306828753372</v>
      </c>
      <c r="H23" s="69">
        <f t="shared" si="10"/>
        <v>6.0046093770763738E-3</v>
      </c>
      <c r="I23" s="69">
        <f t="shared" si="11"/>
        <v>20.621750095258371</v>
      </c>
      <c r="J23" s="69">
        <f t="shared" si="12"/>
        <v>2.8302494447979387</v>
      </c>
      <c r="K23" s="69">
        <f t="shared" si="3"/>
        <v>1.1205064955437495E-5</v>
      </c>
      <c r="L23" s="69">
        <f t="shared" si="4"/>
        <v>1806158.676204398</v>
      </c>
      <c r="M23" s="69">
        <v>0.5</v>
      </c>
      <c r="N23" s="69">
        <f t="shared" si="5"/>
        <v>0.90702361207611237</v>
      </c>
      <c r="O23" s="69">
        <f t="shared" si="13"/>
        <v>1.8140472241522247</v>
      </c>
      <c r="P23" s="69">
        <f t="shared" si="14"/>
        <v>2.8302494447979387</v>
      </c>
      <c r="Q23" s="69">
        <f t="shared" si="6"/>
        <v>4.7080224706335692</v>
      </c>
      <c r="R23" s="69">
        <f t="shared" si="15"/>
        <v>3.3302494447979387</v>
      </c>
      <c r="S23" s="69">
        <f t="shared" si="7"/>
        <v>8.8806308294443888</v>
      </c>
      <c r="T23" s="69">
        <f t="shared" si="16"/>
        <v>0.96170815543668553</v>
      </c>
      <c r="U23" s="69">
        <f t="shared" si="17"/>
        <v>2.0347859690737375E-10</v>
      </c>
      <c r="V23" s="67">
        <f t="shared" si="8"/>
        <v>2.6840155812814456E-9</v>
      </c>
      <c r="W23" s="7">
        <f t="shared" si="18"/>
        <v>0.27533844210625907</v>
      </c>
    </row>
    <row r="24" spans="2:23">
      <c r="B24" s="41">
        <f t="shared" si="19"/>
        <v>5</v>
      </c>
      <c r="C24" s="66">
        <f t="shared" si="0"/>
        <v>2.3249707099961162E-4</v>
      </c>
      <c r="D24" s="68">
        <v>7.9999999999999996E-7</v>
      </c>
      <c r="E24" s="67">
        <f t="shared" si="1"/>
        <v>5.8531842672280769E-7</v>
      </c>
      <c r="F24" s="67">
        <f t="shared" si="9"/>
        <v>256.86106504681709</v>
      </c>
      <c r="G24" s="69">
        <f t="shared" si="2"/>
        <v>136.78306828753372</v>
      </c>
      <c r="H24" s="69">
        <f t="shared" si="10"/>
        <v>6.9610276358036327E-3</v>
      </c>
      <c r="I24" s="69">
        <f t="shared" si="11"/>
        <v>19.164079979805436</v>
      </c>
      <c r="J24" s="69">
        <f t="shared" si="12"/>
        <v>2.8347809950830243</v>
      </c>
      <c r="K24" s="69">
        <f t="shared" si="3"/>
        <v>1.1217089143369774E-5</v>
      </c>
      <c r="L24" s="69">
        <f t="shared" si="4"/>
        <v>2255525.9972340981</v>
      </c>
      <c r="M24" s="69">
        <v>0.5</v>
      </c>
      <c r="N24" s="69">
        <f t="shared" si="5"/>
        <v>0.90702361207611237</v>
      </c>
      <c r="O24" s="69">
        <f t="shared" si="13"/>
        <v>1.8140472241522247</v>
      </c>
      <c r="P24" s="69">
        <f t="shared" si="14"/>
        <v>2.8347809950830243</v>
      </c>
      <c r="Q24" s="69">
        <f t="shared" si="6"/>
        <v>4.7336446859058823</v>
      </c>
      <c r="R24" s="69">
        <f t="shared" si="15"/>
        <v>3.3347809950830243</v>
      </c>
      <c r="S24" s="69">
        <f t="shared" si="7"/>
        <v>8.9346665651049264</v>
      </c>
      <c r="T24" s="69">
        <f t="shared" si="16"/>
        <v>0.96109406434124178</v>
      </c>
      <c r="U24" s="69">
        <f t="shared" si="17"/>
        <v>2.5421376262979783E-10</v>
      </c>
      <c r="V24" s="67">
        <f t="shared" si="8"/>
        <v>3.1145241878296617E-9</v>
      </c>
      <c r="W24" s="7">
        <f t="shared" si="18"/>
        <v>0.28569568122971473</v>
      </c>
    </row>
    <row r="25" spans="2:23">
      <c r="B25" s="41">
        <f t="shared" si="19"/>
        <v>6</v>
      </c>
      <c r="C25" s="66">
        <f t="shared" si="0"/>
        <v>2.7899648519953398E-4</v>
      </c>
      <c r="D25" s="68">
        <v>7.9999999999999996E-7</v>
      </c>
      <c r="E25" s="67">
        <f t="shared" si="1"/>
        <v>6.219936418574766E-7</v>
      </c>
      <c r="F25" s="67">
        <f t="shared" si="9"/>
        <v>227.46300988447626</v>
      </c>
      <c r="G25" s="69">
        <f t="shared" si="2"/>
        <v>136.78306828753372</v>
      </c>
      <c r="H25" s="69">
        <f t="shared" si="10"/>
        <v>7.8536277242878122E-3</v>
      </c>
      <c r="I25" s="69">
        <f t="shared" si="11"/>
        <v>18.050909358565921</v>
      </c>
      <c r="J25" s="69">
        <f t="shared" si="12"/>
        <v>2.8384840562064131</v>
      </c>
      <c r="K25" s="69">
        <f t="shared" si="3"/>
        <v>1.1227550850773623E-5</v>
      </c>
      <c r="L25" s="69">
        <f t="shared" si="4"/>
        <v>2704198.3221282721</v>
      </c>
      <c r="M25" s="69">
        <v>0.5</v>
      </c>
      <c r="N25" s="69">
        <f t="shared" si="5"/>
        <v>0.90702361207611237</v>
      </c>
      <c r="O25" s="69">
        <f t="shared" si="13"/>
        <v>1.8140472241522247</v>
      </c>
      <c r="P25" s="69">
        <f t="shared" si="14"/>
        <v>2.8384840562064131</v>
      </c>
      <c r="Q25" s="69">
        <f t="shared" si="6"/>
        <v>4.7547079068932696</v>
      </c>
      <c r="R25" s="69">
        <f t="shared" si="15"/>
        <v>3.3384840562064131</v>
      </c>
      <c r="S25" s="69">
        <f t="shared" si="7"/>
        <v>8.9791031158909096</v>
      </c>
      <c r="T25" s="69">
        <f t="shared" si="16"/>
        <v>0.96059312036295375</v>
      </c>
      <c r="U25" s="69">
        <f t="shared" si="17"/>
        <v>3.0490756300145982E-10</v>
      </c>
      <c r="V25" s="67">
        <f t="shared" si="8"/>
        <v>3.5170553682829717E-9</v>
      </c>
      <c r="W25" s="7">
        <f t="shared" si="18"/>
        <v>0.2944384316305631</v>
      </c>
    </row>
    <row r="26" spans="2:23">
      <c r="B26" s="41">
        <f t="shared" si="19"/>
        <v>7</v>
      </c>
      <c r="C26" s="66">
        <f t="shared" si="0"/>
        <v>3.2549589939945631E-4</v>
      </c>
      <c r="D26" s="68">
        <v>7.9999999999999996E-7</v>
      </c>
      <c r="E26" s="67">
        <f t="shared" si="1"/>
        <v>6.5478925157128586E-7</v>
      </c>
      <c r="F26" s="67">
        <f t="shared" si="9"/>
        <v>205.24830937080299</v>
      </c>
      <c r="G26" s="69">
        <f t="shared" si="2"/>
        <v>136.78306828753372</v>
      </c>
      <c r="H26" s="69">
        <f t="shared" si="10"/>
        <v>8.6962596896075165E-3</v>
      </c>
      <c r="I26" s="69">
        <f t="shared" si="11"/>
        <v>17.161096719301977</v>
      </c>
      <c r="J26" s="69">
        <f t="shared" si="12"/>
        <v>2.8416149896533378</v>
      </c>
      <c r="K26" s="69">
        <f t="shared" si="3"/>
        <v>1.123690167697419E-5</v>
      </c>
      <c r="L26" s="69">
        <f t="shared" si="4"/>
        <v>3152218.5810524859</v>
      </c>
      <c r="M26" s="69">
        <v>0.5</v>
      </c>
      <c r="N26" s="69">
        <f t="shared" si="5"/>
        <v>0.90702361207611237</v>
      </c>
      <c r="O26" s="69">
        <f t="shared" si="13"/>
        <v>1.8140472241522247</v>
      </c>
      <c r="P26" s="69">
        <f t="shared" si="14"/>
        <v>2.8416149896533378</v>
      </c>
      <c r="Q26" s="69">
        <f t="shared" si="6"/>
        <v>4.7726053723971855</v>
      </c>
      <c r="R26" s="69">
        <f t="shared" si="15"/>
        <v>3.3416149896533378</v>
      </c>
      <c r="S26" s="69">
        <f t="shared" si="7"/>
        <v>9.0168718656968476</v>
      </c>
      <c r="T26" s="69">
        <f t="shared" si="16"/>
        <v>0.96017018504033236</v>
      </c>
      <c r="U26" s="69">
        <f t="shared" si="17"/>
        <v>3.555627667536435E-10</v>
      </c>
      <c r="V26" s="67">
        <f t="shared" si="8"/>
        <v>3.897717854302588E-9</v>
      </c>
      <c r="W26" s="7">
        <f t="shared" si="18"/>
        <v>0.30203198661605046</v>
      </c>
    </row>
    <row r="27" spans="2:23">
      <c r="B27" s="41">
        <f t="shared" si="19"/>
        <v>8</v>
      </c>
      <c r="C27" s="66">
        <f t="shared" si="0"/>
        <v>3.7199531359937858E-4</v>
      </c>
      <c r="D27" s="68">
        <v>7.9999999999999996E-7</v>
      </c>
      <c r="E27" s="67">
        <f t="shared" si="1"/>
        <v>6.8459258489613594E-7</v>
      </c>
      <c r="F27" s="67">
        <f t="shared" si="9"/>
        <v>187.76657761328494</v>
      </c>
      <c r="G27" s="69">
        <f t="shared" si="2"/>
        <v>136.78306828753372</v>
      </c>
      <c r="H27" s="69">
        <f t="shared" si="10"/>
        <v>9.4982219315638446E-3</v>
      </c>
      <c r="I27" s="69">
        <f t="shared" si="11"/>
        <v>16.426436953020456</v>
      </c>
      <c r="J27" s="69">
        <f t="shared" si="12"/>
        <v>2.8443269328205023</v>
      </c>
      <c r="K27" s="69">
        <f t="shared" si="3"/>
        <v>1.1245416934301681E-5</v>
      </c>
      <c r="L27" s="69">
        <f t="shared" si="4"/>
        <v>3599621.0789932241</v>
      </c>
      <c r="M27" s="69">
        <v>0.5</v>
      </c>
      <c r="N27" s="69">
        <f t="shared" si="5"/>
        <v>0.90702361207611237</v>
      </c>
      <c r="O27" s="69">
        <f t="shared" si="13"/>
        <v>1.8140472241522247</v>
      </c>
      <c r="P27" s="69">
        <f t="shared" si="14"/>
        <v>2.8443269328205023</v>
      </c>
      <c r="Q27" s="69">
        <f t="shared" si="6"/>
        <v>4.7881736442495031</v>
      </c>
      <c r="R27" s="69">
        <f t="shared" si="15"/>
        <v>3.3443269328205023</v>
      </c>
      <c r="S27" s="69">
        <f t="shared" si="7"/>
        <v>9.0497334760340351</v>
      </c>
      <c r="T27" s="69">
        <f t="shared" si="16"/>
        <v>0.9598043004373874</v>
      </c>
      <c r="U27" s="69">
        <f t="shared" si="17"/>
        <v>4.0618155224592494E-10</v>
      </c>
      <c r="V27" s="67">
        <f t="shared" si="8"/>
        <v>4.2606091572252096E-9</v>
      </c>
      <c r="W27" s="7">
        <f t="shared" si="18"/>
        <v>0.30876228711354353</v>
      </c>
    </row>
    <row r="28" spans="2:23">
      <c r="B28" s="41">
        <f t="shared" si="19"/>
        <v>9</v>
      </c>
      <c r="C28" s="66">
        <f t="shared" si="0"/>
        <v>4.1849472779930091E-4</v>
      </c>
      <c r="D28" s="68">
        <v>7.9999999999999996E-7</v>
      </c>
      <c r="E28" s="67">
        <f t="shared" si="1"/>
        <v>7.1200498061186874E-7</v>
      </c>
      <c r="F28" s="67">
        <f t="shared" si="9"/>
        <v>173.58676471254003</v>
      </c>
      <c r="G28" s="69">
        <f t="shared" si="2"/>
        <v>136.78306828753372</v>
      </c>
      <c r="H28" s="69">
        <f t="shared" si="10"/>
        <v>1.0266139552042355E-2</v>
      </c>
      <c r="I28" s="69">
        <f t="shared" si="11"/>
        <v>15.805054738522962</v>
      </c>
      <c r="J28" s="69">
        <f t="shared" si="12"/>
        <v>2.8467187217744474</v>
      </c>
      <c r="K28" s="69">
        <f t="shared" si="3"/>
        <v>1.1253277692671565E-5</v>
      </c>
      <c r="L28" s="69">
        <f t="shared" si="4"/>
        <v>4046434.1546266354</v>
      </c>
      <c r="M28" s="69">
        <v>0.5</v>
      </c>
      <c r="N28" s="69">
        <f t="shared" si="5"/>
        <v>0.90702361207611237</v>
      </c>
      <c r="O28" s="69">
        <f t="shared" si="13"/>
        <v>1.8140472241522247</v>
      </c>
      <c r="P28" s="69">
        <f t="shared" si="14"/>
        <v>2.8467187217744474</v>
      </c>
      <c r="Q28" s="69">
        <f t="shared" si="6"/>
        <v>4.8019550107275384</v>
      </c>
      <c r="R28" s="69">
        <f t="shared" si="15"/>
        <v>3.3467187217744474</v>
      </c>
      <c r="S28" s="69">
        <f t="shared" si="7"/>
        <v>9.0788295590863086</v>
      </c>
      <c r="T28" s="69">
        <f t="shared" si="16"/>
        <v>0.95948195756092902</v>
      </c>
      <c r="U28" s="69">
        <f t="shared" si="17"/>
        <v>4.5676569735690668E-10</v>
      </c>
      <c r="V28" s="67">
        <f t="shared" si="8"/>
        <v>4.6086462946918867E-9</v>
      </c>
      <c r="W28" s="7">
        <f t="shared" si="18"/>
        <v>0.31481835960568721</v>
      </c>
    </row>
    <row r="29" spans="2:23">
      <c r="B29" s="41">
        <f t="shared" si="19"/>
        <v>10</v>
      </c>
      <c r="C29" s="66">
        <f t="shared" si="0"/>
        <v>4.6499414199922324E-4</v>
      </c>
      <c r="D29" s="68">
        <v>7.9999999999999996E-7</v>
      </c>
      <c r="E29" s="67">
        <f t="shared" si="1"/>
        <v>7.3745500671941576E-7</v>
      </c>
      <c r="F29" s="67">
        <f t="shared" si="9"/>
        <v>161.81233137545033</v>
      </c>
      <c r="G29" s="69">
        <f t="shared" si="2"/>
        <v>136.78306828753372</v>
      </c>
      <c r="H29" s="69">
        <f t="shared" si="10"/>
        <v>1.1004944310472813E-2</v>
      </c>
      <c r="I29" s="69">
        <f t="shared" si="11"/>
        <v>15.269555086781109</v>
      </c>
      <c r="J29" s="69">
        <f t="shared" si="12"/>
        <v>2.8488578750923059</v>
      </c>
      <c r="K29" s="69">
        <f t="shared" si="3"/>
        <v>1.1260609849124653E-5</v>
      </c>
      <c r="L29" s="69">
        <f t="shared" si="4"/>
        <v>4492681.8006606968</v>
      </c>
      <c r="M29" s="69">
        <v>0.5</v>
      </c>
      <c r="N29" s="69">
        <f t="shared" si="5"/>
        <v>0.90702361207611237</v>
      </c>
      <c r="O29" s="69">
        <f t="shared" si="13"/>
        <v>1.8140472241522247</v>
      </c>
      <c r="P29" s="69">
        <f t="shared" si="14"/>
        <v>2.8488578750923059</v>
      </c>
      <c r="Q29" s="69">
        <f t="shared" si="6"/>
        <v>4.8143213368313216</v>
      </c>
      <c r="R29" s="69">
        <f t="shared" si="15"/>
        <v>3.3488578750923059</v>
      </c>
      <c r="S29" s="69">
        <f t="shared" si="7"/>
        <v>9.1049431290672143</v>
      </c>
      <c r="T29" s="69">
        <f t="shared" si="16"/>
        <v>0.95919393822182064</v>
      </c>
      <c r="U29" s="69">
        <f t="shared" si="17"/>
        <v>5.0731669270088925E-10</v>
      </c>
      <c r="V29" s="67">
        <f t="shared" si="8"/>
        <v>4.9439989721412137E-9</v>
      </c>
      <c r="W29" s="7">
        <f t="shared" si="18"/>
        <v>0.320332048021295</v>
      </c>
    </row>
    <row r="30" spans="2:23">
      <c r="B30" s="41">
        <f t="shared" si="19"/>
        <v>11</v>
      </c>
      <c r="C30" s="66">
        <f t="shared" si="0"/>
        <v>5.1149355619914557E-4</v>
      </c>
      <c r="D30" s="68">
        <v>7.9999999999999996E-7</v>
      </c>
      <c r="E30" s="67">
        <f t="shared" si="1"/>
        <v>7.6126013948019468E-7</v>
      </c>
      <c r="F30" s="67">
        <f t="shared" si="9"/>
        <v>151.85059283137613</v>
      </c>
      <c r="G30" s="69">
        <f t="shared" si="2"/>
        <v>136.78306828753372</v>
      </c>
      <c r="H30" s="69">
        <f t="shared" si="10"/>
        <v>1.1718433162071159E-2</v>
      </c>
      <c r="I30" s="69">
        <f t="shared" si="11"/>
        <v>14.801122720852717</v>
      </c>
      <c r="J30" s="69">
        <f t="shared" si="12"/>
        <v>2.8507925717864513</v>
      </c>
      <c r="K30" s="69">
        <f t="shared" si="3"/>
        <v>1.1267504746939819E-5</v>
      </c>
      <c r="L30" s="69">
        <f t="shared" si="4"/>
        <v>4938384.7190036448</v>
      </c>
      <c r="M30" s="69">
        <v>0.5</v>
      </c>
      <c r="N30" s="69">
        <f t="shared" si="5"/>
        <v>0.90702361207611237</v>
      </c>
      <c r="O30" s="69">
        <f t="shared" si="13"/>
        <v>1.8140472241522247</v>
      </c>
      <c r="P30" s="69">
        <f t="shared" si="14"/>
        <v>2.8507925717864513</v>
      </c>
      <c r="Q30" s="69">
        <f t="shared" si="6"/>
        <v>4.8255388644948667</v>
      </c>
      <c r="R30" s="69">
        <f t="shared" si="15"/>
        <v>3.3507925717864513</v>
      </c>
      <c r="S30" s="69">
        <f t="shared" si="7"/>
        <v>9.1286349054783305</v>
      </c>
      <c r="T30" s="69">
        <f t="shared" si="16"/>
        <v>0.95893367111464112</v>
      </c>
      <c r="U30" s="69">
        <f t="shared" si="17"/>
        <v>5.5783581408192214E-10</v>
      </c>
      <c r="V30" s="67">
        <f t="shared" si="8"/>
        <v>5.2683363632855043E-9</v>
      </c>
      <c r="W30" s="7">
        <f t="shared" si="18"/>
        <v>0.32539917614929742</v>
      </c>
    </row>
    <row r="31" spans="2:23">
      <c r="B31" s="41">
        <f t="shared" si="19"/>
        <v>12</v>
      </c>
      <c r="C31" s="66">
        <f t="shared" si="0"/>
        <v>5.5799297039906795E-4</v>
      </c>
      <c r="D31" s="68">
        <v>7.9999999999999996E-7</v>
      </c>
      <c r="E31" s="67">
        <f t="shared" si="1"/>
        <v>7.8366288227700671E-7</v>
      </c>
      <c r="F31" s="67">
        <f t="shared" si="9"/>
        <v>143.29271711294899</v>
      </c>
      <c r="G31" s="69">
        <f t="shared" si="2"/>
        <v>136.78306828753372</v>
      </c>
      <c r="H31" s="69">
        <f t="shared" si="10"/>
        <v>1.2409608542971212E-2</v>
      </c>
      <c r="I31" s="69">
        <f t="shared" si="11"/>
        <v>14.386327570835833</v>
      </c>
      <c r="J31" s="69">
        <f t="shared" si="12"/>
        <v>2.8525583987665875</v>
      </c>
      <c r="K31" s="69">
        <f t="shared" si="3"/>
        <v>1.1274030929542377E-5</v>
      </c>
      <c r="L31" s="69">
        <f t="shared" si="4"/>
        <v>5383561.0433214242</v>
      </c>
      <c r="M31" s="69">
        <v>0.5</v>
      </c>
      <c r="N31" s="69">
        <f t="shared" si="5"/>
        <v>0.90702361207611237</v>
      </c>
      <c r="O31" s="69">
        <f t="shared" si="13"/>
        <v>1.8140472241522247</v>
      </c>
      <c r="P31" s="69">
        <f t="shared" si="14"/>
        <v>2.8525583987665875</v>
      </c>
      <c r="Q31" s="69">
        <f t="shared" si="6"/>
        <v>4.8358048428508154</v>
      </c>
      <c r="R31" s="69">
        <f t="shared" si="15"/>
        <v>3.3525583987665875</v>
      </c>
      <c r="S31" s="69">
        <f t="shared" si="7"/>
        <v>9.1503203781655262</v>
      </c>
      <c r="T31" s="69">
        <f t="shared" si="16"/>
        <v>0.95869630670506756</v>
      </c>
      <c r="U31" s="69">
        <f t="shared" si="17"/>
        <v>6.0832417140431672E-10</v>
      </c>
      <c r="V31" s="67">
        <f t="shared" si="8"/>
        <v>5.582977391442779E-9</v>
      </c>
      <c r="W31" s="7">
        <f t="shared" si="18"/>
        <v>0.33009169825596918</v>
      </c>
    </row>
    <row r="32" spans="2:23">
      <c r="B32" s="41">
        <f t="shared" si="19"/>
        <v>13</v>
      </c>
      <c r="C32" s="66">
        <f t="shared" si="0"/>
        <v>6.0449238459899023E-4</v>
      </c>
      <c r="D32" s="68">
        <v>7.9999999999999996E-7</v>
      </c>
      <c r="E32" s="67">
        <f t="shared" si="1"/>
        <v>8.0485314591135185E-7</v>
      </c>
      <c r="F32" s="67">
        <f t="shared" si="9"/>
        <v>135.84678988822392</v>
      </c>
      <c r="G32" s="69">
        <f t="shared" si="2"/>
        <v>136.78306828753372</v>
      </c>
      <c r="H32" s="69">
        <f t="shared" si="10"/>
        <v>1.3080896791138453E-2</v>
      </c>
      <c r="I32" s="69">
        <f t="shared" si="11"/>
        <v>14.015278828937106</v>
      </c>
      <c r="J32" s="69">
        <f t="shared" si="12"/>
        <v>2.8541823899982703</v>
      </c>
      <c r="K32" s="69">
        <f t="shared" si="3"/>
        <v>1.1280241256294797E-5</v>
      </c>
      <c r="L32" s="69">
        <f t="shared" si="4"/>
        <v>5828226.8537787134</v>
      </c>
      <c r="M32" s="69">
        <v>0.5</v>
      </c>
      <c r="N32" s="69">
        <f t="shared" si="5"/>
        <v>0.90702361207611237</v>
      </c>
      <c r="O32" s="69">
        <f t="shared" si="13"/>
        <v>1.8140472241522247</v>
      </c>
      <c r="P32" s="69">
        <f t="shared" si="14"/>
        <v>2.8541823899982703</v>
      </c>
      <c r="Q32" s="69">
        <f t="shared" si="6"/>
        <v>4.8452695235290824</v>
      </c>
      <c r="R32" s="69">
        <f t="shared" si="15"/>
        <v>3.3541823899982703</v>
      </c>
      <c r="S32" s="69">
        <f t="shared" si="7"/>
        <v>9.1703160907248211</v>
      </c>
      <c r="T32" s="69">
        <f t="shared" si="16"/>
        <v>0.95847816394435537</v>
      </c>
      <c r="U32" s="69">
        <f t="shared" si="17"/>
        <v>6.5878274309947996E-10</v>
      </c>
      <c r="V32" s="67">
        <f t="shared" si="8"/>
        <v>5.8889871498490899E-9</v>
      </c>
      <c r="W32" s="7">
        <f t="shared" si="18"/>
        <v>0.33446509699037141</v>
      </c>
    </row>
    <row r="33" spans="2:23">
      <c r="B33" s="41">
        <f t="shared" si="19"/>
        <v>14</v>
      </c>
      <c r="C33" s="66">
        <f t="shared" si="0"/>
        <v>6.5099179879891261E-4</v>
      </c>
      <c r="D33" s="68">
        <v>7.9999999999999996E-7</v>
      </c>
      <c r="E33" s="67">
        <f t="shared" si="1"/>
        <v>8.249827612995733E-7</v>
      </c>
      <c r="F33" s="67">
        <f t="shared" si="9"/>
        <v>129.29833271580472</v>
      </c>
      <c r="G33" s="69">
        <f t="shared" si="2"/>
        <v>136.78306828753372</v>
      </c>
      <c r="H33" s="69">
        <f t="shared" si="10"/>
        <v>1.3734294365633249E-2</v>
      </c>
      <c r="I33" s="69">
        <f t="shared" si="11"/>
        <v>13.680500918636794</v>
      </c>
      <c r="J33" s="69">
        <f t="shared" si="12"/>
        <v>2.8556855655209383</v>
      </c>
      <c r="K33" s="69">
        <f t="shared" si="3"/>
        <v>1.1286177423818332E-5</v>
      </c>
      <c r="L33" s="69">
        <f t="shared" si="4"/>
        <v>6272396.5556349857</v>
      </c>
      <c r="M33" s="69">
        <v>0.5</v>
      </c>
      <c r="N33" s="69">
        <f t="shared" si="5"/>
        <v>0.90702361207611237</v>
      </c>
      <c r="O33" s="69">
        <f t="shared" si="13"/>
        <v>1.8140472241522247</v>
      </c>
      <c r="P33" s="69">
        <f t="shared" si="14"/>
        <v>2.8556855655209383</v>
      </c>
      <c r="Q33" s="69">
        <f t="shared" si="6"/>
        <v>4.8540500254306345</v>
      </c>
      <c r="R33" s="69">
        <f t="shared" si="15"/>
        <v>3.3556855655209383</v>
      </c>
      <c r="S33" s="69">
        <f t="shared" si="7"/>
        <v>9.1888688200528676</v>
      </c>
      <c r="T33" s="69">
        <f t="shared" si="16"/>
        <v>0.95827638275913674</v>
      </c>
      <c r="U33" s="69">
        <f t="shared" si="17"/>
        <v>7.0921240118782207E-10</v>
      </c>
      <c r="V33" s="67">
        <f t="shared" si="8"/>
        <v>6.1872414221951702E-9</v>
      </c>
      <c r="W33" s="7">
        <f t="shared" si="18"/>
        <v>0.33856310529751654</v>
      </c>
    </row>
    <row r="34" spans="2:23">
      <c r="B34" s="41">
        <f t="shared" si="19"/>
        <v>15</v>
      </c>
      <c r="C34" s="66">
        <f t="shared" si="0"/>
        <v>6.9749121299883489E-4</v>
      </c>
      <c r="D34" s="68">
        <v>7.9999999999999996E-7</v>
      </c>
      <c r="E34" s="67">
        <f t="shared" si="1"/>
        <v>8.4417524943398009E-7</v>
      </c>
      <c r="F34" s="67">
        <f t="shared" si="9"/>
        <v>123.48592023082438</v>
      </c>
      <c r="G34" s="69">
        <f t="shared" si="2"/>
        <v>136.78306828753372</v>
      </c>
      <c r="H34" s="69">
        <f t="shared" si="10"/>
        <v>1.4371469181705843E-2</v>
      </c>
      <c r="I34" s="69">
        <f t="shared" si="11"/>
        <v>13.37621893431009</v>
      </c>
      <c r="J34" s="69">
        <f t="shared" si="12"/>
        <v>2.8570845929645952</v>
      </c>
      <c r="K34" s="69">
        <f t="shared" si="3"/>
        <v>1.1291872955354747E-5</v>
      </c>
      <c r="L34" s="69">
        <f t="shared" si="4"/>
        <v>6716083.1651458722</v>
      </c>
      <c r="M34" s="69">
        <v>0.5</v>
      </c>
      <c r="N34" s="69">
        <f t="shared" si="5"/>
        <v>0.90702361207611237</v>
      </c>
      <c r="O34" s="69">
        <f t="shared" si="13"/>
        <v>1.8140472241522247</v>
      </c>
      <c r="P34" s="69">
        <f t="shared" si="14"/>
        <v>2.8570845929645952</v>
      </c>
      <c r="Q34" s="69">
        <f t="shared" si="6"/>
        <v>4.8622394307744177</v>
      </c>
      <c r="R34" s="69">
        <f t="shared" si="15"/>
        <v>3.3570845929645952</v>
      </c>
      <c r="S34" s="69">
        <f t="shared" si="7"/>
        <v>9.2061747225486954</v>
      </c>
      <c r="T34" s="69">
        <f t="shared" si="16"/>
        <v>0.95808869681303954</v>
      </c>
      <c r="U34" s="69">
        <f t="shared" si="17"/>
        <v>7.5961393003608664E-10</v>
      </c>
      <c r="V34" s="67">
        <f t="shared" si="8"/>
        <v>6.4784713796083856E-9</v>
      </c>
      <c r="W34" s="7">
        <f t="shared" si="18"/>
        <v>0.34242083970360804</v>
      </c>
    </row>
    <row r="35" spans="2:23">
      <c r="B35" s="41">
        <f t="shared" si="19"/>
        <v>16</v>
      </c>
      <c r="C35" s="66">
        <f t="shared" si="0"/>
        <v>7.4399062719875716E-4</v>
      </c>
      <c r="D35" s="68">
        <v>7.9999999999999996E-7</v>
      </c>
      <c r="E35" s="67">
        <f t="shared" si="1"/>
        <v>8.6253260831258525E-7</v>
      </c>
      <c r="F35" s="67">
        <f t="shared" si="9"/>
        <v>118.28553180084842</v>
      </c>
      <c r="G35" s="69">
        <f t="shared" si="2"/>
        <v>136.78306828753372</v>
      </c>
      <c r="H35" s="69">
        <f t="shared" si="10"/>
        <v>1.4993832910505456E-2</v>
      </c>
      <c r="I35" s="69">
        <f t="shared" si="11"/>
        <v>13.097887703382421</v>
      </c>
      <c r="J35" s="69">
        <f t="shared" si="12"/>
        <v>2.8583929121010425</v>
      </c>
      <c r="K35" s="69">
        <f t="shared" si="3"/>
        <v>1.1297355244183776E-5</v>
      </c>
      <c r="L35" s="69">
        <f t="shared" si="4"/>
        <v>7159298.530302464</v>
      </c>
      <c r="M35" s="69">
        <v>0.5</v>
      </c>
      <c r="N35" s="69">
        <f t="shared" si="5"/>
        <v>0.90702361207611237</v>
      </c>
      <c r="O35" s="69">
        <f t="shared" si="13"/>
        <v>1.8140472241522247</v>
      </c>
      <c r="P35" s="69">
        <f t="shared" si="14"/>
        <v>2.8583929121010425</v>
      </c>
      <c r="Q35" s="69">
        <f t="shared" si="6"/>
        <v>4.8699129558639376</v>
      </c>
      <c r="R35" s="69">
        <f t="shared" si="15"/>
        <v>3.3583929121010425</v>
      </c>
      <c r="S35" s="69">
        <f t="shared" si="7"/>
        <v>9.2223923246777346</v>
      </c>
      <c r="T35" s="69">
        <f t="shared" si="16"/>
        <v>0.957913279812311</v>
      </c>
      <c r="U35" s="69">
        <f t="shared" si="17"/>
        <v>8.0998804072613168E-10</v>
      </c>
      <c r="V35" s="67">
        <f t="shared" si="8"/>
        <v>6.7632954582046513E-9</v>
      </c>
      <c r="W35" s="7">
        <f t="shared" si="18"/>
        <v>0.34606694827305051</v>
      </c>
    </row>
    <row r="36" spans="2:23">
      <c r="B36" s="41">
        <f t="shared" si="19"/>
        <v>17</v>
      </c>
      <c r="C36" s="66">
        <f t="shared" si="0"/>
        <v>7.9049004139867954E-4</v>
      </c>
      <c r="D36" s="68">
        <v>7.9999999999999996E-7</v>
      </c>
      <c r="E36" s="67">
        <f t="shared" si="1"/>
        <v>8.8014015532228346E-7</v>
      </c>
      <c r="F36" s="67">
        <f t="shared" si="9"/>
        <v>113.60017514304511</v>
      </c>
      <c r="G36" s="69">
        <f t="shared" si="2"/>
        <v>136.78306828753372</v>
      </c>
      <c r="H36" s="69">
        <f t="shared" si="10"/>
        <v>1.5602593855181261E-2</v>
      </c>
      <c r="I36" s="69">
        <f t="shared" si="11"/>
        <v>12.841871743044663</v>
      </c>
      <c r="J36" s="69">
        <f t="shared" si="12"/>
        <v>2.8596215181020899</v>
      </c>
      <c r="K36" s="69">
        <f t="shared" si="3"/>
        <v>1.1302646990552174E-5</v>
      </c>
      <c r="L36" s="69">
        <f t="shared" si="4"/>
        <v>7602053.5045098867</v>
      </c>
      <c r="M36" s="69">
        <v>0.5</v>
      </c>
      <c r="N36" s="69">
        <f t="shared" si="5"/>
        <v>0.90702361207611237</v>
      </c>
      <c r="O36" s="69">
        <f t="shared" si="13"/>
        <v>1.8140472241522247</v>
      </c>
      <c r="P36" s="69">
        <f t="shared" si="14"/>
        <v>2.8596215181020899</v>
      </c>
      <c r="Q36" s="69">
        <f t="shared" si="6"/>
        <v>4.8771322583496959</v>
      </c>
      <c r="R36" s="69">
        <f t="shared" si="15"/>
        <v>3.3596215181020899</v>
      </c>
      <c r="S36" s="69">
        <f t="shared" si="7"/>
        <v>9.2376515916662942</v>
      </c>
      <c r="T36" s="69">
        <f t="shared" si="16"/>
        <v>0.95774863852455017</v>
      </c>
      <c r="U36" s="69">
        <f t="shared" si="17"/>
        <v>8.6033538228169515E-10</v>
      </c>
      <c r="V36" s="67">
        <f t="shared" si="8"/>
        <v>7.0422426637339385E-9</v>
      </c>
      <c r="W36" s="7">
        <f t="shared" si="18"/>
        <v>0.34952512447061518</v>
      </c>
    </row>
    <row r="37" spans="2:23">
      <c r="B37" s="41">
        <f t="shared" si="19"/>
        <v>18</v>
      </c>
      <c r="C37" s="66">
        <f t="shared" si="0"/>
        <v>8.3698945559860182E-4</v>
      </c>
      <c r="D37" s="68">
        <v>7.9999999999999996E-7</v>
      </c>
      <c r="E37" s="67">
        <f t="shared" si="1"/>
        <v>8.9707006270288497E-7</v>
      </c>
      <c r="F37" s="67">
        <f t="shared" si="9"/>
        <v>109.35280942223875</v>
      </c>
      <c r="G37" s="69">
        <f t="shared" si="2"/>
        <v>136.78306828753372</v>
      </c>
      <c r="H37" s="69">
        <f t="shared" si="10"/>
        <v>1.6198796455354367E-2</v>
      </c>
      <c r="I37" s="69">
        <f t="shared" si="11"/>
        <v>12.605221941075305</v>
      </c>
      <c r="J37" s="69">
        <f t="shared" si="12"/>
        <v>2.8607795207274584</v>
      </c>
      <c r="K37" s="69">
        <f t="shared" si="3"/>
        <v>1.1307767237064205E-5</v>
      </c>
      <c r="L37" s="69">
        <f t="shared" si="4"/>
        <v>8044358.0854838658</v>
      </c>
      <c r="M37" s="69">
        <v>0.5</v>
      </c>
      <c r="N37" s="69">
        <f t="shared" si="5"/>
        <v>0.90702361207611237</v>
      </c>
      <c r="O37" s="69">
        <f t="shared" si="13"/>
        <v>1.8140472241522247</v>
      </c>
      <c r="P37" s="69">
        <f t="shared" si="14"/>
        <v>2.8607795207274584</v>
      </c>
      <c r="Q37" s="69">
        <f t="shared" si="6"/>
        <v>4.8839485184721863</v>
      </c>
      <c r="R37" s="69">
        <f t="shared" si="15"/>
        <v>3.3607795207274584</v>
      </c>
      <c r="S37" s="69">
        <f t="shared" si="7"/>
        <v>9.252060415641262</v>
      </c>
      <c r="T37" s="69">
        <f t="shared" si="16"/>
        <v>0.95759353644717549</v>
      </c>
      <c r="U37" s="69">
        <f t="shared" si="17"/>
        <v>9.1065655059082117E-10</v>
      </c>
      <c r="V37" s="67">
        <f t="shared" si="8"/>
        <v>7.3157699763432543E-9</v>
      </c>
      <c r="W37" s="7">
        <f t="shared" si="18"/>
        <v>0.35281519990263915</v>
      </c>
    </row>
    <row r="38" spans="2:23">
      <c r="B38" s="41">
        <f t="shared" si="19"/>
        <v>19</v>
      </c>
      <c r="C38" s="66">
        <f t="shared" si="0"/>
        <v>8.834888697985242E-4</v>
      </c>
      <c r="D38" s="68">
        <v>7.9999999999999996E-7</v>
      </c>
      <c r="E38" s="67">
        <f t="shared" si="1"/>
        <v>9.1338399111983247E-7</v>
      </c>
      <c r="F38" s="67">
        <f t="shared" si="9"/>
        <v>105.48139900593006</v>
      </c>
      <c r="G38" s="69">
        <f t="shared" si="2"/>
        <v>136.78306828753372</v>
      </c>
      <c r="H38" s="69">
        <f t="shared" si="10"/>
        <v>1.6783351355102158E-2</v>
      </c>
      <c r="I38" s="69">
        <f t="shared" si="11"/>
        <v>12.385516103554473</v>
      </c>
      <c r="J38" s="69">
        <f t="shared" si="12"/>
        <v>2.8618745522229618</v>
      </c>
      <c r="K38" s="69">
        <f t="shared" si="3"/>
        <v>1.131273213074354E-5</v>
      </c>
      <c r="L38" s="69">
        <f t="shared" si="4"/>
        <v>8486221.5279208217</v>
      </c>
      <c r="M38" s="69">
        <v>0.5</v>
      </c>
      <c r="N38" s="69">
        <f t="shared" si="5"/>
        <v>0.90702361207611237</v>
      </c>
      <c r="O38" s="69">
        <f t="shared" si="13"/>
        <v>1.8140472241522247</v>
      </c>
      <c r="P38" s="69">
        <f t="shared" si="14"/>
        <v>2.8618745522229618</v>
      </c>
      <c r="Q38" s="69">
        <f t="shared" si="6"/>
        <v>4.8904046908921082</v>
      </c>
      <c r="R38" s="69">
        <f t="shared" si="15"/>
        <v>3.3618745522229618</v>
      </c>
      <c r="S38" s="69">
        <f t="shared" si="7"/>
        <v>9.2657093578029972</v>
      </c>
      <c r="T38" s="69">
        <f t="shared" si="16"/>
        <v>0.95744693815837123</v>
      </c>
      <c r="U38" s="69">
        <f t="shared" si="17"/>
        <v>9.6095209560283517E-10</v>
      </c>
      <c r="V38" s="67">
        <f t="shared" si="8"/>
        <v>7.584275593036311E-9</v>
      </c>
      <c r="W38" s="7">
        <f t="shared" si="18"/>
        <v>0.35595394965828675</v>
      </c>
    </row>
    <row r="39" spans="2:23">
      <c r="B39" s="41">
        <f t="shared" si="19"/>
        <v>20</v>
      </c>
      <c r="C39" s="66">
        <f t="shared" si="0"/>
        <v>9.2998828399844648E-4</v>
      </c>
      <c r="D39" s="68">
        <v>7.9999999999999996E-7</v>
      </c>
      <c r="E39" s="67">
        <f t="shared" si="1"/>
        <v>9.2913508631615762E-7</v>
      </c>
      <c r="F39" s="67">
        <f t="shared" si="9"/>
        <v>101.93538121624712</v>
      </c>
      <c r="G39" s="69">
        <f t="shared" si="2"/>
        <v>136.78306828753372</v>
      </c>
      <c r="H39" s="69">
        <f t="shared" si="10"/>
        <v>1.7357058665597325E-2</v>
      </c>
      <c r="I39" s="69">
        <f t="shared" si="11"/>
        <v>12.180742780200291</v>
      </c>
      <c r="J39" s="69">
        <f t="shared" si="12"/>
        <v>2.8629130705390304</v>
      </c>
      <c r="K39" s="69">
        <f t="shared" si="3"/>
        <v>1.1317555494476312E-5</v>
      </c>
      <c r="L39" s="69">
        <f t="shared" si="4"/>
        <v>8927652.4360434487</v>
      </c>
      <c r="M39" s="69">
        <v>0.5</v>
      </c>
      <c r="N39" s="69">
        <f t="shared" si="5"/>
        <v>0.90702361207611237</v>
      </c>
      <c r="O39" s="69">
        <f t="shared" si="13"/>
        <v>1.8140472241522247</v>
      </c>
      <c r="P39" s="69">
        <f t="shared" si="14"/>
        <v>2.8629130705390304</v>
      </c>
      <c r="Q39" s="69">
        <f t="shared" si="6"/>
        <v>4.8965371815860506</v>
      </c>
      <c r="R39" s="69">
        <f t="shared" si="15"/>
        <v>3.3629130705390304</v>
      </c>
      <c r="S39" s="69">
        <f t="shared" si="7"/>
        <v>9.2786751801958616</v>
      </c>
      <c r="T39" s="69">
        <f t="shared" si="16"/>
        <v>0.95730796797079321</v>
      </c>
      <c r="U39" s="69">
        <f t="shared" si="17"/>
        <v>1.0112225272095824E-9</v>
      </c>
      <c r="V39" s="67">
        <f t="shared" si="8"/>
        <v>7.8481091693066695E-9</v>
      </c>
      <c r="W39" s="7">
        <f t="shared" si="18"/>
        <v>0.35895569678855499</v>
      </c>
    </row>
    <row r="40" spans="2:23">
      <c r="B40" s="41">
        <f t="shared" si="19"/>
        <v>21</v>
      </c>
      <c r="C40" s="66">
        <f t="shared" si="0"/>
        <v>9.7648769819836886E-4</v>
      </c>
      <c r="D40" s="68">
        <v>7.9999999999999996E-7</v>
      </c>
      <c r="E40" s="67">
        <f t="shared" si="1"/>
        <v>9.4436951672059758E-7</v>
      </c>
      <c r="F40" s="67">
        <f t="shared" si="9"/>
        <v>98.673095332120653</v>
      </c>
      <c r="G40" s="69">
        <f t="shared" si="2"/>
        <v>136.78306828753372</v>
      </c>
      <c r="H40" s="69">
        <f t="shared" si="10"/>
        <v>1.7920626225212569E-2</v>
      </c>
      <c r="I40" s="69">
        <f t="shared" si="11"/>
        <v>11.989215092378386</v>
      </c>
      <c r="J40" s="69">
        <f t="shared" si="12"/>
        <v>2.8639005885407665</v>
      </c>
      <c r="K40" s="69">
        <f t="shared" si="3"/>
        <v>1.1322249262648671E-5</v>
      </c>
      <c r="L40" s="69">
        <f t="shared" si="4"/>
        <v>9368658.840463832</v>
      </c>
      <c r="M40" s="69">
        <v>0.5</v>
      </c>
      <c r="N40" s="69">
        <f t="shared" si="5"/>
        <v>0.90702361207611237</v>
      </c>
      <c r="O40" s="69">
        <f t="shared" si="13"/>
        <v>1.8140472241522247</v>
      </c>
      <c r="P40" s="69">
        <f t="shared" si="14"/>
        <v>2.8639005885407665</v>
      </c>
      <c r="Q40" s="69">
        <f t="shared" si="6"/>
        <v>4.9023771175635611</v>
      </c>
      <c r="R40" s="69">
        <f t="shared" si="15"/>
        <v>3.3639005885407665</v>
      </c>
      <c r="S40" s="69">
        <f t="shared" si="7"/>
        <v>9.2910235201643552</v>
      </c>
      <c r="T40" s="69">
        <f t="shared" si="16"/>
        <v>0.95717587869223741</v>
      </c>
      <c r="U40" s="69">
        <f t="shared" si="17"/>
        <v>1.0614683201072475E-9</v>
      </c>
      <c r="V40" s="67">
        <f t="shared" si="8"/>
        <v>8.1075798555554093E-9</v>
      </c>
      <c r="W40" s="7">
        <f t="shared" si="18"/>
        <v>0.36183277342919135</v>
      </c>
    </row>
    <row r="41" spans="2:23">
      <c r="B41" s="41">
        <f t="shared" si="19"/>
        <v>22</v>
      </c>
      <c r="C41" s="66">
        <f t="shared" si="0"/>
        <v>1.0229871123982911E-3</v>
      </c>
      <c r="D41" s="68">
        <v>7.9999999999999996E-7</v>
      </c>
      <c r="E41" s="67">
        <f t="shared" si="1"/>
        <v>9.5912767417700497E-7</v>
      </c>
      <c r="F41" s="67">
        <f t="shared" si="9"/>
        <v>95.659879173633058</v>
      </c>
      <c r="G41" s="69">
        <f t="shared" si="2"/>
        <v>136.78306828753372</v>
      </c>
      <c r="H41" s="69">
        <f t="shared" si="10"/>
        <v>1.8474684119343041E-2</v>
      </c>
      <c r="I41" s="69">
        <f t="shared" si="11"/>
        <v>11.809505786493309</v>
      </c>
      <c r="J41" s="69">
        <f t="shared" si="12"/>
        <v>2.8648418498820827</v>
      </c>
      <c r="K41" s="69">
        <f t="shared" si="3"/>
        <v>1.132682381817921E-5</v>
      </c>
      <c r="L41" s="69">
        <f t="shared" si="4"/>
        <v>9809248.2626566291</v>
      </c>
      <c r="M41" s="69">
        <v>0.5</v>
      </c>
      <c r="N41" s="69">
        <f t="shared" si="5"/>
        <v>0.90702361207611237</v>
      </c>
      <c r="O41" s="69">
        <f t="shared" si="13"/>
        <v>1.8140472241522247</v>
      </c>
      <c r="P41" s="69">
        <f t="shared" si="14"/>
        <v>2.8648418498820827</v>
      </c>
      <c r="Q41" s="69">
        <f t="shared" si="6"/>
        <v>4.9079513226641147</v>
      </c>
      <c r="R41" s="69">
        <f t="shared" si="15"/>
        <v>3.3648418498820827</v>
      </c>
      <c r="S41" s="69">
        <f t="shared" si="7"/>
        <v>9.3028109459023245</v>
      </c>
      <c r="T41" s="69">
        <f t="shared" si="16"/>
        <v>0.95705002766661162</v>
      </c>
      <c r="U41" s="69">
        <f t="shared" si="17"/>
        <v>1.111689917856964E-9</v>
      </c>
      <c r="V41" s="67">
        <f t="shared" si="8"/>
        <v>8.3629626852017354E-9</v>
      </c>
      <c r="W41" s="7">
        <f t="shared" si="18"/>
        <v>0.36459587768641744</v>
      </c>
    </row>
    <row r="42" spans="2:23">
      <c r="B42" s="41">
        <f t="shared" si="19"/>
        <v>23</v>
      </c>
      <c r="C42" s="66">
        <f t="shared" si="0"/>
        <v>1.0694865265982135E-3</v>
      </c>
      <c r="D42" s="68">
        <v>7.9999999999999996E-7</v>
      </c>
      <c r="E42" s="67">
        <f t="shared" si="1"/>
        <v>9.7344512341867585E-7</v>
      </c>
      <c r="F42" s="67">
        <f t="shared" si="9"/>
        <v>92.866638259853303</v>
      </c>
      <c r="G42" s="69">
        <f t="shared" si="2"/>
        <v>136.78306828753372</v>
      </c>
      <c r="H42" s="69">
        <f t="shared" si="10"/>
        <v>1.9019796360899073E-2</v>
      </c>
      <c r="I42" s="69">
        <f t="shared" si="11"/>
        <v>11.640397577768443</v>
      </c>
      <c r="J42" s="69">
        <f t="shared" si="12"/>
        <v>2.8657409657780546</v>
      </c>
      <c r="K42" s="69">
        <f t="shared" si="3"/>
        <v>1.1331288256733257E-5</v>
      </c>
      <c r="L42" s="69">
        <f t="shared" si="4"/>
        <v>10249427.769522782</v>
      </c>
      <c r="M42" s="69">
        <v>0.5</v>
      </c>
      <c r="N42" s="69">
        <f t="shared" si="5"/>
        <v>0.90702361207611237</v>
      </c>
      <c r="O42" s="69">
        <f t="shared" si="13"/>
        <v>1.8140472241522247</v>
      </c>
      <c r="P42" s="69">
        <f t="shared" si="14"/>
        <v>2.8657409657780546</v>
      </c>
      <c r="Q42" s="69">
        <f t="shared" si="6"/>
        <v>4.9132830775425074</v>
      </c>
      <c r="R42" s="69">
        <f t="shared" si="15"/>
        <v>3.3657409657780546</v>
      </c>
      <c r="S42" s="69">
        <f t="shared" si="7"/>
        <v>9.3140865575273324</v>
      </c>
      <c r="T42" s="69">
        <f t="shared" si="16"/>
        <v>0.95692985814985332</v>
      </c>
      <c r="U42" s="69">
        <f t="shared" si="17"/>
        <v>1.161887736307704E-9</v>
      </c>
      <c r="V42" s="67">
        <f t="shared" si="8"/>
        <v>8.6145037118872822E-9</v>
      </c>
      <c r="W42" s="7">
        <f t="shared" si="18"/>
        <v>0.36725435345657814</v>
      </c>
    </row>
    <row r="43" spans="2:23">
      <c r="B43" s="41">
        <f t="shared" si="19"/>
        <v>24</v>
      </c>
      <c r="C43" s="66">
        <f t="shared" si="0"/>
        <v>1.1159859407981359E-3</v>
      </c>
      <c r="D43" s="68">
        <v>7.9999999999999996E-7</v>
      </c>
      <c r="E43" s="67">
        <f t="shared" si="1"/>
        <v>9.8735336140208927E-7</v>
      </c>
      <c r="F43" s="67">
        <f t="shared" si="9"/>
        <v>90.268755293617758</v>
      </c>
      <c r="G43" s="69">
        <f t="shared" si="2"/>
        <v>136.78306828753372</v>
      </c>
      <c r="H43" s="69">
        <f t="shared" si="10"/>
        <v>1.9556470385733195E-2</v>
      </c>
      <c r="I43" s="69">
        <f t="shared" si="11"/>
        <v>11.480844689928986</v>
      </c>
      <c r="J43" s="69">
        <f t="shared" si="12"/>
        <v>2.8666015226655839</v>
      </c>
      <c r="K43" s="69">
        <f t="shared" si="3"/>
        <v>1.1335650596336711E-5</v>
      </c>
      <c r="L43" s="69">
        <f t="shared" si="4"/>
        <v>10689204.019939248</v>
      </c>
      <c r="M43" s="69">
        <v>0.5</v>
      </c>
      <c r="N43" s="69">
        <f t="shared" si="5"/>
        <v>0.90702361207611237</v>
      </c>
      <c r="O43" s="69">
        <f t="shared" si="13"/>
        <v>1.8140472241522247</v>
      </c>
      <c r="P43" s="69">
        <f t="shared" si="14"/>
        <v>2.8666015226655839</v>
      </c>
      <c r="Q43" s="69">
        <f t="shared" si="6"/>
        <v>4.9183927187451273</v>
      </c>
      <c r="R43" s="69">
        <f t="shared" si="15"/>
        <v>3.3666015226655839</v>
      </c>
      <c r="S43" s="69">
        <f t="shared" si="7"/>
        <v>9.3248932492695591</v>
      </c>
      <c r="T43" s="69">
        <f t="shared" si="16"/>
        <v>0.95681488465608</v>
      </c>
      <c r="U43" s="69">
        <f t="shared" si="17"/>
        <v>1.2120621665057467E-9</v>
      </c>
      <c r="V43" s="67">
        <f t="shared" si="8"/>
        <v>8.8624241842909516E-9</v>
      </c>
      <c r="W43" s="7">
        <f t="shared" si="18"/>
        <v>0.36981641240783153</v>
      </c>
    </row>
    <row r="44" spans="2:23">
      <c r="B44" s="41">
        <f t="shared" si="19"/>
        <v>25</v>
      </c>
      <c r="C44" s="66">
        <f t="shared" si="0"/>
        <v>1.1624853549980583E-3</v>
      </c>
      <c r="D44" s="68">
        <v>7.9999999999999996E-7</v>
      </c>
      <c r="E44" s="67">
        <f t="shared" si="1"/>
        <v>1.0008804308426502E-6</v>
      </c>
      <c r="F44" s="67">
        <f t="shared" si="9"/>
        <v>87.845248573562756</v>
      </c>
      <c r="G44" s="69">
        <f t="shared" si="2"/>
        <v>136.78306828753372</v>
      </c>
      <c r="H44" s="69">
        <f t="shared" si="10"/>
        <v>2.0085164845575345E-2</v>
      </c>
      <c r="I44" s="69">
        <f t="shared" si="11"/>
        <v>11.329942714469849</v>
      </c>
      <c r="J44" s="69">
        <f t="shared" si="12"/>
        <v>2.8674266678857707</v>
      </c>
      <c r="K44" s="69">
        <f t="shared" si="3"/>
        <v>1.1339917945481128E-5</v>
      </c>
      <c r="L44" s="69">
        <f t="shared" si="4"/>
        <v>11128583.30476265</v>
      </c>
      <c r="M44" s="69">
        <v>0.5</v>
      </c>
      <c r="N44" s="69">
        <f t="shared" si="5"/>
        <v>0.90702361207611237</v>
      </c>
      <c r="O44" s="69">
        <f t="shared" si="13"/>
        <v>1.8140472241522247</v>
      </c>
      <c r="P44" s="69">
        <f t="shared" si="14"/>
        <v>2.8674266678857707</v>
      </c>
      <c r="Q44" s="69">
        <f t="shared" si="6"/>
        <v>4.923298116136122</v>
      </c>
      <c r="R44" s="69">
        <f t="shared" si="15"/>
        <v>3.3674266678857707</v>
      </c>
      <c r="S44" s="69">
        <f t="shared" si="7"/>
        <v>9.3352687154368326</v>
      </c>
      <c r="T44" s="69">
        <f t="shared" si="16"/>
        <v>0.95670468129986652</v>
      </c>
      <c r="U44" s="69">
        <f t="shared" si="17"/>
        <v>1.2622135771864551E-9</v>
      </c>
      <c r="V44" s="67">
        <f t="shared" si="8"/>
        <v>9.1069239713069912E-9</v>
      </c>
      <c r="W44" s="7">
        <f t="shared" si="18"/>
        <v>0.37228931196193032</v>
      </c>
    </row>
    <row r="45" spans="2:23">
      <c r="B45" s="41">
        <f t="shared" si="19"/>
        <v>26</v>
      </c>
      <c r="C45" s="66">
        <f t="shared" si="0"/>
        <v>1.2089847691979805E-3</v>
      </c>
      <c r="D45" s="68">
        <v>7.9999999999999996E-7</v>
      </c>
      <c r="E45" s="67">
        <f t="shared" si="1"/>
        <v>1.0140514206078189E-6</v>
      </c>
      <c r="F45" s="67">
        <f t="shared" si="9"/>
        <v>85.578115070410178</v>
      </c>
      <c r="G45" s="69">
        <f t="shared" si="2"/>
        <v>136.78306828753372</v>
      </c>
      <c r="H45" s="69">
        <f t="shared" si="10"/>
        <v>2.0606296059466008E-2</v>
      </c>
      <c r="I45" s="69">
        <f t="shared" si="11"/>
        <v>11.186904735536681</v>
      </c>
      <c r="J45" s="69">
        <f t="shared" si="12"/>
        <v>2.8682191785618754</v>
      </c>
      <c r="K45" s="69">
        <f t="shared" si="3"/>
        <v>1.1344096639275307E-5</v>
      </c>
      <c r="L45" s="69">
        <f t="shared" si="4"/>
        <v>11567571.581436921</v>
      </c>
      <c r="M45" s="69">
        <v>0.5</v>
      </c>
      <c r="N45" s="69">
        <f t="shared" si="5"/>
        <v>0.90702361207611237</v>
      </c>
      <c r="O45" s="69">
        <f t="shared" si="13"/>
        <v>1.8140472241522247</v>
      </c>
      <c r="P45" s="69">
        <f t="shared" si="14"/>
        <v>2.8682191785618754</v>
      </c>
      <c r="Q45" s="69">
        <f t="shared" si="6"/>
        <v>4.9280150571872126</v>
      </c>
      <c r="R45" s="69">
        <f t="shared" si="15"/>
        <v>3.3682191785618754</v>
      </c>
      <c r="S45" s="69">
        <f t="shared" si="7"/>
        <v>9.3452462601970279</v>
      </c>
      <c r="T45" s="69">
        <f t="shared" si="16"/>
        <v>0.95659887242846753</v>
      </c>
      <c r="U45" s="69">
        <f t="shared" si="17"/>
        <v>1.3123423169231088E-9</v>
      </c>
      <c r="V45" s="67">
        <f t="shared" si="8"/>
        <v>9.3481843966975968E-9</v>
      </c>
      <c r="W45" s="7">
        <f t="shared" si="18"/>
        <v>0.37467949938816797</v>
      </c>
    </row>
    <row r="46" spans="2:23">
      <c r="B46" s="41">
        <f t="shared" si="19"/>
        <v>27</v>
      </c>
      <c r="C46" s="66">
        <f t="shared" si="0"/>
        <v>1.2554841833979028E-3</v>
      </c>
      <c r="D46" s="68">
        <v>7.9999999999999996E-7</v>
      </c>
      <c r="E46" s="67">
        <f t="shared" si="1"/>
        <v>1.026888877344205E-6</v>
      </c>
      <c r="F46" s="67">
        <f t="shared" si="9"/>
        <v>83.451812272570905</v>
      </c>
      <c r="G46" s="69">
        <f t="shared" si="2"/>
        <v>136.78306828753372</v>
      </c>
      <c r="H46" s="69">
        <f t="shared" si="10"/>
        <v>2.1120243397224341E-2</v>
      </c>
      <c r="I46" s="69">
        <f t="shared" si="11"/>
        <v>11.051042231624354</v>
      </c>
      <c r="J46" s="69">
        <f t="shared" si="12"/>
        <v>2.8689815174791358</v>
      </c>
      <c r="K46" s="69">
        <f t="shared" si="3"/>
        <v>1.1348192350716132E-5</v>
      </c>
      <c r="L46" s="69">
        <f t="shared" si="4"/>
        <v>12006174.50411566</v>
      </c>
      <c r="M46" s="69">
        <v>0.5</v>
      </c>
      <c r="N46" s="69">
        <f t="shared" si="5"/>
        <v>0.90702361207611237</v>
      </c>
      <c r="O46" s="69">
        <f t="shared" si="13"/>
        <v>1.8140472241522247</v>
      </c>
      <c r="P46" s="69">
        <f t="shared" si="14"/>
        <v>2.8689815174791358</v>
      </c>
      <c r="Q46" s="69">
        <f t="shared" si="6"/>
        <v>4.9325575591351125</v>
      </c>
      <c r="R46" s="69">
        <f t="shared" si="15"/>
        <v>3.3689815174791358</v>
      </c>
      <c r="S46" s="69">
        <f t="shared" si="7"/>
        <v>9.3548554554095311</v>
      </c>
      <c r="T46" s="69">
        <f t="shared" si="16"/>
        <v>0.9564971250246227</v>
      </c>
      <c r="U46" s="69">
        <f t="shared" si="17"/>
        <v>1.3624487159916621E-9</v>
      </c>
      <c r="V46" s="67">
        <f t="shared" si="8"/>
        <v>9.5863706037567413E-9</v>
      </c>
      <c r="W46" s="7">
        <f t="shared" si="18"/>
        <v>0.37699272950207791</v>
      </c>
    </row>
    <row r="47" spans="2:23">
      <c r="B47" s="41">
        <f t="shared" si="19"/>
        <v>28</v>
      </c>
      <c r="C47" s="66">
        <f t="shared" si="0"/>
        <v>1.3019835975978252E-3</v>
      </c>
      <c r="D47" s="68">
        <v>7.9999999999999996E-7</v>
      </c>
      <c r="E47" s="67">
        <f t="shared" si="1"/>
        <v>1.0394131467617306E-6</v>
      </c>
      <c r="F47" s="67">
        <f t="shared" si="9"/>
        <v>81.452845552476546</v>
      </c>
      <c r="G47" s="69">
        <f t="shared" si="2"/>
        <v>136.78306828753372</v>
      </c>
      <c r="H47" s="69">
        <f t="shared" si="10"/>
        <v>2.1627353804660659E-2</v>
      </c>
      <c r="I47" s="69">
        <f t="shared" si="11"/>
        <v>10.921749660132186</v>
      </c>
      <c r="J47" s="69">
        <f t="shared" si="12"/>
        <v>2.8697158788033597</v>
      </c>
      <c r="K47" s="69">
        <f t="shared" si="3"/>
        <v>1.1352210182381857E-5</v>
      </c>
      <c r="L47" s="69">
        <f t="shared" si="4"/>
        <v>12444397.450027881</v>
      </c>
      <c r="M47" s="69">
        <v>0.5</v>
      </c>
      <c r="N47" s="69">
        <f t="shared" si="5"/>
        <v>0.90702361207611237</v>
      </c>
      <c r="O47" s="69">
        <f t="shared" si="13"/>
        <v>1.8140472241522247</v>
      </c>
      <c r="P47" s="69">
        <f t="shared" si="14"/>
        <v>2.8697158788033597</v>
      </c>
      <c r="Q47" s="69">
        <f t="shared" si="6"/>
        <v>4.9369381246810784</v>
      </c>
      <c r="R47" s="69">
        <f t="shared" si="15"/>
        <v>3.3697158788033597</v>
      </c>
      <c r="S47" s="69">
        <f t="shared" si="7"/>
        <v>9.3641226795165089</v>
      </c>
      <c r="T47" s="69">
        <f t="shared" si="16"/>
        <v>0.95639914249301694</v>
      </c>
      <c r="U47" s="69">
        <f t="shared" si="17"/>
        <v>1.4125330879983929E-9</v>
      </c>
      <c r="V47" s="67">
        <f t="shared" si="8"/>
        <v>9.8216335423738448E-9</v>
      </c>
      <c r="W47" s="7">
        <f t="shared" si="18"/>
        <v>0.37923416159164758</v>
      </c>
    </row>
    <row r="48" spans="2:23">
      <c r="B48" s="41">
        <f t="shared" si="19"/>
        <v>29</v>
      </c>
      <c r="C48" s="66">
        <f t="shared" si="0"/>
        <v>1.3484830117977474E-3</v>
      </c>
      <c r="D48" s="68">
        <v>7.9999999999999996E-7</v>
      </c>
      <c r="E48" s="67">
        <f t="shared" si="1"/>
        <v>1.0516426586580834E-6</v>
      </c>
      <c r="F48" s="67">
        <f t="shared" si="9"/>
        <v>79.569436648654076</v>
      </c>
      <c r="G48" s="69">
        <f t="shared" si="2"/>
        <v>136.78306828753372</v>
      </c>
      <c r="H48" s="69">
        <f t="shared" si="10"/>
        <v>2.2127945633066602E-2</v>
      </c>
      <c r="I48" s="69">
        <f t="shared" si="11"/>
        <v>10.79849191080007</v>
      </c>
      <c r="J48" s="69">
        <f t="shared" si="12"/>
        <v>2.8704242257780508</v>
      </c>
      <c r="K48" s="69">
        <f t="shared" si="3"/>
        <v>1.1356154742571593E-5</v>
      </c>
      <c r="L48" s="69">
        <f t="shared" si="4"/>
        <v>12882245.542675098</v>
      </c>
      <c r="M48" s="69">
        <v>0.5</v>
      </c>
      <c r="N48" s="69">
        <f t="shared" si="5"/>
        <v>0.90702361207611237</v>
      </c>
      <c r="O48" s="69">
        <f t="shared" si="13"/>
        <v>1.8140472241522247</v>
      </c>
      <c r="P48" s="69">
        <f t="shared" si="14"/>
        <v>2.8704242257780508</v>
      </c>
      <c r="Q48" s="69">
        <f t="shared" si="6"/>
        <v>4.9411679530692352</v>
      </c>
      <c r="R48" s="69">
        <f t="shared" si="15"/>
        <v>3.3704242257780508</v>
      </c>
      <c r="S48" s="69">
        <f t="shared" si="7"/>
        <v>9.3730715624239043</v>
      </c>
      <c r="T48" s="69">
        <f t="shared" si="16"/>
        <v>0.95630465953864807</v>
      </c>
      <c r="U48" s="69">
        <f t="shared" si="17"/>
        <v>1.4625957313081786E-9</v>
      </c>
      <c r="V48" s="67">
        <f t="shared" si="8"/>
        <v>1.0054111650085837E-8</v>
      </c>
      <c r="W48" s="7">
        <f t="shared" si="18"/>
        <v>0.38140843983995365</v>
      </c>
    </row>
    <row r="49" spans="2:23">
      <c r="B49" s="41">
        <f t="shared" si="19"/>
        <v>30</v>
      </c>
      <c r="C49" s="66">
        <f t="shared" si="0"/>
        <v>1.3949824259976698E-3</v>
      </c>
      <c r="D49" s="68">
        <v>7.9999999999999996E-7</v>
      </c>
      <c r="E49" s="67">
        <f t="shared" si="1"/>
        <v>1.0635941665621236E-6</v>
      </c>
      <c r="F49" s="67">
        <f t="shared" si="9"/>
        <v>77.79125513222786</v>
      </c>
      <c r="G49" s="69">
        <f t="shared" si="2"/>
        <v>136.78306828753372</v>
      </c>
      <c r="H49" s="69">
        <f t="shared" si="10"/>
        <v>2.2622311900195664E-2</v>
      </c>
      <c r="I49" s="69">
        <f t="shared" si="11"/>
        <v>10.68079401534947</v>
      </c>
      <c r="J49" s="69">
        <f t="shared" si="12"/>
        <v>2.8711083220319957</v>
      </c>
      <c r="K49" s="69">
        <f t="shared" si="3"/>
        <v>1.1360030208977336E-5</v>
      </c>
      <c r="L49" s="69">
        <f t="shared" si="4"/>
        <v>13319723.672338426</v>
      </c>
      <c r="M49" s="69">
        <v>0.5</v>
      </c>
      <c r="N49" s="69">
        <f t="shared" si="5"/>
        <v>0.90702361207611237</v>
      </c>
      <c r="O49" s="69">
        <f t="shared" si="13"/>
        <v>1.8140472241522247</v>
      </c>
      <c r="P49" s="69">
        <f t="shared" si="14"/>
        <v>2.8711083220319957</v>
      </c>
      <c r="Q49" s="69">
        <f t="shared" si="6"/>
        <v>4.9452571155816463</v>
      </c>
      <c r="R49" s="69">
        <f t="shared" si="15"/>
        <v>3.3711083220319957</v>
      </c>
      <c r="S49" s="69">
        <f t="shared" si="7"/>
        <v>9.3817233554089015</v>
      </c>
      <c r="T49" s="69">
        <f t="shared" si="16"/>
        <v>0.95621343791467261</v>
      </c>
      <c r="U49" s="69">
        <f t="shared" si="17"/>
        <v>1.5126369303040218E-9</v>
      </c>
      <c r="V49" s="67">
        <f t="shared" si="8"/>
        <v>1.0283932283136164E-8</v>
      </c>
      <c r="W49" s="7">
        <f t="shared" si="18"/>
        <v>0.38351976052041659</v>
      </c>
    </row>
    <row r="50" spans="2:23">
      <c r="B50" s="41">
        <f t="shared" si="19"/>
        <v>31</v>
      </c>
      <c r="C50" s="66">
        <f t="shared" si="0"/>
        <v>1.4414818401975922E-3</v>
      </c>
      <c r="D50" s="68">
        <v>7.9999999999999996E-7</v>
      </c>
      <c r="E50" s="67">
        <f t="shared" si="1"/>
        <v>1.0752829504816652E-6</v>
      </c>
      <c r="F50" s="67">
        <f t="shared" si="9"/>
        <v>76.109199236144775</v>
      </c>
      <c r="G50" s="69">
        <f t="shared" si="2"/>
        <v>136.78306828753372</v>
      </c>
      <c r="H50" s="69">
        <f t="shared" si="10"/>
        <v>2.3110723083235162E-2</v>
      </c>
      <c r="I50" s="69">
        <f t="shared" si="11"/>
        <v>10.568232647220317</v>
      </c>
      <c r="J50" s="69">
        <f t="shared" si="12"/>
        <v>2.8717697577543526</v>
      </c>
      <c r="K50" s="69">
        <f t="shared" si="3"/>
        <v>1.136384038227972E-5</v>
      </c>
      <c r="L50" s="69">
        <f t="shared" si="4"/>
        <v>13756836.514288083</v>
      </c>
      <c r="M50" s="69">
        <v>0.5</v>
      </c>
      <c r="N50" s="69">
        <f t="shared" si="5"/>
        <v>0.90702361207611237</v>
      </c>
      <c r="O50" s="69">
        <f t="shared" si="13"/>
        <v>1.8140472241522247</v>
      </c>
      <c r="P50" s="69">
        <f t="shared" si="14"/>
        <v>2.8717697577543526</v>
      </c>
      <c r="Q50" s="69">
        <f t="shared" si="6"/>
        <v>4.9492147024194075</v>
      </c>
      <c r="R50" s="69">
        <f t="shared" si="15"/>
        <v>3.3717697577543526</v>
      </c>
      <c r="S50" s="69">
        <f t="shared" si="7"/>
        <v>9.3900972407342689</v>
      </c>
      <c r="T50" s="69">
        <f t="shared" si="16"/>
        <v>0.95612526286844413</v>
      </c>
      <c r="U50" s="69">
        <f t="shared" si="17"/>
        <v>1.5626569565028379E-9</v>
      </c>
      <c r="V50" s="67">
        <f t="shared" si="8"/>
        <v>1.0511212941786866E-8</v>
      </c>
      <c r="W50" s="7">
        <f t="shared" si="18"/>
        <v>0.3855719285039792</v>
      </c>
    </row>
    <row r="51" spans="2:23">
      <c r="B51" s="41">
        <f t="shared" si="19"/>
        <v>32</v>
      </c>
      <c r="C51" s="66">
        <f t="shared" si="0"/>
        <v>1.4879812543975143E-3</v>
      </c>
      <c r="D51" s="68">
        <v>7.9999999999999996E-7</v>
      </c>
      <c r="E51" s="67">
        <f t="shared" si="1"/>
        <v>1.0867229894337545E-6</v>
      </c>
      <c r="F51" s="67">
        <f t="shared" si="9"/>
        <v>74.515215706949363</v>
      </c>
      <c r="G51" s="69">
        <f t="shared" si="2"/>
        <v>136.78306828753372</v>
      </c>
      <c r="H51" s="69">
        <f t="shared" si="10"/>
        <v>2.3593429523836831E-2</v>
      </c>
      <c r="I51" s="69">
        <f t="shared" si="11"/>
        <v>10.460429053277798</v>
      </c>
      <c r="J51" s="69">
        <f t="shared" si="12"/>
        <v>2.8724099717151597</v>
      </c>
      <c r="K51" s="69">
        <f t="shared" si="3"/>
        <v>1.1367588731537747E-5</v>
      </c>
      <c r="L51" s="69">
        <f t="shared" si="4"/>
        <v>14193588.545019817</v>
      </c>
      <c r="M51" s="69">
        <v>0.5</v>
      </c>
      <c r="N51" s="69">
        <f t="shared" si="5"/>
        <v>0.90702361207611237</v>
      </c>
      <c r="O51" s="69">
        <f t="shared" si="13"/>
        <v>1.8140472241522247</v>
      </c>
      <c r="P51" s="69">
        <f t="shared" si="14"/>
        <v>2.8724099717151597</v>
      </c>
      <c r="Q51" s="69">
        <f t="shared" si="6"/>
        <v>4.9530489463976064</v>
      </c>
      <c r="R51" s="69">
        <f t="shared" si="15"/>
        <v>3.3724099717151597</v>
      </c>
      <c r="S51" s="69">
        <f t="shared" si="7"/>
        <v>9.398210592403613</v>
      </c>
      <c r="T51" s="69">
        <f t="shared" si="16"/>
        <v>0.95603994015255711</v>
      </c>
      <c r="U51" s="69">
        <f t="shared" si="17"/>
        <v>1.6126560695481507E-9</v>
      </c>
      <c r="V51" s="67">
        <f t="shared" si="8"/>
        <v>1.0736062325125782E-8</v>
      </c>
      <c r="W51" s="7">
        <f t="shared" si="18"/>
        <v>0.38756840506467627</v>
      </c>
    </row>
    <row r="52" spans="2:23">
      <c r="B52" s="41">
        <f t="shared" si="19"/>
        <v>33</v>
      </c>
      <c r="C52" s="66">
        <f t="shared" si="0"/>
        <v>1.5344806685974369E-3</v>
      </c>
      <c r="D52" s="68">
        <v>7.9999999999999996E-7</v>
      </c>
      <c r="E52" s="67">
        <f t="shared" si="1"/>
        <v>1.0979271090574696E-6</v>
      </c>
      <c r="F52" s="67">
        <f t="shared" si="9"/>
        <v>73.002150753992353</v>
      </c>
      <c r="G52" s="69">
        <f t="shared" si="2"/>
        <v>136.78306828753372</v>
      </c>
      <c r="H52" s="69">
        <f t="shared" si="10"/>
        <v>2.407066350950918E-2</v>
      </c>
      <c r="I52" s="69">
        <f t="shared" si="11"/>
        <v>10.357043139784983</v>
      </c>
      <c r="J52" s="69">
        <f t="shared" si="12"/>
        <v>2.8730302698981749</v>
      </c>
      <c r="K52" s="69">
        <f t="shared" si="3"/>
        <v>1.1371278432847625E-5</v>
      </c>
      <c r="L52" s="69">
        <f t="shared" si="4"/>
        <v>14629984.056787653</v>
      </c>
      <c r="M52" s="69">
        <v>0.5</v>
      </c>
      <c r="N52" s="69">
        <f t="shared" si="5"/>
        <v>0.90702361207611237</v>
      </c>
      <c r="O52" s="69">
        <f t="shared" si="13"/>
        <v>1.8140472241522247</v>
      </c>
      <c r="P52" s="69">
        <f t="shared" si="14"/>
        <v>2.8730302698981749</v>
      </c>
      <c r="Q52" s="69">
        <f t="shared" si="6"/>
        <v>4.9567673277148634</v>
      </c>
      <c r="R52" s="69">
        <f t="shared" si="15"/>
        <v>3.3730302698981749</v>
      </c>
      <c r="S52" s="69">
        <f t="shared" si="7"/>
        <v>9.4060791970338578</v>
      </c>
      <c r="T52" s="69">
        <f t="shared" si="16"/>
        <v>0.9559572934964331</v>
      </c>
      <c r="U52" s="69">
        <f t="shared" si="17"/>
        <v>1.6626345180967287E-9</v>
      </c>
      <c r="V52" s="67">
        <f t="shared" si="8"/>
        <v>1.0958581243666297E-8</v>
      </c>
      <c r="W52" s="7">
        <f t="shared" si="18"/>
        <v>0.38951234855086558</v>
      </c>
    </row>
    <row r="53" spans="2:23">
      <c r="B53" s="41">
        <f t="shared" si="19"/>
        <v>34</v>
      </c>
      <c r="C53" s="66">
        <f t="shared" si="0"/>
        <v>1.5809800827973591E-3</v>
      </c>
      <c r="D53" s="68">
        <v>7.9999999999999996E-7</v>
      </c>
      <c r="E53" s="67">
        <f t="shared" si="1"/>
        <v>1.1089071085482887E-6</v>
      </c>
      <c r="F53" s="67">
        <f t="shared" si="9"/>
        <v>71.563625967233349</v>
      </c>
      <c r="G53" s="69">
        <f t="shared" si="2"/>
        <v>136.78306828753372</v>
      </c>
      <c r="H53" s="69">
        <f t="shared" si="10"/>
        <v>2.4542641083391815E-2</v>
      </c>
      <c r="I53" s="69">
        <f t="shared" si="11"/>
        <v>10.257768495447209</v>
      </c>
      <c r="J53" s="69">
        <f t="shared" si="12"/>
        <v>2.8736318413529518</v>
      </c>
      <c r="K53" s="69">
        <f t="shared" si="3"/>
        <v>1.1374912402444094E-5</v>
      </c>
      <c r="L53" s="69">
        <f t="shared" si="4"/>
        <v>15066027.170658838</v>
      </c>
      <c r="M53" s="69">
        <v>0.5</v>
      </c>
      <c r="N53" s="69">
        <f t="shared" si="5"/>
        <v>0.90702361207611237</v>
      </c>
      <c r="O53" s="69">
        <f t="shared" si="13"/>
        <v>1.8140472241522247</v>
      </c>
      <c r="P53" s="69">
        <f t="shared" si="14"/>
        <v>2.8736318413529518</v>
      </c>
      <c r="Q53" s="69">
        <f t="shared" si="6"/>
        <v>4.9603766631729194</v>
      </c>
      <c r="R53" s="69">
        <f t="shared" si="15"/>
        <v>3.3736318413529518</v>
      </c>
      <c r="S53" s="69">
        <f t="shared" si="7"/>
        <v>9.4137174419560754</v>
      </c>
      <c r="T53" s="69">
        <f t="shared" si="16"/>
        <v>0.95587716245587051</v>
      </c>
      <c r="U53" s="69">
        <f t="shared" si="17"/>
        <v>1.7125925406134983E-9</v>
      </c>
      <c r="V53" s="67">
        <f t="shared" si="8"/>
        <v>1.1178863412626601E-8</v>
      </c>
      <c r="W53" s="7">
        <f t="shared" si="18"/>
        <v>0.39140664916864004</v>
      </c>
    </row>
    <row r="54" spans="2:23">
      <c r="B54" s="41">
        <f t="shared" si="19"/>
        <v>35</v>
      </c>
      <c r="C54" s="66">
        <f t="shared" si="0"/>
        <v>1.6274794969972817E-3</v>
      </c>
      <c r="D54" s="68">
        <v>7.9999999999999996E-7</v>
      </c>
      <c r="E54" s="67">
        <f t="shared" si="1"/>
        <v>1.1196738703293359E-6</v>
      </c>
      <c r="F54" s="67">
        <f t="shared" si="9"/>
        <v>70.193934424026025</v>
      </c>
      <c r="G54" s="69">
        <f t="shared" si="2"/>
        <v>136.78306828753372</v>
      </c>
      <c r="H54" s="69">
        <f t="shared" si="10"/>
        <v>2.5009563624790523E-2</v>
      </c>
      <c r="I54" s="69">
        <f t="shared" si="11"/>
        <v>10.162328180291901</v>
      </c>
      <c r="J54" s="69">
        <f t="shared" si="12"/>
        <v>2.8742157717497192</v>
      </c>
      <c r="K54" s="69">
        <f t="shared" si="3"/>
        <v>1.1378493325184309E-5</v>
      </c>
      <c r="L54" s="69">
        <f t="shared" si="4"/>
        <v>15501721.848280748</v>
      </c>
      <c r="M54" s="69">
        <v>0.5</v>
      </c>
      <c r="N54" s="69">
        <f t="shared" si="5"/>
        <v>0.90702361207611237</v>
      </c>
      <c r="O54" s="69">
        <f t="shared" si="13"/>
        <v>1.8140472241522247</v>
      </c>
      <c r="P54" s="69">
        <f t="shared" si="14"/>
        <v>2.8742157717497192</v>
      </c>
      <c r="Q54" s="69">
        <f t="shared" si="6"/>
        <v>4.963883182538134</v>
      </c>
      <c r="R54" s="69">
        <f t="shared" si="15"/>
        <v>3.3742157717497192</v>
      </c>
      <c r="S54" s="69">
        <f t="shared" si="7"/>
        <v>9.4211384762165178</v>
      </c>
      <c r="T54" s="69">
        <f t="shared" si="16"/>
        <v>0.95579940057472368</v>
      </c>
      <c r="U54" s="69">
        <f t="shared" si="17"/>
        <v>1.7625303660866603E-9</v>
      </c>
      <c r="V54" s="67">
        <f t="shared" si="8"/>
        <v>1.1396996144529766E-8</v>
      </c>
      <c r="W54" s="7">
        <f t="shared" si="18"/>
        <v>0.39325395887619752</v>
      </c>
    </row>
    <row r="55" spans="2:23">
      <c r="B55" s="41">
        <f t="shared" si="19"/>
        <v>36</v>
      </c>
      <c r="C55" s="66">
        <f t="shared" si="0"/>
        <v>1.6739789111972036E-3</v>
      </c>
      <c r="D55" s="68">
        <v>7.9999999999999996E-7</v>
      </c>
      <c r="E55" s="67">
        <f t="shared" si="1"/>
        <v>1.1302374552298793E-6</v>
      </c>
      <c r="F55" s="67">
        <f t="shared" si="9"/>
        <v>68.887953228110419</v>
      </c>
      <c r="G55" s="69">
        <f t="shared" si="2"/>
        <v>136.78306828753372</v>
      </c>
      <c r="H55" s="69">
        <f t="shared" si="10"/>
        <v>2.5471619235218176E-2</v>
      </c>
      <c r="I55" s="69">
        <f t="shared" si="11"/>
        <v>10.070471144364916</v>
      </c>
      <c r="J55" s="69">
        <f t="shared" si="12"/>
        <v>2.874783055025345</v>
      </c>
      <c r="K55" s="69">
        <f t="shared" si="3"/>
        <v>1.1382023679172933E-5</v>
      </c>
      <c r="L55" s="69">
        <f t="shared" si="4"/>
        <v>15937071.902520621</v>
      </c>
      <c r="M55" s="69">
        <v>0.5</v>
      </c>
      <c r="N55" s="69">
        <f t="shared" si="5"/>
        <v>0.90702361207611237</v>
      </c>
      <c r="O55" s="69">
        <f t="shared" si="13"/>
        <v>1.8140472241522247</v>
      </c>
      <c r="P55" s="69">
        <f t="shared" si="14"/>
        <v>2.874783055025345</v>
      </c>
      <c r="Q55" s="69">
        <f t="shared" si="6"/>
        <v>4.9672925942083568</v>
      </c>
      <c r="R55" s="69">
        <f t="shared" si="15"/>
        <v>3.374783055025345</v>
      </c>
      <c r="S55" s="69">
        <f t="shared" si="7"/>
        <v>9.4283543490364465</v>
      </c>
      <c r="T55" s="69">
        <f t="shared" si="16"/>
        <v>0.95572387380587398</v>
      </c>
      <c r="U55" s="69">
        <f t="shared" si="17"/>
        <v>1.8124482146731041E-9</v>
      </c>
      <c r="V55" s="67">
        <f t="shared" si="8"/>
        <v>1.1613060956404666E-8</v>
      </c>
      <c r="W55" s="7">
        <f t="shared" si="18"/>
        <v>0.39505671719509627</v>
      </c>
    </row>
    <row r="56" spans="2:23">
      <c r="B56" s="41">
        <f t="shared" si="19"/>
        <v>37</v>
      </c>
      <c r="C56" s="66">
        <f t="shared" si="0"/>
        <v>1.7204783253971262E-3</v>
      </c>
      <c r="D56" s="68">
        <v>7.9999999999999996E-7</v>
      </c>
      <c r="E56" s="67">
        <f t="shared" si="1"/>
        <v>1.1406071854328434E-6</v>
      </c>
      <c r="F56" s="67">
        <f t="shared" si="9"/>
        <v>67.641069506136915</v>
      </c>
      <c r="G56" s="69">
        <f t="shared" si="2"/>
        <v>136.78306828753372</v>
      </c>
      <c r="H56" s="69">
        <f t="shared" si="10"/>
        <v>2.5928983958605968E-2</v>
      </c>
      <c r="I56" s="69">
        <f t="shared" si="11"/>
        <v>9.9819691674344213</v>
      </c>
      <c r="J56" s="69">
        <f t="shared" si="12"/>
        <v>2.8753346034341609</v>
      </c>
      <c r="K56" s="69">
        <f t="shared" si="3"/>
        <v>1.1385505757144798E-5</v>
      </c>
      <c r="L56" s="69">
        <f t="shared" si="4"/>
        <v>16372081.007114762</v>
      </c>
      <c r="M56" s="69">
        <v>0.5</v>
      </c>
      <c r="N56" s="69">
        <f t="shared" si="5"/>
        <v>0.90702361207611237</v>
      </c>
      <c r="O56" s="69">
        <f t="shared" si="13"/>
        <v>1.8140472241522247</v>
      </c>
      <c r="P56" s="69">
        <f t="shared" si="14"/>
        <v>2.8753346034341609</v>
      </c>
      <c r="Q56" s="69">
        <f t="shared" si="6"/>
        <v>4.9706101419352562</v>
      </c>
      <c r="R56" s="69">
        <f t="shared" si="15"/>
        <v>3.3753346034341609</v>
      </c>
      <c r="S56" s="69">
        <f t="shared" si="7"/>
        <v>9.4353761294181133</v>
      </c>
      <c r="T56" s="69">
        <f t="shared" si="16"/>
        <v>0.95565045914885294</v>
      </c>
      <c r="U56" s="69">
        <f t="shared" si="17"/>
        <v>1.8623462982827703E-9</v>
      </c>
      <c r="V56" s="67">
        <f t="shared" si="8"/>
        <v>1.1827134104191207E-8</v>
      </c>
      <c r="W56" s="7">
        <f t="shared" si="18"/>
        <v>0.39681717359295593</v>
      </c>
    </row>
    <row r="57" spans="2:23">
      <c r="B57" s="41">
        <f t="shared" si="19"/>
        <v>38</v>
      </c>
      <c r="C57" s="66">
        <f t="shared" si="0"/>
        <v>1.7669777395970484E-3</v>
      </c>
      <c r="D57" s="68">
        <v>7.9999999999999996E-7</v>
      </c>
      <c r="E57" s="67">
        <f t="shared" si="1"/>
        <v>1.1507917170488695E-6</v>
      </c>
      <c r="F57" s="67">
        <f t="shared" si="9"/>
        <v>66.44911748996563</v>
      </c>
      <c r="G57" s="69">
        <f t="shared" si="2"/>
        <v>136.78306828753372</v>
      </c>
      <c r="H57" s="69">
        <f t="shared" si="10"/>
        <v>2.6381822859463125E-2</v>
      </c>
      <c r="I57" s="69">
        <f t="shared" si="11"/>
        <v>9.8966142320828929</v>
      </c>
      <c r="J57" s="69">
        <f t="shared" si="12"/>
        <v>2.8758712562588773</v>
      </c>
      <c r="K57" s="69">
        <f t="shared" si="3"/>
        <v>1.1388941685108951E-5</v>
      </c>
      <c r="L57" s="69">
        <f t="shared" si="4"/>
        <v>16806752.705443885</v>
      </c>
      <c r="M57" s="69">
        <v>0.5</v>
      </c>
      <c r="N57" s="69">
        <f t="shared" si="5"/>
        <v>0.90702361207611237</v>
      </c>
      <c r="O57" s="69">
        <f t="shared" si="13"/>
        <v>1.8140472241522247</v>
      </c>
      <c r="P57" s="69">
        <f t="shared" si="14"/>
        <v>2.8758712562588773</v>
      </c>
      <c r="Q57" s="69">
        <f t="shared" si="6"/>
        <v>4.9738406540266249</v>
      </c>
      <c r="R57" s="69">
        <f t="shared" si="15"/>
        <v>3.3758712562588773</v>
      </c>
      <c r="S57" s="69">
        <f t="shared" si="7"/>
        <v>9.442214009899299</v>
      </c>
      <c r="T57" s="69">
        <f t="shared" si="16"/>
        <v>0.95557904346935185</v>
      </c>
      <c r="U57" s="69">
        <f t="shared" si="17"/>
        <v>1.9122248211091456E-9</v>
      </c>
      <c r="V57" s="67">
        <f t="shared" si="8"/>
        <v>1.2039287054802595E-8</v>
      </c>
      <c r="W57" s="7">
        <f t="shared" si="18"/>
        <v>0.3985374069725296</v>
      </c>
    </row>
    <row r="58" spans="2:23">
      <c r="B58" s="41">
        <f t="shared" si="19"/>
        <v>39</v>
      </c>
      <c r="C58" s="66">
        <f t="shared" si="0"/>
        <v>1.8134771537969708E-3</v>
      </c>
      <c r="D58" s="68">
        <v>7.9999999999999996E-7</v>
      </c>
      <c r="E58" s="67">
        <f t="shared" si="1"/>
        <v>1.160799103851212E-6</v>
      </c>
      <c r="F58" s="67">
        <f t="shared" si="9"/>
        <v>65.308324781310702</v>
      </c>
      <c r="G58" s="69">
        <f t="shared" si="2"/>
        <v>136.78306828753372</v>
      </c>
      <c r="H58" s="69">
        <f t="shared" si="10"/>
        <v>2.6830290978818869E-2</v>
      </c>
      <c r="I58" s="69">
        <f t="shared" si="11"/>
        <v>9.8142162591887399</v>
      </c>
      <c r="J58" s="69">
        <f t="shared" si="12"/>
        <v>2.876393787390394</v>
      </c>
      <c r="K58" s="69">
        <f t="shared" si="3"/>
        <v>1.1392333438668283E-5</v>
      </c>
      <c r="L58" s="69">
        <f t="shared" si="4"/>
        <v>17241090.418535344</v>
      </c>
      <c r="M58" s="69">
        <v>0.5</v>
      </c>
      <c r="N58" s="69">
        <f t="shared" si="5"/>
        <v>0.90702361207611237</v>
      </c>
      <c r="O58" s="69">
        <f t="shared" si="13"/>
        <v>1.8140472241522247</v>
      </c>
      <c r="P58" s="69">
        <f t="shared" si="14"/>
        <v>2.876393787390394</v>
      </c>
      <c r="Q58" s="69">
        <f t="shared" si="6"/>
        <v>4.9769885861953727</v>
      </c>
      <c r="R58" s="69">
        <f t="shared" si="15"/>
        <v>3.376393787390394</v>
      </c>
      <c r="S58" s="69">
        <f t="shared" si="7"/>
        <v>9.4488773969144546</v>
      </c>
      <c r="T58" s="69">
        <f t="shared" si="16"/>
        <v>0.95550952247229803</v>
      </c>
      <c r="U58" s="69">
        <f t="shared" si="17"/>
        <v>1.9620839801123227E-9</v>
      </c>
      <c r="V58" s="67">
        <f t="shared" si="8"/>
        <v>1.2249586904561608E-8</v>
      </c>
      <c r="W58" s="7">
        <f t="shared" si="18"/>
        <v>0.40021934270688109</v>
      </c>
    </row>
    <row r="59" spans="2:23">
      <c r="B59" s="41">
        <f t="shared" si="19"/>
        <v>40</v>
      </c>
      <c r="C59" s="66">
        <f t="shared" si="0"/>
        <v>1.859976567996893E-3</v>
      </c>
      <c r="D59" s="68">
        <v>7.9999999999999996E-7</v>
      </c>
      <c r="E59" s="67">
        <f t="shared" si="1"/>
        <v>1.1706368534456156E-6</v>
      </c>
      <c r="F59" s="67">
        <f t="shared" si="9"/>
        <v>64.215266261704258</v>
      </c>
      <c r="G59" s="69">
        <f t="shared" si="2"/>
        <v>136.78306828753372</v>
      </c>
      <c r="H59" s="69">
        <f t="shared" si="10"/>
        <v>2.7274534184577003E-2</v>
      </c>
      <c r="I59" s="69">
        <f t="shared" si="11"/>
        <v>9.7346011479269965</v>
      </c>
      <c r="J59" s="69">
        <f t="shared" si="12"/>
        <v>2.8769029119482874</v>
      </c>
      <c r="K59" s="69">
        <f t="shared" si="3"/>
        <v>1.1395682857357336E-5</v>
      </c>
      <c r="L59" s="69">
        <f t="shared" si="4"/>
        <v>17675097.452378202</v>
      </c>
      <c r="M59" s="69">
        <v>0.5</v>
      </c>
      <c r="N59" s="69">
        <f t="shared" si="5"/>
        <v>0.90702361207611237</v>
      </c>
      <c r="O59" s="69">
        <f t="shared" si="13"/>
        <v>1.8140472241522247</v>
      </c>
      <c r="P59" s="69">
        <f t="shared" si="14"/>
        <v>2.8769029119482874</v>
      </c>
      <c r="Q59" s="69">
        <f t="shared" si="6"/>
        <v>4.9800580590155761</v>
      </c>
      <c r="R59" s="69">
        <f t="shared" si="15"/>
        <v>3.3769029119482874</v>
      </c>
      <c r="S59" s="69">
        <f t="shared" si="7"/>
        <v>9.4553749897870212</v>
      </c>
      <c r="T59" s="69">
        <f t="shared" si="16"/>
        <v>0.95544179980508748</v>
      </c>
      <c r="U59" s="69">
        <f t="shared" si="17"/>
        <v>2.0119239654598512E-9</v>
      </c>
      <c r="V59" s="67">
        <f t="shared" si="8"/>
        <v>1.2458096751318652E-8</v>
      </c>
      <c r="W59" s="7">
        <f t="shared" si="18"/>
        <v>0.40186476758405343</v>
      </c>
    </row>
    <row r="60" spans="2:23">
      <c r="B60" s="41">
        <f t="shared" si="19"/>
        <v>41</v>
      </c>
      <c r="C60" s="66">
        <f t="shared" si="0"/>
        <v>1.9064759821968153E-3</v>
      </c>
      <c r="D60" s="68">
        <v>7.9999999999999996E-7</v>
      </c>
      <c r="E60" s="67">
        <f t="shared" si="1"/>
        <v>1.1803119769385152E-6</v>
      </c>
      <c r="F60" s="67">
        <f t="shared" si="9"/>
        <v>63.16682439939445</v>
      </c>
      <c r="G60" s="69">
        <f t="shared" si="2"/>
        <v>136.78306828753372</v>
      </c>
      <c r="H60" s="69">
        <f t="shared" si="10"/>
        <v>2.7714689930288906E-2</v>
      </c>
      <c r="I60" s="69">
        <f t="shared" si="11"/>
        <v>9.6576090728568058</v>
      </c>
      <c r="J60" s="69">
        <f t="shared" si="12"/>
        <v>2.877399292084116</v>
      </c>
      <c r="K60" s="69">
        <f t="shared" si="3"/>
        <v>1.1398991657282958E-5</v>
      </c>
      <c r="L60" s="69">
        <f t="shared" si="4"/>
        <v>18108777.004626412</v>
      </c>
      <c r="M60" s="69">
        <v>0.5</v>
      </c>
      <c r="N60" s="69">
        <f t="shared" si="5"/>
        <v>0.90702361207611237</v>
      </c>
      <c r="O60" s="69">
        <f t="shared" si="13"/>
        <v>1.8140472241522247</v>
      </c>
      <c r="P60" s="69">
        <f t="shared" si="14"/>
        <v>2.877399292084116</v>
      </c>
      <c r="Q60" s="69">
        <f t="shared" si="6"/>
        <v>4.9830528907809857</v>
      </c>
      <c r="R60" s="69">
        <f t="shared" si="15"/>
        <v>3.377399292084116</v>
      </c>
      <c r="S60" s="69">
        <f t="shared" si="7"/>
        <v>9.4617148500288462</v>
      </c>
      <c r="T60" s="69">
        <f t="shared" si="16"/>
        <v>0.95537578627170383</v>
      </c>
      <c r="U60" s="69">
        <f t="shared" si="17"/>
        <v>2.0617449609301581E-9</v>
      </c>
      <c r="V60" s="67">
        <f t="shared" si="8"/>
        <v>1.2664876026404599E-8</v>
      </c>
      <c r="W60" s="7">
        <f t="shared" si="18"/>
        <v>0.40347534296319104</v>
      </c>
    </row>
    <row r="61" spans="2:23">
      <c r="B61" s="41">
        <f t="shared" si="19"/>
        <v>42</v>
      </c>
      <c r="C61" s="66">
        <f t="shared" si="0"/>
        <v>1.9529753963967377E-3</v>
      </c>
      <c r="D61" s="68">
        <v>7.9999999999999996E-7</v>
      </c>
      <c r="E61" s="67">
        <f t="shared" si="1"/>
        <v>1.1898310329953278E-6</v>
      </c>
      <c r="F61" s="67">
        <f t="shared" si="9"/>
        <v>62.160154933611338</v>
      </c>
      <c r="G61" s="69">
        <f t="shared" si="2"/>
        <v>136.78306828753372</v>
      </c>
      <c r="H61" s="69">
        <f t="shared" si="10"/>
        <v>2.8150887934198024E-2</v>
      </c>
      <c r="I61" s="69">
        <f t="shared" si="11"/>
        <v>9.5830929990126954</v>
      </c>
      <c r="J61" s="69">
        <f t="shared" si="12"/>
        <v>2.877883542085625</v>
      </c>
      <c r="K61" s="69">
        <f t="shared" si="3"/>
        <v>1.1402261442305569E-5</v>
      </c>
      <c r="L61" s="69">
        <f t="shared" si="4"/>
        <v>18542132.170754991</v>
      </c>
      <c r="M61" s="69">
        <v>0.5</v>
      </c>
      <c r="N61" s="69">
        <f t="shared" si="5"/>
        <v>0.90702361207611237</v>
      </c>
      <c r="O61" s="69">
        <f t="shared" si="13"/>
        <v>1.8140472241522247</v>
      </c>
      <c r="P61" s="69">
        <f t="shared" si="14"/>
        <v>2.877883542085625</v>
      </c>
      <c r="Q61" s="69">
        <f t="shared" si="6"/>
        <v>4.9859766264273615</v>
      </c>
      <c r="R61" s="69">
        <f t="shared" si="15"/>
        <v>3.377883542085625</v>
      </c>
      <c r="S61" s="69">
        <f t="shared" si="7"/>
        <v>9.4679044623409911</v>
      </c>
      <c r="T61" s="69">
        <f t="shared" si="16"/>
        <v>0.95531139914164842</v>
      </c>
      <c r="U61" s="69">
        <f t="shared" si="17"/>
        <v>2.1115471442824963E-9</v>
      </c>
      <c r="V61" s="67">
        <f t="shared" si="8"/>
        <v>1.2869980791624807E-8</v>
      </c>
      <c r="W61" s="7">
        <f t="shared" si="18"/>
        <v>0.40505261639419227</v>
      </c>
    </row>
    <row r="62" spans="2:23">
      <c r="B62" s="41">
        <f t="shared" si="19"/>
        <v>43</v>
      </c>
      <c r="C62" s="66">
        <f t="shared" si="0"/>
        <v>1.9994748105966603E-3</v>
      </c>
      <c r="D62" s="68">
        <v>7.9999999999999996E-7</v>
      </c>
      <c r="E62" s="67">
        <f t="shared" si="1"/>
        <v>1.1992001670401294E-6</v>
      </c>
      <c r="F62" s="67">
        <f t="shared" si="9"/>
        <v>61.192657099147397</v>
      </c>
      <c r="G62" s="69">
        <f t="shared" si="2"/>
        <v>136.78306828753372</v>
      </c>
      <c r="H62" s="69">
        <f t="shared" si="10"/>
        <v>2.8583250788631071E-2</v>
      </c>
      <c r="I62" s="69">
        <f t="shared" si="11"/>
        <v>9.5109173826349913</v>
      </c>
      <c r="J62" s="69">
        <f t="shared" si="12"/>
        <v>2.878356232880618</v>
      </c>
      <c r="K62" s="69">
        <f t="shared" si="3"/>
        <v>1.1405493713960753E-5</v>
      </c>
      <c r="L62" s="69">
        <f t="shared" si="4"/>
        <v>18975165.949725956</v>
      </c>
      <c r="M62" s="69">
        <v>0.5</v>
      </c>
      <c r="N62" s="69">
        <f t="shared" si="5"/>
        <v>0.90702361207611237</v>
      </c>
      <c r="O62" s="69">
        <f t="shared" si="13"/>
        <v>1.8140472241522247</v>
      </c>
      <c r="P62" s="69">
        <f t="shared" si="14"/>
        <v>2.878356232880618</v>
      </c>
      <c r="Q62" s="69">
        <f t="shared" si="6"/>
        <v>4.9888325630721448</v>
      </c>
      <c r="R62" s="69">
        <f t="shared" si="15"/>
        <v>3.378356232880618</v>
      </c>
      <c r="S62" s="69">
        <f t="shared" si="7"/>
        <v>9.4739507884822078</v>
      </c>
      <c r="T62" s="69">
        <f t="shared" si="16"/>
        <v>0.95524856154030346</v>
      </c>
      <c r="U62" s="69">
        <f t="shared" si="17"/>
        <v>2.1613306875970089E-9</v>
      </c>
      <c r="V62" s="67">
        <f t="shared" si="8"/>
        <v>1.3073464005718857E-8</v>
      </c>
      <c r="W62" s="7">
        <f t="shared" si="18"/>
        <v>0.40659803191233634</v>
      </c>
    </row>
    <row r="63" spans="2:23">
      <c r="B63" s="41">
        <f t="shared" si="19"/>
        <v>44</v>
      </c>
      <c r="C63" s="66">
        <f t="shared" si="0"/>
        <v>2.0459742247965823E-3</v>
      </c>
      <c r="D63" s="68">
        <v>7.9999999999999996E-7</v>
      </c>
      <c r="E63" s="67">
        <f t="shared" si="1"/>
        <v>1.2084251462323207E-6</v>
      </c>
      <c r="F63" s="67">
        <f t="shared" si="9"/>
        <v>60.261947700630152</v>
      </c>
      <c r="G63" s="69">
        <f t="shared" si="2"/>
        <v>136.78306828753372</v>
      </c>
      <c r="H63" s="69">
        <f t="shared" si="10"/>
        <v>2.9011894508331488E-2</v>
      </c>
      <c r="I63" s="69">
        <f t="shared" si="11"/>
        <v>9.4409570306110862</v>
      </c>
      <c r="J63" s="69">
        <f t="shared" si="12"/>
        <v>2.8788178960231989</v>
      </c>
      <c r="K63" s="69">
        <f t="shared" si="3"/>
        <v>1.1408689880289258E-5</v>
      </c>
      <c r="L63" s="69">
        <f t="shared" si="4"/>
        <v>19407881.249213755</v>
      </c>
      <c r="M63" s="69">
        <v>0.5</v>
      </c>
      <c r="N63" s="69">
        <f t="shared" si="5"/>
        <v>0.90702361207611237</v>
      </c>
      <c r="O63" s="69">
        <f t="shared" si="13"/>
        <v>1.8140472241522247</v>
      </c>
      <c r="P63" s="69">
        <f t="shared" si="14"/>
        <v>2.8788178960231989</v>
      </c>
      <c r="Q63" s="69">
        <f t="shared" si="6"/>
        <v>4.9916237726352621</v>
      </c>
      <c r="R63" s="69">
        <f t="shared" si="15"/>
        <v>3.3788178960231989</v>
      </c>
      <c r="S63" s="69">
        <f t="shared" si="7"/>
        <v>9.4798603149831422</v>
      </c>
      <c r="T63" s="69">
        <f t="shared" si="16"/>
        <v>0.95518720190945716</v>
      </c>
      <c r="U63" s="69">
        <f t="shared" si="17"/>
        <v>2.2110957575879174E-9</v>
      </c>
      <c r="V63" s="67">
        <f t="shared" si="8"/>
        <v>1.3275375764060052E-8</v>
      </c>
      <c r="W63" s="7">
        <f t="shared" si="18"/>
        <v>0.4081129391860302</v>
      </c>
    </row>
    <row r="64" spans="2:23">
      <c r="B64" s="41">
        <f t="shared" si="19"/>
        <v>45</v>
      </c>
      <c r="C64" s="66">
        <f t="shared" si="0"/>
        <v>2.0924736389965047E-3</v>
      </c>
      <c r="D64" s="68">
        <v>7.9999999999999996E-7</v>
      </c>
      <c r="E64" s="67">
        <f t="shared" si="1"/>
        <v>1.2175113907603061E-6</v>
      </c>
      <c r="F64" s="67">
        <f t="shared" si="9"/>
        <v>59.365838463973887</v>
      </c>
      <c r="G64" s="69">
        <f t="shared" si="2"/>
        <v>136.78306828753372</v>
      </c>
      <c r="H64" s="69">
        <f t="shared" si="10"/>
        <v>2.9436929025100988E-2</v>
      </c>
      <c r="I64" s="69">
        <f t="shared" si="11"/>
        <v>9.3730960961207881</v>
      </c>
      <c r="J64" s="69">
        <f t="shared" si="12"/>
        <v>2.879269027232243</v>
      </c>
      <c r="K64" s="69">
        <f t="shared" si="3"/>
        <v>1.1411851263718017E-5</v>
      </c>
      <c r="L64" s="69">
        <f t="shared" si="4"/>
        <v>19840280.890433636</v>
      </c>
      <c r="M64" s="69">
        <v>0.5</v>
      </c>
      <c r="N64" s="69">
        <f t="shared" si="5"/>
        <v>0.90702361207611237</v>
      </c>
      <c r="O64" s="69">
        <f t="shared" si="13"/>
        <v>1.8140472241522247</v>
      </c>
      <c r="P64" s="69">
        <f t="shared" si="14"/>
        <v>2.879269027232243</v>
      </c>
      <c r="Q64" s="69">
        <f t="shared" si="6"/>
        <v>4.9943531219332655</v>
      </c>
      <c r="R64" s="69">
        <f t="shared" si="15"/>
        <v>3.379269027232243</v>
      </c>
      <c r="S64" s="69">
        <f t="shared" si="7"/>
        <v>9.4856390955327026</v>
      </c>
      <c r="T64" s="69">
        <f t="shared" si="16"/>
        <v>0.955127253528534</v>
      </c>
      <c r="U64" s="69">
        <f t="shared" si="17"/>
        <v>2.2608425158925531E-9</v>
      </c>
      <c r="V64" s="67">
        <f t="shared" si="8"/>
        <v>1.3475763514828134E-8</v>
      </c>
      <c r="W64" s="7">
        <f t="shared" si="18"/>
        <v>0.40959860166839196</v>
      </c>
    </row>
    <row r="65" spans="2:23">
      <c r="B65" s="41">
        <f t="shared" si="19"/>
        <v>46</v>
      </c>
      <c r="C65" s="66">
        <f t="shared" si="0"/>
        <v>2.138973053196427E-3</v>
      </c>
      <c r="D65" s="68">
        <v>7.9999999999999996E-7</v>
      </c>
      <c r="E65" s="67">
        <f t="shared" si="1"/>
        <v>1.2264640019127011E-6</v>
      </c>
      <c r="F65" s="67">
        <f t="shared" si="9"/>
        <v>58.502316188281036</v>
      </c>
      <c r="G65" s="69">
        <f t="shared" si="2"/>
        <v>136.78306828753372</v>
      </c>
      <c r="H65" s="69">
        <f t="shared" si="10"/>
        <v>2.985845863508009E-2</v>
      </c>
      <c r="I65" s="69">
        <f t="shared" si="11"/>
        <v>9.307227191594027</v>
      </c>
      <c r="J65" s="69">
        <f t="shared" si="12"/>
        <v>2.8797100895410943</v>
      </c>
      <c r="K65" s="69">
        <f t="shared" si="3"/>
        <v>1.141497910811312E-5</v>
      </c>
      <c r="L65" s="69">
        <f t="shared" si="4"/>
        <v>20272367.612611655</v>
      </c>
      <c r="M65" s="69">
        <v>0.5</v>
      </c>
      <c r="N65" s="69">
        <f t="shared" si="5"/>
        <v>0.90702361207611237</v>
      </c>
      <c r="O65" s="69">
        <f t="shared" si="13"/>
        <v>1.8140472241522247</v>
      </c>
      <c r="P65" s="69">
        <f t="shared" si="14"/>
        <v>2.8797100895410943</v>
      </c>
      <c r="Q65" s="69">
        <f t="shared" si="6"/>
        <v>4.99702329057813</v>
      </c>
      <c r="R65" s="69">
        <f t="shared" si="15"/>
        <v>3.3797100895410943</v>
      </c>
      <c r="S65" s="69">
        <f t="shared" si="7"/>
        <v>9.4912927887351035</v>
      </c>
      <c r="T65" s="69">
        <f t="shared" si="16"/>
        <v>0.95506865408851593</v>
      </c>
      <c r="U65" s="69">
        <f t="shared" si="17"/>
        <v>2.3105711193386272E-9</v>
      </c>
      <c r="V65" s="67">
        <f t="shared" si="8"/>
        <v>1.36746722544338E-8</v>
      </c>
      <c r="W65" s="7">
        <f t="shared" si="18"/>
        <v>0.41105620388071451</v>
      </c>
    </row>
    <row r="66" spans="2:23">
      <c r="B66" s="41">
        <f t="shared" si="19"/>
        <v>47</v>
      </c>
      <c r="C66" s="66">
        <f t="shared" si="0"/>
        <v>2.1854724673963494E-3</v>
      </c>
      <c r="D66" s="68">
        <v>7.9999999999999996E-7</v>
      </c>
      <c r="E66" s="67">
        <f t="shared" si="1"/>
        <v>1.2352877873213697E-6</v>
      </c>
      <c r="F66" s="67">
        <f t="shared" si="9"/>
        <v>57.669525299507129</v>
      </c>
      <c r="G66" s="69">
        <f t="shared" si="2"/>
        <v>136.78306828753372</v>
      </c>
      <c r="H66" s="69">
        <f t="shared" si="10"/>
        <v>3.0276582404134222E-2</v>
      </c>
      <c r="I66" s="69">
        <f t="shared" si="11"/>
        <v>9.243250603057751</v>
      </c>
      <c r="J66" s="69">
        <f t="shared" si="12"/>
        <v>2.8801415161086306</v>
      </c>
      <c r="K66" s="69">
        <f t="shared" si="3"/>
        <v>1.1418074585108126E-5</v>
      </c>
      <c r="L66" s="69">
        <f t="shared" si="4"/>
        <v>20704144.077129789</v>
      </c>
      <c r="M66" s="69">
        <v>0.5</v>
      </c>
      <c r="N66" s="69">
        <f t="shared" si="5"/>
        <v>0.90702361207611237</v>
      </c>
      <c r="O66" s="69">
        <f t="shared" si="13"/>
        <v>1.8140472241522247</v>
      </c>
      <c r="P66" s="69">
        <f t="shared" si="14"/>
        <v>2.8801415161086306</v>
      </c>
      <c r="Q66" s="69">
        <f t="shared" si="6"/>
        <v>4.9996367869625287</v>
      </c>
      <c r="R66" s="69">
        <f t="shared" si="15"/>
        <v>3.3801415161086306</v>
      </c>
      <c r="S66" s="69">
        <f t="shared" si="7"/>
        <v>9.4968266918317106</v>
      </c>
      <c r="T66" s="69">
        <f t="shared" si="16"/>
        <v>0.95501134531174847</v>
      </c>
      <c r="U66" s="69">
        <f t="shared" si="17"/>
        <v>2.3602817201917804E-9</v>
      </c>
      <c r="V66" s="67">
        <f t="shared" si="8"/>
        <v>1.3872144704593868E-8</v>
      </c>
      <c r="W66" s="7">
        <f t="shared" si="18"/>
        <v>0.41248685793695916</v>
      </c>
    </row>
    <row r="67" spans="2:23">
      <c r="B67" s="41">
        <f t="shared" si="19"/>
        <v>48</v>
      </c>
      <c r="C67" s="66">
        <f t="shared" si="0"/>
        <v>2.2319718815962718E-3</v>
      </c>
      <c r="D67" s="68">
        <v>7.9999999999999996E-7</v>
      </c>
      <c r="E67" s="67">
        <f t="shared" si="1"/>
        <v>1.2439872837149534E-6</v>
      </c>
      <c r="F67" s="67">
        <f t="shared" si="9"/>
        <v>56.865752471119052</v>
      </c>
      <c r="G67" s="69">
        <f t="shared" si="2"/>
        <v>136.78306828753372</v>
      </c>
      <c r="H67" s="69">
        <f t="shared" si="10"/>
        <v>3.0691394536074546E-2</v>
      </c>
      <c r="I67" s="69">
        <f t="shared" si="11"/>
        <v>9.1810735923995654</v>
      </c>
      <c r="J67" s="69">
        <f t="shared" si="12"/>
        <v>2.8805637127345456</v>
      </c>
      <c r="K67" s="69">
        <f t="shared" si="3"/>
        <v>1.1421138799796224E-5</v>
      </c>
      <c r="L67" s="69">
        <f t="shared" si="4"/>
        <v>21135612.871376794</v>
      </c>
      <c r="M67" s="69">
        <v>0.5</v>
      </c>
      <c r="N67" s="69">
        <f t="shared" si="5"/>
        <v>0.90702361207611237</v>
      </c>
      <c r="O67" s="69">
        <f t="shared" si="13"/>
        <v>1.8140472241522247</v>
      </c>
      <c r="P67" s="69">
        <f t="shared" si="14"/>
        <v>2.8805637127345456</v>
      </c>
      <c r="Q67" s="69">
        <f t="shared" si="6"/>
        <v>5.0021959625726238</v>
      </c>
      <c r="R67" s="69">
        <f t="shared" si="15"/>
        <v>3.3805637127345456</v>
      </c>
      <c r="S67" s="69">
        <f t="shared" si="7"/>
        <v>9.5022457708959696</v>
      </c>
      <c r="T67" s="69">
        <f t="shared" si="16"/>
        <v>0.95495527261180524</v>
      </c>
      <c r="U67" s="69">
        <f t="shared" si="17"/>
        <v>2.4099744663852736E-9</v>
      </c>
      <c r="V67" s="67">
        <f t="shared" si="8"/>
        <v>1.406822147313189E-8</v>
      </c>
      <c r="W67" s="7">
        <f t="shared" si="18"/>
        <v>0.4138916094027249</v>
      </c>
    </row>
    <row r="68" spans="2:23">
      <c r="B68" s="41">
        <f t="shared" si="19"/>
        <v>49</v>
      </c>
      <c r="C68" s="66">
        <f t="shared" si="0"/>
        <v>2.2784712957961942E-3</v>
      </c>
      <c r="D68" s="68">
        <v>7.9999999999999996E-7</v>
      </c>
      <c r="E68" s="67">
        <f t="shared" si="1"/>
        <v>1.2525667774749068E-6</v>
      </c>
      <c r="F68" s="67">
        <f t="shared" si="9"/>
        <v>56.089413029531961</v>
      </c>
      <c r="G68" s="69">
        <f t="shared" si="2"/>
        <v>136.78306828753372</v>
      </c>
      <c r="H68" s="69">
        <f t="shared" si="10"/>
        <v>3.1102984707825507E-2</v>
      </c>
      <c r="I68" s="69">
        <f t="shared" si="11"/>
        <v>9.1206097761051677</v>
      </c>
      <c r="J68" s="69">
        <f t="shared" si="12"/>
        <v>2.8809770601153111</v>
      </c>
      <c r="K68" s="69">
        <f t="shared" si="3"/>
        <v>1.1424172795862181E-5</v>
      </c>
      <c r="L68" s="69">
        <f t="shared" si="4"/>
        <v>21566776.512330964</v>
      </c>
      <c r="M68" s="69">
        <v>0.5</v>
      </c>
      <c r="N68" s="69">
        <f t="shared" si="5"/>
        <v>0.90702361207611237</v>
      </c>
      <c r="O68" s="69">
        <f t="shared" si="13"/>
        <v>1.8140472241522247</v>
      </c>
      <c r="P68" s="69">
        <f t="shared" si="14"/>
        <v>2.8809770601153111</v>
      </c>
      <c r="Q68" s="69">
        <f t="shared" si="6"/>
        <v>5.0047030248335638</v>
      </c>
      <c r="R68" s="69">
        <f t="shared" si="15"/>
        <v>3.3809770601153111</v>
      </c>
      <c r="S68" s="69">
        <f t="shared" si="7"/>
        <v>9.5075546879336894</v>
      </c>
      <c r="T68" s="69">
        <f t="shared" si="16"/>
        <v>0.95490038478849804</v>
      </c>
      <c r="U68" s="69">
        <f t="shared" si="17"/>
        <v>2.4596495017335072E-9</v>
      </c>
      <c r="V68" s="67">
        <f t="shared" si="8"/>
        <v>1.4262941200307932E-8</v>
      </c>
      <c r="W68" s="7">
        <f t="shared" si="18"/>
        <v>0.41527144256891357</v>
      </c>
    </row>
    <row r="69" spans="2:23">
      <c r="B69" s="41">
        <f t="shared" si="19"/>
        <v>50</v>
      </c>
      <c r="C69" s="66">
        <f t="shared" si="0"/>
        <v>2.3249707099961166E-3</v>
      </c>
      <c r="D69" s="68">
        <v>7.9999999999999996E-7</v>
      </c>
      <c r="E69" s="67">
        <f t="shared" si="1"/>
        <v>1.2610303232465055E-6</v>
      </c>
      <c r="F69" s="67">
        <f t="shared" si="9"/>
        <v>55.339038905539581</v>
      </c>
      <c r="G69" s="69">
        <f t="shared" si="2"/>
        <v>136.78306828753372</v>
      </c>
      <c r="H69" s="69">
        <f t="shared" si="10"/>
        <v>3.1511438375118016E-2</v>
      </c>
      <c r="I69" s="69">
        <f t="shared" si="11"/>
        <v>9.0617785707172072</v>
      </c>
      <c r="J69" s="69">
        <f t="shared" si="12"/>
        <v>2.8813819158723653</v>
      </c>
      <c r="K69" s="69">
        <f t="shared" si="3"/>
        <v>1.1427177560219777E-5</v>
      </c>
      <c r="L69" s="69">
        <f t="shared" si="4"/>
        <v>21997637.449898932</v>
      </c>
      <c r="M69" s="69">
        <v>0.5</v>
      </c>
      <c r="N69" s="69">
        <f t="shared" si="5"/>
        <v>0.90702361207611237</v>
      </c>
      <c r="O69" s="69">
        <f t="shared" si="13"/>
        <v>1.8140472241522247</v>
      </c>
      <c r="P69" s="69">
        <f t="shared" si="14"/>
        <v>2.8813819158723653</v>
      </c>
      <c r="Q69" s="69">
        <f t="shared" si="6"/>
        <v>5.0071600486653898</v>
      </c>
      <c r="R69" s="69">
        <f t="shared" si="15"/>
        <v>3.3813819158723653</v>
      </c>
      <c r="S69" s="69">
        <f t="shared" si="7"/>
        <v>9.5127578252637814</v>
      </c>
      <c r="T69" s="69">
        <f t="shared" si="16"/>
        <v>0.95484663375370837</v>
      </c>
      <c r="U69" s="69">
        <f t="shared" si="17"/>
        <v>2.5093069661307293E-9</v>
      </c>
      <c r="V69" s="67">
        <f t="shared" si="8"/>
        <v>1.4456340692247147E-8</v>
      </c>
      <c r="W69" s="7">
        <f t="shared" si="18"/>
        <v>0.4166272852092292</v>
      </c>
    </row>
    <row r="70" spans="2:23">
      <c r="B70" s="41">
        <f t="shared" si="19"/>
        <v>51</v>
      </c>
      <c r="C70" s="66">
        <f t="shared" si="0"/>
        <v>2.3714701241960385E-3</v>
      </c>
      <c r="D70" s="68">
        <v>7.9999999999999996E-7</v>
      </c>
      <c r="E70" s="67">
        <f t="shared" si="1"/>
        <v>1.2693817608238626E-6</v>
      </c>
      <c r="F70" s="67">
        <f t="shared" si="9"/>
        <v>54.613267928967403</v>
      </c>
      <c r="G70" s="69">
        <f t="shared" si="2"/>
        <v>136.78306828753372</v>
      </c>
      <c r="H70" s="69">
        <f t="shared" si="10"/>
        <v>3.1916837051837142E-2</v>
      </c>
      <c r="I70" s="69">
        <f t="shared" si="11"/>
        <v>9.004504696674454</v>
      </c>
      <c r="J70" s="69">
        <f t="shared" si="12"/>
        <v>2.8817786163795001</v>
      </c>
      <c r="K70" s="69">
        <f t="shared" si="3"/>
        <v>1.1430154027211359E-5</v>
      </c>
      <c r="L70" s="69">
        <f t="shared" si="4"/>
        <v>22428198.070031557</v>
      </c>
      <c r="M70" s="69">
        <v>0.5</v>
      </c>
      <c r="N70" s="69">
        <f t="shared" si="5"/>
        <v>0.90702361207611237</v>
      </c>
      <c r="O70" s="69">
        <f t="shared" si="13"/>
        <v>1.8140472241522247</v>
      </c>
      <c r="P70" s="69">
        <f t="shared" si="14"/>
        <v>2.8817786163795001</v>
      </c>
      <c r="Q70" s="69">
        <f t="shared" si="6"/>
        <v>5.0095689869013071</v>
      </c>
      <c r="R70" s="69">
        <f t="shared" si="15"/>
        <v>3.3817786163795001</v>
      </c>
      <c r="S70" s="69">
        <f t="shared" si="7"/>
        <v>9.5178593074993962</v>
      </c>
      <c r="T70" s="69">
        <f t="shared" si="16"/>
        <v>0.9547939742844288</v>
      </c>
      <c r="U70" s="69">
        <f t="shared" si="17"/>
        <v>2.5589469957363397E-9</v>
      </c>
      <c r="V70" s="67">
        <f t="shared" si="8"/>
        <v>1.4648455042838998E-8</v>
      </c>
      <c r="W70" s="7">
        <f t="shared" si="18"/>
        <v>0.41796001288127871</v>
      </c>
    </row>
    <row r="71" spans="2:23">
      <c r="B71" s="41">
        <f t="shared" si="19"/>
        <v>52</v>
      </c>
      <c r="C71" s="66">
        <f t="shared" si="0"/>
        <v>2.4179695383959609E-3</v>
      </c>
      <c r="D71" s="68">
        <v>7.9999999999999996E-7</v>
      </c>
      <c r="E71" s="67">
        <f t="shared" si="1"/>
        <v>1.2776247304995917E-6</v>
      </c>
      <c r="F71" s="67">
        <f t="shared" si="9"/>
        <v>53.910834293767664</v>
      </c>
      <c r="G71" s="69">
        <f t="shared" si="2"/>
        <v>136.78306828753372</v>
      </c>
      <c r="H71" s="69">
        <f t="shared" si="10"/>
        <v>3.2319258565768748E-2</v>
      </c>
      <c r="I71" s="69">
        <f t="shared" si="11"/>
        <v>8.9487177333739627</v>
      </c>
      <c r="J71" s="69">
        <f t="shared" si="12"/>
        <v>2.8821674784128897</v>
      </c>
      <c r="K71" s="69">
        <f t="shared" si="3"/>
        <v>1.1433103082418825E-5</v>
      </c>
      <c r="L71" s="69">
        <f t="shared" si="4"/>
        <v>22858460.697636005</v>
      </c>
      <c r="M71" s="69">
        <v>0.5</v>
      </c>
      <c r="N71" s="69">
        <f t="shared" si="5"/>
        <v>0.90702361207611237</v>
      </c>
      <c r="O71" s="69">
        <f t="shared" si="13"/>
        <v>1.8140472241522247</v>
      </c>
      <c r="P71" s="69">
        <f t="shared" si="14"/>
        <v>2.8821674784128897</v>
      </c>
      <c r="Q71" s="69">
        <f t="shared" si="6"/>
        <v>5.0119316797005196</v>
      </c>
      <c r="R71" s="69">
        <f t="shared" si="15"/>
        <v>3.3821674784128897</v>
      </c>
      <c r="S71" s="69">
        <f t="shared" si="7"/>
        <v>9.5228630214086571</v>
      </c>
      <c r="T71" s="69">
        <f t="shared" si="16"/>
        <v>0.95474236379979138</v>
      </c>
      <c r="U71" s="69">
        <f t="shared" si="17"/>
        <v>2.6085697231478571E-9</v>
      </c>
      <c r="V71" s="67">
        <f t="shared" si="8"/>
        <v>1.4839317745310492E-8</v>
      </c>
      <c r="W71" s="7">
        <f t="shared" si="18"/>
        <v>0.41927045282306075</v>
      </c>
    </row>
    <row r="72" spans="2:23">
      <c r="B72" s="41">
        <f t="shared" si="19"/>
        <v>53</v>
      </c>
      <c r="C72" s="66">
        <f t="shared" si="0"/>
        <v>2.4644689525958833E-3</v>
      </c>
      <c r="D72" s="68">
        <v>7.9999999999999996E-7</v>
      </c>
      <c r="E72" s="67">
        <f t="shared" si="1"/>
        <v>1.2857626870453655E-6</v>
      </c>
      <c r="F72" s="67">
        <f t="shared" si="9"/>
        <v>53.230560045858851</v>
      </c>
      <c r="G72" s="69">
        <f t="shared" si="2"/>
        <v>136.78306828753372</v>
      </c>
      <c r="H72" s="69">
        <f t="shared" si="10"/>
        <v>3.2718777293152278E-2</v>
      </c>
      <c r="I72" s="69">
        <f t="shared" si="11"/>
        <v>8.8943517192961608</v>
      </c>
      <c r="J72" s="69">
        <f t="shared" si="12"/>
        <v>2.8825488006439941</v>
      </c>
      <c r="K72" s="69">
        <f t="shared" si="3"/>
        <v>1.1436025566128797E-5</v>
      </c>
      <c r="L72" s="69">
        <f t="shared" si="4"/>
        <v>23288427.599300954</v>
      </c>
      <c r="M72" s="69">
        <v>0.5</v>
      </c>
      <c r="N72" s="69">
        <f t="shared" si="5"/>
        <v>0.90702361207611237</v>
      </c>
      <c r="O72" s="69">
        <f t="shared" si="13"/>
        <v>1.8140472241522247</v>
      </c>
      <c r="P72" s="69">
        <f t="shared" si="14"/>
        <v>2.8825488006439941</v>
      </c>
      <c r="Q72" s="69">
        <f t="shared" si="6"/>
        <v>5.0142498630698711</v>
      </c>
      <c r="R72" s="69">
        <f t="shared" si="15"/>
        <v>3.3825488006439941</v>
      </c>
      <c r="S72" s="69">
        <f t="shared" si="7"/>
        <v>9.5277726338953705</v>
      </c>
      <c r="T72" s="69">
        <f t="shared" si="16"/>
        <v>0.95469176215938878</v>
      </c>
      <c r="U72" s="69">
        <f t="shared" si="17"/>
        <v>2.6581752775626789E-9</v>
      </c>
      <c r="V72" s="67">
        <f t="shared" si="8"/>
        <v>1.5028960794528348E-8</v>
      </c>
      <c r="W72" s="7">
        <f t="shared" si="18"/>
        <v>0.42055938748992056</v>
      </c>
    </row>
    <row r="73" spans="2:23">
      <c r="B73" s="41">
        <f t="shared" si="19"/>
        <v>54</v>
      </c>
      <c r="C73" s="66">
        <f t="shared" si="0"/>
        <v>2.5109683667958057E-3</v>
      </c>
      <c r="D73" s="68">
        <v>7.9999999999999996E-7</v>
      </c>
      <c r="E73" s="67">
        <f t="shared" si="1"/>
        <v>1.2937989124688747E-6</v>
      </c>
      <c r="F73" s="67">
        <f t="shared" si="9"/>
        <v>52.571347467043992</v>
      </c>
      <c r="G73" s="69">
        <f t="shared" si="2"/>
        <v>136.78306828753372</v>
      </c>
      <c r="H73" s="69">
        <f t="shared" si="10"/>
        <v>3.3115464374162143E-2</v>
      </c>
      <c r="I73" s="69">
        <f t="shared" si="11"/>
        <v>8.8413447918743913</v>
      </c>
      <c r="J73" s="69">
        <f t="shared" si="12"/>
        <v>2.8829228649929695</v>
      </c>
      <c r="K73" s="69">
        <f t="shared" si="3"/>
        <v>1.1438922276489437E-5</v>
      </c>
      <c r="L73" s="69">
        <f t="shared" si="4"/>
        <v>23718100.985850397</v>
      </c>
      <c r="M73" s="69">
        <v>0.5</v>
      </c>
      <c r="N73" s="69">
        <f t="shared" si="5"/>
        <v>0.90702361207611237</v>
      </c>
      <c r="O73" s="69">
        <f t="shared" si="13"/>
        <v>1.8140472241522247</v>
      </c>
      <c r="P73" s="69">
        <f t="shared" si="14"/>
        <v>2.8829228649929695</v>
      </c>
      <c r="Q73" s="69">
        <f t="shared" si="6"/>
        <v>5.0165251765936913</v>
      </c>
      <c r="R73" s="69">
        <f t="shared" si="15"/>
        <v>3.3829228649929695</v>
      </c>
      <c r="S73" s="69">
        <f t="shared" si="7"/>
        <v>9.5325916083098736</v>
      </c>
      <c r="T73" s="69">
        <f t="shared" si="16"/>
        <v>0.95464213148044441</v>
      </c>
      <c r="U73" s="69">
        <f t="shared" si="17"/>
        <v>2.7077637849294704E-9</v>
      </c>
      <c r="V73" s="67">
        <f t="shared" si="8"/>
        <v>1.521741478096039E-8</v>
      </c>
      <c r="W73" s="7">
        <f t="shared" si="18"/>
        <v>0.42182755777124942</v>
      </c>
    </row>
    <row r="74" spans="2:23">
      <c r="B74" s="41">
        <f t="shared" si="19"/>
        <v>55</v>
      </c>
      <c r="C74" s="66">
        <f t="shared" si="0"/>
        <v>2.5574677809957281E-3</v>
      </c>
      <c r="D74" s="68">
        <v>7.9999999999999996E-7</v>
      </c>
      <c r="E74" s="67">
        <f t="shared" si="1"/>
        <v>1.3017365276748807E-6</v>
      </c>
      <c r="F74" s="67">
        <f t="shared" si="9"/>
        <v>51.932172246049973</v>
      </c>
      <c r="G74" s="69">
        <f t="shared" si="2"/>
        <v>136.78306828753372</v>
      </c>
      <c r="H74" s="69">
        <f t="shared" si="10"/>
        <v>3.3509387911194975E-2</v>
      </c>
      <c r="I74" s="69">
        <f t="shared" si="11"/>
        <v>8.7896388625036028</v>
      </c>
      <c r="J74" s="69">
        <f t="shared" si="12"/>
        <v>2.8832899378579495</v>
      </c>
      <c r="K74" s="69">
        <f t="shared" si="3"/>
        <v>1.1441793972391628E-5</v>
      </c>
      <c r="L74" s="69">
        <f t="shared" si="4"/>
        <v>24147483.014739655</v>
      </c>
      <c r="M74" s="69">
        <v>0.5</v>
      </c>
      <c r="N74" s="69">
        <f t="shared" si="5"/>
        <v>0.90702361207611237</v>
      </c>
      <c r="O74" s="69">
        <f t="shared" si="13"/>
        <v>1.8140472241522247</v>
      </c>
      <c r="P74" s="69">
        <f t="shared" si="14"/>
        <v>2.8832899378579495</v>
      </c>
      <c r="Q74" s="69">
        <f t="shared" si="6"/>
        <v>5.0187591704588046</v>
      </c>
      <c r="R74" s="69">
        <f t="shared" si="15"/>
        <v>3.3832899378579495</v>
      </c>
      <c r="S74" s="69">
        <f t="shared" si="7"/>
        <v>9.5373232192728388</v>
      </c>
      <c r="T74" s="69">
        <f t="shared" si="16"/>
        <v>0.95459343597180291</v>
      </c>
      <c r="U74" s="69">
        <f t="shared" si="17"/>
        <v>2.7573353680901274E-9</v>
      </c>
      <c r="V74" s="67">
        <f t="shared" si="8"/>
        <v>1.5404708977118687E-8</v>
      </c>
      <c r="W74" s="7">
        <f t="shared" si="18"/>
        <v>0.42307566592127188</v>
      </c>
    </row>
    <row r="75" spans="2:23">
      <c r="B75" s="41">
        <f t="shared" si="19"/>
        <v>56</v>
      </c>
      <c r="C75" s="66">
        <f t="shared" si="0"/>
        <v>2.6039671951956504E-3</v>
      </c>
      <c r="D75" s="68">
        <v>7.9999999999999996E-7</v>
      </c>
      <c r="E75" s="67">
        <f t="shared" si="1"/>
        <v>1.3095785031425743E-6</v>
      </c>
      <c r="F75" s="67">
        <f t="shared" si="9"/>
        <v>51.312077342700547</v>
      </c>
      <c r="G75" s="69">
        <f t="shared" si="2"/>
        <v>136.78306828753372</v>
      </c>
      <c r="H75" s="69">
        <f t="shared" si="10"/>
        <v>3.3900613151619963E-2</v>
      </c>
      <c r="I75" s="69">
        <f t="shared" si="11"/>
        <v>8.739179322690223</v>
      </c>
      <c r="J75" s="69">
        <f t="shared" si="12"/>
        <v>2.8836502712335865</v>
      </c>
      <c r="K75" s="69">
        <f t="shared" si="3"/>
        <v>1.1444641376103199E-5</v>
      </c>
      <c r="L75" s="69">
        <f t="shared" si="4"/>
        <v>24576575.792306229</v>
      </c>
      <c r="M75" s="69">
        <v>0.5</v>
      </c>
      <c r="N75" s="69">
        <f t="shared" si="5"/>
        <v>0.90702361207611237</v>
      </c>
      <c r="O75" s="69">
        <f t="shared" si="13"/>
        <v>1.8140472241522247</v>
      </c>
      <c r="P75" s="69">
        <f t="shared" si="14"/>
        <v>2.8836502712335865</v>
      </c>
      <c r="Q75" s="69">
        <f t="shared" si="6"/>
        <v>5.0209533118502092</v>
      </c>
      <c r="R75" s="69">
        <f t="shared" si="15"/>
        <v>3.3836502712335865</v>
      </c>
      <c r="S75" s="69">
        <f t="shared" si="7"/>
        <v>9.5419705661717895</v>
      </c>
      <c r="T75" s="69">
        <f t="shared" si="16"/>
        <v>0.95454564178287904</v>
      </c>
      <c r="U75" s="69">
        <f t="shared" si="17"/>
        <v>2.8068901469129628E-9</v>
      </c>
      <c r="V75" s="67">
        <f t="shared" si="8"/>
        <v>1.5590871417210412E-8</v>
      </c>
      <c r="W75" s="7">
        <f t="shared" si="18"/>
        <v>0.42430437823404271</v>
      </c>
    </row>
    <row r="76" spans="2:23">
      <c r="B76" s="41">
        <f t="shared" si="19"/>
        <v>57</v>
      </c>
      <c r="C76" s="66">
        <f t="shared" si="0"/>
        <v>2.6504666093955728E-3</v>
      </c>
      <c r="D76" s="68">
        <v>7.9999999999999996E-7</v>
      </c>
      <c r="E76" s="67">
        <f t="shared" si="1"/>
        <v>1.3173276687182453E-6</v>
      </c>
      <c r="F76" s="67">
        <f t="shared" si="9"/>
        <v>50.710167463908881</v>
      </c>
      <c r="G76" s="69">
        <f t="shared" si="2"/>
        <v>136.78306828753372</v>
      </c>
      <c r="H76" s="69">
        <f t="shared" si="10"/>
        <v>3.4289202656466594E-2</v>
      </c>
      <c r="I76" s="69">
        <f t="shared" si="11"/>
        <v>8.6899147778622297</v>
      </c>
      <c r="J76" s="69">
        <f t="shared" si="12"/>
        <v>2.8840041037306356</v>
      </c>
      <c r="K76" s="69">
        <f t="shared" si="3"/>
        <v>1.1447465175681478E-5</v>
      </c>
      <c r="L76" s="69">
        <f t="shared" si="4"/>
        <v>25005381.375886671</v>
      </c>
      <c r="M76" s="69">
        <v>0.5</v>
      </c>
      <c r="N76" s="69">
        <f t="shared" si="5"/>
        <v>0.90702361207611237</v>
      </c>
      <c r="O76" s="69">
        <f t="shared" si="13"/>
        <v>1.8140472241522247</v>
      </c>
      <c r="P76" s="69">
        <f t="shared" si="14"/>
        <v>2.8840041037306356</v>
      </c>
      <c r="Q76" s="69">
        <f t="shared" si="6"/>
        <v>5.0231089907842401</v>
      </c>
      <c r="R76" s="69">
        <f t="shared" si="15"/>
        <v>3.3840041037306356</v>
      </c>
      <c r="S76" s="69">
        <f t="shared" si="7"/>
        <v>9.5465365854707542</v>
      </c>
      <c r="T76" s="69">
        <f t="shared" si="16"/>
        <v>0.95449871686600773</v>
      </c>
      <c r="U76" s="69">
        <f t="shared" si="17"/>
        <v>2.8564282384179028E-9</v>
      </c>
      <c r="V76" s="67">
        <f t="shared" si="8"/>
        <v>1.5775928970642244E-8</v>
      </c>
      <c r="W76" s="7">
        <f t="shared" si="18"/>
        <v>0.42551432748911361</v>
      </c>
    </row>
    <row r="77" spans="2:23">
      <c r="B77" s="41">
        <f t="shared" si="19"/>
        <v>58</v>
      </c>
      <c r="C77" s="66">
        <f t="shared" si="0"/>
        <v>2.6969660235954948E-3</v>
      </c>
      <c r="D77" s="68">
        <v>7.9999999999999996E-7</v>
      </c>
      <c r="E77" s="67">
        <f t="shared" si="1"/>
        <v>1.3249867226107268E-6</v>
      </c>
      <c r="F77" s="67">
        <f t="shared" si="9"/>
        <v>50.125604080958027</v>
      </c>
      <c r="G77" s="69">
        <f t="shared" si="2"/>
        <v>136.78306828753372</v>
      </c>
      <c r="H77" s="69">
        <f t="shared" si="10"/>
        <v>3.4675216456359716E-2</v>
      </c>
      <c r="I77" s="69">
        <f t="shared" si="11"/>
        <v>8.6417968058012775</v>
      </c>
      <c r="J77" s="69">
        <f t="shared" si="12"/>
        <v>2.8843516615069027</v>
      </c>
      <c r="K77" s="69">
        <f t="shared" si="3"/>
        <v>1.1450266027186483E-5</v>
      </c>
      <c r="L77" s="69">
        <f t="shared" si="4"/>
        <v>25433901.775809608</v>
      </c>
      <c r="M77" s="69">
        <v>0.5</v>
      </c>
      <c r="N77" s="69">
        <f t="shared" si="5"/>
        <v>0.90702361207611237</v>
      </c>
      <c r="O77" s="69">
        <f t="shared" si="13"/>
        <v>1.8140472241522247</v>
      </c>
      <c r="P77" s="69">
        <f t="shared" si="14"/>
        <v>2.8843516615069027</v>
      </c>
      <c r="Q77" s="69">
        <f t="shared" si="6"/>
        <v>5.0252275254374981</v>
      </c>
      <c r="R77" s="69">
        <f t="shared" si="15"/>
        <v>3.3843516615069027</v>
      </c>
      <c r="S77" s="69">
        <f t="shared" si="7"/>
        <v>9.5510240619562605</v>
      </c>
      <c r="T77" s="69">
        <f t="shared" si="16"/>
        <v>0.95445263085077892</v>
      </c>
      <c r="U77" s="69">
        <f t="shared" si="17"/>
        <v>2.9059497568942549E-9</v>
      </c>
      <c r="V77" s="67">
        <f t="shared" si="8"/>
        <v>1.5959907409951954E-8</v>
      </c>
      <c r="W77" s="7">
        <f t="shared" si="18"/>
        <v>0.42670611519117824</v>
      </c>
    </row>
    <row r="78" spans="2:23">
      <c r="B78" s="41">
        <f t="shared" si="19"/>
        <v>59</v>
      </c>
      <c r="C78" s="66">
        <f t="shared" si="0"/>
        <v>2.7434654377954172E-3</v>
      </c>
      <c r="D78" s="68">
        <v>7.9999999999999996E-7</v>
      </c>
      <c r="E78" s="67">
        <f t="shared" si="1"/>
        <v>1.3325582396670344E-6</v>
      </c>
      <c r="F78" s="67">
        <f t="shared" si="9"/>
        <v>49.557600926732633</v>
      </c>
      <c r="G78" s="69">
        <f t="shared" si="2"/>
        <v>136.78306828753372</v>
      </c>
      <c r="H78" s="69">
        <f t="shared" si="10"/>
        <v>3.5058712195867217E-2</v>
      </c>
      <c r="I78" s="69">
        <f t="shared" si="11"/>
        <v>8.5947797370388148</v>
      </c>
      <c r="J78" s="69">
        <f t="shared" si="12"/>
        <v>2.8846931591186356</v>
      </c>
      <c r="K78" s="69">
        <f t="shared" si="3"/>
        <v>1.145304455671434E-5</v>
      </c>
      <c r="L78" s="69">
        <f t="shared" si="4"/>
        <v>25862138.957274478</v>
      </c>
      <c r="M78" s="69">
        <v>0.5</v>
      </c>
      <c r="N78" s="69">
        <f t="shared" si="5"/>
        <v>0.90702361207611237</v>
      </c>
      <c r="O78" s="69">
        <f t="shared" si="13"/>
        <v>1.8140472241522247</v>
      </c>
      <c r="P78" s="69">
        <f t="shared" si="14"/>
        <v>2.8846931591186356</v>
      </c>
      <c r="Q78" s="69">
        <f t="shared" si="6"/>
        <v>5.0273101670229368</v>
      </c>
      <c r="R78" s="69">
        <f t="shared" si="15"/>
        <v>3.3846931591186356</v>
      </c>
      <c r="S78" s="69">
        <f t="shared" si="7"/>
        <v>9.5554356390281221</v>
      </c>
      <c r="T78" s="69">
        <f t="shared" si="16"/>
        <v>0.95440735492911377</v>
      </c>
      <c r="U78" s="69">
        <f t="shared" si="17"/>
        <v>2.9554548140115905E-9</v>
      </c>
      <c r="V78" s="67">
        <f t="shared" si="8"/>
        <v>1.6142831473677321E-8</v>
      </c>
      <c r="W78" s="7">
        <f t="shared" si="18"/>
        <v>0.42788031362429091</v>
      </c>
    </row>
    <row r="79" spans="2:23">
      <c r="B79" s="41">
        <f t="shared" si="19"/>
        <v>60</v>
      </c>
      <c r="C79" s="66">
        <f t="shared" si="0"/>
        <v>2.7899648519953395E-3</v>
      </c>
      <c r="D79" s="68">
        <v>7.9999999999999996E-7</v>
      </c>
      <c r="E79" s="67">
        <f t="shared" si="1"/>
        <v>1.3400446789970141E-6</v>
      </c>
      <c r="F79" s="67">
        <f t="shared" si="9"/>
        <v>49.005419919418173</v>
      </c>
      <c r="G79" s="69">
        <f t="shared" si="2"/>
        <v>136.78306828753372</v>
      </c>
      <c r="H79" s="69">
        <f t="shared" si="10"/>
        <v>3.5439745267305561E-2</v>
      </c>
      <c r="I79" s="69">
        <f t="shared" si="11"/>
        <v>8.548820454884229</v>
      </c>
      <c r="J79" s="69">
        <f t="shared" si="12"/>
        <v>2.8850288003003639</v>
      </c>
      <c r="K79" s="69">
        <f t="shared" si="3"/>
        <v>1.1455801362268445E-5</v>
      </c>
      <c r="L79" s="69">
        <f t="shared" si="4"/>
        <v>26290094.842123952</v>
      </c>
      <c r="M79" s="69">
        <v>0.5</v>
      </c>
      <c r="N79" s="69">
        <f t="shared" si="5"/>
        <v>0.90702361207611237</v>
      </c>
      <c r="O79" s="69">
        <f t="shared" si="13"/>
        <v>1.8140472241522247</v>
      </c>
      <c r="P79" s="69">
        <f t="shared" si="14"/>
        <v>2.8850288003003639</v>
      </c>
      <c r="Q79" s="69">
        <f t="shared" si="6"/>
        <v>5.0293581042585833</v>
      </c>
      <c r="R79" s="69">
        <f t="shared" si="15"/>
        <v>3.3850288003003639</v>
      </c>
      <c r="S79" s="69">
        <f t="shared" si="7"/>
        <v>9.5597738281304974</v>
      </c>
      <c r="T79" s="69">
        <f t="shared" si="16"/>
        <v>0.95436286175004226</v>
      </c>
      <c r="U79" s="69">
        <f t="shared" si="17"/>
        <v>3.0049435189243427E-9</v>
      </c>
      <c r="V79" s="67">
        <f t="shared" si="8"/>
        <v>1.6324724924620093E-8</v>
      </c>
      <c r="W79" s="7">
        <f t="shared" si="18"/>
        <v>0.4290374677388642</v>
      </c>
    </row>
    <row r="80" spans="2:23">
      <c r="B80" s="41">
        <f t="shared" si="19"/>
        <v>61</v>
      </c>
      <c r="C80" s="66">
        <f t="shared" si="0"/>
        <v>2.8364642661952624E-3</v>
      </c>
      <c r="D80" s="68">
        <v>7.9999999999999996E-7</v>
      </c>
      <c r="E80" s="67">
        <f t="shared" si="1"/>
        <v>1.3474483910081361E-6</v>
      </c>
      <c r="F80" s="67">
        <f t="shared" si="9"/>
        <v>48.468367465930037</v>
      </c>
      <c r="G80" s="69">
        <f t="shared" si="2"/>
        <v>136.78306828753372</v>
      </c>
      <c r="H80" s="69">
        <f t="shared" si="10"/>
        <v>3.5818368934935119E-2</v>
      </c>
      <c r="I80" s="69">
        <f t="shared" si="11"/>
        <v>8.5038782130355308</v>
      </c>
      <c r="J80" s="69">
        <f t="shared" si="12"/>
        <v>2.8853587786803434</v>
      </c>
      <c r="K80" s="69">
        <f t="shared" si="3"/>
        <v>1.1458537015483869E-5</v>
      </c>
      <c r="L80" s="69">
        <f t="shared" si="4"/>
        <v>26717771.310518127</v>
      </c>
      <c r="M80" s="69">
        <v>0.5</v>
      </c>
      <c r="N80" s="69">
        <f t="shared" si="5"/>
        <v>0.90702361207611237</v>
      </c>
      <c r="O80" s="69">
        <f t="shared" si="13"/>
        <v>1.8140472241522247</v>
      </c>
      <c r="P80" s="69">
        <f t="shared" si="14"/>
        <v>2.8853587786803434</v>
      </c>
      <c r="Q80" s="69">
        <f t="shared" si="6"/>
        <v>5.0313724674692937</v>
      </c>
      <c r="R80" s="69">
        <f t="shared" si="15"/>
        <v>3.3853587786803434</v>
      </c>
      <c r="S80" s="69">
        <f t="shared" si="7"/>
        <v>9.56404101740908</v>
      </c>
      <c r="T80" s="69">
        <f t="shared" si="16"/>
        <v>0.9543191253231541</v>
      </c>
      <c r="U80" s="69">
        <f t="shared" si="17"/>
        <v>3.0544159783704465E-9</v>
      </c>
      <c r="V80" s="67">
        <f t="shared" si="8"/>
        <v>1.6505610603912863E-8</v>
      </c>
      <c r="W80" s="7">
        <f t="shared" si="18"/>
        <v>0.43017809688759578</v>
      </c>
    </row>
    <row r="81" spans="2:23">
      <c r="B81" s="41">
        <f t="shared" si="19"/>
        <v>62</v>
      </c>
      <c r="C81" s="66">
        <f t="shared" si="0"/>
        <v>2.8829636803951843E-3</v>
      </c>
      <c r="D81" s="68">
        <v>7.9999999999999996E-7</v>
      </c>
      <c r="E81" s="67">
        <f t="shared" si="1"/>
        <v>1.3547716239049173E-6</v>
      </c>
      <c r="F81" s="67">
        <f t="shared" si="9"/>
        <v>47.945791104130748</v>
      </c>
      <c r="G81" s="69">
        <f t="shared" si="2"/>
        <v>136.78306828753372</v>
      </c>
      <c r="H81" s="69">
        <f t="shared" si="10"/>
        <v>3.6194634450380445E-2</v>
      </c>
      <c r="I81" s="69">
        <f t="shared" si="11"/>
        <v>8.459914468966673</v>
      </c>
      <c r="J81" s="69">
        <f t="shared" si="12"/>
        <v>2.885683278437809</v>
      </c>
      <c r="K81" s="69">
        <f t="shared" si="3"/>
        <v>1.1461252063218685E-5</v>
      </c>
      <c r="L81" s="69">
        <f t="shared" si="4"/>
        <v>27145170.202517226</v>
      </c>
      <c r="M81" s="69">
        <v>0.5</v>
      </c>
      <c r="N81" s="69">
        <f t="shared" si="5"/>
        <v>0.90702361207611237</v>
      </c>
      <c r="O81" s="69">
        <f t="shared" si="13"/>
        <v>1.8140472241522247</v>
      </c>
      <c r="P81" s="69">
        <f t="shared" si="14"/>
        <v>2.885683278437809</v>
      </c>
      <c r="Q81" s="69">
        <f t="shared" si="6"/>
        <v>5.0333543323568595</v>
      </c>
      <c r="R81" s="69">
        <f t="shared" si="15"/>
        <v>3.385683278437809</v>
      </c>
      <c r="S81" s="69">
        <f t="shared" si="7"/>
        <v>9.5682394796682626</v>
      </c>
      <c r="T81" s="69">
        <f t="shared" si="16"/>
        <v>0.95427612092993985</v>
      </c>
      <c r="U81" s="69">
        <f t="shared" si="17"/>
        <v>3.1038722967645917E-9</v>
      </c>
      <c r="V81" s="67">
        <f t="shared" si="8"/>
        <v>1.668551048125424E-8</v>
      </c>
      <c r="W81" s="7">
        <f t="shared" si="18"/>
        <v>0.43130269642470015</v>
      </c>
    </row>
    <row r="82" spans="2:23">
      <c r="B82" s="41">
        <f t="shared" si="19"/>
        <v>63</v>
      </c>
      <c r="C82" s="66">
        <f t="shared" si="0"/>
        <v>2.9294630945951067E-3</v>
      </c>
      <c r="D82" s="68">
        <v>7.9999999999999996E-7</v>
      </c>
      <c r="E82" s="67">
        <f t="shared" si="1"/>
        <v>1.3620165297016956E-6</v>
      </c>
      <c r="F82" s="67">
        <f t="shared" si="9"/>
        <v>47.437076447884401</v>
      </c>
      <c r="G82" s="69">
        <f t="shared" si="2"/>
        <v>136.78306828753372</v>
      </c>
      <c r="H82" s="69">
        <f t="shared" si="10"/>
        <v>3.6568591160029133E-2</v>
      </c>
      <c r="I82" s="69">
        <f t="shared" si="11"/>
        <v>8.4168927314966986</v>
      </c>
      <c r="J82" s="69">
        <f t="shared" si="12"/>
        <v>2.8860024749076665</v>
      </c>
      <c r="K82" s="69">
        <f t="shared" si="3"/>
        <v>1.1463947029024559E-5</v>
      </c>
      <c r="L82" s="69">
        <f t="shared" si="4"/>
        <v>27572293.31957946</v>
      </c>
      <c r="M82" s="69">
        <v>0.5</v>
      </c>
      <c r="N82" s="69">
        <f t="shared" si="5"/>
        <v>0.90702361207611237</v>
      </c>
      <c r="O82" s="69">
        <f t="shared" si="13"/>
        <v>1.8140472241522247</v>
      </c>
      <c r="P82" s="69">
        <f t="shared" si="14"/>
        <v>2.8860024749076665</v>
      </c>
      <c r="Q82" s="69">
        <f t="shared" si="6"/>
        <v>5.0353047234702828</v>
      </c>
      <c r="R82" s="69">
        <f t="shared" si="15"/>
        <v>3.3860024749076665</v>
      </c>
      <c r="S82" s="69">
        <f t="shared" si="7"/>
        <v>9.5723713796958609</v>
      </c>
      <c r="T82" s="69">
        <f t="shared" si="16"/>
        <v>0.95423382504221976</v>
      </c>
      <c r="U82" s="69">
        <f t="shared" si="17"/>
        <v>3.153312576286364E-9</v>
      </c>
      <c r="V82" s="67">
        <f t="shared" si="8"/>
        <v>1.6864445701642271E-8</v>
      </c>
      <c r="W82" s="7">
        <f t="shared" si="18"/>
        <v>0.43241173918120501</v>
      </c>
    </row>
    <row r="83" spans="2:23">
      <c r="B83" s="41">
        <f t="shared" si="19"/>
        <v>64</v>
      </c>
      <c r="C83" s="66">
        <f t="shared" si="0"/>
        <v>2.9759625087950286E-3</v>
      </c>
      <c r="D83" s="68">
        <v>7.9999999999999996E-7</v>
      </c>
      <c r="E83" s="67">
        <f t="shared" si="1"/>
        <v>1.3691851697922721E-6</v>
      </c>
      <c r="F83" s="67">
        <f t="shared" si="9"/>
        <v>46.941644403321213</v>
      </c>
      <c r="G83" s="69">
        <f t="shared" si="2"/>
        <v>136.78306828753372</v>
      </c>
      <c r="H83" s="69">
        <f t="shared" si="10"/>
        <v>3.6940286605083417E-2</v>
      </c>
      <c r="I83" s="69">
        <f t="shared" si="11"/>
        <v>8.3747784211300385</v>
      </c>
      <c r="J83" s="69">
        <f t="shared" si="12"/>
        <v>2.8863165351375946</v>
      </c>
      <c r="K83" s="69">
        <f t="shared" si="3"/>
        <v>1.1466622414507589E-5</v>
      </c>
      <c r="L83" s="69">
        <f t="shared" si="4"/>
        <v>27999142.425979529</v>
      </c>
      <c r="M83" s="69">
        <v>0.5</v>
      </c>
      <c r="N83" s="69">
        <f t="shared" si="5"/>
        <v>0.90702361207611237</v>
      </c>
      <c r="O83" s="69">
        <f t="shared" si="13"/>
        <v>1.8140472241522247</v>
      </c>
      <c r="P83" s="69">
        <f t="shared" si="14"/>
        <v>2.8863165351375946</v>
      </c>
      <c r="Q83" s="69">
        <f t="shared" si="6"/>
        <v>5.0372246174045721</v>
      </c>
      <c r="R83" s="69">
        <f t="shared" si="15"/>
        <v>3.3863165351375946</v>
      </c>
      <c r="S83" s="69">
        <f t="shared" si="7"/>
        <v>9.5764387810149287</v>
      </c>
      <c r="T83" s="69">
        <f t="shared" si="16"/>
        <v>0.95419221524701059</v>
      </c>
      <c r="U83" s="69">
        <f t="shared" si="17"/>
        <v>3.202736916963688E-9</v>
      </c>
      <c r="V83" s="67">
        <f t="shared" si="8"/>
        <v>1.7042436628900845E-8</v>
      </c>
      <c r="W83" s="7">
        <f t="shared" si="18"/>
        <v>0.433505676827736</v>
      </c>
    </row>
    <row r="84" spans="2:23">
      <c r="B84" s="41">
        <f t="shared" si="19"/>
        <v>65</v>
      </c>
      <c r="C84" s="66">
        <f t="shared" ref="C84:C99" si="20">(4*PI()*$C$6^2*B84)/($C$7*(1-$C$8))*1000</f>
        <v>3.022461922994951E-3</v>
      </c>
      <c r="D84" s="68">
        <v>7.9999999999999996E-7</v>
      </c>
      <c r="E84" s="67">
        <f t="shared" ref="E84:E99" si="21">(3*C84*$C$6/(4*$C$5))^(1/3)</f>
        <v>1.3762795201154795E-6</v>
      </c>
      <c r="F84" s="67">
        <f t="shared" si="9"/>
        <v>46.458948628421354</v>
      </c>
      <c r="G84" s="69">
        <f t="shared" ref="G84:G99" si="22">$C$5/$C$4*($C$6/D84)^0.5</f>
        <v>136.78306828753372</v>
      </c>
      <c r="H84" s="69">
        <f t="shared" si="10"/>
        <v>3.7309766614875117E-2</v>
      </c>
      <c r="I84" s="69">
        <f t="shared" si="11"/>
        <v>8.3335387419168789</v>
      </c>
      <c r="J84" s="69">
        <f t="shared" si="12"/>
        <v>2.886625618401943</v>
      </c>
      <c r="K84" s="69">
        <f t="shared" ref="K84:K99" si="23">I84*E84</f>
        <v>1.1469278700589118E-5</v>
      </c>
      <c r="L84" s="69">
        <f t="shared" ref="L84:L99" si="24">(1+J84)*C84/(PI()*K84^2)</f>
        <v>28425719.250153553</v>
      </c>
      <c r="M84" s="69">
        <v>0.5</v>
      </c>
      <c r="N84" s="69">
        <f t="shared" ref="N84:N99" si="25">$G$4*(M84+$G$5)^(M84+$G$5)*(1+$G$6/($G$7+M84^$G$8)+$G$9/(M84^$G$10+$G$11))*EXP(-M84*$G$12)*(2*PI())^0.5</f>
        <v>0.90702361207611237</v>
      </c>
      <c r="O84" s="69">
        <f t="shared" si="13"/>
        <v>1.8140472241522247</v>
      </c>
      <c r="P84" s="69">
        <f t="shared" si="14"/>
        <v>2.886625618401943</v>
      </c>
      <c r="Q84" s="69">
        <f t="shared" ref="Q84:Q99" si="26">$G$4*(P84+$G$5)^(P84+$G$5)*(1+$G$6/($G$7+P84^$G$8)+$G$9/(P84^$G$10+$G$11))*EXP(-P84*$G$12)*(2*PI())^0.5</f>
        <v>5.039114945752809</v>
      </c>
      <c r="R84" s="69">
        <f t="shared" si="15"/>
        <v>3.386625618401943</v>
      </c>
      <c r="S84" s="69">
        <f t="shared" ref="S84:S99" si="27">$G$4*(R84+$G$5)^(R84+$G$5)*(1+$G$6/($G$7+R84^$G$8)+$G$9/(R84^$G$10+$G$11))*EXP(-R84*$G$12)*(2*PI())^0.5</f>
        <v>9.5804436521150382</v>
      </c>
      <c r="T84" s="69">
        <f t="shared" si="16"/>
        <v>0.95415127017722245</v>
      </c>
      <c r="U84" s="69">
        <f t="shared" si="17"/>
        <v>3.2521454167518587E-9</v>
      </c>
      <c r="V84" s="67">
        <f t="shared" ref="V84:V99" si="28">E84^2/$C$6</f>
        <v>1.7219502886266314E-8</v>
      </c>
      <c r="W84" s="7">
        <f t="shared" si="18"/>
        <v>0.43458494113497331</v>
      </c>
    </row>
    <row r="85" spans="2:23">
      <c r="B85" s="41">
        <f t="shared" si="19"/>
        <v>66</v>
      </c>
      <c r="C85" s="66">
        <f t="shared" si="20"/>
        <v>3.0689613371948738E-3</v>
      </c>
      <c r="D85" s="68">
        <v>7.9999999999999996E-7</v>
      </c>
      <c r="E85" s="67">
        <f t="shared" si="21"/>
        <v>1.3833014759517285E-6</v>
      </c>
      <c r="F85" s="67">
        <f t="shared" ref="F85:F99" si="29">D85*$C$6/E85^2</f>
        <v>45.988473211277025</v>
      </c>
      <c r="G85" s="69">
        <f t="shared" si="22"/>
        <v>136.78306828753372</v>
      </c>
      <c r="H85" s="69">
        <f t="shared" ref="H85:H99" si="30">1/(1+1.22*F85*G85^(-0.16))</f>
        <v>3.7677075393994078E-2</v>
      </c>
      <c r="I85" s="69">
        <f t="shared" ref="I85:I99" si="31">1.631*H85^(-0.496)-0.631*H85^(3.358)</f>
        <v>8.2931425637224887</v>
      </c>
      <c r="J85" s="69">
        <f t="shared" ref="J85:J99" si="32">1.5*H85*I85^2-1</f>
        <v>2.8869298766764309</v>
      </c>
      <c r="K85" s="69">
        <f t="shared" si="23"/>
        <v>1.147191634867542E-5</v>
      </c>
      <c r="L85" s="69">
        <f t="shared" si="24"/>
        <v>28852025.48597496</v>
      </c>
      <c r="M85" s="69">
        <v>0.5</v>
      </c>
      <c r="N85" s="69">
        <f t="shared" si="25"/>
        <v>0.90702361207611237</v>
      </c>
      <c r="O85" s="69">
        <f t="shared" ref="O85:O99" si="33">N85/M85</f>
        <v>1.8140472241522247</v>
      </c>
      <c r="P85" s="69">
        <f t="shared" ref="P85:P99" si="34">J85</f>
        <v>2.8869298766764309</v>
      </c>
      <c r="Q85" s="69">
        <f t="shared" si="26"/>
        <v>5.0409765978344314</v>
      </c>
      <c r="R85" s="69">
        <f t="shared" ref="R85:R99" si="35">J85+0.5</f>
        <v>3.3869298766764309</v>
      </c>
      <c r="S85" s="69">
        <f t="shared" si="27"/>
        <v>9.5843878722112628</v>
      </c>
      <c r="T85" s="69">
        <f t="shared" ref="T85:T99" si="36">O85*Q85/S85</f>
        <v>0.95411096944765927</v>
      </c>
      <c r="U85" s="69">
        <f t="shared" ref="U85:U99" si="37">L85*K85*T85/$C$5</f>
        <v>3.3015381716084937E-9</v>
      </c>
      <c r="V85" s="67">
        <f t="shared" si="28"/>
        <v>1.7395663394274819E-8</v>
      </c>
      <c r="W85" s="7">
        <f t="shared" ref="W85:W99" si="38">(U85/V85)^0.5</f>
        <v>0.43564994514091493</v>
      </c>
    </row>
    <row r="86" spans="2:23">
      <c r="B86" s="41">
        <f t="shared" ref="B86:B99" si="39">B85+1</f>
        <v>67</v>
      </c>
      <c r="C86" s="66">
        <f t="shared" si="20"/>
        <v>3.1154607513947958E-3</v>
      </c>
      <c r="D86" s="68">
        <v>7.9999999999999996E-7</v>
      </c>
      <c r="E86" s="67">
        <f t="shared" si="21"/>
        <v>1.3902528563820472E-6</v>
      </c>
      <c r="F86" s="67">
        <f t="shared" si="29"/>
        <v>45.529730545219472</v>
      </c>
      <c r="G86" s="69">
        <f t="shared" si="22"/>
        <v>136.78306828753372</v>
      </c>
      <c r="H86" s="69">
        <f t="shared" si="30"/>
        <v>3.8042255603726927E-2</v>
      </c>
      <c r="I86" s="69">
        <f t="shared" si="31"/>
        <v>8.2535603139165978</v>
      </c>
      <c r="J86" s="69">
        <f t="shared" si="32"/>
        <v>2.8872294550771458</v>
      </c>
      <c r="K86" s="69">
        <f t="shared" si="23"/>
        <v>1.1474535801744056E-5</v>
      </c>
      <c r="L86" s="69">
        <f t="shared" si="24"/>
        <v>29278062.793966256</v>
      </c>
      <c r="M86" s="69">
        <v>0.5</v>
      </c>
      <c r="N86" s="69">
        <f t="shared" si="25"/>
        <v>0.90702361207611237</v>
      </c>
      <c r="O86" s="69">
        <f t="shared" si="33"/>
        <v>1.8140472241522247</v>
      </c>
      <c r="P86" s="69">
        <f t="shared" si="34"/>
        <v>2.8872294550771458</v>
      </c>
      <c r="Q86" s="69">
        <f t="shared" si="26"/>
        <v>5.0428104232193913</v>
      </c>
      <c r="R86" s="69">
        <f t="shared" si="35"/>
        <v>3.3872294550771458</v>
      </c>
      <c r="S86" s="69">
        <f t="shared" si="27"/>
        <v>9.5882732365725989</v>
      </c>
      <c r="T86" s="69">
        <f t="shared" si="36"/>
        <v>0.95407129359582443</v>
      </c>
      <c r="U86" s="69">
        <f t="shared" si="37"/>
        <v>3.3509152755646227E-9</v>
      </c>
      <c r="V86" s="67">
        <f t="shared" si="28"/>
        <v>1.7570936406167646E-8</v>
      </c>
      <c r="W86" s="7">
        <f t="shared" si="38"/>
        <v>0.43670108423313586</v>
      </c>
    </row>
    <row r="87" spans="2:23">
      <c r="B87" s="41">
        <f t="shared" si="39"/>
        <v>68</v>
      </c>
      <c r="C87" s="66">
        <f t="shared" si="20"/>
        <v>3.1619601655947182E-3</v>
      </c>
      <c r="D87" s="68">
        <v>7.9999999999999996E-7</v>
      </c>
      <c r="E87" s="67">
        <f t="shared" si="21"/>
        <v>1.3971354084380489E-6</v>
      </c>
      <c r="F87" s="67">
        <f t="shared" si="29"/>
        <v>45.082259381460268</v>
      </c>
      <c r="G87" s="69">
        <f t="shared" si="22"/>
        <v>136.78306828753372</v>
      </c>
      <c r="H87" s="69">
        <f t="shared" si="30"/>
        <v>3.8405348438258491E-2</v>
      </c>
      <c r="I87" s="69">
        <f t="shared" si="31"/>
        <v>8.2147638776009213</v>
      </c>
      <c r="J87" s="69">
        <f t="shared" si="32"/>
        <v>2.8875244922670338</v>
      </c>
      <c r="K87" s="69">
        <f t="shared" si="23"/>
        <v>1.1477137485354094E-5</v>
      </c>
      <c r="L87" s="69">
        <f t="shared" si="24"/>
        <v>29703832.802450441</v>
      </c>
      <c r="M87" s="69">
        <v>0.5</v>
      </c>
      <c r="N87" s="69">
        <f t="shared" si="25"/>
        <v>0.90702361207611237</v>
      </c>
      <c r="O87" s="69">
        <f t="shared" si="33"/>
        <v>1.8140472241522247</v>
      </c>
      <c r="P87" s="69">
        <f t="shared" si="34"/>
        <v>2.8875244922670338</v>
      </c>
      <c r="Q87" s="69">
        <f t="shared" si="26"/>
        <v>5.0446172340666191</v>
      </c>
      <c r="R87" s="69">
        <f t="shared" si="35"/>
        <v>3.3875244922670338</v>
      </c>
      <c r="S87" s="69">
        <f t="shared" si="27"/>
        <v>9.592101461458217</v>
      </c>
      <c r="T87" s="69">
        <f t="shared" si="36"/>
        <v>0.95403222402714649</v>
      </c>
      <c r="U87" s="69">
        <f t="shared" si="37"/>
        <v>3.4002768207922873E-9</v>
      </c>
      <c r="V87" s="67">
        <f t="shared" si="28"/>
        <v>1.7745339541012305E-8</v>
      </c>
      <c r="W87" s="7">
        <f t="shared" si="38"/>
        <v>0.43773873715340328</v>
      </c>
    </row>
    <row r="88" spans="2:23">
      <c r="B88" s="41">
        <f t="shared" si="39"/>
        <v>69</v>
      </c>
      <c r="C88" s="66">
        <f t="shared" si="20"/>
        <v>3.2084595797946406E-3</v>
      </c>
      <c r="D88" s="68">
        <v>7.9999999999999996E-7</v>
      </c>
      <c r="E88" s="67">
        <f t="shared" si="21"/>
        <v>1.4039508109684262E-6</v>
      </c>
      <c r="F88" s="67">
        <f t="shared" si="29"/>
        <v>44.645623042055739</v>
      </c>
      <c r="G88" s="69">
        <f t="shared" si="22"/>
        <v>136.78306828753372</v>
      </c>
      <c r="H88" s="69">
        <f t="shared" si="30"/>
        <v>3.8766393696042969E-2</v>
      </c>
      <c r="I88" s="69">
        <f t="shared" si="31"/>
        <v>8.1767265055874478</v>
      </c>
      <c r="J88" s="69">
        <f t="shared" si="32"/>
        <v>2.8878151208327276</v>
      </c>
      <c r="K88" s="69">
        <f t="shared" si="23"/>
        <v>1.1479721808586524E-5</v>
      </c>
      <c r="L88" s="69">
        <f t="shared" si="24"/>
        <v>30129337.108646251</v>
      </c>
      <c r="M88" s="69">
        <v>0.5</v>
      </c>
      <c r="N88" s="69">
        <f t="shared" si="25"/>
        <v>0.90702361207611237</v>
      </c>
      <c r="O88" s="69">
        <f t="shared" si="33"/>
        <v>1.8140472241522247</v>
      </c>
      <c r="P88" s="69">
        <f t="shared" si="34"/>
        <v>2.8878151208327276</v>
      </c>
      <c r="Q88" s="69">
        <f t="shared" si="26"/>
        <v>5.0463978072926814</v>
      </c>
      <c r="R88" s="69">
        <f t="shared" si="35"/>
        <v>3.3878151208327276</v>
      </c>
      <c r="S88" s="69">
        <f t="shared" si="27"/>
        <v>9.595874188695765</v>
      </c>
      <c r="T88" s="69">
        <f t="shared" si="36"/>
        <v>0.95399374296417216</v>
      </c>
      <c r="U88" s="69">
        <f t="shared" si="37"/>
        <v>3.4496228976686787E-9</v>
      </c>
      <c r="V88" s="67">
        <f t="shared" si="28"/>
        <v>1.7918889814717285E-8</v>
      </c>
      <c r="W88" s="7">
        <f t="shared" si="38"/>
        <v>0.43876326693126877</v>
      </c>
    </row>
    <row r="89" spans="2:23">
      <c r="B89" s="41">
        <f t="shared" si="39"/>
        <v>70</v>
      </c>
      <c r="C89" s="66">
        <f t="shared" si="20"/>
        <v>3.2549589939945634E-3</v>
      </c>
      <c r="D89" s="68">
        <v>7.9999999999999996E-7</v>
      </c>
      <c r="E89" s="67">
        <f t="shared" si="21"/>
        <v>1.4107006782451938E-6</v>
      </c>
      <c r="F89" s="67">
        <f t="shared" si="29"/>
        <v>44.219407777885323</v>
      </c>
      <c r="G89" s="69">
        <f t="shared" si="22"/>
        <v>136.78306828753372</v>
      </c>
      <c r="H89" s="69">
        <f t="shared" si="30"/>
        <v>3.9125429846718976E-2</v>
      </c>
      <c r="I89" s="69">
        <f t="shared" si="31"/>
        <v>8.1394227294225221</v>
      </c>
      <c r="J89" s="69">
        <f t="shared" si="32"/>
        <v>2.8881014676342631</v>
      </c>
      <c r="K89" s="69">
        <f t="shared" si="23"/>
        <v>1.1482289164920698E-5</v>
      </c>
      <c r="L89" s="69">
        <f t="shared" si="24"/>
        <v>30554577.279710468</v>
      </c>
      <c r="M89" s="69">
        <v>0.5</v>
      </c>
      <c r="N89" s="69">
        <f t="shared" si="25"/>
        <v>0.90702361207611237</v>
      </c>
      <c r="O89" s="69">
        <f t="shared" si="33"/>
        <v>1.8140472241522247</v>
      </c>
      <c r="P89" s="69">
        <f t="shared" si="34"/>
        <v>2.8881014676342631</v>
      </c>
      <c r="Q89" s="69">
        <f t="shared" si="26"/>
        <v>5.0481528865854148</v>
      </c>
      <c r="R89" s="69">
        <f t="shared" si="35"/>
        <v>3.3881014676342631</v>
      </c>
      <c r="S89" s="69">
        <f t="shared" si="27"/>
        <v>9.5995929899322423</v>
      </c>
      <c r="T89" s="69">
        <f t="shared" si="36"/>
        <v>0.95395583339944823</v>
      </c>
      <c r="U89" s="69">
        <f t="shared" si="37"/>
        <v>3.4989535948372276E-9</v>
      </c>
      <c r="V89" s="67">
        <f t="shared" si="28"/>
        <v>1.8091603669104088E-8</v>
      </c>
      <c r="W89" s="7">
        <f t="shared" si="38"/>
        <v>0.43977502175260752</v>
      </c>
    </row>
    <row r="90" spans="2:23">
      <c r="B90" s="41">
        <f t="shared" si="39"/>
        <v>71</v>
      </c>
      <c r="C90" s="66">
        <f t="shared" si="20"/>
        <v>3.3014584081944849E-3</v>
      </c>
      <c r="D90" s="68">
        <v>7.9999999999999996E-7</v>
      </c>
      <c r="E90" s="67">
        <f t="shared" si="21"/>
        <v>1.4173865633305968E-6</v>
      </c>
      <c r="F90" s="67">
        <f t="shared" si="29"/>
        <v>43.803221257998466</v>
      </c>
      <c r="G90" s="69">
        <f t="shared" si="22"/>
        <v>136.78306828753372</v>
      </c>
      <c r="H90" s="69">
        <f t="shared" si="30"/>
        <v>3.9482494093903808E-2</v>
      </c>
      <c r="I90" s="69">
        <f t="shared" si="31"/>
        <v>8.1028282828254845</v>
      </c>
      <c r="J90" s="69">
        <f t="shared" si="32"/>
        <v>2.8883836541299908</v>
      </c>
      <c r="K90" s="69">
        <f t="shared" si="23"/>
        <v>1.1484839933051974E-5</v>
      </c>
      <c r="L90" s="69">
        <f t="shared" si="24"/>
        <v>30979554.853730839</v>
      </c>
      <c r="M90" s="69">
        <v>0.5</v>
      </c>
      <c r="N90" s="69">
        <f t="shared" si="25"/>
        <v>0.90702361207611237</v>
      </c>
      <c r="O90" s="69">
        <f t="shared" si="33"/>
        <v>1.8140472241522247</v>
      </c>
      <c r="P90" s="69">
        <f t="shared" si="34"/>
        <v>2.8883836541299908</v>
      </c>
      <c r="Q90" s="69">
        <f t="shared" si="26"/>
        <v>5.0498831842755063</v>
      </c>
      <c r="R90" s="69">
        <f t="shared" si="35"/>
        <v>3.3883836541299908</v>
      </c>
      <c r="S90" s="69">
        <f t="shared" si="27"/>
        <v>9.6032593705851728</v>
      </c>
      <c r="T90" s="69">
        <f t="shared" si="36"/>
        <v>0.9539184790517401</v>
      </c>
      <c r="U90" s="69">
        <f t="shared" si="37"/>
        <v>3.5482689992657348E-9</v>
      </c>
      <c r="V90" s="67">
        <f t="shared" si="28"/>
        <v>1.8263496999182907E-8</v>
      </c>
      <c r="W90" s="7">
        <f t="shared" si="38"/>
        <v>0.4407743357685055</v>
      </c>
    </row>
    <row r="91" spans="2:23">
      <c r="B91" s="41">
        <f t="shared" si="39"/>
        <v>72</v>
      </c>
      <c r="C91" s="66">
        <f t="shared" si="20"/>
        <v>3.3479578223944073E-3</v>
      </c>
      <c r="D91" s="68">
        <v>7.9999999999999996E-7</v>
      </c>
      <c r="E91" s="67">
        <f t="shared" si="21"/>
        <v>1.42400996122374E-6</v>
      </c>
      <c r="F91" s="67">
        <f t="shared" si="29"/>
        <v>43.396691178134851</v>
      </c>
      <c r="G91" s="69">
        <f t="shared" si="22"/>
        <v>136.78306828753372</v>
      </c>
      <c r="H91" s="69">
        <f t="shared" si="30"/>
        <v>3.9837622434177059E-2</v>
      </c>
      <c r="I91" s="69">
        <f t="shared" si="31"/>
        <v>8.0669200289747511</v>
      </c>
      <c r="J91" s="69">
        <f t="shared" si="32"/>
        <v>2.8886617966787931</v>
      </c>
      <c r="K91" s="69">
        <f t="shared" si="23"/>
        <v>1.1487374477655347E-5</v>
      </c>
      <c r="L91" s="69">
        <f t="shared" si="24"/>
        <v>31404271.340672433</v>
      </c>
      <c r="M91" s="69">
        <v>0.5</v>
      </c>
      <c r="N91" s="69">
        <f t="shared" si="25"/>
        <v>0.90702361207611237</v>
      </c>
      <c r="O91" s="69">
        <f t="shared" si="33"/>
        <v>1.8140472241522247</v>
      </c>
      <c r="P91" s="69">
        <f t="shared" si="34"/>
        <v>2.8886617966787931</v>
      </c>
      <c r="Q91" s="69">
        <f t="shared" si="26"/>
        <v>5.0515893830781309</v>
      </c>
      <c r="R91" s="69">
        <f t="shared" si="35"/>
        <v>3.3886617966787931</v>
      </c>
      <c r="S91" s="69">
        <f t="shared" si="27"/>
        <v>9.6068747735195696</v>
      </c>
      <c r="T91" s="69">
        <f t="shared" si="36"/>
        <v>0.95388166432531518</v>
      </c>
      <c r="U91" s="69">
        <f t="shared" si="37"/>
        <v>3.5975691963017422E-9</v>
      </c>
      <c r="V91" s="67">
        <f t="shared" si="28"/>
        <v>1.8434585178767613E-8</v>
      </c>
      <c r="W91" s="7">
        <f t="shared" si="38"/>
        <v>0.4417615298493599</v>
      </c>
    </row>
    <row r="92" spans="2:23">
      <c r="B92" s="41">
        <f t="shared" si="39"/>
        <v>73</v>
      </c>
      <c r="C92" s="66">
        <f t="shared" si="20"/>
        <v>3.3944572365943297E-3</v>
      </c>
      <c r="D92" s="68">
        <v>7.9999999999999996E-7</v>
      </c>
      <c r="E92" s="67">
        <f t="shared" si="21"/>
        <v>1.4305723118041826E-6</v>
      </c>
      <c r="F92" s="67">
        <f t="shared" si="29"/>
        <v>42.999463977510224</v>
      </c>
      <c r="G92" s="69">
        <f t="shared" si="22"/>
        <v>136.78306828753372</v>
      </c>
      <c r="H92" s="69">
        <f t="shared" si="30"/>
        <v>4.0190849712533942E-2</v>
      </c>
      <c r="I92" s="69">
        <f t="shared" si="31"/>
        <v>8.0316758931316503</v>
      </c>
      <c r="J92" s="69">
        <f t="shared" si="32"/>
        <v>2.8889360068214294</v>
      </c>
      <c r="K92" s="69">
        <f t="shared" si="23"/>
        <v>1.1489893150099267E-5</v>
      </c>
      <c r="L92" s="69">
        <f t="shared" si="24"/>
        <v>31828728.223280359</v>
      </c>
      <c r="M92" s="69">
        <v>0.5</v>
      </c>
      <c r="N92" s="69">
        <f t="shared" si="25"/>
        <v>0.90702361207611237</v>
      </c>
      <c r="O92" s="69">
        <f t="shared" si="33"/>
        <v>1.8140472241522247</v>
      </c>
      <c r="P92" s="69">
        <f t="shared" si="34"/>
        <v>2.8889360068214294</v>
      </c>
      <c r="Q92" s="69">
        <f t="shared" si="26"/>
        <v>5.0532721377149752</v>
      </c>
      <c r="R92" s="69">
        <f t="shared" si="35"/>
        <v>3.3889360068214294</v>
      </c>
      <c r="S92" s="69">
        <f t="shared" si="27"/>
        <v>9.6104405824724211</v>
      </c>
      <c r="T92" s="69">
        <f t="shared" si="36"/>
        <v>0.95384537427204208</v>
      </c>
      <c r="U92" s="69">
        <f t="shared" si="37"/>
        <v>3.6468542697253147E-9</v>
      </c>
      <c r="V92" s="67">
        <f t="shared" si="28"/>
        <v>1.8604883084552393E-8</v>
      </c>
      <c r="W92" s="7">
        <f t="shared" si="38"/>
        <v>0.44273691228861162</v>
      </c>
    </row>
    <row r="93" spans="2:23">
      <c r="B93" s="41">
        <f t="shared" si="39"/>
        <v>74</v>
      </c>
      <c r="C93" s="66">
        <f t="shared" si="20"/>
        <v>3.4409566507942525E-3</v>
      </c>
      <c r="D93" s="68">
        <v>7.9999999999999996E-7</v>
      </c>
      <c r="E93" s="67">
        <f t="shared" si="21"/>
        <v>1.4370750025881853E-6</v>
      </c>
      <c r="F93" s="67">
        <f t="shared" si="29"/>
        <v>42.611203654092009</v>
      </c>
      <c r="G93" s="69">
        <f t="shared" si="22"/>
        <v>136.78306828753372</v>
      </c>
      <c r="H93" s="69">
        <f t="shared" si="30"/>
        <v>4.0542209674564719E-2</v>
      </c>
      <c r="I93" s="69">
        <f t="shared" si="31"/>
        <v>7.9970748001431708</v>
      </c>
      <c r="J93" s="69">
        <f t="shared" si="32"/>
        <v>2.8892063915427761</v>
      </c>
      <c r="K93" s="69">
        <f t="shared" si="23"/>
        <v>1.1492396289113659E-5</v>
      </c>
      <c r="L93" s="69">
        <f t="shared" si="24"/>
        <v>32252926.957941245</v>
      </c>
      <c r="M93" s="69">
        <v>0.5</v>
      </c>
      <c r="N93" s="69">
        <f t="shared" si="25"/>
        <v>0.90702361207611237</v>
      </c>
      <c r="O93" s="69">
        <f t="shared" si="33"/>
        <v>1.8140472241522247</v>
      </c>
      <c r="P93" s="69">
        <f t="shared" si="34"/>
        <v>2.8892063915427761</v>
      </c>
      <c r="Q93" s="69">
        <f t="shared" si="26"/>
        <v>5.0549320764267742</v>
      </c>
      <c r="R93" s="69">
        <f t="shared" si="35"/>
        <v>3.3892063915427761</v>
      </c>
      <c r="S93" s="69">
        <f t="shared" si="27"/>
        <v>9.6139581252461301</v>
      </c>
      <c r="T93" s="69">
        <f t="shared" si="36"/>
        <v>0.95380959455606851</v>
      </c>
      <c r="U93" s="69">
        <f t="shared" si="37"/>
        <v>3.6961243017993879E-9</v>
      </c>
      <c r="V93" s="67">
        <f t="shared" si="28"/>
        <v>1.8774405118762116E-8</v>
      </c>
      <c r="W93" s="7">
        <f t="shared" si="38"/>
        <v>0.4437007794601171</v>
      </c>
    </row>
    <row r="94" spans="2:23">
      <c r="B94" s="41">
        <f t="shared" si="39"/>
        <v>75</v>
      </c>
      <c r="C94" s="66">
        <f t="shared" si="20"/>
        <v>3.4874560649941749E-3</v>
      </c>
      <c r="D94" s="68">
        <v>7.9999999999999996E-7</v>
      </c>
      <c r="E94" s="67">
        <f t="shared" si="21"/>
        <v>1.4435193713119047E-6</v>
      </c>
      <c r="F94" s="67">
        <f t="shared" si="29"/>
        <v>42.231590669589529</v>
      </c>
      <c r="G94" s="69">
        <f t="shared" si="22"/>
        <v>136.78306828753372</v>
      </c>
      <c r="H94" s="69">
        <f t="shared" si="30"/>
        <v>4.0891735015595863E-2</v>
      </c>
      <c r="I94" s="69">
        <f t="shared" si="31"/>
        <v>7.9630966164095938</v>
      </c>
      <c r="J94" s="69">
        <f t="shared" si="32"/>
        <v>2.8894730535164395</v>
      </c>
      <c r="K94" s="69">
        <f t="shared" si="23"/>
        <v>1.1494884221415532E-5</v>
      </c>
      <c r="L94" s="69">
        <f t="shared" si="24"/>
        <v>32676868.975506242</v>
      </c>
      <c r="M94" s="69">
        <v>0.5</v>
      </c>
      <c r="N94" s="69">
        <f t="shared" si="25"/>
        <v>0.90702361207611237</v>
      </c>
      <c r="O94" s="69">
        <f t="shared" si="33"/>
        <v>1.8140472241522247</v>
      </c>
      <c r="P94" s="69">
        <f t="shared" si="34"/>
        <v>2.8894730535164395</v>
      </c>
      <c r="Q94" s="69">
        <f t="shared" si="26"/>
        <v>5.0565698023847547</v>
      </c>
      <c r="R94" s="69">
        <f t="shared" si="35"/>
        <v>3.3894730535164395</v>
      </c>
      <c r="S94" s="69">
        <f t="shared" si="27"/>
        <v>9.6174286766885313</v>
      </c>
      <c r="T94" s="69">
        <f t="shared" si="36"/>
        <v>0.95377431142087976</v>
      </c>
      <c r="U94" s="69">
        <f t="shared" si="37"/>
        <v>3.74537937331785E-9</v>
      </c>
      <c r="V94" s="67">
        <f t="shared" si="28"/>
        <v>1.8943165230479242E-8</v>
      </c>
      <c r="W94" s="7">
        <f t="shared" si="38"/>
        <v>0.44465341643279205</v>
      </c>
    </row>
    <row r="95" spans="2:23">
      <c r="B95" s="41">
        <f t="shared" si="39"/>
        <v>76</v>
      </c>
      <c r="C95" s="66">
        <f t="shared" si="20"/>
        <v>3.5339554791940968E-3</v>
      </c>
      <c r="D95" s="68">
        <v>7.9999999999999996E-7</v>
      </c>
      <c r="E95" s="67">
        <f t="shared" si="21"/>
        <v>1.4499067083545363E-6</v>
      </c>
      <c r="F95" s="67">
        <f t="shared" si="29"/>
        <v>41.860320936272601</v>
      </c>
      <c r="G95" s="69">
        <f t="shared" si="22"/>
        <v>136.78306828753372</v>
      </c>
      <c r="H95" s="69">
        <f t="shared" si="30"/>
        <v>4.1239457427006992E-2</v>
      </c>
      <c r="I95" s="69">
        <f t="shared" si="31"/>
        <v>7.9297220959434211</v>
      </c>
      <c r="J95" s="69">
        <f t="shared" si="32"/>
        <v>2.8897360913331998</v>
      </c>
      <c r="K95" s="69">
        <f t="shared" si="23"/>
        <v>1.149735726229556E-5</v>
      </c>
      <c r="L95" s="69">
        <f t="shared" si="24"/>
        <v>33100555.682077348</v>
      </c>
      <c r="M95" s="69">
        <v>0.5</v>
      </c>
      <c r="N95" s="69">
        <f t="shared" si="25"/>
        <v>0.90702361207611237</v>
      </c>
      <c r="O95" s="69">
        <f t="shared" si="33"/>
        <v>1.8140472241522247</v>
      </c>
      <c r="P95" s="69">
        <f t="shared" si="34"/>
        <v>2.8897360913331998</v>
      </c>
      <c r="Q95" s="69">
        <f t="shared" si="26"/>
        <v>5.0581858950093102</v>
      </c>
      <c r="R95" s="69">
        <f t="shared" si="35"/>
        <v>3.3897360913331998</v>
      </c>
      <c r="S95" s="69">
        <f t="shared" si="27"/>
        <v>9.6208534614772248</v>
      </c>
      <c r="T95" s="69">
        <f t="shared" si="36"/>
        <v>0.95373951165853088</v>
      </c>
      <c r="U95" s="69">
        <f t="shared" si="37"/>
        <v>3.7946195636514205E-9</v>
      </c>
      <c r="V95" s="67">
        <f t="shared" si="28"/>
        <v>1.9111176935740784E-8</v>
      </c>
      <c r="W95" s="7">
        <f t="shared" si="38"/>
        <v>0.44559509754583693</v>
      </c>
    </row>
    <row r="96" spans="2:23">
      <c r="B96" s="41">
        <f t="shared" si="39"/>
        <v>77</v>
      </c>
      <c r="C96" s="66">
        <f t="shared" si="20"/>
        <v>3.5804548933940192E-3</v>
      </c>
      <c r="D96" s="68">
        <v>7.9999999999999996E-7</v>
      </c>
      <c r="E96" s="67">
        <f t="shared" si="21"/>
        <v>1.4562382590133218E-6</v>
      </c>
      <c r="F96" s="67">
        <f t="shared" si="29"/>
        <v>41.497104878516161</v>
      </c>
      <c r="G96" s="69">
        <f t="shared" si="22"/>
        <v>136.78306828753372</v>
      </c>
      <c r="H96" s="69">
        <f t="shared" si="30"/>
        <v>4.1585407639922793E-2</v>
      </c>
      <c r="I96" s="69">
        <f t="shared" si="31"/>
        <v>7.8969328301813411</v>
      </c>
      <c r="J96" s="69">
        <f t="shared" si="32"/>
        <v>2.8899955997144984</v>
      </c>
      <c r="K96" s="69">
        <f t="shared" si="23"/>
        <v>1.1499815716168421E-5</v>
      </c>
      <c r="L96" s="69">
        <f t="shared" si="24"/>
        <v>33523988.459759541</v>
      </c>
      <c r="M96" s="69">
        <v>0.5</v>
      </c>
      <c r="N96" s="69">
        <f t="shared" si="25"/>
        <v>0.90702361207611237</v>
      </c>
      <c r="O96" s="69">
        <f t="shared" si="33"/>
        <v>1.8140472241522247</v>
      </c>
      <c r="P96" s="69">
        <f t="shared" si="34"/>
        <v>2.8899955997144984</v>
      </c>
      <c r="Q96" s="69">
        <f t="shared" si="26"/>
        <v>5.0597809112028767</v>
      </c>
      <c r="R96" s="69">
        <f t="shared" si="35"/>
        <v>3.3899955997144984</v>
      </c>
      <c r="S96" s="69">
        <f t="shared" si="27"/>
        <v>9.6242336567226374</v>
      </c>
      <c r="T96" s="69">
        <f t="shared" si="36"/>
        <v>0.95370518258090908</v>
      </c>
      <c r="U96" s="69">
        <f t="shared" si="37"/>
        <v>3.8438449507915711E-9</v>
      </c>
      <c r="V96" s="67">
        <f t="shared" si="28"/>
        <v>1.927845333649228E-8</v>
      </c>
      <c r="W96" s="7">
        <f t="shared" si="38"/>
        <v>0.44652608694754975</v>
      </c>
    </row>
    <row r="97" spans="2:23">
      <c r="B97" s="41">
        <f t="shared" si="39"/>
        <v>78</v>
      </c>
      <c r="C97" s="66">
        <f t="shared" si="20"/>
        <v>3.6269543075939416E-3</v>
      </c>
      <c r="D97" s="68">
        <v>7.9999999999999996E-7</v>
      </c>
      <c r="E97" s="67">
        <f t="shared" si="21"/>
        <v>1.462515225641248E-6</v>
      </c>
      <c r="F97" s="67">
        <f t="shared" si="29"/>
        <v>41.141666562672114</v>
      </c>
      <c r="G97" s="69">
        <f t="shared" si="22"/>
        <v>136.78306828753372</v>
      </c>
      <c r="H97" s="69">
        <f t="shared" si="30"/>
        <v>4.1929615466459104E-2</v>
      </c>
      <c r="I97" s="69">
        <f t="shared" si="31"/>
        <v>7.8647112012433658</v>
      </c>
      <c r="J97" s="69">
        <f t="shared" si="32"/>
        <v>2.8902516697121734</v>
      </c>
      <c r="K97" s="69">
        <f t="shared" si="23"/>
        <v>1.1502259877089692E-5</v>
      </c>
      <c r="L97" s="69">
        <f t="shared" si="24"/>
        <v>33947168.667380258</v>
      </c>
      <c r="M97" s="69">
        <v>0.5</v>
      </c>
      <c r="N97" s="69">
        <f t="shared" si="25"/>
        <v>0.90702361207611237</v>
      </c>
      <c r="O97" s="69">
        <f t="shared" si="33"/>
        <v>1.8140472241522247</v>
      </c>
      <c r="P97" s="69">
        <f t="shared" si="34"/>
        <v>2.8902516697121734</v>
      </c>
      <c r="Q97" s="69">
        <f t="shared" si="26"/>
        <v>5.061355386503819</v>
      </c>
      <c r="R97" s="69">
        <f t="shared" si="35"/>
        <v>3.3902516697121734</v>
      </c>
      <c r="S97" s="69">
        <f t="shared" si="27"/>
        <v>9.627570394404513</v>
      </c>
      <c r="T97" s="69">
        <f t="shared" si="36"/>
        <v>0.95367131199283872</v>
      </c>
      <c r="U97" s="69">
        <f t="shared" si="37"/>
        <v>3.893055611392455E-9</v>
      </c>
      <c r="V97" s="67">
        <f t="shared" si="28"/>
        <v>1.9445007138477005E-8</v>
      </c>
      <c r="W97" s="7">
        <f t="shared" si="38"/>
        <v>0.44744663910047422</v>
      </c>
    </row>
    <row r="98" spans="2:23">
      <c r="B98" s="41">
        <f t="shared" si="39"/>
        <v>79</v>
      </c>
      <c r="C98" s="66">
        <f t="shared" si="20"/>
        <v>3.673453721793864E-3</v>
      </c>
      <c r="D98" s="68">
        <v>7.9999999999999996E-7</v>
      </c>
      <c r="E98" s="67">
        <f t="shared" si="21"/>
        <v>1.4687387696573549E-6</v>
      </c>
      <c r="F98" s="67">
        <f t="shared" si="29"/>
        <v>40.793742889490517</v>
      </c>
      <c r="G98" s="69">
        <f t="shared" si="22"/>
        <v>136.78306828753372</v>
      </c>
      <c r="H98" s="69">
        <f t="shared" si="30"/>
        <v>4.2272109838689231E-2</v>
      </c>
      <c r="I98" s="69">
        <f t="shared" si="31"/>
        <v>7.8330403383616165</v>
      </c>
      <c r="J98" s="69">
        <f t="shared" si="32"/>
        <v>2.89050438889547</v>
      </c>
      <c r="K98" s="69">
        <f t="shared" si="23"/>
        <v>1.1504690029241671E-5</v>
      </c>
      <c r="L98" s="69">
        <f t="shared" si="24"/>
        <v>34370097.641178504</v>
      </c>
      <c r="M98" s="69">
        <v>0.5</v>
      </c>
      <c r="N98" s="69">
        <f t="shared" si="25"/>
        <v>0.90702361207611237</v>
      </c>
      <c r="O98" s="69">
        <f t="shared" si="33"/>
        <v>1.8140472241522247</v>
      </c>
      <c r="P98" s="69">
        <f t="shared" si="34"/>
        <v>2.89050438889547</v>
      </c>
      <c r="Q98" s="69">
        <f t="shared" si="26"/>
        <v>5.0629098361672371</v>
      </c>
      <c r="R98" s="69">
        <f t="shared" si="35"/>
        <v>3.39050438889547</v>
      </c>
      <c r="S98" s="69">
        <f t="shared" si="27"/>
        <v>9.6308647636540687</v>
      </c>
      <c r="T98" s="69">
        <f t="shared" si="36"/>
        <v>0.95363788816690986</v>
      </c>
      <c r="U98" s="69">
        <f t="shared" si="37"/>
        <v>3.9422516208110856E-9</v>
      </c>
      <c r="V98" s="67">
        <f t="shared" si="28"/>
        <v>1.9610850668132731E-8</v>
      </c>
      <c r="W98" s="7">
        <f t="shared" si="38"/>
        <v>0.44835699925539901</v>
      </c>
    </row>
    <row r="99" spans="2:23" ht="14.65" thickBot="1">
      <c r="B99" s="44">
        <f t="shared" si="39"/>
        <v>80</v>
      </c>
      <c r="C99" s="45">
        <f t="shared" si="20"/>
        <v>3.7199531359937859E-3</v>
      </c>
      <c r="D99" s="68">
        <v>7.9999999999999996E-7</v>
      </c>
      <c r="E99" s="47">
        <f t="shared" si="21"/>
        <v>1.4749100134388315E-6</v>
      </c>
      <c r="F99" s="47">
        <f t="shared" si="29"/>
        <v>40.453082843862582</v>
      </c>
      <c r="G99" s="48">
        <f t="shared" si="22"/>
        <v>136.78306828753372</v>
      </c>
      <c r="H99" s="48">
        <f t="shared" si="30"/>
        <v>4.2612918845487388E-2</v>
      </c>
      <c r="I99" s="48">
        <f t="shared" si="31"/>
        <v>7.8019040772263653</v>
      </c>
      <c r="J99" s="48">
        <f t="shared" si="32"/>
        <v>2.890753841526279</v>
      </c>
      <c r="K99" s="48">
        <f t="shared" si="23"/>
        <v>1.1507106447390412E-5</v>
      </c>
      <c r="L99" s="48">
        <f t="shared" si="24"/>
        <v>34792776.695464656</v>
      </c>
      <c r="M99" s="48">
        <v>0.5</v>
      </c>
      <c r="N99" s="48">
        <f t="shared" si="25"/>
        <v>0.90702361207611237</v>
      </c>
      <c r="O99" s="48">
        <f t="shared" si="33"/>
        <v>1.8140472241522247</v>
      </c>
      <c r="P99" s="48">
        <f t="shared" si="34"/>
        <v>2.890753841526279</v>
      </c>
      <c r="Q99" s="48">
        <f t="shared" si="26"/>
        <v>5.0644447561781378</v>
      </c>
      <c r="R99" s="48">
        <f t="shared" si="35"/>
        <v>3.390753841526279</v>
      </c>
      <c r="S99" s="48">
        <f t="shared" si="27"/>
        <v>9.6341178128934484</v>
      </c>
      <c r="T99" s="48">
        <f t="shared" si="36"/>
        <v>0.95360489981988661</v>
      </c>
      <c r="U99" s="48">
        <f t="shared" si="37"/>
        <v>3.9914330531457578E-9</v>
      </c>
      <c r="V99" s="47">
        <f t="shared" si="28"/>
        <v>1.9775995888564855E-8</v>
      </c>
      <c r="W99" s="9">
        <f t="shared" si="38"/>
        <v>0.4492574038964699</v>
      </c>
    </row>
  </sheetData>
  <mergeCells count="3">
    <mergeCell ref="A2:D2"/>
    <mergeCell ref="F2:G3"/>
    <mergeCell ref="M14:S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Equations</vt:lpstr>
      <vt:lpstr>0.6 mm</vt:lpstr>
      <vt:lpstr>0.8 mm</vt:lpstr>
    </vt:vector>
  </TitlesOfParts>
  <Company>Universidad de los Andes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Caicedo Hormaza</dc:creator>
  <cp:lastModifiedBy>Bernardo Caicedo Hormaza</cp:lastModifiedBy>
  <dcterms:created xsi:type="dcterms:W3CDTF">2022-12-07T15:08:38Z</dcterms:created>
  <dcterms:modified xsi:type="dcterms:W3CDTF">2023-10-06T16:41:23Z</dcterms:modified>
</cp:coreProperties>
</file>