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jllu\Documents\documentos oc\"/>
    </mc:Choice>
  </mc:AlternateContent>
  <xr:revisionPtr revIDLastSave="0" documentId="13_ncr:1_{E45052C7-C956-4A8F-B42E-BE066970A9B1}" xr6:coauthVersionLast="47" xr6:coauthVersionMax="47" xr10:uidLastSave="{00000000-0000-0000-0000-000000000000}"/>
  <bookViews>
    <workbookView xWindow="-110" yWindow="-110" windowWidth="19420" windowHeight="10420" tabRatio="774" activeTab="1" xr2:uid="{2BE857D8-51F3-4EBC-A111-71895D209C8E}"/>
  </bookViews>
  <sheets>
    <sheet name="Poly Blue filter" sheetId="1" r:id="rId1"/>
    <sheet name="Poli Blanco" sheetId="2" r:id="rId2"/>
    <sheet name="Organico Blanco " sheetId="3" r:id="rId3"/>
    <sheet name="Poly AR" sheetId="79" r:id="rId4"/>
    <sheet name="Organico Foto AR" sheetId="78" r:id="rId5"/>
    <sheet name="Organico Foto" sheetId="6" r:id="rId6"/>
    <sheet name="Poli Foto" sheetId="8" r:id="rId7"/>
    <sheet name="Transitions " sheetId="4" r:id="rId8"/>
    <sheet name="rotacion transitions" sheetId="77" state="hidden" r:id="rId9"/>
    <sheet name="Foto Majestic " sheetId="76" r:id="rId10"/>
    <sheet name="Polarizados" sheetId="80" r:id="rId11"/>
    <sheet name="Thin and Lite" sheetId="7" r:id="rId12"/>
    <sheet name="Super Thin and Lite" sheetId="7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2" l="1"/>
  <c r="E63" i="76"/>
  <c r="O63" i="76" s="1"/>
  <c r="E62" i="76"/>
  <c r="K62" i="76" s="1"/>
  <c r="E58" i="76"/>
  <c r="K58" i="76" s="1"/>
  <c r="E57" i="76"/>
  <c r="O57" i="76" s="1"/>
  <c r="E53" i="76"/>
  <c r="O53" i="76" s="1"/>
  <c r="E52" i="76"/>
  <c r="K52" i="76" s="1"/>
  <c r="E48" i="76"/>
  <c r="O43" i="76" s="1"/>
  <c r="E47" i="76"/>
  <c r="O42" i="76" s="1"/>
  <c r="W27" i="4"/>
  <c r="W26" i="4"/>
  <c r="W25" i="4"/>
  <c r="W24" i="4"/>
  <c r="W23" i="4"/>
  <c r="W22" i="4"/>
  <c r="W21" i="4"/>
  <c r="W20" i="4"/>
  <c r="I13" i="80"/>
  <c r="O58" i="76" l="1"/>
  <c r="O62" i="76"/>
  <c r="O52" i="76"/>
  <c r="K48" i="76"/>
  <c r="K63" i="76"/>
  <c r="K57" i="76"/>
  <c r="K53" i="76"/>
  <c r="Q102" i="80"/>
  <c r="N102" i="80"/>
  <c r="Q101" i="80"/>
  <c r="R101" i="80" s="1"/>
  <c r="N101" i="80"/>
  <c r="O101" i="80" s="1"/>
  <c r="I101" i="80"/>
  <c r="Q100" i="80"/>
  <c r="N100" i="80"/>
  <c r="O100" i="80" s="1"/>
  <c r="I100" i="80"/>
  <c r="Q99" i="80"/>
  <c r="N99" i="80"/>
  <c r="O99" i="80" s="1"/>
  <c r="I99" i="80"/>
  <c r="Q98" i="80"/>
  <c r="N98" i="80"/>
  <c r="Q97" i="80"/>
  <c r="N97" i="80"/>
  <c r="E97" i="80"/>
  <c r="I97" i="80" s="1"/>
  <c r="Q96" i="80"/>
  <c r="N96" i="80"/>
  <c r="E96" i="80"/>
  <c r="I96" i="80" s="1"/>
  <c r="Q95" i="80"/>
  <c r="N95" i="80"/>
  <c r="O95" i="80" s="1"/>
  <c r="I95" i="80"/>
  <c r="Q94" i="80"/>
  <c r="N94" i="80"/>
  <c r="E94" i="80"/>
  <c r="I94" i="80" s="1"/>
  <c r="Q93" i="80"/>
  <c r="N93" i="80"/>
  <c r="E93" i="80"/>
  <c r="Q92" i="80"/>
  <c r="R92" i="80" s="1"/>
  <c r="N92" i="80"/>
  <c r="O92" i="80" s="1"/>
  <c r="I92" i="80"/>
  <c r="Q91" i="80"/>
  <c r="N91" i="80"/>
  <c r="E91" i="80"/>
  <c r="I91" i="80" s="1"/>
  <c r="Q90" i="80"/>
  <c r="N90" i="80"/>
  <c r="O90" i="80" s="1"/>
  <c r="I90" i="80"/>
  <c r="Q89" i="80"/>
  <c r="N89" i="80"/>
  <c r="Q88" i="80"/>
  <c r="N88" i="80"/>
  <c r="E88" i="80"/>
  <c r="I88" i="80" s="1"/>
  <c r="Q87" i="80"/>
  <c r="N87" i="80"/>
  <c r="E87" i="80"/>
  <c r="Q86" i="80"/>
  <c r="N86" i="80"/>
  <c r="E86" i="80"/>
  <c r="I86" i="80" s="1"/>
  <c r="Q85" i="80"/>
  <c r="N85" i="80"/>
  <c r="O85" i="80" s="1"/>
  <c r="I85" i="80"/>
  <c r="Q84" i="80"/>
  <c r="N84" i="80"/>
  <c r="E84" i="80"/>
  <c r="Q83" i="80"/>
  <c r="N83" i="80"/>
  <c r="E83" i="80"/>
  <c r="I83" i="80" s="1"/>
  <c r="Q82" i="80"/>
  <c r="R82" i="80" s="1"/>
  <c r="N82" i="80"/>
  <c r="O82" i="80" s="1"/>
  <c r="I82" i="80"/>
  <c r="Q81" i="80"/>
  <c r="N81" i="80"/>
  <c r="E81" i="80"/>
  <c r="I81" i="80" s="1"/>
  <c r="Q80" i="80"/>
  <c r="N80" i="80"/>
  <c r="E80" i="80"/>
  <c r="I80" i="80" s="1"/>
  <c r="Q79" i="80"/>
  <c r="N79" i="80"/>
  <c r="E79" i="80"/>
  <c r="I79" i="80" s="1"/>
  <c r="Q78" i="80"/>
  <c r="N78" i="80"/>
  <c r="V74" i="80"/>
  <c r="Q74" i="80"/>
  <c r="R74" i="80" s="1"/>
  <c r="N74" i="80"/>
  <c r="O74" i="80" s="1"/>
  <c r="Q73" i="80"/>
  <c r="N73" i="80"/>
  <c r="I73" i="80"/>
  <c r="E73" i="80"/>
  <c r="V73" i="80" s="1"/>
  <c r="V72" i="80"/>
  <c r="Q72" i="80"/>
  <c r="R72" i="80" s="1"/>
  <c r="N72" i="80"/>
  <c r="O72" i="80" s="1"/>
  <c r="V71" i="80"/>
  <c r="Q71" i="80"/>
  <c r="R71" i="80" s="1"/>
  <c r="N71" i="80"/>
  <c r="O71" i="80" s="1"/>
  <c r="V70" i="80"/>
  <c r="Q70" i="80"/>
  <c r="R70" i="80" s="1"/>
  <c r="N70" i="80"/>
  <c r="O70" i="80" s="1"/>
  <c r="V69" i="80"/>
  <c r="Q69" i="80"/>
  <c r="R69" i="80" s="1"/>
  <c r="N69" i="80"/>
  <c r="O69" i="80" s="1"/>
  <c r="V67" i="80"/>
  <c r="Q67" i="80"/>
  <c r="R67" i="80" s="1"/>
  <c r="N67" i="80"/>
  <c r="O67" i="80" s="1"/>
  <c r="Q66" i="80"/>
  <c r="N66" i="80"/>
  <c r="I66" i="80"/>
  <c r="E66" i="80"/>
  <c r="V66" i="80" s="1"/>
  <c r="V65" i="80"/>
  <c r="Q65" i="80"/>
  <c r="R65" i="80" s="1"/>
  <c r="N65" i="80"/>
  <c r="O65" i="80" s="1"/>
  <c r="V64" i="80"/>
  <c r="Q64" i="80"/>
  <c r="R64" i="80" s="1"/>
  <c r="N64" i="80"/>
  <c r="O64" i="80" s="1"/>
  <c r="V63" i="80"/>
  <c r="Q63" i="80"/>
  <c r="R63" i="80" s="1"/>
  <c r="N63" i="80"/>
  <c r="O63" i="80" s="1"/>
  <c r="V62" i="80"/>
  <c r="Q62" i="80"/>
  <c r="R62" i="80" s="1"/>
  <c r="N62" i="80"/>
  <c r="O62" i="80" s="1"/>
  <c r="Q60" i="80"/>
  <c r="N60" i="80"/>
  <c r="I60" i="80"/>
  <c r="E60" i="80"/>
  <c r="V60" i="80" s="1"/>
  <c r="Q59" i="80"/>
  <c r="N59" i="80"/>
  <c r="I59" i="80"/>
  <c r="E59" i="80"/>
  <c r="Q58" i="80"/>
  <c r="N58" i="80"/>
  <c r="I58" i="80"/>
  <c r="E58" i="80"/>
  <c r="V58" i="80" s="1"/>
  <c r="Q57" i="80"/>
  <c r="N57" i="80"/>
  <c r="I57" i="80"/>
  <c r="E57" i="80"/>
  <c r="V57" i="80" s="1"/>
  <c r="V56" i="80"/>
  <c r="Q56" i="80"/>
  <c r="R56" i="80" s="1"/>
  <c r="N56" i="80"/>
  <c r="O56" i="80" s="1"/>
  <c r="V54" i="80"/>
  <c r="Q54" i="80"/>
  <c r="R54" i="80" s="1"/>
  <c r="N54" i="80"/>
  <c r="O54" i="80" s="1"/>
  <c r="V53" i="80"/>
  <c r="Q53" i="80"/>
  <c r="R53" i="80" s="1"/>
  <c r="N53" i="80"/>
  <c r="O53" i="80" s="1"/>
  <c r="V52" i="80"/>
  <c r="Q52" i="80"/>
  <c r="R52" i="80" s="1"/>
  <c r="N52" i="80"/>
  <c r="O52" i="80" s="1"/>
  <c r="Q51" i="80"/>
  <c r="R51" i="80" s="1"/>
  <c r="N51" i="80"/>
  <c r="I51" i="80"/>
  <c r="E51" i="80"/>
  <c r="V51" i="80" s="1"/>
  <c r="Q50" i="80"/>
  <c r="N50" i="80"/>
  <c r="I50" i="80"/>
  <c r="E50" i="80"/>
  <c r="V49" i="80"/>
  <c r="Q49" i="80"/>
  <c r="R49" i="80" s="1"/>
  <c r="N49" i="80"/>
  <c r="O49" i="80" s="1"/>
  <c r="V47" i="80"/>
  <c r="Q47" i="80"/>
  <c r="R47" i="80" s="1"/>
  <c r="N47" i="80"/>
  <c r="O47" i="80" s="1"/>
  <c r="Q46" i="80"/>
  <c r="N46" i="80"/>
  <c r="I46" i="80"/>
  <c r="E46" i="80"/>
  <c r="V46" i="80" s="1"/>
  <c r="Q45" i="80"/>
  <c r="N45" i="80"/>
  <c r="I45" i="80"/>
  <c r="E45" i="80"/>
  <c r="V44" i="80"/>
  <c r="Q44" i="80"/>
  <c r="R44" i="80" s="1"/>
  <c r="N44" i="80"/>
  <c r="O44" i="80" s="1"/>
  <c r="V43" i="80"/>
  <c r="Q43" i="80"/>
  <c r="R43" i="80" s="1"/>
  <c r="N43" i="80"/>
  <c r="O43" i="80" s="1"/>
  <c r="Q38" i="80"/>
  <c r="N38" i="80"/>
  <c r="E38" i="80"/>
  <c r="V38" i="80" s="1"/>
  <c r="Q37" i="80"/>
  <c r="N37" i="80"/>
  <c r="I37" i="80"/>
  <c r="E37" i="80"/>
  <c r="V37" i="80" s="1"/>
  <c r="Q36" i="80"/>
  <c r="N36" i="80"/>
  <c r="I36" i="80"/>
  <c r="E36" i="80"/>
  <c r="V35" i="80"/>
  <c r="Q35" i="80"/>
  <c r="R35" i="80" s="1"/>
  <c r="N35" i="80"/>
  <c r="O35" i="80" s="1"/>
  <c r="Q34" i="80"/>
  <c r="N34" i="80"/>
  <c r="I34" i="80"/>
  <c r="E34" i="80"/>
  <c r="V34" i="80" s="1"/>
  <c r="Q31" i="80"/>
  <c r="N31" i="80"/>
  <c r="I31" i="80"/>
  <c r="E31" i="80"/>
  <c r="V31" i="80" s="1"/>
  <c r="Q30" i="80"/>
  <c r="N30" i="80"/>
  <c r="E30" i="80"/>
  <c r="V30" i="80" s="1"/>
  <c r="Q29" i="80"/>
  <c r="R29" i="80" s="1"/>
  <c r="N29" i="80"/>
  <c r="O29" i="80" s="1"/>
  <c r="I29" i="80"/>
  <c r="E29" i="80"/>
  <c r="V29" i="80" s="1"/>
  <c r="V28" i="80"/>
  <c r="Q28" i="80"/>
  <c r="R28" i="80" s="1"/>
  <c r="N28" i="80"/>
  <c r="O28" i="80" s="1"/>
  <c r="I28" i="80"/>
  <c r="V27" i="80"/>
  <c r="Q27" i="80"/>
  <c r="R27" i="80" s="1"/>
  <c r="N27" i="80"/>
  <c r="O27" i="80" s="1"/>
  <c r="I27" i="80"/>
  <c r="Q25" i="80"/>
  <c r="N25" i="80"/>
  <c r="E25" i="80"/>
  <c r="I25" i="80" s="1"/>
  <c r="Q24" i="80"/>
  <c r="N24" i="80"/>
  <c r="E24" i="80"/>
  <c r="Q23" i="80"/>
  <c r="N23" i="80"/>
  <c r="Q22" i="80"/>
  <c r="N22" i="80"/>
  <c r="E22" i="80"/>
  <c r="I22" i="80" s="1"/>
  <c r="Q21" i="80"/>
  <c r="N21" i="80"/>
  <c r="Q20" i="80"/>
  <c r="N20" i="80"/>
  <c r="E20" i="80"/>
  <c r="V20" i="80" s="1"/>
  <c r="Q19" i="80"/>
  <c r="N19" i="80"/>
  <c r="E19" i="80"/>
  <c r="I19" i="80" s="1"/>
  <c r="Q18" i="80"/>
  <c r="N18" i="80"/>
  <c r="E18" i="80"/>
  <c r="Q17" i="80"/>
  <c r="N17" i="80"/>
  <c r="E17" i="80"/>
  <c r="Q16" i="80"/>
  <c r="N16" i="80"/>
  <c r="E16" i="80"/>
  <c r="I16" i="80" s="1"/>
  <c r="Q15" i="80"/>
  <c r="N15" i="80"/>
  <c r="E15" i="80"/>
  <c r="I15" i="80" s="1"/>
  <c r="Q14" i="80"/>
  <c r="N14" i="80"/>
  <c r="E14" i="80"/>
  <c r="V14" i="80" s="1"/>
  <c r="V13" i="80"/>
  <c r="Q13" i="80"/>
  <c r="R13" i="80" s="1"/>
  <c r="N13" i="80"/>
  <c r="O13" i="80" s="1"/>
  <c r="Q12" i="80"/>
  <c r="N12" i="80"/>
  <c r="E12" i="80"/>
  <c r="I12" i="80" s="1"/>
  <c r="V11" i="80"/>
  <c r="Q11" i="80"/>
  <c r="N11" i="80"/>
  <c r="E11" i="80"/>
  <c r="Q10" i="80"/>
  <c r="N10" i="80"/>
  <c r="E10" i="80"/>
  <c r="I10" i="80" s="1"/>
  <c r="Q9" i="80"/>
  <c r="N9" i="80"/>
  <c r="E9" i="80"/>
  <c r="I9" i="80" s="1"/>
  <c r="Q8" i="80"/>
  <c r="R8" i="80" s="1"/>
  <c r="N8" i="80"/>
  <c r="E8" i="80"/>
  <c r="V8" i="80" s="1"/>
  <c r="Q7" i="80"/>
  <c r="R7" i="80" s="1"/>
  <c r="N7" i="80"/>
  <c r="E7" i="80"/>
  <c r="V7" i="80" s="1"/>
  <c r="Q6" i="80"/>
  <c r="N6" i="80"/>
  <c r="E6" i="80"/>
  <c r="Q5" i="80"/>
  <c r="N5" i="80"/>
  <c r="E5" i="80"/>
  <c r="I5" i="80" s="1"/>
  <c r="Q4" i="80"/>
  <c r="N4" i="80"/>
  <c r="E4" i="80"/>
  <c r="V4" i="80" s="1"/>
  <c r="AA19" i="75"/>
  <c r="O9" i="80" l="1"/>
  <c r="O14" i="80"/>
  <c r="O36" i="80"/>
  <c r="V99" i="80"/>
  <c r="R9" i="80"/>
  <c r="O34" i="80"/>
  <c r="O86" i="80"/>
  <c r="O15" i="80"/>
  <c r="I20" i="80"/>
  <c r="R57" i="80"/>
  <c r="V15" i="80"/>
  <c r="O20" i="80"/>
  <c r="R50" i="80"/>
  <c r="O38" i="80"/>
  <c r="O96" i="80"/>
  <c r="O57" i="80"/>
  <c r="R46" i="80"/>
  <c r="O60" i="80"/>
  <c r="O66" i="80"/>
  <c r="R60" i="80"/>
  <c r="R66" i="80"/>
  <c r="V85" i="80"/>
  <c r="O81" i="80"/>
  <c r="V79" i="80"/>
  <c r="R97" i="80"/>
  <c r="O97" i="80"/>
  <c r="O83" i="80"/>
  <c r="R83" i="80"/>
  <c r="R15" i="80"/>
  <c r="O88" i="80"/>
  <c r="R93" i="80"/>
  <c r="O37" i="80"/>
  <c r="V81" i="80"/>
  <c r="O91" i="80"/>
  <c r="R24" i="80"/>
  <c r="R84" i="80"/>
  <c r="V86" i="80"/>
  <c r="R6" i="80"/>
  <c r="R36" i="80"/>
  <c r="O51" i="80"/>
  <c r="O58" i="80"/>
  <c r="R87" i="80"/>
  <c r="R17" i="80"/>
  <c r="O7" i="80"/>
  <c r="R45" i="80"/>
  <c r="R59" i="80"/>
  <c r="O73" i="80"/>
  <c r="V92" i="80"/>
  <c r="R14" i="80"/>
  <c r="V80" i="80"/>
  <c r="I84" i="80"/>
  <c r="V87" i="80"/>
  <c r="V91" i="80"/>
  <c r="O93" i="80"/>
  <c r="V100" i="80"/>
  <c r="O8" i="80"/>
  <c r="R10" i="80"/>
  <c r="O22" i="80"/>
  <c r="V24" i="80"/>
  <c r="V45" i="80"/>
  <c r="R58" i="80"/>
  <c r="R79" i="80"/>
  <c r="R81" i="80"/>
  <c r="V82" i="80"/>
  <c r="R85" i="80"/>
  <c r="O87" i="80"/>
  <c r="R91" i="80"/>
  <c r="R100" i="80"/>
  <c r="O6" i="80"/>
  <c r="R73" i="80"/>
  <c r="V93" i="80"/>
  <c r="R5" i="80"/>
  <c r="R16" i="80"/>
  <c r="I8" i="80"/>
  <c r="R22" i="80"/>
  <c r="O84" i="80"/>
  <c r="V95" i="80"/>
  <c r="R11" i="80"/>
  <c r="O25" i="80"/>
  <c r="R31" i="80"/>
  <c r="V36" i="80"/>
  <c r="R38" i="80"/>
  <c r="V50" i="80"/>
  <c r="V84" i="80"/>
  <c r="V90" i="80"/>
  <c r="V94" i="80"/>
  <c r="R95" i="80"/>
  <c r="O16" i="80"/>
  <c r="O19" i="80"/>
  <c r="O10" i="80"/>
  <c r="R19" i="80"/>
  <c r="V10" i="80"/>
  <c r="O31" i="80"/>
  <c r="V59" i="80"/>
  <c r="R25" i="80"/>
  <c r="R37" i="80"/>
  <c r="O46" i="80"/>
  <c r="V97" i="80"/>
  <c r="R99" i="80"/>
  <c r="I24" i="80"/>
  <c r="V101" i="80"/>
  <c r="V88" i="80"/>
  <c r="O80" i="80"/>
  <c r="I87" i="80"/>
  <c r="V96" i="80"/>
  <c r="O11" i="80"/>
  <c r="O5" i="80"/>
  <c r="I7" i="80"/>
  <c r="R18" i="80"/>
  <c r="I18" i="80"/>
  <c r="I6" i="80"/>
  <c r="V16" i="80"/>
  <c r="R4" i="80"/>
  <c r="R12" i="80"/>
  <c r="I4" i="80"/>
  <c r="I14" i="80"/>
  <c r="V18" i="80"/>
  <c r="O17" i="80"/>
  <c r="V9" i="80"/>
  <c r="V12" i="80"/>
  <c r="V17" i="80"/>
  <c r="I11" i="80"/>
  <c r="I17" i="80"/>
  <c r="R88" i="80"/>
  <c r="R90" i="80"/>
  <c r="I93" i="80"/>
  <c r="R96" i="80"/>
  <c r="V83" i="80"/>
  <c r="R20" i="80"/>
  <c r="R34" i="80"/>
  <c r="O45" i="80"/>
  <c r="O50" i="80"/>
  <c r="O59" i="80"/>
  <c r="O79" i="80"/>
  <c r="O94" i="80"/>
  <c r="O24" i="80"/>
  <c r="O30" i="80"/>
  <c r="V6" i="80"/>
  <c r="R80" i="80"/>
  <c r="R86" i="80"/>
  <c r="O4" i="80"/>
  <c r="O12" i="80"/>
  <c r="O18" i="80"/>
  <c r="V5" i="80"/>
  <c r="V19" i="80"/>
  <c r="V22" i="80"/>
  <c r="V25" i="80"/>
  <c r="R30" i="80"/>
  <c r="R94" i="80"/>
  <c r="D26" i="8"/>
  <c r="D25" i="8"/>
  <c r="D24" i="8"/>
  <c r="E16" i="7"/>
  <c r="E15" i="7"/>
  <c r="E14" i="7"/>
  <c r="E13" i="7"/>
  <c r="E12" i="7"/>
  <c r="E17" i="7"/>
  <c r="E18" i="7"/>
  <c r="E19" i="7"/>
  <c r="E20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D36" i="6"/>
  <c r="H36" i="6" s="1"/>
  <c r="P38" i="6"/>
  <c r="M38" i="6"/>
  <c r="D38" i="6"/>
  <c r="H38" i="6" s="1"/>
  <c r="J8" i="75"/>
  <c r="E18" i="75"/>
  <c r="J18" i="75" s="1"/>
  <c r="E17" i="75"/>
  <c r="J17" i="75" s="1"/>
  <c r="O36" i="7"/>
  <c r="O37" i="7"/>
  <c r="O38" i="7"/>
  <c r="O39" i="7"/>
  <c r="O40" i="7"/>
  <c r="O41" i="7"/>
  <c r="O42" i="7"/>
  <c r="O43" i="7"/>
  <c r="O35" i="7"/>
  <c r="R34" i="79"/>
  <c r="O34" i="79"/>
  <c r="R33" i="79"/>
  <c r="O33" i="79"/>
  <c r="R32" i="79"/>
  <c r="O32" i="79"/>
  <c r="R31" i="79"/>
  <c r="O31" i="79"/>
  <c r="R30" i="79"/>
  <c r="O30" i="79"/>
  <c r="R60" i="7"/>
  <c r="R61" i="7"/>
  <c r="O61" i="7"/>
  <c r="O60" i="7"/>
  <c r="R23" i="79"/>
  <c r="O23" i="79"/>
  <c r="R22" i="79"/>
  <c r="O22" i="79"/>
  <c r="R21" i="79"/>
  <c r="O21" i="79"/>
  <c r="R20" i="79"/>
  <c r="O20" i="79"/>
  <c r="R19" i="79"/>
  <c r="O19" i="79"/>
  <c r="R13" i="79"/>
  <c r="O13" i="79"/>
  <c r="R12" i="79"/>
  <c r="O12" i="79"/>
  <c r="R11" i="79"/>
  <c r="O11" i="79"/>
  <c r="R10" i="79"/>
  <c r="O10" i="79"/>
  <c r="R9" i="79"/>
  <c r="O9" i="79"/>
  <c r="P37" i="78"/>
  <c r="M37" i="78"/>
  <c r="P36" i="78"/>
  <c r="M36" i="78"/>
  <c r="P35" i="78"/>
  <c r="M35" i="78"/>
  <c r="P34" i="78"/>
  <c r="M34" i="78"/>
  <c r="P27" i="78"/>
  <c r="M27" i="78"/>
  <c r="N27" i="78" s="1"/>
  <c r="P26" i="78"/>
  <c r="M26" i="78"/>
  <c r="H26" i="78"/>
  <c r="D26" i="78"/>
  <c r="P25" i="78"/>
  <c r="M25" i="78"/>
  <c r="H25" i="78"/>
  <c r="D25" i="78"/>
  <c r="P24" i="78"/>
  <c r="M24" i="78"/>
  <c r="D24" i="78"/>
  <c r="P23" i="78"/>
  <c r="M23" i="78"/>
  <c r="H23" i="78"/>
  <c r="D23" i="78"/>
  <c r="P22" i="78"/>
  <c r="M22" i="78"/>
  <c r="H22" i="78"/>
  <c r="D22" i="78"/>
  <c r="P21" i="78"/>
  <c r="M21" i="78"/>
  <c r="H21" i="78"/>
  <c r="D21" i="78"/>
  <c r="P14" i="78"/>
  <c r="Q14" i="78" s="1"/>
  <c r="M14" i="78"/>
  <c r="H14" i="78"/>
  <c r="P13" i="78"/>
  <c r="M13" i="78"/>
  <c r="D13" i="78"/>
  <c r="P12" i="78"/>
  <c r="Q12" i="78" s="1"/>
  <c r="M12" i="78"/>
  <c r="N12" i="78" s="1"/>
  <c r="H12" i="78"/>
  <c r="P6" i="78"/>
  <c r="M6" i="78"/>
  <c r="S22" i="3"/>
  <c r="P37" i="6"/>
  <c r="M37" i="6"/>
  <c r="D34" i="6"/>
  <c r="D35" i="6"/>
  <c r="D37" i="6"/>
  <c r="H37" i="6" s="1"/>
  <c r="D39" i="6"/>
  <c r="N38" i="6" l="1"/>
  <c r="U38" i="6"/>
  <c r="Q38" i="6"/>
  <c r="U37" i="6"/>
  <c r="Q23" i="78"/>
  <c r="N23" i="78"/>
  <c r="Q25" i="78"/>
  <c r="Q21" i="78"/>
  <c r="U14" i="78"/>
  <c r="N22" i="78"/>
  <c r="Q13" i="78"/>
  <c r="U27" i="78"/>
  <c r="U23" i="78"/>
  <c r="U22" i="78"/>
  <c r="Q24" i="78"/>
  <c r="N26" i="78"/>
  <c r="U13" i="78"/>
  <c r="U21" i="78"/>
  <c r="U25" i="78"/>
  <c r="Q26" i="78"/>
  <c r="N24" i="78"/>
  <c r="U26" i="78"/>
  <c r="U12" i="78"/>
  <c r="U24" i="78"/>
  <c r="N21" i="78"/>
  <c r="H13" i="78"/>
  <c r="N14" i="78"/>
  <c r="Q22" i="78"/>
  <c r="Q27" i="78"/>
  <c r="N13" i="78"/>
  <c r="N25" i="78"/>
  <c r="D71" i="4"/>
  <c r="D70" i="4"/>
  <c r="D69" i="4"/>
  <c r="D68" i="4"/>
  <c r="D67" i="4"/>
  <c r="D66" i="4"/>
  <c r="D65" i="4"/>
  <c r="D64" i="4"/>
  <c r="D60" i="4"/>
  <c r="D59" i="4"/>
  <c r="W59" i="4" s="1"/>
  <c r="D58" i="4"/>
  <c r="W58" i="4" s="1"/>
  <c r="D57" i="4"/>
  <c r="W57" i="4" s="1"/>
  <c r="D56" i="4"/>
  <c r="W56" i="4" s="1"/>
  <c r="D55" i="4"/>
  <c r="W55" i="4" s="1"/>
  <c r="D54" i="4"/>
  <c r="W54" i="4" s="1"/>
  <c r="D53" i="4"/>
  <c r="W53" i="4" s="1"/>
  <c r="D10" i="4"/>
  <c r="D11" i="4"/>
  <c r="D12" i="4"/>
  <c r="D13" i="4"/>
  <c r="D14" i="4"/>
  <c r="D15" i="4"/>
  <c r="D16" i="4"/>
  <c r="D9" i="4"/>
  <c r="D22" i="77" l="1"/>
  <c r="D20" i="77"/>
  <c r="H11" i="77"/>
  <c r="H10" i="77"/>
  <c r="H9" i="77"/>
  <c r="H8" i="77"/>
  <c r="H7" i="77"/>
  <c r="H6" i="77"/>
  <c r="H5" i="77"/>
  <c r="H4" i="77"/>
  <c r="H33" i="77"/>
  <c r="H32" i="77"/>
  <c r="H31" i="77"/>
  <c r="H30" i="77"/>
  <c r="H29" i="77"/>
  <c r="H28" i="77"/>
  <c r="H27" i="77"/>
  <c r="H26" i="77"/>
  <c r="D33" i="77"/>
  <c r="D32" i="77"/>
  <c r="D31" i="77"/>
  <c r="D30" i="77"/>
  <c r="D29" i="77"/>
  <c r="D28" i="77"/>
  <c r="D27" i="77"/>
  <c r="D26" i="77"/>
  <c r="H22" i="77"/>
  <c r="H21" i="77"/>
  <c r="H20" i="77"/>
  <c r="H19" i="77"/>
  <c r="H18" i="77"/>
  <c r="H17" i="77"/>
  <c r="H16" i="77"/>
  <c r="H15" i="77"/>
  <c r="D11" i="77"/>
  <c r="D10" i="77"/>
  <c r="D9" i="77"/>
  <c r="D8" i="77"/>
  <c r="D7" i="77"/>
  <c r="D6" i="77"/>
  <c r="D5" i="77"/>
  <c r="D4" i="77"/>
  <c r="E7" i="76" l="1"/>
  <c r="R42" i="4" l="1"/>
  <c r="R71" i="4"/>
  <c r="R70" i="4"/>
  <c r="R69" i="4"/>
  <c r="R68" i="4"/>
  <c r="R67" i="4"/>
  <c r="R66" i="4"/>
  <c r="R65" i="4"/>
  <c r="R60" i="4"/>
  <c r="R59" i="4"/>
  <c r="R58" i="4"/>
  <c r="R57" i="4"/>
  <c r="R56" i="4"/>
  <c r="R55" i="4"/>
  <c r="R49" i="4"/>
  <c r="R48" i="4"/>
  <c r="R47" i="4"/>
  <c r="R45" i="4"/>
  <c r="R38" i="4"/>
  <c r="R37" i="4"/>
  <c r="R35" i="4"/>
  <c r="R31" i="4"/>
  <c r="R27" i="4"/>
  <c r="R26" i="4"/>
  <c r="R25" i="4"/>
  <c r="R20" i="4"/>
  <c r="R11" i="4"/>
  <c r="R14" i="4"/>
  <c r="R15" i="4"/>
  <c r="R16" i="4"/>
  <c r="R64" i="4"/>
  <c r="R54" i="4"/>
  <c r="R53" i="4"/>
  <c r="R46" i="4"/>
  <c r="R44" i="4"/>
  <c r="R43" i="4"/>
  <c r="R36" i="4"/>
  <c r="R34" i="4"/>
  <c r="R33" i="4"/>
  <c r="R32" i="4"/>
  <c r="K24" i="4"/>
  <c r="R24" i="4" s="1"/>
  <c r="K23" i="4"/>
  <c r="R23" i="4" s="1"/>
  <c r="K22" i="4"/>
  <c r="R22" i="4" s="1"/>
  <c r="K21" i="4"/>
  <c r="R21" i="4" s="1"/>
  <c r="R13" i="4"/>
  <c r="R12" i="4"/>
  <c r="R10" i="4"/>
  <c r="R9" i="4"/>
  <c r="I25" i="8"/>
  <c r="I26" i="8"/>
  <c r="I24" i="8"/>
  <c r="P34" i="6" l="1"/>
  <c r="O13" i="7" l="1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12" i="7"/>
  <c r="H35" i="6" l="1"/>
  <c r="H39" i="6"/>
  <c r="O25" i="8" l="1"/>
  <c r="P25" i="8" s="1"/>
  <c r="R25" i="8"/>
  <c r="O26" i="8"/>
  <c r="P26" i="8" s="1"/>
  <c r="R26" i="8"/>
  <c r="O27" i="8"/>
  <c r="R27" i="8"/>
  <c r="O28" i="8"/>
  <c r="R28" i="8"/>
  <c r="R24" i="8"/>
  <c r="O24" i="8"/>
  <c r="P24" i="8" s="1"/>
  <c r="R32" i="8"/>
  <c r="O32" i="8"/>
  <c r="R31" i="8"/>
  <c r="O31" i="8"/>
  <c r="P31" i="8" s="1"/>
  <c r="R30" i="8"/>
  <c r="O30" i="8"/>
  <c r="P30" i="8" s="1"/>
  <c r="R29" i="8"/>
  <c r="S29" i="8" s="1"/>
  <c r="O29" i="8"/>
  <c r="P29" i="8" s="1"/>
  <c r="O33" i="8"/>
  <c r="R33" i="8"/>
  <c r="X30" i="8" l="1"/>
  <c r="X25" i="8"/>
  <c r="S25" i="8"/>
  <c r="X29" i="8"/>
  <c r="S24" i="8"/>
  <c r="X24" i="8"/>
  <c r="X31" i="8"/>
  <c r="S26" i="8"/>
  <c r="X26" i="8"/>
  <c r="S31" i="8"/>
  <c r="S30" i="8"/>
  <c r="R50" i="7" l="1"/>
  <c r="O50" i="7"/>
  <c r="E53" i="7"/>
  <c r="J53" i="7" s="1"/>
  <c r="E52" i="7"/>
  <c r="J52" i="7" s="1"/>
  <c r="E51" i="7"/>
  <c r="J51" i="7" s="1"/>
  <c r="E50" i="7"/>
  <c r="J50" i="7" s="1"/>
  <c r="O53" i="7"/>
  <c r="R53" i="7"/>
  <c r="O52" i="7"/>
  <c r="R52" i="7"/>
  <c r="R51" i="7"/>
  <c r="O51" i="7"/>
  <c r="P87" i="6"/>
  <c r="Q87" i="6" s="1"/>
  <c r="M87" i="6"/>
  <c r="N87" i="6" s="1"/>
  <c r="P86" i="6"/>
  <c r="M86" i="6"/>
  <c r="H86" i="6"/>
  <c r="D86" i="6"/>
  <c r="P85" i="6"/>
  <c r="M85" i="6"/>
  <c r="N85" i="6" s="1"/>
  <c r="P84" i="6"/>
  <c r="M84" i="6"/>
  <c r="H84" i="6"/>
  <c r="D84" i="6"/>
  <c r="P83" i="6"/>
  <c r="Q83" i="6" s="1"/>
  <c r="M83" i="6"/>
  <c r="N83" i="6" s="1"/>
  <c r="P82" i="6"/>
  <c r="M82" i="6"/>
  <c r="H82" i="6"/>
  <c r="D82" i="6"/>
  <c r="P81" i="6"/>
  <c r="Q81" i="6" s="1"/>
  <c r="M81" i="6"/>
  <c r="N81" i="6" s="1"/>
  <c r="P80" i="6"/>
  <c r="M80" i="6"/>
  <c r="N80" i="6" s="1"/>
  <c r="W51" i="7" l="1"/>
  <c r="W50" i="7"/>
  <c r="W52" i="7"/>
  <c r="W53" i="7"/>
  <c r="P53" i="7"/>
  <c r="Q86" i="6"/>
  <c r="P50" i="7"/>
  <c r="S50" i="7"/>
  <c r="P52" i="7"/>
  <c r="P51" i="7"/>
  <c r="S53" i="7"/>
  <c r="S52" i="7"/>
  <c r="S51" i="7"/>
  <c r="N86" i="6"/>
  <c r="U85" i="6"/>
  <c r="N84" i="6"/>
  <c r="N82" i="6"/>
  <c r="Q82" i="6"/>
  <c r="U81" i="6"/>
  <c r="U84" i="6"/>
  <c r="U86" i="6"/>
  <c r="U82" i="6"/>
  <c r="U80" i="6"/>
  <c r="Q85" i="6"/>
  <c r="U83" i="6"/>
  <c r="U87" i="6"/>
  <c r="Q80" i="6"/>
  <c r="Q84" i="6"/>
  <c r="E34" i="76" l="1"/>
  <c r="K34" i="76" s="1"/>
  <c r="E33" i="76"/>
  <c r="K33" i="76" s="1"/>
  <c r="E29" i="76"/>
  <c r="O29" i="76" s="1"/>
  <c r="E28" i="76"/>
  <c r="O28" i="76" s="1"/>
  <c r="E24" i="76"/>
  <c r="O24" i="76" s="1"/>
  <c r="E23" i="76"/>
  <c r="O23" i="76" s="1"/>
  <c r="E18" i="76"/>
  <c r="O18" i="76" s="1"/>
  <c r="E17" i="76"/>
  <c r="K17" i="76" s="1"/>
  <c r="E8" i="76"/>
  <c r="K8" i="76" s="1"/>
  <c r="K7" i="76"/>
  <c r="O17" i="76" l="1"/>
  <c r="K18" i="76"/>
  <c r="O7" i="76"/>
  <c r="O34" i="76"/>
  <c r="O8" i="76"/>
  <c r="O33" i="76"/>
  <c r="K24" i="76"/>
  <c r="K28" i="76"/>
  <c r="K29" i="76"/>
  <c r="K23" i="76"/>
  <c r="Z72" i="4"/>
  <c r="Z61" i="4"/>
  <c r="Z50" i="4"/>
  <c r="Z39" i="4"/>
  <c r="D14" i="6" l="1"/>
  <c r="D15" i="6"/>
  <c r="D16" i="6"/>
  <c r="H16" i="6" s="1"/>
  <c r="D18" i="6"/>
  <c r="H18" i="6" s="1"/>
  <c r="D13" i="6"/>
  <c r="H13" i="6" s="1"/>
  <c r="P17" i="6"/>
  <c r="E20" i="75"/>
  <c r="J20" i="75" s="1"/>
  <c r="Z28" i="4"/>
  <c r="Z17" i="4"/>
  <c r="E48" i="4"/>
  <c r="E49" i="4"/>
  <c r="E15" i="4"/>
  <c r="E16" i="4"/>
  <c r="E11" i="4"/>
  <c r="E12" i="4"/>
  <c r="E13" i="4"/>
  <c r="E14" i="4"/>
  <c r="P69" i="6"/>
  <c r="Q69" i="6" s="1"/>
  <c r="P70" i="6"/>
  <c r="P71" i="6"/>
  <c r="Q71" i="6" s="1"/>
  <c r="P72" i="6"/>
  <c r="P73" i="6"/>
  <c r="Q73" i="6" s="1"/>
  <c r="P74" i="6"/>
  <c r="P75" i="6"/>
  <c r="M69" i="6"/>
  <c r="N69" i="6" s="1"/>
  <c r="M70" i="6"/>
  <c r="M71" i="6"/>
  <c r="N71" i="6" s="1"/>
  <c r="M72" i="6"/>
  <c r="M73" i="6"/>
  <c r="N73" i="6" s="1"/>
  <c r="M74" i="6"/>
  <c r="M75" i="6"/>
  <c r="N75" i="6" s="1"/>
  <c r="P9" i="6"/>
  <c r="P10" i="6"/>
  <c r="P11" i="6"/>
  <c r="P12" i="6"/>
  <c r="P13" i="6"/>
  <c r="P14" i="6"/>
  <c r="P16" i="6"/>
  <c r="P18" i="6"/>
  <c r="M9" i="6"/>
  <c r="M10" i="6"/>
  <c r="M11" i="6"/>
  <c r="M12" i="6"/>
  <c r="M13" i="6"/>
  <c r="M14" i="6"/>
  <c r="M16" i="6"/>
  <c r="M18" i="6"/>
  <c r="R10" i="8"/>
  <c r="R11" i="8"/>
  <c r="R12" i="8"/>
  <c r="R13" i="8"/>
  <c r="R14" i="8"/>
  <c r="R15" i="8"/>
  <c r="R16" i="8"/>
  <c r="R17" i="8"/>
  <c r="R18" i="8"/>
  <c r="O10" i="8"/>
  <c r="O11" i="8"/>
  <c r="O12" i="8"/>
  <c r="O13" i="8"/>
  <c r="O14" i="8"/>
  <c r="O15" i="8"/>
  <c r="O16" i="8"/>
  <c r="O17" i="8"/>
  <c r="O18" i="8"/>
  <c r="R57" i="8"/>
  <c r="R58" i="8"/>
  <c r="R59" i="8"/>
  <c r="R60" i="8"/>
  <c r="R61" i="8"/>
  <c r="R62" i="8"/>
  <c r="R63" i="8"/>
  <c r="O57" i="8"/>
  <c r="O58" i="8"/>
  <c r="O59" i="8"/>
  <c r="O60" i="8"/>
  <c r="O61" i="8"/>
  <c r="O62" i="8"/>
  <c r="O63" i="8"/>
  <c r="D18" i="8"/>
  <c r="I18" i="8" s="1"/>
  <c r="D12" i="8"/>
  <c r="I12" i="8" s="1"/>
  <c r="D10" i="8"/>
  <c r="I10" i="8" s="1"/>
  <c r="D12" i="6"/>
  <c r="H12" i="6" s="1"/>
  <c r="D11" i="6"/>
  <c r="H11" i="6" s="1"/>
  <c r="D10" i="6"/>
  <c r="H10" i="6" s="1"/>
  <c r="D9" i="6"/>
  <c r="H9" i="6" s="1"/>
  <c r="P8" i="6"/>
  <c r="M8" i="6"/>
  <c r="D8" i="6"/>
  <c r="H8" i="6" s="1"/>
  <c r="O71" i="4"/>
  <c r="O70" i="4"/>
  <c r="O69" i="4"/>
  <c r="O68" i="4"/>
  <c r="O67" i="4"/>
  <c r="O66" i="4"/>
  <c r="O65" i="4"/>
  <c r="O64" i="4"/>
  <c r="O60" i="4"/>
  <c r="O59" i="4"/>
  <c r="O58" i="4"/>
  <c r="O57" i="4"/>
  <c r="O56" i="4"/>
  <c r="O55" i="4"/>
  <c r="O54" i="4"/>
  <c r="O53" i="4"/>
  <c r="O49" i="4"/>
  <c r="O48" i="4"/>
  <c r="O47" i="4"/>
  <c r="O46" i="4"/>
  <c r="O45" i="4"/>
  <c r="O44" i="4"/>
  <c r="O43" i="4"/>
  <c r="O42" i="4"/>
  <c r="O38" i="4"/>
  <c r="O37" i="4"/>
  <c r="O36" i="4"/>
  <c r="O35" i="4"/>
  <c r="O34" i="4"/>
  <c r="O33" i="4"/>
  <c r="O32" i="4"/>
  <c r="O31" i="4"/>
  <c r="O27" i="4"/>
  <c r="O26" i="4"/>
  <c r="O25" i="4"/>
  <c r="O24" i="4"/>
  <c r="O23" i="4"/>
  <c r="O22" i="4"/>
  <c r="O21" i="4"/>
  <c r="O20" i="4"/>
  <c r="O10" i="4"/>
  <c r="O11" i="4"/>
  <c r="O12" i="4"/>
  <c r="O13" i="4"/>
  <c r="O14" i="4"/>
  <c r="O15" i="4"/>
  <c r="O16" i="4"/>
  <c r="O9" i="4"/>
  <c r="O56" i="8"/>
  <c r="E32" i="4"/>
  <c r="W32" i="4" s="1"/>
  <c r="R7" i="75"/>
  <c r="O7" i="75"/>
  <c r="R8" i="75"/>
  <c r="R9" i="75"/>
  <c r="R10" i="75"/>
  <c r="R11" i="75"/>
  <c r="R12" i="75"/>
  <c r="R13" i="75"/>
  <c r="R14" i="75"/>
  <c r="R15" i="75"/>
  <c r="R16" i="75"/>
  <c r="R17" i="75"/>
  <c r="R18" i="75"/>
  <c r="S18" i="75" s="1"/>
  <c r="R19" i="75"/>
  <c r="R20" i="75"/>
  <c r="O8" i="75"/>
  <c r="O9" i="75"/>
  <c r="O10" i="75"/>
  <c r="O11" i="75"/>
  <c r="O12" i="75"/>
  <c r="O13" i="75"/>
  <c r="O14" i="75"/>
  <c r="O15" i="75"/>
  <c r="O16" i="75"/>
  <c r="O17" i="75"/>
  <c r="P17" i="75" s="1"/>
  <c r="O18" i="75"/>
  <c r="O19" i="75"/>
  <c r="O20" i="75"/>
  <c r="R36" i="7"/>
  <c r="R37" i="7"/>
  <c r="R38" i="7"/>
  <c r="R39" i="7"/>
  <c r="R40" i="7"/>
  <c r="R41" i="7"/>
  <c r="R42" i="7"/>
  <c r="R43" i="7"/>
  <c r="R35" i="7"/>
  <c r="E9" i="4"/>
  <c r="E10" i="4"/>
  <c r="W10" i="4" s="1"/>
  <c r="R9" i="8"/>
  <c r="O9" i="8"/>
  <c r="R38" i="8"/>
  <c r="O38" i="8"/>
  <c r="R36" i="8"/>
  <c r="O36" i="8"/>
  <c r="R35" i="8"/>
  <c r="O35" i="8"/>
  <c r="R34" i="8"/>
  <c r="O34" i="8"/>
  <c r="I31" i="8"/>
  <c r="D32" i="8"/>
  <c r="D33" i="8"/>
  <c r="D34" i="8"/>
  <c r="I34" i="8" s="1"/>
  <c r="D35" i="8"/>
  <c r="I35" i="8" s="1"/>
  <c r="D36" i="8"/>
  <c r="I36" i="8" s="1"/>
  <c r="D37" i="8"/>
  <c r="I37" i="8" s="1"/>
  <c r="D38" i="8"/>
  <c r="I38" i="8" s="1"/>
  <c r="P68" i="6"/>
  <c r="Q68" i="6" s="1"/>
  <c r="M68" i="6"/>
  <c r="N68" i="6" s="1"/>
  <c r="M56" i="6"/>
  <c r="P56" i="6"/>
  <c r="M57" i="6"/>
  <c r="P57" i="6"/>
  <c r="M58" i="6"/>
  <c r="P58" i="6"/>
  <c r="M59" i="6"/>
  <c r="P59" i="6"/>
  <c r="M60" i="6"/>
  <c r="P60" i="6"/>
  <c r="M61" i="6"/>
  <c r="N61" i="6" s="1"/>
  <c r="P61" i="6"/>
  <c r="Q61" i="6" s="1"/>
  <c r="P55" i="6"/>
  <c r="M55" i="6"/>
  <c r="M47" i="6"/>
  <c r="P47" i="6"/>
  <c r="M48" i="6"/>
  <c r="N48" i="6" s="1"/>
  <c r="P48" i="6"/>
  <c r="Q48" i="6" s="1"/>
  <c r="P46" i="6"/>
  <c r="Q46" i="6" s="1"/>
  <c r="M46" i="6"/>
  <c r="N46" i="6" s="1"/>
  <c r="M35" i="6"/>
  <c r="P35" i="6"/>
  <c r="M36" i="6"/>
  <c r="P36" i="6"/>
  <c r="M39" i="6"/>
  <c r="P39" i="6"/>
  <c r="M40" i="6"/>
  <c r="P40" i="6"/>
  <c r="M34" i="6"/>
  <c r="M24" i="6"/>
  <c r="N24" i="6" s="1"/>
  <c r="P24" i="6"/>
  <c r="Q24" i="6" s="1"/>
  <c r="M25" i="6"/>
  <c r="P25" i="6"/>
  <c r="M26" i="6"/>
  <c r="N26" i="6" s="1"/>
  <c r="P26" i="6"/>
  <c r="Q26" i="6" s="1"/>
  <c r="M27" i="6"/>
  <c r="P27" i="6"/>
  <c r="M28" i="6"/>
  <c r="P28" i="6"/>
  <c r="M29" i="6"/>
  <c r="N29" i="6" s="1"/>
  <c r="P29" i="6"/>
  <c r="Q29" i="6" s="1"/>
  <c r="M23" i="6"/>
  <c r="P23" i="6"/>
  <c r="H70" i="6"/>
  <c r="H72" i="6"/>
  <c r="H74" i="6"/>
  <c r="H60" i="6"/>
  <c r="H59" i="6"/>
  <c r="H57" i="6"/>
  <c r="H56" i="6"/>
  <c r="H55" i="6"/>
  <c r="D60" i="6"/>
  <c r="D59" i="6"/>
  <c r="D58" i="6"/>
  <c r="D57" i="6"/>
  <c r="D56" i="6"/>
  <c r="D55" i="6"/>
  <c r="H34" i="6"/>
  <c r="D47" i="6"/>
  <c r="D74" i="6"/>
  <c r="D72" i="6"/>
  <c r="D70" i="6"/>
  <c r="Z32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T31" i="1" s="1"/>
  <c r="S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1" i="1"/>
  <c r="R56" i="8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9" i="2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I10" i="2"/>
  <c r="D29" i="2"/>
  <c r="I29" i="2" s="1"/>
  <c r="D27" i="2"/>
  <c r="I27" i="2" s="1"/>
  <c r="D23" i="2"/>
  <c r="I23" i="2" s="1"/>
  <c r="D21" i="2"/>
  <c r="I21" i="2" s="1"/>
  <c r="D18" i="2"/>
  <c r="D16" i="2"/>
  <c r="I16" i="2" s="1"/>
  <c r="D13" i="2"/>
  <c r="I13" i="2" s="1"/>
  <c r="D11" i="2"/>
  <c r="I11" i="2" s="1"/>
  <c r="D9" i="2"/>
  <c r="I9" i="2" s="1"/>
  <c r="D12" i="2"/>
  <c r="I12" i="2" s="1"/>
  <c r="D14" i="2"/>
  <c r="I14" i="2" s="1"/>
  <c r="D15" i="2"/>
  <c r="I15" i="2" s="1"/>
  <c r="D17" i="2"/>
  <c r="I17" i="2" s="1"/>
  <c r="D19" i="2"/>
  <c r="I19" i="2" s="1"/>
  <c r="D20" i="2"/>
  <c r="D22" i="2"/>
  <c r="I22" i="2" s="1"/>
  <c r="D24" i="2"/>
  <c r="I24" i="2" s="1"/>
  <c r="D25" i="2"/>
  <c r="I25" i="2" s="1"/>
  <c r="D26" i="2"/>
  <c r="I26" i="2" s="1"/>
  <c r="D28" i="2"/>
  <c r="R18" i="2" l="1"/>
  <c r="R25" i="2"/>
  <c r="W23" i="2"/>
  <c r="R20" i="2"/>
  <c r="W28" i="2"/>
  <c r="R27" i="2"/>
  <c r="W26" i="2"/>
  <c r="R28" i="2"/>
  <c r="W17" i="2"/>
  <c r="R26" i="2"/>
  <c r="W8" i="75"/>
  <c r="AA11" i="4"/>
  <c r="W11" i="4"/>
  <c r="AA13" i="4"/>
  <c r="W13" i="4"/>
  <c r="AA12" i="4"/>
  <c r="W12" i="4"/>
  <c r="I18" i="2"/>
  <c r="W24" i="2"/>
  <c r="AA16" i="4"/>
  <c r="W16" i="4"/>
  <c r="W18" i="2"/>
  <c r="R12" i="2"/>
  <c r="R17" i="2"/>
  <c r="R9" i="2"/>
  <c r="W22" i="2"/>
  <c r="R15" i="2"/>
  <c r="R19" i="2"/>
  <c r="AA15" i="4"/>
  <c r="W15" i="4"/>
  <c r="I28" i="2"/>
  <c r="R21" i="2"/>
  <c r="R13" i="2"/>
  <c r="R10" i="2"/>
  <c r="W20" i="75"/>
  <c r="W20" i="2"/>
  <c r="W25" i="2"/>
  <c r="AA9" i="4"/>
  <c r="W9" i="4"/>
  <c r="AA14" i="4"/>
  <c r="W14" i="4"/>
  <c r="AA49" i="4"/>
  <c r="W49" i="4"/>
  <c r="AA48" i="4"/>
  <c r="W48" i="4"/>
  <c r="R23" i="2"/>
  <c r="Z31" i="1"/>
  <c r="Q31" i="1"/>
  <c r="P20" i="75"/>
  <c r="S17" i="75"/>
  <c r="W17" i="75"/>
  <c r="W18" i="75"/>
  <c r="P18" i="75"/>
  <c r="U36" i="6"/>
  <c r="S14" i="4"/>
  <c r="S20" i="75"/>
  <c r="R24" i="2"/>
  <c r="R16" i="2"/>
  <c r="R22" i="2"/>
  <c r="R14" i="2"/>
  <c r="I32" i="8"/>
  <c r="S32" i="8"/>
  <c r="X32" i="8"/>
  <c r="P32" i="8"/>
  <c r="I20" i="2"/>
  <c r="W19" i="2"/>
  <c r="W21" i="2"/>
  <c r="W27" i="2"/>
  <c r="R11" i="2"/>
  <c r="I33" i="8"/>
  <c r="X33" i="8"/>
  <c r="S33" i="8"/>
  <c r="P33" i="8"/>
  <c r="S16" i="4"/>
  <c r="S15" i="4"/>
  <c r="S13" i="4"/>
  <c r="S12" i="4"/>
  <c r="X16" i="4"/>
  <c r="X14" i="4"/>
  <c r="S11" i="4"/>
  <c r="X12" i="4"/>
  <c r="X48" i="4"/>
  <c r="X13" i="4"/>
  <c r="W15" i="7"/>
  <c r="U39" i="6"/>
  <c r="U35" i="6"/>
  <c r="X11" i="4"/>
  <c r="X15" i="4"/>
  <c r="X49" i="4"/>
  <c r="N13" i="6"/>
  <c r="P15" i="7"/>
  <c r="S15" i="7"/>
  <c r="Q58" i="6"/>
  <c r="Q70" i="6"/>
  <c r="N14" i="6"/>
  <c r="N18" i="6"/>
  <c r="X32" i="4"/>
  <c r="AA32" i="4"/>
  <c r="U18" i="6"/>
  <c r="U16" i="6"/>
  <c r="U13" i="6"/>
  <c r="U15" i="6"/>
  <c r="H15" i="6"/>
  <c r="U14" i="6"/>
  <c r="H14" i="6"/>
  <c r="U12" i="6"/>
  <c r="S10" i="4"/>
  <c r="AA10" i="4"/>
  <c r="X9" i="4"/>
  <c r="X10" i="4"/>
  <c r="S32" i="4"/>
  <c r="S9" i="4"/>
  <c r="P11" i="4"/>
  <c r="P18" i="8"/>
  <c r="X18" i="8"/>
  <c r="S18" i="8"/>
  <c r="P12" i="8"/>
  <c r="X12" i="8"/>
  <c r="S12" i="8"/>
  <c r="S34" i="8"/>
  <c r="P36" i="8"/>
  <c r="P10" i="8"/>
  <c r="X10" i="8"/>
  <c r="S10" i="8"/>
  <c r="Q13" i="6"/>
  <c r="N16" i="6"/>
  <c r="Q16" i="6"/>
  <c r="Q18" i="6"/>
  <c r="N12" i="6"/>
  <c r="Q12" i="6"/>
  <c r="Q14" i="6"/>
  <c r="N8" i="6"/>
  <c r="U8" i="6"/>
  <c r="Q8" i="6"/>
  <c r="N9" i="6"/>
  <c r="U9" i="6"/>
  <c r="Q9" i="6"/>
  <c r="N10" i="6"/>
  <c r="U10" i="6"/>
  <c r="Q10" i="6"/>
  <c r="N11" i="6"/>
  <c r="U11" i="6"/>
  <c r="Q11" i="6"/>
  <c r="P34" i="8"/>
  <c r="X35" i="8"/>
  <c r="S35" i="8"/>
  <c r="P38" i="8"/>
  <c r="P14" i="4"/>
  <c r="P12" i="4"/>
  <c r="P9" i="4"/>
  <c r="P13" i="4"/>
  <c r="P10" i="4"/>
  <c r="W29" i="2"/>
  <c r="R29" i="2"/>
  <c r="P32" i="4"/>
  <c r="P15" i="4"/>
  <c r="X38" i="8"/>
  <c r="X34" i="8"/>
  <c r="X36" i="8"/>
  <c r="S36" i="8"/>
  <c r="P35" i="8"/>
  <c r="S38" i="8"/>
  <c r="N74" i="6"/>
  <c r="N47" i="6"/>
  <c r="Q59" i="6"/>
  <c r="Q39" i="6"/>
  <c r="Q72" i="6"/>
  <c r="N39" i="6"/>
  <c r="U75" i="6"/>
  <c r="Q74" i="6"/>
  <c r="U70" i="6"/>
  <c r="U29" i="6"/>
  <c r="Q47" i="6"/>
  <c r="N60" i="6"/>
  <c r="N70" i="6"/>
  <c r="N59" i="6"/>
  <c r="Q55" i="6"/>
  <c r="N72" i="6"/>
  <c r="N35" i="6"/>
  <c r="Q37" i="6"/>
  <c r="N34" i="6"/>
  <c r="N37" i="6"/>
  <c r="U61" i="6"/>
  <c r="Q75" i="6"/>
  <c r="Q34" i="6"/>
  <c r="N58" i="6"/>
  <c r="U72" i="6"/>
  <c r="U34" i="6"/>
  <c r="Q60" i="6"/>
  <c r="Q57" i="6"/>
  <c r="Q35" i="6"/>
  <c r="U47" i="6"/>
  <c r="N57" i="6"/>
  <c r="Q56" i="6"/>
  <c r="N55" i="6"/>
  <c r="N56" i="6"/>
  <c r="U74" i="6"/>
  <c r="U73" i="6"/>
  <c r="U71" i="6"/>
  <c r="U69" i="6"/>
  <c r="U68" i="6"/>
  <c r="U60" i="6"/>
  <c r="U58" i="6"/>
  <c r="U57" i="6"/>
  <c r="U56" i="6"/>
  <c r="U59" i="6"/>
  <c r="U55" i="6"/>
  <c r="U48" i="6"/>
  <c r="U46" i="6"/>
  <c r="U26" i="6"/>
  <c r="U24" i="6"/>
  <c r="AA17" i="4" l="1"/>
  <c r="H48" i="6"/>
  <c r="H47" i="6"/>
  <c r="H46" i="6"/>
  <c r="S12" i="3" l="1"/>
  <c r="S13" i="3"/>
  <c r="S14" i="3"/>
  <c r="S15" i="3"/>
  <c r="S16" i="3"/>
  <c r="S17" i="3"/>
  <c r="S18" i="3"/>
  <c r="S19" i="3"/>
  <c r="S20" i="3"/>
  <c r="S21" i="3"/>
  <c r="S23" i="3"/>
  <c r="S24" i="3"/>
  <c r="S25" i="3"/>
  <c r="S26" i="3"/>
  <c r="S27" i="3"/>
  <c r="S28" i="3"/>
  <c r="S29" i="3"/>
  <c r="S30" i="3"/>
  <c r="S31" i="3"/>
  <c r="S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11" i="3"/>
  <c r="E20" i="3"/>
  <c r="J20" i="3" s="1"/>
  <c r="E21" i="3"/>
  <c r="J21" i="3" s="1"/>
  <c r="E22" i="3"/>
  <c r="J22" i="3" s="1"/>
  <c r="E23" i="3"/>
  <c r="E24" i="3"/>
  <c r="J24" i="3" s="1"/>
  <c r="E25" i="3"/>
  <c r="J25" i="3" s="1"/>
  <c r="E26" i="3"/>
  <c r="J26" i="3" s="1"/>
  <c r="E27" i="3"/>
  <c r="J27" i="3" s="1"/>
  <c r="E28" i="3"/>
  <c r="J28" i="3" s="1"/>
  <c r="E29" i="3"/>
  <c r="J29" i="3" s="1"/>
  <c r="E30" i="3"/>
  <c r="J30" i="3" s="1"/>
  <c r="E31" i="3"/>
  <c r="E19" i="3"/>
  <c r="J19" i="3" s="1"/>
  <c r="E18" i="3"/>
  <c r="J18" i="3" s="1"/>
  <c r="E17" i="3"/>
  <c r="J17" i="3" s="1"/>
  <c r="E16" i="3"/>
  <c r="J16" i="3" s="1"/>
  <c r="E15" i="3"/>
  <c r="J15" i="3" s="1"/>
  <c r="E14" i="3"/>
  <c r="J14" i="3" s="1"/>
  <c r="E13" i="3"/>
  <c r="J13" i="3" s="1"/>
  <c r="E12" i="3"/>
  <c r="J12" i="3" s="1"/>
  <c r="E11" i="3"/>
  <c r="J11" i="3" s="1"/>
  <c r="D56" i="8"/>
  <c r="D62" i="8"/>
  <c r="I62" i="8" s="1"/>
  <c r="D58" i="8"/>
  <c r="I58" i="8" s="1"/>
  <c r="D57" i="8"/>
  <c r="I57" i="8" s="1"/>
  <c r="T17" i="3" l="1"/>
  <c r="T19" i="3"/>
  <c r="T24" i="3"/>
  <c r="T16" i="3"/>
  <c r="T23" i="3"/>
  <c r="T15" i="3"/>
  <c r="T18" i="3"/>
  <c r="T25" i="3"/>
  <c r="T11" i="3"/>
  <c r="T22" i="3"/>
  <c r="T14" i="3"/>
  <c r="T21" i="3"/>
  <c r="T13" i="3"/>
  <c r="T20" i="3"/>
  <c r="T12" i="3"/>
  <c r="P62" i="8"/>
  <c r="S62" i="8"/>
  <c r="T27" i="3"/>
  <c r="T31" i="3"/>
  <c r="T26" i="3"/>
  <c r="T30" i="3"/>
  <c r="T29" i="3"/>
  <c r="T28" i="3"/>
  <c r="S57" i="8"/>
  <c r="P57" i="8"/>
  <c r="X57" i="8"/>
  <c r="P58" i="8"/>
  <c r="X58" i="8"/>
  <c r="S58" i="8"/>
  <c r="X62" i="8"/>
  <c r="X56" i="8"/>
  <c r="S56" i="8"/>
  <c r="P56" i="8"/>
  <c r="Y14" i="3"/>
  <c r="Y25" i="3"/>
  <c r="Y22" i="3"/>
  <c r="Y13" i="3"/>
  <c r="Y31" i="3"/>
  <c r="Y23" i="3"/>
  <c r="Y15" i="3"/>
  <c r="Q28" i="3"/>
  <c r="Q20" i="3"/>
  <c r="Q26" i="3"/>
  <c r="Q18" i="3"/>
  <c r="Y28" i="3"/>
  <c r="Y30" i="3"/>
  <c r="Y26" i="3"/>
  <c r="Q12" i="3"/>
  <c r="Y27" i="3"/>
  <c r="Y19" i="3"/>
  <c r="Y18" i="3"/>
  <c r="Y17" i="3"/>
  <c r="Q25" i="3"/>
  <c r="Y11" i="3"/>
  <c r="Y24" i="3"/>
  <c r="Y16" i="3"/>
  <c r="Y29" i="3"/>
  <c r="Y21" i="3"/>
  <c r="Q29" i="3"/>
  <c r="Q21" i="3"/>
  <c r="Y20" i="3"/>
  <c r="Y12" i="3"/>
  <c r="Q27" i="3"/>
  <c r="Q17" i="3"/>
  <c r="Q24" i="3"/>
  <c r="Q13" i="3"/>
  <c r="Q16" i="3"/>
  <c r="Q31" i="3"/>
  <c r="Q23" i="3"/>
  <c r="Q11" i="3"/>
  <c r="Q19" i="3"/>
  <c r="Q15" i="3"/>
  <c r="Q30" i="3"/>
  <c r="Q22" i="3"/>
  <c r="Q14" i="3"/>
  <c r="J23" i="3"/>
  <c r="J31" i="3"/>
  <c r="E36" i="7" l="1"/>
  <c r="E37" i="7"/>
  <c r="E38" i="7"/>
  <c r="E40" i="7"/>
  <c r="E41" i="7"/>
  <c r="E35" i="7"/>
  <c r="W35" i="7" l="1"/>
  <c r="P35" i="7"/>
  <c r="S35" i="7"/>
  <c r="W41" i="7"/>
  <c r="S41" i="7"/>
  <c r="P41" i="7"/>
  <c r="S40" i="7"/>
  <c r="P40" i="7"/>
  <c r="W40" i="7"/>
  <c r="S38" i="7"/>
  <c r="P38" i="7"/>
  <c r="W38" i="7"/>
  <c r="W37" i="7"/>
  <c r="P37" i="7"/>
  <c r="S37" i="7"/>
  <c r="P36" i="7"/>
  <c r="W36" i="7"/>
  <c r="S36" i="7"/>
  <c r="J41" i="7"/>
  <c r="J36" i="7"/>
  <c r="J37" i="7"/>
  <c r="J38" i="7"/>
  <c r="J40" i="7"/>
  <c r="E64" i="4"/>
  <c r="E69" i="4"/>
  <c r="E70" i="4"/>
  <c r="E71" i="4"/>
  <c r="E60" i="4"/>
  <c r="H24" i="6"/>
  <c r="H26" i="6"/>
  <c r="H29" i="6"/>
  <c r="I56" i="8"/>
  <c r="E68" i="4"/>
  <c r="E67" i="4"/>
  <c r="W67" i="4" s="1"/>
  <c r="E66" i="4"/>
  <c r="E65" i="4"/>
  <c r="E59" i="4"/>
  <c r="AA59" i="4" s="1"/>
  <c r="E58" i="4"/>
  <c r="AA58" i="4" s="1"/>
  <c r="E57" i="4"/>
  <c r="AA57" i="4" s="1"/>
  <c r="E56" i="4"/>
  <c r="AA56" i="4" s="1"/>
  <c r="E55" i="4"/>
  <c r="AA55" i="4" s="1"/>
  <c r="E54" i="4"/>
  <c r="AA54" i="4" s="1"/>
  <c r="E53" i="4"/>
  <c r="AA53" i="4" s="1"/>
  <c r="S49" i="4"/>
  <c r="S48" i="4"/>
  <c r="E47" i="4"/>
  <c r="E46" i="4"/>
  <c r="E45" i="4"/>
  <c r="E44" i="4"/>
  <c r="E43" i="4"/>
  <c r="E42" i="4"/>
  <c r="E38" i="4"/>
  <c r="E37" i="4"/>
  <c r="E36" i="4"/>
  <c r="E35" i="4"/>
  <c r="E34" i="4"/>
  <c r="E33" i="4"/>
  <c r="E31" i="4"/>
  <c r="E21" i="4"/>
  <c r="E22" i="4"/>
  <c r="E23" i="4"/>
  <c r="E24" i="4"/>
  <c r="E25" i="4"/>
  <c r="E26" i="4"/>
  <c r="E27" i="4"/>
  <c r="E20" i="4"/>
  <c r="I46" i="8"/>
  <c r="I47" i="8"/>
  <c r="I48" i="8"/>
  <c r="I51" i="8"/>
  <c r="I52" i="8"/>
  <c r="E19" i="75"/>
  <c r="J19" i="75" s="1"/>
  <c r="E16" i="75"/>
  <c r="E15" i="75"/>
  <c r="E14" i="75"/>
  <c r="E13" i="75"/>
  <c r="E12" i="75"/>
  <c r="E11" i="75"/>
  <c r="E10" i="75"/>
  <c r="E9" i="75"/>
  <c r="E7" i="75"/>
  <c r="W18" i="7"/>
  <c r="W16" i="7"/>
  <c r="W13" i="7"/>
  <c r="W14" i="7"/>
  <c r="J15" i="7"/>
  <c r="W17" i="7"/>
  <c r="W19" i="7"/>
  <c r="W20" i="7"/>
  <c r="W12" i="7"/>
  <c r="AA45" i="4" l="1"/>
  <c r="W45" i="4"/>
  <c r="AA35" i="4"/>
  <c r="W35" i="4"/>
  <c r="AA34" i="4"/>
  <c r="W34" i="4"/>
  <c r="AA36" i="4"/>
  <c r="W36" i="4"/>
  <c r="AA37" i="4"/>
  <c r="W37" i="4"/>
  <c r="AA42" i="4"/>
  <c r="W42" i="4"/>
  <c r="AA66" i="4"/>
  <c r="W66" i="4"/>
  <c r="AA71" i="4"/>
  <c r="W71" i="4"/>
  <c r="AA31" i="4"/>
  <c r="W31" i="4"/>
  <c r="AA43" i="4"/>
  <c r="W43" i="4"/>
  <c r="AA33" i="4"/>
  <c r="AA39" i="4" s="1"/>
  <c r="W33" i="4"/>
  <c r="AA44" i="4"/>
  <c r="W44" i="4"/>
  <c r="AA68" i="4"/>
  <c r="W68" i="4"/>
  <c r="AA69" i="4"/>
  <c r="W69" i="4"/>
  <c r="AA46" i="4"/>
  <c r="W46" i="4"/>
  <c r="AA64" i="4"/>
  <c r="W64" i="4"/>
  <c r="AA47" i="4"/>
  <c r="W47" i="4"/>
  <c r="AA65" i="4"/>
  <c r="W65" i="4"/>
  <c r="J15" i="75"/>
  <c r="W15" i="75"/>
  <c r="J13" i="75"/>
  <c r="W13" i="75"/>
  <c r="J16" i="75"/>
  <c r="W16" i="75"/>
  <c r="J9" i="75"/>
  <c r="W9" i="75"/>
  <c r="J10" i="75"/>
  <c r="W10" i="75"/>
  <c r="J14" i="75"/>
  <c r="W14" i="75"/>
  <c r="J11" i="75"/>
  <c r="W11" i="75"/>
  <c r="J12" i="75"/>
  <c r="W12" i="75"/>
  <c r="P16" i="75"/>
  <c r="S16" i="75"/>
  <c r="P19" i="75"/>
  <c r="W19" i="75"/>
  <c r="S19" i="75"/>
  <c r="S12" i="75"/>
  <c r="P12" i="75"/>
  <c r="P14" i="75"/>
  <c r="S14" i="75"/>
  <c r="AA61" i="4"/>
  <c r="X67" i="4"/>
  <c r="AA67" i="4"/>
  <c r="AA72" i="4" s="1"/>
  <c r="W7" i="75"/>
  <c r="S7" i="75"/>
  <c r="P7" i="75"/>
  <c r="J7" i="75"/>
  <c r="P10" i="75"/>
  <c r="S10" i="75"/>
  <c r="AA20" i="4"/>
  <c r="X20" i="4"/>
  <c r="S20" i="4"/>
  <c r="S27" i="4"/>
  <c r="AA27" i="4"/>
  <c r="X27" i="4"/>
  <c r="S25" i="4"/>
  <c r="AA25" i="4"/>
  <c r="X25" i="4"/>
  <c r="S24" i="4"/>
  <c r="AA24" i="4"/>
  <c r="X24" i="4"/>
  <c r="AA23" i="4"/>
  <c r="X23" i="4"/>
  <c r="S22" i="4"/>
  <c r="AA22" i="4"/>
  <c r="X22" i="4"/>
  <c r="S21" i="4"/>
  <c r="AA21" i="4"/>
  <c r="X21" i="4"/>
  <c r="S31" i="4"/>
  <c r="X31" i="4"/>
  <c r="S35" i="4"/>
  <c r="X35" i="4"/>
  <c r="S36" i="4"/>
  <c r="X36" i="4"/>
  <c r="S37" i="4"/>
  <c r="X37" i="4"/>
  <c r="S42" i="4"/>
  <c r="X42" i="4"/>
  <c r="S43" i="4"/>
  <c r="X43" i="4"/>
  <c r="S44" i="4"/>
  <c r="X44" i="4"/>
  <c r="S45" i="4"/>
  <c r="X45" i="4"/>
  <c r="S46" i="4"/>
  <c r="X46" i="4"/>
  <c r="S47" i="4"/>
  <c r="X47" i="4"/>
  <c r="S53" i="4"/>
  <c r="X53" i="4"/>
  <c r="S54" i="4"/>
  <c r="X54" i="4"/>
  <c r="S55" i="4"/>
  <c r="X55" i="4"/>
  <c r="S56" i="4"/>
  <c r="X56" i="4"/>
  <c r="S57" i="4"/>
  <c r="X57" i="4"/>
  <c r="S58" i="4"/>
  <c r="X58" i="4"/>
  <c r="S59" i="4"/>
  <c r="X59" i="4"/>
  <c r="S65" i="4"/>
  <c r="X65" i="4"/>
  <c r="S66" i="4"/>
  <c r="X66" i="4"/>
  <c r="S68" i="4"/>
  <c r="X68" i="4"/>
  <c r="S69" i="4"/>
  <c r="X69" i="4"/>
  <c r="P69" i="4"/>
  <c r="S64" i="4"/>
  <c r="X64" i="4"/>
  <c r="S34" i="4"/>
  <c r="X34" i="4"/>
  <c r="S33" i="4"/>
  <c r="X33" i="4"/>
  <c r="S26" i="4"/>
  <c r="X26" i="4"/>
  <c r="AA26" i="4"/>
  <c r="X71" i="4"/>
  <c r="S71" i="4"/>
  <c r="P71" i="4"/>
  <c r="S23" i="4"/>
  <c r="S67" i="4"/>
  <c r="P34" i="4"/>
  <c r="P56" i="4"/>
  <c r="P35" i="4"/>
  <c r="P46" i="4"/>
  <c r="P57" i="4"/>
  <c r="P36" i="4"/>
  <c r="P47" i="4"/>
  <c r="P58" i="4"/>
  <c r="P22" i="4"/>
  <c r="P37" i="4"/>
  <c r="P48" i="4"/>
  <c r="P59" i="4"/>
  <c r="P25" i="4"/>
  <c r="P45" i="4"/>
  <c r="P24" i="4"/>
  <c r="P21" i="4"/>
  <c r="P49" i="4"/>
  <c r="P20" i="4"/>
  <c r="P31" i="4"/>
  <c r="P42" i="4"/>
  <c r="P53" i="4"/>
  <c r="P66" i="4"/>
  <c r="P64" i="4"/>
  <c r="P27" i="4"/>
  <c r="P43" i="4"/>
  <c r="P54" i="4"/>
  <c r="P26" i="4"/>
  <c r="P33" i="4"/>
  <c r="P44" i="4"/>
  <c r="P55" i="4"/>
  <c r="P68" i="4"/>
  <c r="P16" i="4"/>
  <c r="P65" i="4"/>
  <c r="P15" i="75"/>
  <c r="S15" i="75"/>
  <c r="P13" i="75"/>
  <c r="S13" i="75"/>
  <c r="P11" i="75"/>
  <c r="S11" i="75"/>
  <c r="S9" i="75"/>
  <c r="P9" i="75"/>
  <c r="J18" i="7"/>
  <c r="S18" i="7"/>
  <c r="P18" i="7"/>
  <c r="J20" i="7"/>
  <c r="S20" i="7"/>
  <c r="P20" i="7"/>
  <c r="J19" i="7"/>
  <c r="P19" i="7"/>
  <c r="S19" i="7"/>
  <c r="J17" i="7"/>
  <c r="P17" i="7"/>
  <c r="S17" i="7"/>
  <c r="J12" i="7"/>
  <c r="S12" i="7"/>
  <c r="P12" i="7"/>
  <c r="J14" i="7"/>
  <c r="P14" i="7"/>
  <c r="S14" i="7"/>
  <c r="J16" i="7"/>
  <c r="P16" i="7"/>
  <c r="S16" i="7"/>
  <c r="J13" i="7"/>
  <c r="P13" i="7"/>
  <c r="S13" i="7"/>
  <c r="J35" i="7"/>
  <c r="D28" i="6"/>
  <c r="D23" i="6"/>
  <c r="C27" i="6"/>
  <c r="D27" i="6" s="1"/>
  <c r="C25" i="6"/>
  <c r="D25" i="6" s="1"/>
  <c r="D61" i="8"/>
  <c r="I61" i="8" s="1"/>
  <c r="D60" i="8"/>
  <c r="D59" i="8"/>
  <c r="I59" i="8" s="1"/>
  <c r="D49" i="8"/>
  <c r="I49" i="8" s="1"/>
  <c r="D50" i="8"/>
  <c r="I50" i="8" s="1"/>
  <c r="D45" i="8"/>
  <c r="I45" i="8" s="1"/>
  <c r="AA50" i="4" l="1"/>
  <c r="X60" i="8"/>
  <c r="I60" i="8"/>
  <c r="AA28" i="4"/>
  <c r="H25" i="6"/>
  <c r="Q25" i="6"/>
  <c r="U25" i="6"/>
  <c r="N25" i="6"/>
  <c r="H27" i="6"/>
  <c r="N27" i="6"/>
  <c r="U27" i="6"/>
  <c r="Q27" i="6"/>
  <c r="H23" i="6"/>
  <c r="N23" i="6"/>
  <c r="U23" i="6"/>
  <c r="Q23" i="6"/>
  <c r="H28" i="6"/>
  <c r="U28" i="6"/>
  <c r="Q28" i="6"/>
  <c r="N28" i="6"/>
  <c r="P60" i="8"/>
  <c r="S60" i="8"/>
  <c r="X61" i="8"/>
  <c r="S61" i="8"/>
  <c r="P61" i="8"/>
  <c r="P59" i="8"/>
  <c r="X59" i="8"/>
  <c r="S59" i="8"/>
  <c r="D11" i="8"/>
  <c r="D13" i="8"/>
  <c r="D14" i="8"/>
  <c r="D15" i="8"/>
  <c r="D16" i="8"/>
  <c r="D17" i="8"/>
  <c r="D9" i="8"/>
  <c r="I15" i="8" l="1"/>
  <c r="S15" i="8"/>
  <c r="X15" i="8"/>
  <c r="P15" i="8"/>
  <c r="I14" i="8"/>
  <c r="P14" i="8"/>
  <c r="X14" i="8"/>
  <c r="S14" i="8"/>
  <c r="I13" i="8"/>
  <c r="S13" i="8"/>
  <c r="X13" i="8"/>
  <c r="P13" i="8"/>
  <c r="I11" i="8"/>
  <c r="S11" i="8"/>
  <c r="X11" i="8"/>
  <c r="P11" i="8"/>
  <c r="I9" i="8"/>
  <c r="P9" i="8"/>
  <c r="S9" i="8"/>
  <c r="X9" i="8"/>
  <c r="I17" i="8"/>
  <c r="X17" i="8"/>
  <c r="P17" i="8"/>
  <c r="S17" i="8"/>
  <c r="I16" i="8"/>
  <c r="P16" i="8"/>
  <c r="S16" i="8"/>
  <c r="X16" i="8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J27" i="1" s="1"/>
  <c r="E28" i="1"/>
  <c r="J28" i="1" s="1"/>
  <c r="E29" i="1"/>
  <c r="J29" i="1" s="1"/>
  <c r="E30" i="1"/>
  <c r="J30" i="1" s="1"/>
  <c r="E11" i="1"/>
  <c r="Z23" i="1" l="1"/>
  <c r="T23" i="1"/>
  <c r="Q23" i="1"/>
  <c r="Q14" i="1"/>
  <c r="T14" i="1"/>
  <c r="Z14" i="1"/>
  <c r="Q24" i="1"/>
  <c r="T24" i="1"/>
  <c r="Z24" i="1"/>
  <c r="T30" i="1"/>
  <c r="Z30" i="1"/>
  <c r="Q30" i="1"/>
  <c r="Z29" i="1"/>
  <c r="Q29" i="1"/>
  <c r="T29" i="1"/>
  <c r="Z21" i="1"/>
  <c r="Q21" i="1"/>
  <c r="T21" i="1"/>
  <c r="T28" i="1"/>
  <c r="Q28" i="1"/>
  <c r="Z28" i="1"/>
  <c r="T20" i="1"/>
  <c r="Z20" i="1"/>
  <c r="Q20" i="1"/>
  <c r="T12" i="1"/>
  <c r="Z12" i="1"/>
  <c r="Q12" i="1"/>
  <c r="T16" i="1"/>
  <c r="Z16" i="1"/>
  <c r="Q16" i="1"/>
  <c r="T11" i="1"/>
  <c r="Q11" i="1"/>
  <c r="Z11" i="1"/>
  <c r="Q15" i="1"/>
  <c r="T15" i="1"/>
  <c r="Z15" i="1"/>
  <c r="Q22" i="1"/>
  <c r="Z22" i="1"/>
  <c r="T22" i="1"/>
  <c r="Z13" i="1"/>
  <c r="Q13" i="1"/>
  <c r="T13" i="1"/>
  <c r="Q27" i="1"/>
  <c r="T27" i="1"/>
  <c r="Z27" i="1"/>
  <c r="T19" i="1"/>
  <c r="Q19" i="1"/>
  <c r="Z19" i="1"/>
  <c r="Z26" i="1"/>
  <c r="Q26" i="1"/>
  <c r="T26" i="1"/>
  <c r="T18" i="1"/>
  <c r="Z18" i="1"/>
  <c r="Q18" i="1"/>
  <c r="Z17" i="1"/>
  <c r="Q17" i="1"/>
  <c r="T17" i="1"/>
  <c r="Q25" i="1"/>
  <c r="Z25" i="1"/>
  <c r="T25" i="1"/>
  <c r="J14" i="1"/>
  <c r="J21" i="1"/>
  <c r="J20" i="1"/>
  <c r="J18" i="1"/>
  <c r="J26" i="1"/>
  <c r="J25" i="1"/>
  <c r="J24" i="1"/>
  <c r="J16" i="1"/>
  <c r="J22" i="1"/>
  <c r="J13" i="1"/>
  <c r="J12" i="1"/>
  <c r="J19" i="1"/>
  <c r="J17" i="1"/>
  <c r="J11" i="1"/>
  <c r="J23" i="1"/>
  <c r="J15" i="1"/>
  <c r="J32" i="2"/>
  <c r="J31" i="2"/>
  <c r="J30" i="2"/>
</calcChain>
</file>

<file path=xl/sharedStrings.xml><?xml version="1.0" encoding="utf-8"?>
<sst xmlns="http://schemas.openxmlformats.org/spreadsheetml/2006/main" count="1072" uniqueCount="135">
  <si>
    <t>Vision Ease 75 mm</t>
  </si>
  <si>
    <t xml:space="preserve">ST internacional </t>
  </si>
  <si>
    <t>Vixon Lens</t>
  </si>
  <si>
    <t>Fabricante</t>
  </si>
  <si>
    <t>Base/Marca</t>
  </si>
  <si>
    <t>Vision Ease 71 mm</t>
  </si>
  <si>
    <t xml:space="preserve">ST INTERNATIONAL </t>
  </si>
  <si>
    <t xml:space="preserve">Esilor </t>
  </si>
  <si>
    <t xml:space="preserve">Stock    Optilab </t>
  </si>
  <si>
    <t xml:space="preserve">Pedido Pares </t>
  </si>
  <si>
    <t xml:space="preserve">Stock optilab </t>
  </si>
  <si>
    <t>Color</t>
  </si>
  <si>
    <t>Policarbonato polarizado</t>
  </si>
  <si>
    <t xml:space="preserve">Base </t>
  </si>
  <si>
    <t>Gris</t>
  </si>
  <si>
    <t>Espejado plateado</t>
  </si>
  <si>
    <t>Café</t>
  </si>
  <si>
    <t>Espejado Dorado</t>
  </si>
  <si>
    <t>Verde</t>
  </si>
  <si>
    <t>Espejado azul</t>
  </si>
  <si>
    <t>Degradé gris</t>
  </si>
  <si>
    <t>Espejado verde</t>
  </si>
  <si>
    <t>Degradé Café</t>
  </si>
  <si>
    <t>Orgánico polarizado</t>
  </si>
  <si>
    <t>Stock OPTILAB</t>
  </si>
  <si>
    <t>Thin and Lite Fotocromatico Gris</t>
  </si>
  <si>
    <t>Seiko</t>
  </si>
  <si>
    <t>Thin and Lite Fotocromatico Café</t>
  </si>
  <si>
    <t xml:space="preserve">Hi Index 1.56 fotocromatico Café </t>
  </si>
  <si>
    <t>Espejado Rojo</t>
  </si>
  <si>
    <t>Stock Optilab</t>
  </si>
  <si>
    <t>Policarbonato blanco Blue Filter (en pares)</t>
  </si>
  <si>
    <t>Policarbonato Blanco (en pares)</t>
  </si>
  <si>
    <t>Organico Blanco (en pares)</t>
  </si>
  <si>
    <t>Policarbonato Transitions (en pares)</t>
  </si>
  <si>
    <t xml:space="preserve">GRIS </t>
  </si>
  <si>
    <t>CAFÉ</t>
  </si>
  <si>
    <t xml:space="preserve">VERDE </t>
  </si>
  <si>
    <t>Organico Fotocromatico (en pares)</t>
  </si>
  <si>
    <t>Thin and Lite Blanco (en pares)</t>
  </si>
  <si>
    <t>Super Thin and Lite Blanco (en pares)</t>
  </si>
  <si>
    <t xml:space="preserve">Shore </t>
  </si>
  <si>
    <t xml:space="preserve">VE Life RX </t>
  </si>
  <si>
    <t xml:space="preserve"> VE Photochromic</t>
  </si>
  <si>
    <t xml:space="preserve">Stock Optilab </t>
  </si>
  <si>
    <t xml:space="preserve">Policarbonato Fotocromático Gris </t>
  </si>
  <si>
    <t xml:space="preserve">Policarbonato Fotocromático Café </t>
  </si>
  <si>
    <t>Vixon</t>
  </si>
  <si>
    <t xml:space="preserve">Lens Choice </t>
  </si>
  <si>
    <t>Rotacion 6 meses</t>
  </si>
  <si>
    <t>rotacion 6 meses</t>
  </si>
  <si>
    <t>Rotacion Mensual</t>
  </si>
  <si>
    <t>Stock CDD</t>
  </si>
  <si>
    <t>Rotacion mensual</t>
  </si>
  <si>
    <t>rotacion mensual</t>
  </si>
  <si>
    <t>Stock  CDD</t>
  </si>
  <si>
    <t>Meses de Stock</t>
  </si>
  <si>
    <t>Meses de stock</t>
  </si>
  <si>
    <t>Como quedara CDD</t>
  </si>
  <si>
    <t>Propuesta de pedido</t>
  </si>
  <si>
    <t>Meses de stock despues de pedido</t>
  </si>
  <si>
    <t>Lo que llegara</t>
  </si>
  <si>
    <t>Base</t>
  </si>
  <si>
    <t>Lo que se enviara a Optilab</t>
  </si>
  <si>
    <t>Como quedara Optilab</t>
  </si>
  <si>
    <t>Optilab</t>
  </si>
  <si>
    <t>CDD</t>
  </si>
  <si>
    <t>Meses de stock Como quedaria CDD</t>
  </si>
  <si>
    <t>Meses de stock despues de pedido Optilab</t>
  </si>
  <si>
    <t xml:space="preserve">BASE/GRIS </t>
  </si>
  <si>
    <t>BASE/AZUL</t>
  </si>
  <si>
    <t xml:space="preserve">BASE/VIOLETA </t>
  </si>
  <si>
    <t>BASE/RUBY</t>
  </si>
  <si>
    <t>S/R</t>
  </si>
  <si>
    <t>Shore Sun</t>
  </si>
  <si>
    <t>Vixon Spin Gt Cromic</t>
  </si>
  <si>
    <t>Base/ Gris</t>
  </si>
  <si>
    <t>NUEVO!</t>
  </si>
  <si>
    <t>Lo que llego</t>
  </si>
  <si>
    <t>Meses de stock CDD + Optilab</t>
  </si>
  <si>
    <t>Meses de stock despues de envio Optilab</t>
  </si>
  <si>
    <t>Como quedara CDD despues de envio</t>
  </si>
  <si>
    <t>Como quedara Optilab despues de envio</t>
  </si>
  <si>
    <t>OPTILAB</t>
  </si>
  <si>
    <t>Como quedara Optilab              despues de envio</t>
  </si>
  <si>
    <t>Como quedara CDD                                  despues de envio</t>
  </si>
  <si>
    <t>VIXON</t>
  </si>
  <si>
    <t>Lens choice</t>
  </si>
  <si>
    <t>Shore sun</t>
  </si>
  <si>
    <t>MERMAS</t>
  </si>
  <si>
    <t>% de mermas</t>
  </si>
  <si>
    <t>0.5XTRA</t>
  </si>
  <si>
    <t>ORGANICO DRIVE WEAR</t>
  </si>
  <si>
    <t xml:space="preserve">DRIVEWEAR </t>
  </si>
  <si>
    <t>POLICARBONATO FOTOCROMATICO VERDE</t>
  </si>
  <si>
    <t>AZUL</t>
  </si>
  <si>
    <t>POLICARBONATO FOTOCROMATICO NARANJA</t>
  </si>
  <si>
    <t xml:space="preserve">VIOLETA </t>
  </si>
  <si>
    <t>POLICARBONATO FOTOCROMATICO ROSADO</t>
  </si>
  <si>
    <t>POLICARBONATO FOTOCROMATICO AZUL</t>
  </si>
  <si>
    <t>ROSA</t>
  </si>
  <si>
    <t>POLICARBONATO FOTOCROMATICO MORADO</t>
  </si>
  <si>
    <t xml:space="preserve">NARANJA </t>
  </si>
  <si>
    <t>Rotacion 6 meses           (Lens Choice)</t>
  </si>
  <si>
    <t>Rotacion Mensual      (Lens choice)</t>
  </si>
  <si>
    <t>Meses de stock despues de Envio</t>
  </si>
  <si>
    <t>Meses de stock despues de envio a Optilab</t>
  </si>
  <si>
    <t>Meses de stock despues de envio</t>
  </si>
  <si>
    <t>Lo que llegara (pedido enero)</t>
  </si>
  <si>
    <t>Lo que llegara (pedido diciembre)</t>
  </si>
  <si>
    <t>Lo que llego (pedido diciembre)</t>
  </si>
  <si>
    <t>Lo que llego (pedido enero)</t>
  </si>
  <si>
    <t>Solar Active Colors Hi Index 1.56 Majestic Fotocromatico  (en pares)</t>
  </si>
  <si>
    <t>Antes</t>
  </si>
  <si>
    <t>Rotacion Transitions (3 meses)</t>
  </si>
  <si>
    <t>Ahora</t>
  </si>
  <si>
    <t>Rotacion 6 meses (Unidades)</t>
  </si>
  <si>
    <t>Organico Fotocromatico Gris con AR (en pares)</t>
  </si>
  <si>
    <t>Organico Fotocromatico Gris con AR AZUL (en pares)</t>
  </si>
  <si>
    <t xml:space="preserve">Policarbonato Antireflejo (en pares) </t>
  </si>
  <si>
    <t>Policarbonato Blanco Ar Verde</t>
  </si>
  <si>
    <t>Policarbonato Blue con Ar Azul</t>
  </si>
  <si>
    <t>Thin and Lite con Ar</t>
  </si>
  <si>
    <t>Policarbonato Fotocromático Gris con AR Azul</t>
  </si>
  <si>
    <t>Meses de stock despues de lo que llego</t>
  </si>
  <si>
    <t>SALIDAS ENE-FEB</t>
  </si>
  <si>
    <t>ENERO</t>
  </si>
  <si>
    <t>FEBRERO</t>
  </si>
  <si>
    <t>TOTAL PARES</t>
  </si>
  <si>
    <t>Policarbonato fotocromatico gris (pares)</t>
  </si>
  <si>
    <t>Meses de stock actual CDD + Optilab</t>
  </si>
  <si>
    <t>Meses de stock con lo que llegara CDD + Optilab</t>
  </si>
  <si>
    <t>VIXON - GT CHROMIX COLORS PHOTO - 1.56  (en pares)</t>
  </si>
  <si>
    <t>BROWN</t>
  </si>
  <si>
    <t>Propuesta de pedido VIXON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</si>
</sst>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Montserrat ExtraLight"/>
    </font>
    <font>
      <b/>
      <sz val="11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9A4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46D87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81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2" fontId="8" fillId="2" borderId="6" xfId="2" applyNumberFormat="1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2" fontId="8" fillId="3" borderId="6" xfId="2" applyNumberFormat="1" applyFont="1" applyFill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2" fontId="8" fillId="4" borderId="6" xfId="2" applyNumberFormat="1" applyFont="1" applyFill="1" applyBorder="1" applyAlignment="1">
      <alignment horizontal="center" vertical="center"/>
    </xf>
    <xf numFmtId="2" fontId="8" fillId="3" borderId="8" xfId="2" applyNumberFormat="1" applyFont="1" applyFill="1" applyBorder="1" applyAlignment="1">
      <alignment horizontal="center" vertical="center"/>
    </xf>
    <xf numFmtId="2" fontId="8" fillId="7" borderId="6" xfId="2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2" fontId="12" fillId="2" borderId="6" xfId="2" applyNumberFormat="1" applyFont="1" applyFill="1" applyBorder="1" applyAlignment="1">
      <alignment horizontal="center" vertical="center"/>
    </xf>
    <xf numFmtId="0" fontId="13" fillId="7" borderId="6" xfId="2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2" fontId="12" fillId="7" borderId="6" xfId="2" applyNumberFormat="1" applyFont="1" applyFill="1" applyBorder="1" applyAlignment="1">
      <alignment horizontal="center" vertical="center"/>
    </xf>
    <xf numFmtId="2" fontId="12" fillId="9" borderId="6" xfId="2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2" fontId="12" fillId="8" borderId="6" xfId="2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2" fontId="3" fillId="8" borderId="6" xfId="0" applyNumberFormat="1" applyFont="1" applyFill="1" applyBorder="1" applyAlignment="1">
      <alignment horizontal="center" vertical="center"/>
    </xf>
    <xf numFmtId="1" fontId="3" fillId="7" borderId="6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0" xfId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2" applyFont="1" applyBorder="1" applyAlignment="1">
      <alignment horizontal="center" vertical="center"/>
    </xf>
    <xf numFmtId="2" fontId="8" fillId="7" borderId="0" xfId="2" applyNumberFormat="1" applyFont="1" applyFill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6" fillId="22" borderId="33" xfId="0" applyFont="1" applyFill="1" applyBorder="1" applyAlignment="1">
      <alignment horizontal="center" vertical="center"/>
    </xf>
    <xf numFmtId="0" fontId="6" fillId="19" borderId="33" xfId="0" applyFont="1" applyFill="1" applyBorder="1" applyAlignment="1">
      <alignment horizontal="center" vertical="center"/>
    </xf>
    <xf numFmtId="0" fontId="3" fillId="21" borderId="33" xfId="0" applyFont="1" applyFill="1" applyBorder="1" applyAlignment="1">
      <alignment horizontal="center" vertical="center"/>
    </xf>
    <xf numFmtId="0" fontId="6" fillId="23" borderId="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3" borderId="6" xfId="0" applyFont="1" applyFill="1" applyBorder="1" applyAlignment="1">
      <alignment horizontal="center" vertical="center"/>
    </xf>
    <xf numFmtId="0" fontId="6" fillId="25" borderId="6" xfId="0" applyFont="1" applyFill="1" applyBorder="1" applyAlignment="1">
      <alignment horizontal="center" vertical="center" wrapText="1"/>
    </xf>
    <xf numFmtId="0" fontId="6" fillId="24" borderId="6" xfId="0" applyFont="1" applyFill="1" applyBorder="1" applyAlignment="1">
      <alignment horizontal="center" vertical="center" wrapText="1"/>
    </xf>
    <xf numFmtId="0" fontId="3" fillId="26" borderId="4" xfId="0" applyFont="1" applyFill="1" applyBorder="1" applyAlignment="1">
      <alignment horizontal="center" vertical="center"/>
    </xf>
    <xf numFmtId="164" fontId="3" fillId="7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164" fontId="10" fillId="0" borderId="6" xfId="2" applyNumberFormat="1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1" fontId="3" fillId="7" borderId="39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164" fontId="14" fillId="0" borderId="6" xfId="2" applyNumberFormat="1" applyFont="1" applyBorder="1" applyAlignment="1">
      <alignment horizontal="center" vertical="center"/>
    </xf>
    <xf numFmtId="0" fontId="6" fillId="23" borderId="24" xfId="0" applyFont="1" applyFill="1" applyBorder="1" applyAlignment="1">
      <alignment horizontal="center" vertical="center" wrapText="1"/>
    </xf>
    <xf numFmtId="164" fontId="14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" fontId="3" fillId="7" borderId="10" xfId="0" applyNumberFormat="1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164" fontId="14" fillId="0" borderId="10" xfId="2" applyNumberFormat="1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2" fontId="8" fillId="4" borderId="10" xfId="2" applyNumberFormat="1" applyFont="1" applyFill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1" fontId="10" fillId="0" borderId="6" xfId="2" applyNumberFormat="1" applyFont="1" applyBorder="1" applyAlignment="1">
      <alignment horizontal="center" vertical="center"/>
    </xf>
    <xf numFmtId="0" fontId="19" fillId="2" borderId="6" xfId="2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6" fillId="0" borderId="0" xfId="1" applyFont="1" applyAlignment="1">
      <alignment horizontal="center" vertical="center"/>
    </xf>
    <xf numFmtId="0" fontId="8" fillId="2" borderId="6" xfId="2" applyFont="1" applyFill="1" applyBorder="1" applyAlignment="1">
      <alignment horizontal="center" vertical="center" wrapText="1"/>
    </xf>
    <xf numFmtId="0" fontId="8" fillId="28" borderId="6" xfId="2" applyFont="1" applyFill="1" applyBorder="1" applyAlignment="1">
      <alignment horizontal="center" vertical="center" wrapText="1"/>
    </xf>
    <xf numFmtId="0" fontId="19" fillId="27" borderId="6" xfId="2" applyFont="1" applyFill="1" applyBorder="1" applyAlignment="1">
      <alignment horizontal="center" vertical="center" wrapText="1"/>
    </xf>
    <xf numFmtId="0" fontId="19" fillId="18" borderId="6" xfId="2" applyFont="1" applyFill="1" applyBorder="1" applyAlignment="1">
      <alignment horizontal="center" vertical="center" wrapText="1"/>
    </xf>
    <xf numFmtId="164" fontId="10" fillId="0" borderId="0" xfId="2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43" xfId="0" applyBorder="1"/>
    <xf numFmtId="0" fontId="3" fillId="0" borderId="44" xfId="0" applyFont="1" applyBorder="1" applyAlignment="1">
      <alignment horizontal="center" vertical="center"/>
    </xf>
    <xf numFmtId="0" fontId="0" fillId="0" borderId="45" xfId="0" applyBorder="1"/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48" xfId="0" applyBorder="1"/>
    <xf numFmtId="164" fontId="10" fillId="7" borderId="6" xfId="2" applyNumberFormat="1" applyFont="1" applyFill="1" applyBorder="1" applyAlignment="1">
      <alignment horizontal="center" vertical="center"/>
    </xf>
    <xf numFmtId="0" fontId="9" fillId="28" borderId="6" xfId="2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9" fillId="29" borderId="40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6" fillId="27" borderId="40" xfId="0" applyFont="1" applyFill="1" applyBorder="1" applyAlignment="1">
      <alignment horizontal="center" vertical="center" wrapText="1"/>
    </xf>
    <xf numFmtId="0" fontId="9" fillId="6" borderId="40" xfId="0" applyFont="1" applyFill="1" applyBorder="1" applyAlignment="1">
      <alignment horizontal="center" vertical="center" wrapText="1"/>
    </xf>
    <xf numFmtId="0" fontId="8" fillId="2" borderId="40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 vertical="center" wrapText="1"/>
    </xf>
    <xf numFmtId="0" fontId="6" fillId="31" borderId="40" xfId="0" applyFont="1" applyFill="1" applyBorder="1" applyAlignment="1">
      <alignment horizontal="center" vertical="center" wrapText="1"/>
    </xf>
    <xf numFmtId="0" fontId="6" fillId="32" borderId="24" xfId="0" applyFont="1" applyFill="1" applyBorder="1" applyAlignment="1">
      <alignment horizontal="center" vertical="center" wrapText="1"/>
    </xf>
    <xf numFmtId="0" fontId="0" fillId="0" borderId="41" xfId="0" applyBorder="1"/>
    <xf numFmtId="0" fontId="5" fillId="0" borderId="42" xfId="1" applyFont="1" applyBorder="1" applyAlignment="1">
      <alignment horizontal="center" vertical="center"/>
    </xf>
    <xf numFmtId="0" fontId="13" fillId="0" borderId="42" xfId="2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0" fillId="0" borderId="44" xfId="0" applyBorder="1"/>
    <xf numFmtId="164" fontId="14" fillId="0" borderId="45" xfId="0" applyNumberFormat="1" applyFont="1" applyBorder="1" applyAlignment="1">
      <alignment horizontal="center" vertical="center"/>
    </xf>
    <xf numFmtId="0" fontId="0" fillId="0" borderId="46" xfId="0" applyBorder="1"/>
    <xf numFmtId="0" fontId="3" fillId="0" borderId="48" xfId="0" applyFont="1" applyBorder="1" applyAlignment="1">
      <alignment horizontal="center" vertical="center"/>
    </xf>
    <xf numFmtId="0" fontId="0" fillId="0" borderId="42" xfId="0" applyBorder="1"/>
    <xf numFmtId="0" fontId="3" fillId="7" borderId="44" xfId="0" applyFont="1" applyFill="1" applyBorder="1" applyAlignment="1">
      <alignment horizontal="center" vertical="center"/>
    </xf>
    <xf numFmtId="0" fontId="0" fillId="0" borderId="47" xfId="0" applyBorder="1"/>
    <xf numFmtId="0" fontId="23" fillId="30" borderId="40" xfId="0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 wrapText="1"/>
    </xf>
    <xf numFmtId="164" fontId="10" fillId="0" borderId="45" xfId="2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64" fontId="3" fillId="0" borderId="49" xfId="0" applyNumberFormat="1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 wrapText="1"/>
    </xf>
    <xf numFmtId="0" fontId="0" fillId="0" borderId="37" xfId="0" applyBorder="1"/>
    <xf numFmtId="0" fontId="3" fillId="2" borderId="6" xfId="0" applyFont="1" applyFill="1" applyBorder="1" applyAlignment="1">
      <alignment horizontal="center" vertical="center" wrapText="1"/>
    </xf>
    <xf numFmtId="0" fontId="6" fillId="31" borderId="6" xfId="0" applyFont="1" applyFill="1" applyBorder="1" applyAlignment="1">
      <alignment horizontal="center" vertical="center" wrapText="1"/>
    </xf>
    <xf numFmtId="0" fontId="6" fillId="27" borderId="6" xfId="0" applyFont="1" applyFill="1" applyBorder="1" applyAlignment="1">
      <alignment horizontal="center" vertical="center" wrapText="1"/>
    </xf>
    <xf numFmtId="0" fontId="6" fillId="32" borderId="6" xfId="0" applyFont="1" applyFill="1" applyBorder="1" applyAlignment="1">
      <alignment horizontal="center" vertical="center" wrapText="1"/>
    </xf>
    <xf numFmtId="0" fontId="12" fillId="33" borderId="10" xfId="2" applyFont="1" applyFill="1" applyBorder="1" applyAlignment="1">
      <alignment horizontal="center" vertical="center"/>
    </xf>
    <xf numFmtId="0" fontId="6" fillId="24" borderId="6" xfId="0" applyFont="1" applyFill="1" applyBorder="1" applyAlignment="1">
      <alignment horizontal="center" vertical="center"/>
    </xf>
    <xf numFmtId="164" fontId="3" fillId="7" borderId="10" xfId="0" applyNumberFormat="1" applyFont="1" applyFill="1" applyBorder="1" applyAlignment="1">
      <alignment horizontal="center" vertical="center"/>
    </xf>
    <xf numFmtId="164" fontId="10" fillId="0" borderId="10" xfId="2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21" fillId="29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6" fillId="31" borderId="53" xfId="0" applyFont="1" applyFill="1" applyBorder="1" applyAlignment="1">
      <alignment horizontal="center" vertical="center" wrapText="1"/>
    </xf>
    <xf numFmtId="0" fontId="6" fillId="27" borderId="53" xfId="0" applyFont="1" applyFill="1" applyBorder="1" applyAlignment="1">
      <alignment horizontal="center" vertical="center" wrapText="1"/>
    </xf>
    <xf numFmtId="1" fontId="10" fillId="0" borderId="10" xfId="2" applyNumberFormat="1" applyFont="1" applyBorder="1" applyAlignment="1">
      <alignment horizontal="center" vertical="center"/>
    </xf>
    <xf numFmtId="2" fontId="3" fillId="35" borderId="6" xfId="0" applyNumberFormat="1" applyFont="1" applyFill="1" applyBorder="1" applyAlignment="1">
      <alignment horizontal="center" vertical="center"/>
    </xf>
    <xf numFmtId="2" fontId="3" fillId="35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/>
    </xf>
    <xf numFmtId="0" fontId="9" fillId="29" borderId="24" xfId="0" applyFont="1" applyFill="1" applyBorder="1" applyAlignment="1">
      <alignment horizontal="center" vertical="center" wrapText="1"/>
    </xf>
    <xf numFmtId="0" fontId="3" fillId="31" borderId="24" xfId="0" applyFont="1" applyFill="1" applyBorder="1" applyAlignment="1">
      <alignment horizontal="center" vertical="center" wrapText="1"/>
    </xf>
    <xf numFmtId="0" fontId="3" fillId="20" borderId="2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9" fillId="29" borderId="34" xfId="0" applyFont="1" applyFill="1" applyBorder="1" applyAlignment="1">
      <alignment horizontal="center" vertical="center" wrapText="1"/>
    </xf>
    <xf numFmtId="0" fontId="3" fillId="31" borderId="34" xfId="0" applyFont="1" applyFill="1" applyBorder="1" applyAlignment="1">
      <alignment horizontal="center" vertical="center" wrapText="1"/>
    </xf>
    <xf numFmtId="0" fontId="3" fillId="20" borderId="34" xfId="0" applyFont="1" applyFill="1" applyBorder="1" applyAlignment="1">
      <alignment horizontal="center" vertical="center" wrapText="1"/>
    </xf>
    <xf numFmtId="0" fontId="6" fillId="31" borderId="48" xfId="0" applyFont="1" applyFill="1" applyBorder="1" applyAlignment="1">
      <alignment horizontal="center" vertical="center" wrapText="1"/>
    </xf>
    <xf numFmtId="0" fontId="26" fillId="13" borderId="12" xfId="0" applyFont="1" applyFill="1" applyBorder="1" applyAlignment="1">
      <alignment vertical="center"/>
    </xf>
    <xf numFmtId="0" fontId="23" fillId="9" borderId="4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0" fontId="23" fillId="9" borderId="12" xfId="0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36" borderId="6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37" borderId="10" xfId="0" applyNumberFormat="1" applyFont="1" applyFill="1" applyBorder="1" applyAlignment="1">
      <alignment horizontal="center" vertical="center"/>
    </xf>
    <xf numFmtId="2" fontId="3" fillId="37" borderId="6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1" fontId="3" fillId="7" borderId="7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" fontId="3" fillId="0" borderId="39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6" fillId="27" borderId="50" xfId="0" applyFont="1" applyFill="1" applyBorder="1" applyAlignment="1">
      <alignment horizontal="center" vertical="center" wrapText="1"/>
    </xf>
    <xf numFmtId="0" fontId="6" fillId="31" borderId="50" xfId="0" applyFont="1" applyFill="1" applyBorder="1" applyAlignment="1">
      <alignment horizontal="center" vertical="center" wrapText="1"/>
    </xf>
    <xf numFmtId="0" fontId="6" fillId="32" borderId="25" xfId="0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23" fillId="9" borderId="56" xfId="0" applyFont="1" applyFill="1" applyBorder="1" applyAlignment="1">
      <alignment horizontal="center" vertical="center"/>
    </xf>
    <xf numFmtId="0" fontId="8" fillId="4" borderId="6" xfId="2" applyFont="1" applyFill="1" applyBorder="1" applyAlignment="1">
      <alignment horizontal="center" vertical="center" wrapText="1"/>
    </xf>
    <xf numFmtId="0" fontId="8" fillId="8" borderId="6" xfId="2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8" fillId="4" borderId="24" xfId="2" applyFont="1" applyFill="1" applyBorder="1" applyAlignment="1">
      <alignment horizontal="center" vertical="center" wrapText="1"/>
    </xf>
    <xf numFmtId="0" fontId="6" fillId="22" borderId="6" xfId="0" applyFont="1" applyFill="1" applyBorder="1" applyAlignment="1">
      <alignment horizontal="center" vertical="center" wrapText="1"/>
    </xf>
    <xf numFmtId="0" fontId="6" fillId="22" borderId="2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0" xfId="0" applyFont="1"/>
    <xf numFmtId="2" fontId="2" fillId="0" borderId="14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164" fontId="10" fillId="0" borderId="20" xfId="2" applyNumberFormat="1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164" fontId="10" fillId="0" borderId="18" xfId="2" applyNumberFormat="1" applyFont="1" applyBorder="1" applyAlignment="1">
      <alignment horizontal="center" vertical="center"/>
    </xf>
    <xf numFmtId="1" fontId="10" fillId="0" borderId="14" xfId="2" applyNumberFormat="1" applyFont="1" applyBorder="1" applyAlignment="1">
      <alignment horizontal="center" vertical="center"/>
    </xf>
    <xf numFmtId="1" fontId="10" fillId="0" borderId="17" xfId="2" applyNumberFormat="1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2" fontId="2" fillId="27" borderId="57" xfId="0" applyNumberFormat="1" applyFont="1" applyFill="1" applyBorder="1" applyAlignment="1">
      <alignment horizontal="center" vertical="center"/>
    </xf>
    <xf numFmtId="2" fontId="2" fillId="0" borderId="57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1" fontId="10" fillId="0" borderId="15" xfId="2" applyNumberFormat="1" applyFont="1" applyBorder="1" applyAlignment="1">
      <alignment horizontal="center" vertical="center"/>
    </xf>
    <xf numFmtId="1" fontId="10" fillId="0" borderId="20" xfId="2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6" fillId="32" borderId="34" xfId="0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center" vertical="center"/>
    </xf>
    <xf numFmtId="0" fontId="3" fillId="38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2" borderId="25" xfId="0" applyFont="1" applyFill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2" borderId="31" xfId="0" applyFont="1" applyFill="1" applyBorder="1" applyAlignment="1">
      <alignment horizontal="center" vertical="center"/>
    </xf>
    <xf numFmtId="1" fontId="10" fillId="0" borderId="2" xfId="2" applyNumberFormat="1" applyFont="1" applyBorder="1" applyAlignment="1">
      <alignment horizontal="center" vertical="center"/>
    </xf>
    <xf numFmtId="1" fontId="10" fillId="0" borderId="3" xfId="2" applyNumberFormat="1" applyFont="1" applyBorder="1" applyAlignment="1">
      <alignment horizontal="center" vertical="center"/>
    </xf>
    <xf numFmtId="1" fontId="10" fillId="0" borderId="1" xfId="2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5" xfId="0" applyNumberFormat="1" applyBorder="1" applyAlignment="1">
      <alignment vertical="center"/>
    </xf>
    <xf numFmtId="1" fontId="0" fillId="0" borderId="29" xfId="0" applyNumberForma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25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60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21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39" borderId="6" xfId="0" applyFont="1" applyFill="1" applyBorder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6" fillId="40" borderId="6" xfId="0" applyFont="1" applyFill="1" applyBorder="1" applyAlignment="1">
      <alignment horizontal="center" vertical="center"/>
    </xf>
    <xf numFmtId="0" fontId="6" fillId="41" borderId="6" xfId="0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/>
    </xf>
    <xf numFmtId="0" fontId="6" fillId="31" borderId="24" xfId="0" applyFont="1" applyFill="1" applyBorder="1" applyAlignment="1">
      <alignment horizontal="center" vertical="center" wrapText="1"/>
    </xf>
    <xf numFmtId="0" fontId="10" fillId="0" borderId="57" xfId="2" applyFont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2" fontId="0" fillId="38" borderId="6" xfId="0" applyNumberFormat="1" applyFill="1" applyBorder="1" applyAlignment="1">
      <alignment horizontal="center" vertical="center"/>
    </xf>
    <xf numFmtId="164" fontId="0" fillId="38" borderId="6" xfId="0" applyNumberForma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 wrapText="1"/>
    </xf>
    <xf numFmtId="0" fontId="8" fillId="4" borderId="34" xfId="2" applyFont="1" applyFill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1" fontId="3" fillId="7" borderId="57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6" fillId="0" borderId="63" xfId="0" applyNumberFormat="1" applyFont="1" applyBorder="1" applyAlignment="1">
      <alignment horizontal="center" vertical="center"/>
    </xf>
    <xf numFmtId="0" fontId="6" fillId="27" borderId="24" xfId="0" applyFont="1" applyFill="1" applyBorder="1" applyAlignment="1">
      <alignment horizontal="center" vertical="center" wrapText="1"/>
    </xf>
    <xf numFmtId="0" fontId="6" fillId="14" borderId="24" xfId="0" applyFont="1" applyFill="1" applyBorder="1" applyAlignment="1">
      <alignment horizontal="center" vertical="center" wrapText="1"/>
    </xf>
    <xf numFmtId="0" fontId="3" fillId="20" borderId="6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28" fillId="0" borderId="0" xfId="0" applyFont="1"/>
    <xf numFmtId="2" fontId="28" fillId="8" borderId="6" xfId="0" applyNumberFormat="1" applyFont="1" applyFill="1" applyBorder="1" applyAlignment="1">
      <alignment horizontal="center" vertical="center"/>
    </xf>
    <xf numFmtId="1" fontId="28" fillId="7" borderId="6" xfId="0" applyNumberFormat="1" applyFont="1" applyFill="1" applyBorder="1" applyAlignment="1">
      <alignment horizontal="center" vertical="center"/>
    </xf>
    <xf numFmtId="0" fontId="29" fillId="0" borderId="6" xfId="2" applyFont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28" fillId="0" borderId="10" xfId="0" applyNumberFormat="1" applyFont="1" applyBorder="1" applyAlignment="1">
      <alignment horizontal="center" vertical="center"/>
    </xf>
    <xf numFmtId="164" fontId="28" fillId="0" borderId="6" xfId="0" applyNumberFormat="1" applyFont="1" applyBorder="1" applyAlignment="1">
      <alignment horizontal="center" vertical="center"/>
    </xf>
    <xf numFmtId="2" fontId="28" fillId="2" borderId="6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2" fontId="18" fillId="45" borderId="10" xfId="2" applyNumberFormat="1" applyFont="1" applyFill="1" applyBorder="1" applyAlignment="1">
      <alignment horizontal="center" vertical="center"/>
    </xf>
    <xf numFmtId="0" fontId="33" fillId="0" borderId="6" xfId="2" applyFont="1" applyBorder="1" applyAlignment="1">
      <alignment horizontal="center" vertical="center"/>
    </xf>
    <xf numFmtId="0" fontId="34" fillId="0" borderId="10" xfId="2" applyFont="1" applyBorder="1" applyAlignment="1">
      <alignment horizontal="center" vertical="center"/>
    </xf>
    <xf numFmtId="0" fontId="29" fillId="0" borderId="10" xfId="2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1" fontId="28" fillId="0" borderId="6" xfId="0" applyNumberFormat="1" applyFont="1" applyBorder="1" applyAlignment="1">
      <alignment horizontal="center" vertical="center"/>
    </xf>
    <xf numFmtId="2" fontId="18" fillId="45" borderId="6" xfId="2" applyNumberFormat="1" applyFont="1" applyFill="1" applyBorder="1" applyAlignment="1">
      <alignment horizontal="center" vertical="center"/>
    </xf>
    <xf numFmtId="0" fontId="34" fillId="0" borderId="6" xfId="2" applyFont="1" applyBorder="1" applyAlignment="1">
      <alignment horizontal="center" vertical="center"/>
    </xf>
    <xf numFmtId="2" fontId="3" fillId="34" borderId="6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6" fillId="0" borderId="6" xfId="0" applyFont="1" applyBorder="1"/>
    <xf numFmtId="0" fontId="0" fillId="0" borderId="6" xfId="0" applyBorder="1"/>
    <xf numFmtId="0" fontId="3" fillId="8" borderId="6" xfId="0" applyFont="1" applyFill="1" applyBorder="1" applyAlignment="1">
      <alignment horizontal="center" vertical="center"/>
    </xf>
    <xf numFmtId="0" fontId="6" fillId="41" borderId="2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6" fillId="0" borderId="40" xfId="1" applyFont="1" applyBorder="1" applyAlignment="1">
      <alignment horizontal="center" vertical="center"/>
    </xf>
    <xf numFmtId="0" fontId="23" fillId="30" borderId="50" xfId="0" applyFont="1" applyFill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16" fillId="0" borderId="12" xfId="1" applyFont="1" applyBorder="1" applyAlignment="1">
      <alignment horizontal="center" vertical="center"/>
    </xf>
    <xf numFmtId="0" fontId="23" fillId="30" borderId="40" xfId="0" applyFont="1" applyFill="1" applyBorder="1" applyAlignment="1">
      <alignment horizontal="center" vertical="center"/>
    </xf>
    <xf numFmtId="0" fontId="31" fillId="46" borderId="24" xfId="0" applyFont="1" applyFill="1" applyBorder="1" applyAlignment="1">
      <alignment horizontal="center" vertical="center"/>
    </xf>
    <xf numFmtId="0" fontId="23" fillId="30" borderId="51" xfId="0" applyFont="1" applyFill="1" applyBorder="1" applyAlignment="1">
      <alignment horizontal="center" vertical="center"/>
    </xf>
    <xf numFmtId="0" fontId="23" fillId="30" borderId="52" xfId="0" applyFont="1" applyFill="1" applyBorder="1" applyAlignment="1">
      <alignment horizontal="center" vertical="center"/>
    </xf>
    <xf numFmtId="0" fontId="23" fillId="30" borderId="53" xfId="0" applyFont="1" applyFill="1" applyBorder="1" applyAlignment="1">
      <alignment horizontal="center" vertical="center"/>
    </xf>
    <xf numFmtId="0" fontId="23" fillId="30" borderId="41" xfId="0" applyFont="1" applyFill="1" applyBorder="1" applyAlignment="1">
      <alignment horizontal="center" vertical="center"/>
    </xf>
    <xf numFmtId="0" fontId="23" fillId="30" borderId="43" xfId="0" applyFont="1" applyFill="1" applyBorder="1" applyAlignment="1">
      <alignment horizontal="center" vertical="center"/>
    </xf>
    <xf numFmtId="0" fontId="31" fillId="44" borderId="24" xfId="0" applyFont="1" applyFill="1" applyBorder="1" applyAlignment="1">
      <alignment horizontal="center" vertical="center"/>
    </xf>
    <xf numFmtId="0" fontId="15" fillId="43" borderId="24" xfId="0" applyFont="1" applyFill="1" applyBorder="1" applyAlignment="1">
      <alignment horizontal="center" vertical="center"/>
    </xf>
    <xf numFmtId="0" fontId="32" fillId="9" borderId="4" xfId="0" applyFont="1" applyFill="1" applyBorder="1" applyAlignment="1">
      <alignment horizontal="center" vertical="center"/>
    </xf>
    <xf numFmtId="0" fontId="32" fillId="9" borderId="5" xfId="0" applyFont="1" applyFill="1" applyBorder="1" applyAlignment="1">
      <alignment horizontal="center" vertical="center"/>
    </xf>
    <xf numFmtId="0" fontId="32" fillId="9" borderId="1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5" fillId="27" borderId="4" xfId="0" applyFont="1" applyFill="1" applyBorder="1" applyAlignment="1">
      <alignment horizontal="center" vertical="center" wrapText="1"/>
    </xf>
    <xf numFmtId="0" fontId="25" fillId="27" borderId="5" xfId="0" applyFont="1" applyFill="1" applyBorder="1" applyAlignment="1">
      <alignment horizontal="center" vertical="center" wrapText="1"/>
    </xf>
    <xf numFmtId="0" fontId="25" fillId="27" borderId="12" xfId="0" applyFont="1" applyFill="1" applyBorder="1" applyAlignment="1">
      <alignment horizontal="center" vertical="center" wrapText="1"/>
    </xf>
    <xf numFmtId="0" fontId="25" fillId="37" borderId="4" xfId="0" applyFont="1" applyFill="1" applyBorder="1" applyAlignment="1">
      <alignment horizontal="center" vertical="center" wrapText="1"/>
    </xf>
    <xf numFmtId="0" fontId="25" fillId="37" borderId="5" xfId="0" applyFont="1" applyFill="1" applyBorder="1" applyAlignment="1">
      <alignment horizontal="center" vertical="center" wrapText="1"/>
    </xf>
    <xf numFmtId="0" fontId="25" fillId="37" borderId="12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25" fillId="34" borderId="24" xfId="0" applyFont="1" applyFill="1" applyBorder="1" applyAlignment="1">
      <alignment horizontal="center" vertical="center" wrapText="1"/>
    </xf>
    <xf numFmtId="0" fontId="17" fillId="4" borderId="24" xfId="0" applyFont="1" applyFill="1" applyBorder="1" applyAlignment="1">
      <alignment horizontal="center" vertical="center"/>
    </xf>
    <xf numFmtId="0" fontId="15" fillId="23" borderId="24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0" fontId="18" fillId="19" borderId="5" xfId="0" applyFont="1" applyFill="1" applyBorder="1" applyAlignment="1">
      <alignment horizontal="center" vertical="center"/>
    </xf>
    <xf numFmtId="0" fontId="18" fillId="19" borderId="12" xfId="0" applyFont="1" applyFill="1" applyBorder="1" applyAlignment="1">
      <alignment horizontal="center" vertical="center"/>
    </xf>
    <xf numFmtId="0" fontId="24" fillId="42" borderId="4" xfId="0" applyFont="1" applyFill="1" applyBorder="1" applyAlignment="1">
      <alignment horizontal="center" vertical="center"/>
    </xf>
    <xf numFmtId="0" fontId="24" fillId="42" borderId="5" xfId="0" applyFont="1" applyFill="1" applyBorder="1" applyAlignment="1">
      <alignment horizontal="center" vertical="center"/>
    </xf>
    <xf numFmtId="0" fontId="24" fillId="42" borderId="12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26" fillId="13" borderId="5" xfId="0" applyFont="1" applyFill="1" applyBorder="1" applyAlignment="1">
      <alignment horizontal="center" vertical="center"/>
    </xf>
    <xf numFmtId="0" fontId="15" fillId="23" borderId="4" xfId="0" applyFont="1" applyFill="1" applyBorder="1" applyAlignment="1">
      <alignment horizontal="center"/>
    </xf>
    <xf numFmtId="0" fontId="15" fillId="23" borderId="5" xfId="0" applyFont="1" applyFill="1" applyBorder="1" applyAlignment="1">
      <alignment horizontal="center"/>
    </xf>
    <xf numFmtId="0" fontId="15" fillId="23" borderId="12" xfId="0" applyFont="1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5" xfId="0" applyFill="1" applyBorder="1" applyAlignment="1">
      <alignment horizontal="center"/>
    </xf>
    <xf numFmtId="0" fontId="0" fillId="42" borderId="12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15" fillId="0" borderId="54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6" fillId="20" borderId="6" xfId="0" applyFont="1" applyFill="1" applyBorder="1" applyAlignment="1">
      <alignment horizontal="center" vertical="center"/>
    </xf>
    <xf numFmtId="0" fontId="6" fillId="24" borderId="38" xfId="0" applyFont="1" applyFill="1" applyBorder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1" borderId="6" xfId="0" applyFont="1" applyFill="1" applyBorder="1" applyAlignment="1">
      <alignment horizontal="center" vertical="center"/>
    </xf>
    <xf numFmtId="0" fontId="6" fillId="37" borderId="6" xfId="0" applyFont="1" applyFill="1" applyBorder="1" applyAlignment="1">
      <alignment horizontal="center" vertical="center"/>
    </xf>
    <xf numFmtId="0" fontId="6" fillId="40" borderId="6" xfId="0" applyFont="1" applyFill="1" applyBorder="1" applyAlignment="1">
      <alignment horizontal="center" vertical="center"/>
    </xf>
    <xf numFmtId="0" fontId="6" fillId="32" borderId="6" xfId="0" applyFont="1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 wrapText="1"/>
    </xf>
    <xf numFmtId="0" fontId="0" fillId="18" borderId="36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57" xfId="0" applyFont="1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 wrapText="1"/>
    </xf>
    <xf numFmtId="0" fontId="0" fillId="15" borderId="19" xfId="0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0" fillId="17" borderId="19" xfId="0" applyFill="1" applyBorder="1" applyAlignment="1">
      <alignment horizontal="center" vertical="center" wrapText="1"/>
    </xf>
    <xf numFmtId="0" fontId="0" fillId="17" borderId="16" xfId="0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3" borderId="35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6" fillId="5" borderId="24" xfId="1" applyFont="1" applyFill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6" fillId="5" borderId="54" xfId="1" applyFont="1" applyFill="1" applyBorder="1" applyAlignment="1">
      <alignment horizontal="center" vertical="center"/>
    </xf>
    <xf numFmtId="0" fontId="6" fillId="5" borderId="55" xfId="1" applyFont="1" applyFill="1" applyBorder="1" applyAlignment="1">
      <alignment horizontal="center" vertical="center"/>
    </xf>
    <xf numFmtId="0" fontId="6" fillId="5" borderId="56" xfId="1" applyFont="1" applyFill="1" applyBorder="1" applyAlignment="1">
      <alignment horizontal="center" vertical="center"/>
    </xf>
    <xf numFmtId="0" fontId="6" fillId="5" borderId="61" xfId="1" applyFont="1" applyFill="1" applyBorder="1" applyAlignment="1">
      <alignment horizontal="center" vertical="center"/>
    </xf>
    <xf numFmtId="0" fontId="6" fillId="5" borderId="62" xfId="1" applyFont="1" applyFill="1" applyBorder="1" applyAlignment="1">
      <alignment horizontal="center" vertical="center"/>
    </xf>
    <xf numFmtId="0" fontId="6" fillId="5" borderId="21" xfId="1" applyFont="1" applyFill="1" applyBorder="1" applyAlignment="1">
      <alignment horizontal="center" vertical="center"/>
    </xf>
    <xf numFmtId="0" fontId="35" fillId="5" borderId="24" xfId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5" fillId="5" borderId="54" xfId="1" applyFont="1" applyFill="1" applyBorder="1" applyAlignment="1">
      <alignment horizontal="center" vertical="center"/>
    </xf>
    <xf numFmtId="0" fontId="15" fillId="5" borderId="55" xfId="1" applyFont="1" applyFill="1" applyBorder="1" applyAlignment="1">
      <alignment horizontal="center" vertical="center"/>
    </xf>
    <xf numFmtId="0" fontId="15" fillId="5" borderId="56" xfId="1" applyFont="1" applyFill="1" applyBorder="1" applyAlignment="1">
      <alignment horizontal="center" vertical="center"/>
    </xf>
    <xf numFmtId="0" fontId="15" fillId="5" borderId="61" xfId="1" applyFont="1" applyFill="1" applyBorder="1" applyAlignment="1">
      <alignment horizontal="center" vertical="center"/>
    </xf>
    <xf numFmtId="0" fontId="15" fillId="5" borderId="62" xfId="1" applyFont="1" applyFill="1" applyBorder="1" applyAlignment="1">
      <alignment horizontal="center" vertical="center"/>
    </xf>
    <xf numFmtId="0" fontId="15" fillId="5" borderId="21" xfId="1" applyFont="1" applyFill="1" applyBorder="1" applyAlignment="1">
      <alignment horizontal="center" vertical="center"/>
    </xf>
    <xf numFmtId="0" fontId="36" fillId="32" borderId="6" xfId="0" applyFont="1" applyFill="1" applyBorder="1" applyAlignment="1">
      <alignment horizontal="center"/>
    </xf>
  </cellXfs>
  <cellStyles count="3">
    <cellStyle name="Normal" xfId="0" builtinId="0"/>
    <cellStyle name="Normal 4 2" xfId="1" xr:uid="{6F225F20-2282-4489-A13F-759447988952}"/>
    <cellStyle name="Normal 8" xfId="2" xr:uid="{F757EAC4-8266-4349-8647-13CAAC483286}"/>
  </cellStyles>
  <dxfs count="193"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746D87"/>
      <color rgb="FF66FF99"/>
      <color rgb="FFCC9900"/>
      <color rgb="FFFFCC00"/>
      <color rgb="FFFF7C80"/>
      <color rgb="FFC9A4E4"/>
      <color rgb="FFFF5050"/>
      <color rgb="FFFF6699"/>
      <color rgb="FFFF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256A-F1DA-4D61-A379-EFAE9367F7F5}">
  <sheetPr>
    <tabColor theme="8" tint="-0.249977111117893"/>
    <pageSetUpPr fitToPage="1"/>
  </sheetPr>
  <dimension ref="B2:AC40"/>
  <sheetViews>
    <sheetView zoomScale="70" zoomScaleNormal="70" workbookViewId="0">
      <selection activeCell="X17" sqref="X17"/>
    </sheetView>
  </sheetViews>
  <sheetFormatPr baseColWidth="10" defaultRowHeight="15.5" x14ac:dyDescent="0.35"/>
  <cols>
    <col min="1" max="2" width="4.1796875" customWidth="1"/>
    <col min="3" max="3" width="12.54296875" style="1" customWidth="1"/>
    <col min="4" max="5" width="12.54296875" style="1" hidden="1" customWidth="1"/>
    <col min="6" max="6" width="4.90625" style="1" customWidth="1"/>
    <col min="7" max="8" width="12.54296875" style="1" customWidth="1"/>
    <col min="9" max="9" width="6" style="1" customWidth="1"/>
    <col min="10" max="10" width="8.453125" style="1" bestFit="1" customWidth="1"/>
    <col min="11" max="12" width="4.81640625" style="1" customWidth="1"/>
    <col min="13" max="13" width="7.1796875" style="1" hidden="1" customWidth="1"/>
    <col min="14" max="14" width="6.81640625" style="1" hidden="1" customWidth="1"/>
    <col min="15" max="15" width="9.1796875" style="1" hidden="1" customWidth="1"/>
    <col min="16" max="16" width="13.6328125" style="1" hidden="1" customWidth="1"/>
    <col min="17" max="17" width="14.81640625" style="1" hidden="1" customWidth="1"/>
    <col min="18" max="18" width="4.1796875" style="1" hidden="1" customWidth="1"/>
    <col min="19" max="19" width="9.1796875" style="1" hidden="1" customWidth="1"/>
    <col min="20" max="20" width="13.6328125" style="1" hidden="1" customWidth="1"/>
    <col min="21" max="21" width="4.81640625" style="1" hidden="1" customWidth="1"/>
    <col min="22" max="22" width="4.81640625" style="1" customWidth="1"/>
    <col min="23" max="23" width="6" style="1" customWidth="1"/>
    <col min="24" max="24" width="11.08984375" style="1" customWidth="1"/>
    <col min="25" max="25" width="6.1796875" style="1" customWidth="1"/>
    <col min="26" max="26" width="13.36328125" style="1" customWidth="1"/>
    <col min="27" max="27" width="7.36328125" customWidth="1"/>
    <col min="28" max="28" width="5.81640625" customWidth="1"/>
  </cols>
  <sheetData>
    <row r="2" spans="2:29" x14ac:dyDescent="0.35">
      <c r="AA2" s="9"/>
      <c r="AB2" s="346" t="s">
        <v>0</v>
      </c>
      <c r="AC2" s="346"/>
    </row>
    <row r="3" spans="2:29" x14ac:dyDescent="0.35">
      <c r="AB3" s="346" t="s">
        <v>1</v>
      </c>
      <c r="AC3" s="346"/>
    </row>
    <row r="4" spans="2:29" x14ac:dyDescent="0.35">
      <c r="AB4" s="346" t="s">
        <v>2</v>
      </c>
      <c r="AC4" s="346"/>
    </row>
    <row r="5" spans="2:29" ht="16" thickBot="1" x14ac:dyDescent="0.4"/>
    <row r="6" spans="2:29" ht="25.5" customHeight="1" thickTop="1" thickBot="1" x14ac:dyDescent="0.4">
      <c r="C6" s="348" t="s">
        <v>31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  <c r="U6" s="348"/>
      <c r="V6" s="348"/>
      <c r="W6" s="348"/>
      <c r="X6" s="348"/>
      <c r="Y6" s="348"/>
      <c r="Z6" s="348"/>
      <c r="AA6" s="348"/>
    </row>
    <row r="7" spans="2:29" ht="18.5" customHeight="1" thickTop="1" thickBot="1" x14ac:dyDescent="0.4"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spans="2:29" ht="12.5" customHeight="1" thickTop="1" thickBot="1" x14ac:dyDescent="0.4">
      <c r="C8" s="4"/>
      <c r="M8" s="110"/>
      <c r="N8" s="110"/>
      <c r="O8" s="110"/>
      <c r="P8" s="110"/>
      <c r="Q8" s="110"/>
      <c r="R8" s="110"/>
      <c r="S8" s="110"/>
      <c r="T8" s="110"/>
      <c r="W8" s="117"/>
      <c r="X8" s="118"/>
      <c r="Y8" s="118"/>
      <c r="Z8" s="118"/>
      <c r="AA8" s="119"/>
    </row>
    <row r="9" spans="2:29" ht="19.5" thickTop="1" thickBot="1" x14ac:dyDescent="0.4">
      <c r="B9" s="136"/>
      <c r="C9" s="118"/>
      <c r="D9" s="118"/>
      <c r="E9" s="118"/>
      <c r="F9" s="144"/>
      <c r="G9" s="118"/>
      <c r="H9" s="118"/>
      <c r="I9" s="347"/>
      <c r="J9" s="118"/>
      <c r="K9" s="119"/>
      <c r="L9"/>
      <c r="O9" s="349" t="s">
        <v>65</v>
      </c>
      <c r="P9" s="349"/>
      <c r="Q9" s="349"/>
      <c r="S9" s="349" t="s">
        <v>66</v>
      </c>
      <c r="T9" s="349"/>
      <c r="U9"/>
      <c r="V9"/>
      <c r="W9" s="120"/>
      <c r="AA9" s="121"/>
    </row>
    <row r="10" spans="2:29" ht="56" customHeight="1" thickTop="1" thickBot="1" x14ac:dyDescent="0.4">
      <c r="B10" s="140"/>
      <c r="C10" s="5" t="s">
        <v>4</v>
      </c>
      <c r="D10" s="6" t="s">
        <v>49</v>
      </c>
      <c r="E10" s="112" t="s">
        <v>51</v>
      </c>
      <c r="F10"/>
      <c r="G10" s="108" t="s">
        <v>52</v>
      </c>
      <c r="H10" s="111" t="s">
        <v>30</v>
      </c>
      <c r="I10" s="346"/>
      <c r="J10" s="114" t="s">
        <v>57</v>
      </c>
      <c r="K10" s="121"/>
      <c r="L10"/>
      <c r="M10" s="131" t="s">
        <v>61</v>
      </c>
      <c r="N10"/>
      <c r="O10" s="166" t="s">
        <v>63</v>
      </c>
      <c r="P10" s="155" t="s">
        <v>64</v>
      </c>
      <c r="Q10" s="157" t="s">
        <v>68</v>
      </c>
      <c r="S10" s="155" t="s">
        <v>58</v>
      </c>
      <c r="T10" s="156" t="s">
        <v>67</v>
      </c>
      <c r="U10"/>
      <c r="V10"/>
      <c r="W10" s="120"/>
      <c r="X10" s="7" t="s">
        <v>59</v>
      </c>
      <c r="Z10" s="113" t="s">
        <v>60</v>
      </c>
      <c r="AA10" s="121"/>
    </row>
    <row r="11" spans="2:29" ht="16" thickTop="1" x14ac:dyDescent="0.35">
      <c r="B11" s="140"/>
      <c r="C11" s="9">
        <v>0.5</v>
      </c>
      <c r="D11" s="10">
        <v>116</v>
      </c>
      <c r="E11" s="75">
        <f t="shared" ref="E11:E30" si="0">D11/6</f>
        <v>19.333333333333332</v>
      </c>
      <c r="F11"/>
      <c r="G11" s="10">
        <v>476.5</v>
      </c>
      <c r="H11" s="10">
        <v>60.5</v>
      </c>
      <c r="I11" s="346"/>
      <c r="J11" s="75">
        <f t="shared" ref="J11:J30" si="1">(G11+H11)/E11</f>
        <v>27.77586206896552</v>
      </c>
      <c r="K11" s="121"/>
      <c r="L11"/>
      <c r="M11" s="89"/>
      <c r="N11"/>
      <c r="O11" s="127"/>
      <c r="P11" s="89">
        <f>H11+O11</f>
        <v>60.5</v>
      </c>
      <c r="Q11" s="100">
        <f>P11/E11</f>
        <v>3.1293103448275863</v>
      </c>
      <c r="S11" s="55">
        <f>G11+M11-O11</f>
        <v>476.5</v>
      </c>
      <c r="T11" s="100">
        <f>(M11+S11)/E11</f>
        <v>24.646551724137932</v>
      </c>
      <c r="U11"/>
      <c r="V11"/>
      <c r="W11" s="120"/>
      <c r="X11" s="11"/>
      <c r="Z11" s="72">
        <f>(P11+S11+X11)/E11</f>
        <v>27.77586206896552</v>
      </c>
      <c r="AA11" s="121"/>
    </row>
    <row r="12" spans="2:29" x14ac:dyDescent="0.35">
      <c r="B12" s="140"/>
      <c r="C12" s="9">
        <v>1</v>
      </c>
      <c r="D12" s="10">
        <v>193</v>
      </c>
      <c r="E12" s="75">
        <f t="shared" si="0"/>
        <v>32.166666666666664</v>
      </c>
      <c r="F12"/>
      <c r="G12" s="10">
        <v>396</v>
      </c>
      <c r="H12" s="10">
        <v>111</v>
      </c>
      <c r="I12" s="346"/>
      <c r="J12" s="75">
        <f t="shared" si="1"/>
        <v>15.761658031088084</v>
      </c>
      <c r="K12" s="121"/>
      <c r="L12"/>
      <c r="M12" s="8"/>
      <c r="N12"/>
      <c r="O12" s="8"/>
      <c r="P12" s="89">
        <f t="shared" ref="P12:P31" si="2">H12+O12</f>
        <v>111</v>
      </c>
      <c r="Q12" s="100">
        <f t="shared" ref="Q12:Q31" si="3">P12/E12</f>
        <v>3.4507772020725391</v>
      </c>
      <c r="S12" s="55">
        <f t="shared" ref="S12:S31" si="4">G12+M12-O12</f>
        <v>396</v>
      </c>
      <c r="T12" s="100">
        <f t="shared" ref="T12:T31" si="5">(M12+S12)/E12</f>
        <v>12.310880829015545</v>
      </c>
      <c r="U12"/>
      <c r="V12"/>
      <c r="W12" s="120"/>
      <c r="X12" s="11"/>
      <c r="Z12" s="72">
        <f t="shared" ref="Z12:Z32" si="6">(P12+S12+X12)/E12</f>
        <v>15.761658031088084</v>
      </c>
      <c r="AA12" s="121"/>
    </row>
    <row r="13" spans="2:29" ht="15.65" hidden="1" customHeight="1" x14ac:dyDescent="0.35">
      <c r="B13" s="140"/>
      <c r="C13" s="12">
        <v>1.25</v>
      </c>
      <c r="D13" s="13"/>
      <c r="E13" s="75">
        <f t="shared" si="0"/>
        <v>0</v>
      </c>
      <c r="F13"/>
      <c r="G13" s="13"/>
      <c r="H13" s="10"/>
      <c r="I13" s="346"/>
      <c r="J13" s="75" t="e">
        <f t="shared" si="1"/>
        <v>#DIV/0!</v>
      </c>
      <c r="K13" s="121"/>
      <c r="L13"/>
      <c r="M13" s="8"/>
      <c r="N13"/>
      <c r="O13" s="8"/>
      <c r="P13" s="89">
        <f t="shared" si="2"/>
        <v>0</v>
      </c>
      <c r="Q13" s="100" t="e">
        <f t="shared" si="3"/>
        <v>#DIV/0!</v>
      </c>
      <c r="S13" s="55">
        <f t="shared" si="4"/>
        <v>0</v>
      </c>
      <c r="T13" s="100" t="e">
        <f t="shared" si="5"/>
        <v>#DIV/0!</v>
      </c>
      <c r="U13"/>
      <c r="V13"/>
      <c r="W13" s="120"/>
      <c r="X13" s="11"/>
      <c r="Z13" s="72" t="e">
        <f t="shared" si="6"/>
        <v>#DIV/0!</v>
      </c>
      <c r="AA13" s="121"/>
    </row>
    <row r="14" spans="2:29" x14ac:dyDescent="0.35">
      <c r="B14" s="140"/>
      <c r="C14" s="9">
        <v>2</v>
      </c>
      <c r="D14" s="10">
        <v>433.5</v>
      </c>
      <c r="E14" s="75">
        <f t="shared" si="0"/>
        <v>72.25</v>
      </c>
      <c r="F14"/>
      <c r="G14" s="10">
        <v>681.5</v>
      </c>
      <c r="H14" s="10">
        <v>110.5</v>
      </c>
      <c r="I14" s="346"/>
      <c r="J14" s="75">
        <f t="shared" si="1"/>
        <v>10.961937716262975</v>
      </c>
      <c r="K14" s="121"/>
      <c r="L14"/>
      <c r="M14" s="8"/>
      <c r="N14"/>
      <c r="O14" s="8"/>
      <c r="P14" s="89">
        <f t="shared" si="2"/>
        <v>110.5</v>
      </c>
      <c r="Q14" s="100">
        <f t="shared" si="3"/>
        <v>1.5294117647058822</v>
      </c>
      <c r="S14" s="55">
        <f t="shared" si="4"/>
        <v>681.5</v>
      </c>
      <c r="T14" s="100">
        <f t="shared" si="5"/>
        <v>9.4325259515570927</v>
      </c>
      <c r="U14"/>
      <c r="V14"/>
      <c r="W14" s="120"/>
      <c r="X14" s="11"/>
      <c r="Z14" s="72">
        <f t="shared" si="6"/>
        <v>10.961937716262975</v>
      </c>
      <c r="AA14" s="121"/>
    </row>
    <row r="15" spans="2:29" ht="14" hidden="1" customHeight="1" x14ac:dyDescent="0.35">
      <c r="B15" s="140"/>
      <c r="C15" s="12">
        <v>2.25</v>
      </c>
      <c r="D15" s="13"/>
      <c r="E15" s="75">
        <f t="shared" si="0"/>
        <v>0</v>
      </c>
      <c r="F15"/>
      <c r="G15" s="13"/>
      <c r="H15" s="10"/>
      <c r="I15" s="346"/>
      <c r="J15" s="75" t="e">
        <f t="shared" si="1"/>
        <v>#DIV/0!</v>
      </c>
      <c r="K15" s="121"/>
      <c r="L15"/>
      <c r="M15" s="8"/>
      <c r="N15"/>
      <c r="O15" s="8"/>
      <c r="P15" s="89">
        <f t="shared" si="2"/>
        <v>0</v>
      </c>
      <c r="Q15" s="100" t="e">
        <f t="shared" si="3"/>
        <v>#DIV/0!</v>
      </c>
      <c r="S15" s="55">
        <f t="shared" si="4"/>
        <v>0</v>
      </c>
      <c r="T15" s="100" t="e">
        <f t="shared" si="5"/>
        <v>#DIV/0!</v>
      </c>
      <c r="U15"/>
      <c r="V15"/>
      <c r="W15" s="120"/>
      <c r="X15" s="11"/>
      <c r="Z15" s="72" t="e">
        <f t="shared" si="6"/>
        <v>#DIV/0!</v>
      </c>
      <c r="AA15" s="121"/>
    </row>
    <row r="16" spans="2:29" ht="15.5" hidden="1" customHeight="1" x14ac:dyDescent="0.35">
      <c r="B16" s="140"/>
      <c r="C16" s="12">
        <v>2.5</v>
      </c>
      <c r="D16" s="13"/>
      <c r="E16" s="75">
        <f t="shared" si="0"/>
        <v>0</v>
      </c>
      <c r="F16"/>
      <c r="G16" s="13"/>
      <c r="H16" s="10"/>
      <c r="I16" s="346"/>
      <c r="J16" s="75" t="e">
        <f t="shared" si="1"/>
        <v>#DIV/0!</v>
      </c>
      <c r="K16" s="121"/>
      <c r="L16"/>
      <c r="M16" s="8"/>
      <c r="N16"/>
      <c r="O16" s="8"/>
      <c r="P16" s="89">
        <f t="shared" si="2"/>
        <v>0</v>
      </c>
      <c r="Q16" s="100" t="e">
        <f t="shared" si="3"/>
        <v>#DIV/0!</v>
      </c>
      <c r="S16" s="55">
        <f t="shared" si="4"/>
        <v>0</v>
      </c>
      <c r="T16" s="100" t="e">
        <f t="shared" si="5"/>
        <v>#DIV/0!</v>
      </c>
      <c r="U16"/>
      <c r="V16"/>
      <c r="W16" s="120"/>
      <c r="X16" s="11"/>
      <c r="Z16" s="72" t="e">
        <f t="shared" si="6"/>
        <v>#DIV/0!</v>
      </c>
      <c r="AA16" s="121"/>
    </row>
    <row r="17" spans="2:27" x14ac:dyDescent="0.35">
      <c r="B17" s="140"/>
      <c r="C17" s="9">
        <v>3</v>
      </c>
      <c r="D17" s="10">
        <v>2123</v>
      </c>
      <c r="E17" s="75">
        <f t="shared" si="0"/>
        <v>353.83333333333331</v>
      </c>
      <c r="F17"/>
      <c r="G17" s="10">
        <v>631</v>
      </c>
      <c r="H17" s="10">
        <v>129.5</v>
      </c>
      <c r="I17" s="346"/>
      <c r="J17" s="72">
        <f t="shared" si="1"/>
        <v>2.149317004239284</v>
      </c>
      <c r="K17" s="121"/>
      <c r="L17"/>
      <c r="M17" s="8"/>
      <c r="N17"/>
      <c r="O17" s="8"/>
      <c r="P17" s="89">
        <f t="shared" si="2"/>
        <v>129.5</v>
      </c>
      <c r="Q17" s="100">
        <f t="shared" si="3"/>
        <v>0.36599152143193597</v>
      </c>
      <c r="S17" s="55">
        <f t="shared" si="4"/>
        <v>631</v>
      </c>
      <c r="T17" s="100">
        <f t="shared" si="5"/>
        <v>1.7833254828073482</v>
      </c>
      <c r="U17"/>
      <c r="V17"/>
      <c r="W17" s="120"/>
      <c r="X17" s="8">
        <v>252</v>
      </c>
      <c r="Z17" s="72">
        <f t="shared" si="6"/>
        <v>2.8615167216203488</v>
      </c>
      <c r="AA17" s="121"/>
    </row>
    <row r="18" spans="2:27" ht="15.5" hidden="1" customHeight="1" x14ac:dyDescent="0.35">
      <c r="B18" s="140"/>
      <c r="C18" s="12">
        <v>3.5</v>
      </c>
      <c r="D18" s="74">
        <v>45.5</v>
      </c>
      <c r="E18" s="75">
        <f t="shared" si="0"/>
        <v>7.583333333333333</v>
      </c>
      <c r="F18"/>
      <c r="G18" s="13"/>
      <c r="H18" s="10"/>
      <c r="I18" s="346"/>
      <c r="J18" s="72">
        <f t="shared" si="1"/>
        <v>0</v>
      </c>
      <c r="K18" s="121"/>
      <c r="L18"/>
      <c r="M18" s="11"/>
      <c r="N18"/>
      <c r="O18" s="8"/>
      <c r="P18" s="89">
        <f t="shared" si="2"/>
        <v>0</v>
      </c>
      <c r="Q18" s="100">
        <f t="shared" si="3"/>
        <v>0</v>
      </c>
      <c r="S18" s="55">
        <f t="shared" si="4"/>
        <v>0</v>
      </c>
      <c r="T18" s="100">
        <f t="shared" si="5"/>
        <v>0</v>
      </c>
      <c r="U18"/>
      <c r="V18"/>
      <c r="W18" s="120"/>
      <c r="X18" s="11"/>
      <c r="Z18" s="72">
        <f t="shared" si="6"/>
        <v>0</v>
      </c>
      <c r="AA18" s="121"/>
    </row>
    <row r="19" spans="2:27" x14ac:dyDescent="0.35">
      <c r="B19" s="140"/>
      <c r="C19" s="9">
        <v>4</v>
      </c>
      <c r="D19" s="74">
        <v>1953.5</v>
      </c>
      <c r="E19" s="75">
        <f t="shared" si="0"/>
        <v>325.58333333333331</v>
      </c>
      <c r="F19"/>
      <c r="G19" s="10">
        <v>1347</v>
      </c>
      <c r="H19" s="10">
        <v>158.5</v>
      </c>
      <c r="I19" s="346"/>
      <c r="J19" s="72">
        <f t="shared" si="1"/>
        <v>4.6240081904274382</v>
      </c>
      <c r="K19" s="121"/>
      <c r="L19"/>
      <c r="M19" s="11"/>
      <c r="N19"/>
      <c r="O19" s="8"/>
      <c r="P19" s="89">
        <f t="shared" si="2"/>
        <v>158.5</v>
      </c>
      <c r="Q19" s="100">
        <f t="shared" si="3"/>
        <v>0.48681853084207832</v>
      </c>
      <c r="S19" s="55">
        <f t="shared" si="4"/>
        <v>1347</v>
      </c>
      <c r="T19" s="100">
        <f t="shared" si="5"/>
        <v>4.1371896595853599</v>
      </c>
      <c r="U19"/>
      <c r="V19"/>
      <c r="W19" s="120"/>
      <c r="X19" s="11"/>
      <c r="Z19" s="72">
        <f t="shared" si="6"/>
        <v>4.6240081904274382</v>
      </c>
      <c r="AA19" s="121"/>
    </row>
    <row r="20" spans="2:27" ht="15.5" hidden="1" customHeight="1" x14ac:dyDescent="0.35">
      <c r="B20" s="140"/>
      <c r="C20" s="12">
        <v>4.25</v>
      </c>
      <c r="D20" s="74"/>
      <c r="E20" s="75">
        <f t="shared" si="0"/>
        <v>0</v>
      </c>
      <c r="F20"/>
      <c r="G20" s="13"/>
      <c r="H20" s="10"/>
      <c r="I20" s="346"/>
      <c r="J20" s="72" t="e">
        <f t="shared" si="1"/>
        <v>#DIV/0!</v>
      </c>
      <c r="K20" s="121"/>
      <c r="L20"/>
      <c r="M20" s="11"/>
      <c r="N20"/>
      <c r="O20" s="8"/>
      <c r="P20" s="89">
        <f t="shared" si="2"/>
        <v>0</v>
      </c>
      <c r="Q20" s="100" t="e">
        <f t="shared" si="3"/>
        <v>#DIV/0!</v>
      </c>
      <c r="R20" s="26"/>
      <c r="S20" s="55">
        <f t="shared" si="4"/>
        <v>0</v>
      </c>
      <c r="T20" s="100" t="e">
        <f t="shared" si="5"/>
        <v>#DIV/0!</v>
      </c>
      <c r="U20"/>
      <c r="V20"/>
      <c r="W20" s="120"/>
      <c r="X20" s="11"/>
      <c r="Z20" s="72" t="e">
        <f t="shared" si="6"/>
        <v>#DIV/0!</v>
      </c>
      <c r="AA20" s="121"/>
    </row>
    <row r="21" spans="2:27" ht="15.5" hidden="1" customHeight="1" x14ac:dyDescent="0.35">
      <c r="B21" s="140"/>
      <c r="C21" s="12">
        <v>4.5</v>
      </c>
      <c r="D21" s="74">
        <v>56</v>
      </c>
      <c r="E21" s="75">
        <f t="shared" si="0"/>
        <v>9.3333333333333339</v>
      </c>
      <c r="F21"/>
      <c r="G21" s="13"/>
      <c r="H21" s="10"/>
      <c r="I21" s="346"/>
      <c r="J21" s="72">
        <f t="shared" si="1"/>
        <v>0</v>
      </c>
      <c r="K21" s="121"/>
      <c r="L21"/>
      <c r="M21" s="11"/>
      <c r="N21"/>
      <c r="O21" s="8"/>
      <c r="P21" s="89">
        <f t="shared" si="2"/>
        <v>0</v>
      </c>
      <c r="Q21" s="100">
        <f t="shared" si="3"/>
        <v>0</v>
      </c>
      <c r="R21" s="26"/>
      <c r="S21" s="55">
        <f t="shared" si="4"/>
        <v>0</v>
      </c>
      <c r="T21" s="100">
        <f t="shared" si="5"/>
        <v>0</v>
      </c>
      <c r="U21"/>
      <c r="V21"/>
      <c r="W21" s="120"/>
      <c r="X21" s="11"/>
      <c r="Z21" s="72">
        <f t="shared" si="6"/>
        <v>0</v>
      </c>
      <c r="AA21" s="121"/>
    </row>
    <row r="22" spans="2:27" x14ac:dyDescent="0.35">
      <c r="B22" s="140"/>
      <c r="C22" s="9">
        <v>5.25</v>
      </c>
      <c r="D22" s="74">
        <v>561</v>
      </c>
      <c r="E22" s="75">
        <f t="shared" si="0"/>
        <v>93.5</v>
      </c>
      <c r="F22"/>
      <c r="G22" s="10">
        <v>297</v>
      </c>
      <c r="H22" s="10">
        <v>110</v>
      </c>
      <c r="I22" s="346"/>
      <c r="J22" s="72">
        <f t="shared" si="1"/>
        <v>4.3529411764705879</v>
      </c>
      <c r="K22" s="121"/>
      <c r="L22"/>
      <c r="M22" s="8"/>
      <c r="N22"/>
      <c r="O22" s="8"/>
      <c r="P22" s="89">
        <f t="shared" si="2"/>
        <v>110</v>
      </c>
      <c r="Q22" s="100">
        <f t="shared" si="3"/>
        <v>1.1764705882352942</v>
      </c>
      <c r="S22" s="55">
        <f t="shared" si="4"/>
        <v>297</v>
      </c>
      <c r="T22" s="100">
        <f t="shared" si="5"/>
        <v>3.1764705882352939</v>
      </c>
      <c r="U22"/>
      <c r="V22"/>
      <c r="W22" s="120"/>
      <c r="X22" s="8"/>
      <c r="Z22" s="72">
        <f t="shared" si="6"/>
        <v>4.3529411764705879</v>
      </c>
      <c r="AA22" s="121"/>
    </row>
    <row r="23" spans="2:27" ht="15.5" hidden="1" customHeight="1" x14ac:dyDescent="0.35">
      <c r="B23" s="140"/>
      <c r="C23" s="14">
        <v>6</v>
      </c>
      <c r="D23" s="74"/>
      <c r="E23" s="75">
        <f t="shared" si="0"/>
        <v>0</v>
      </c>
      <c r="F23"/>
      <c r="G23" s="13"/>
      <c r="H23" s="10"/>
      <c r="I23" s="346"/>
      <c r="J23" s="75" t="e">
        <f t="shared" si="1"/>
        <v>#DIV/0!</v>
      </c>
      <c r="K23" s="121"/>
      <c r="L23"/>
      <c r="M23" s="8"/>
      <c r="N23"/>
      <c r="O23" s="8"/>
      <c r="P23" s="89">
        <f t="shared" si="2"/>
        <v>0</v>
      </c>
      <c r="Q23" s="100" t="e">
        <f t="shared" si="3"/>
        <v>#DIV/0!</v>
      </c>
      <c r="S23" s="55">
        <f t="shared" si="4"/>
        <v>0</v>
      </c>
      <c r="T23" s="100" t="e">
        <f t="shared" si="5"/>
        <v>#DIV/0!</v>
      </c>
      <c r="U23"/>
      <c r="V23"/>
      <c r="W23" s="120"/>
      <c r="X23" s="11"/>
      <c r="Z23" s="72" t="e">
        <f t="shared" si="6"/>
        <v>#DIV/0!</v>
      </c>
      <c r="AA23" s="121"/>
    </row>
    <row r="24" spans="2:27" x14ac:dyDescent="0.35">
      <c r="B24" s="140"/>
      <c r="C24" s="9">
        <v>6.25</v>
      </c>
      <c r="D24" s="74">
        <v>80</v>
      </c>
      <c r="E24" s="75">
        <f t="shared" si="0"/>
        <v>13.333333333333334</v>
      </c>
      <c r="F24"/>
      <c r="G24" s="10">
        <v>169</v>
      </c>
      <c r="H24" s="10">
        <v>61</v>
      </c>
      <c r="I24" s="346"/>
      <c r="J24" s="75">
        <f t="shared" si="1"/>
        <v>17.25</v>
      </c>
      <c r="K24" s="121"/>
      <c r="L24"/>
      <c r="M24" s="8"/>
      <c r="N24"/>
      <c r="O24" s="8"/>
      <c r="P24" s="89">
        <f t="shared" si="2"/>
        <v>61</v>
      </c>
      <c r="Q24" s="100">
        <f t="shared" si="3"/>
        <v>4.5750000000000002</v>
      </c>
      <c r="S24" s="55">
        <f t="shared" si="4"/>
        <v>169</v>
      </c>
      <c r="T24" s="100">
        <f t="shared" si="5"/>
        <v>12.674999999999999</v>
      </c>
      <c r="U24"/>
      <c r="V24"/>
      <c r="W24" s="120"/>
      <c r="X24" s="11"/>
      <c r="Z24" s="72">
        <f t="shared" si="6"/>
        <v>17.25</v>
      </c>
      <c r="AA24" s="121"/>
    </row>
    <row r="25" spans="2:27" hidden="1" x14ac:dyDescent="0.35">
      <c r="B25" s="140"/>
      <c r="C25" s="12">
        <v>6.5</v>
      </c>
      <c r="D25" s="10">
        <v>66</v>
      </c>
      <c r="E25" s="75">
        <f t="shared" si="0"/>
        <v>11</v>
      </c>
      <c r="F25"/>
      <c r="G25" s="10">
        <v>150</v>
      </c>
      <c r="H25" s="75">
        <v>0.5</v>
      </c>
      <c r="I25" s="346"/>
      <c r="J25" s="75">
        <f t="shared" si="1"/>
        <v>13.681818181818182</v>
      </c>
      <c r="K25" s="149"/>
      <c r="L25" s="115"/>
      <c r="M25" s="8"/>
      <c r="N25"/>
      <c r="O25" s="8"/>
      <c r="P25" s="89">
        <f t="shared" si="2"/>
        <v>0.5</v>
      </c>
      <c r="Q25" s="100">
        <f t="shared" si="3"/>
        <v>4.5454545454545456E-2</v>
      </c>
      <c r="S25" s="55">
        <f t="shared" si="4"/>
        <v>150</v>
      </c>
      <c r="T25" s="100">
        <f t="shared" si="5"/>
        <v>13.636363636363637</v>
      </c>
      <c r="U25" s="115"/>
      <c r="V25" s="115"/>
      <c r="W25" s="120"/>
      <c r="X25" s="11"/>
      <c r="Z25" s="72">
        <f t="shared" si="6"/>
        <v>13.681818181818182</v>
      </c>
      <c r="AA25" s="121"/>
    </row>
    <row r="26" spans="2:27" x14ac:dyDescent="0.35">
      <c r="B26" s="140"/>
      <c r="C26" s="9">
        <v>7.5</v>
      </c>
      <c r="D26" s="10">
        <v>9</v>
      </c>
      <c r="E26" s="75">
        <f t="shared" si="0"/>
        <v>1.5</v>
      </c>
      <c r="F26"/>
      <c r="G26" s="10"/>
      <c r="H26" s="10">
        <v>8</v>
      </c>
      <c r="I26" s="346"/>
      <c r="J26" s="75">
        <f t="shared" si="1"/>
        <v>5.333333333333333</v>
      </c>
      <c r="K26" s="149"/>
      <c r="L26" s="115"/>
      <c r="M26" s="8"/>
      <c r="N26"/>
      <c r="O26" s="8"/>
      <c r="P26" s="89">
        <f t="shared" si="2"/>
        <v>8</v>
      </c>
      <c r="Q26" s="100">
        <f t="shared" si="3"/>
        <v>5.333333333333333</v>
      </c>
      <c r="S26" s="55">
        <f t="shared" si="4"/>
        <v>0</v>
      </c>
      <c r="T26" s="100">
        <f t="shared" si="5"/>
        <v>0</v>
      </c>
      <c r="U26" s="115"/>
      <c r="V26" s="115"/>
      <c r="W26" s="120"/>
      <c r="X26" s="11"/>
      <c r="Z26" s="72">
        <f t="shared" si="6"/>
        <v>5.333333333333333</v>
      </c>
      <c r="AA26" s="121"/>
    </row>
    <row r="27" spans="2:27" ht="15.5" hidden="1" customHeight="1" x14ac:dyDescent="0.35">
      <c r="B27" s="140"/>
      <c r="C27" s="12">
        <v>8.25</v>
      </c>
      <c r="D27" s="13"/>
      <c r="E27" s="75">
        <f t="shared" si="0"/>
        <v>0</v>
      </c>
      <c r="F27"/>
      <c r="G27" s="13"/>
      <c r="H27" s="10"/>
      <c r="I27" s="346"/>
      <c r="J27" s="75" t="e">
        <f t="shared" si="1"/>
        <v>#DIV/0!</v>
      </c>
      <c r="K27" s="149"/>
      <c r="L27" s="115"/>
      <c r="M27" s="8"/>
      <c r="N27"/>
      <c r="O27" s="8"/>
      <c r="P27" s="89">
        <f t="shared" si="2"/>
        <v>0</v>
      </c>
      <c r="Q27" s="100" t="e">
        <f t="shared" si="3"/>
        <v>#DIV/0!</v>
      </c>
      <c r="S27" s="55">
        <f t="shared" si="4"/>
        <v>0</v>
      </c>
      <c r="T27" s="100" t="e">
        <f t="shared" si="5"/>
        <v>#DIV/0!</v>
      </c>
      <c r="U27" s="115"/>
      <c r="V27" s="115"/>
      <c r="W27" s="120"/>
      <c r="X27" s="11"/>
      <c r="Z27" s="72" t="e">
        <f t="shared" si="6"/>
        <v>#DIV/0!</v>
      </c>
      <c r="AA27" s="121"/>
    </row>
    <row r="28" spans="2:27" ht="15.5" hidden="1" customHeight="1" x14ac:dyDescent="0.35">
      <c r="B28" s="140"/>
      <c r="C28" s="9">
        <v>8.5</v>
      </c>
      <c r="D28" s="10"/>
      <c r="E28" s="75">
        <f t="shared" si="0"/>
        <v>0</v>
      </c>
      <c r="F28"/>
      <c r="G28" s="10">
        <v>15</v>
      </c>
      <c r="H28" s="10"/>
      <c r="I28" s="346"/>
      <c r="J28" s="75" t="e">
        <f t="shared" si="1"/>
        <v>#DIV/0!</v>
      </c>
      <c r="K28" s="149"/>
      <c r="L28" s="115"/>
      <c r="M28" s="8"/>
      <c r="N28"/>
      <c r="O28" s="8"/>
      <c r="P28" s="89">
        <f t="shared" si="2"/>
        <v>0</v>
      </c>
      <c r="Q28" s="100" t="e">
        <f t="shared" si="3"/>
        <v>#DIV/0!</v>
      </c>
      <c r="S28" s="55">
        <f t="shared" si="4"/>
        <v>15</v>
      </c>
      <c r="T28" s="100" t="e">
        <f t="shared" si="5"/>
        <v>#DIV/0!</v>
      </c>
      <c r="U28" s="115"/>
      <c r="V28" s="115"/>
      <c r="W28" s="120"/>
      <c r="X28" s="11"/>
      <c r="Z28" s="72" t="e">
        <f t="shared" si="6"/>
        <v>#DIV/0!</v>
      </c>
      <c r="AA28" s="121"/>
    </row>
    <row r="29" spans="2:27" ht="15.5" hidden="1" customHeight="1" x14ac:dyDescent="0.35">
      <c r="B29" s="140"/>
      <c r="C29" s="12">
        <v>8.75</v>
      </c>
      <c r="D29" s="41"/>
      <c r="E29" s="75">
        <f t="shared" si="0"/>
        <v>0</v>
      </c>
      <c r="F29"/>
      <c r="G29" s="13"/>
      <c r="H29" s="10"/>
      <c r="I29" s="346"/>
      <c r="J29" s="75" t="e">
        <f t="shared" si="1"/>
        <v>#DIV/0!</v>
      </c>
      <c r="K29" s="149"/>
      <c r="L29" s="115"/>
      <c r="M29" s="8"/>
      <c r="N29"/>
      <c r="O29" s="8"/>
      <c r="P29" s="89">
        <f t="shared" si="2"/>
        <v>0</v>
      </c>
      <c r="Q29" s="100" t="e">
        <f t="shared" si="3"/>
        <v>#DIV/0!</v>
      </c>
      <c r="S29" s="55">
        <f t="shared" si="4"/>
        <v>0</v>
      </c>
      <c r="T29" s="100" t="e">
        <f t="shared" si="5"/>
        <v>#DIV/0!</v>
      </c>
      <c r="U29" s="115"/>
      <c r="V29" s="115"/>
      <c r="W29" s="120"/>
      <c r="X29" s="11"/>
      <c r="Z29" s="72" t="e">
        <f t="shared" si="6"/>
        <v>#DIV/0!</v>
      </c>
      <c r="AA29" s="121"/>
    </row>
    <row r="30" spans="2:27" hidden="1" x14ac:dyDescent="0.35">
      <c r="B30" s="140"/>
      <c r="C30" s="9">
        <v>9.75</v>
      </c>
      <c r="D30" s="10">
        <v>5</v>
      </c>
      <c r="E30" s="75">
        <f t="shared" si="0"/>
        <v>0.83333333333333337</v>
      </c>
      <c r="F30"/>
      <c r="G30" s="10">
        <v>5</v>
      </c>
      <c r="H30" s="10">
        <v>45.5</v>
      </c>
      <c r="I30" s="346"/>
      <c r="J30" s="75">
        <f t="shared" si="1"/>
        <v>60.599999999999994</v>
      </c>
      <c r="K30" s="149"/>
      <c r="L30" s="115"/>
      <c r="M30" s="8"/>
      <c r="N30"/>
      <c r="O30" s="8"/>
      <c r="P30" s="89">
        <f t="shared" si="2"/>
        <v>45.5</v>
      </c>
      <c r="Q30" s="100">
        <f t="shared" si="3"/>
        <v>54.599999999999994</v>
      </c>
      <c r="S30" s="55">
        <f t="shared" si="4"/>
        <v>5</v>
      </c>
      <c r="T30" s="100">
        <f t="shared" si="5"/>
        <v>6</v>
      </c>
      <c r="U30" s="115"/>
      <c r="V30" s="115"/>
      <c r="W30" s="120"/>
      <c r="X30" s="11"/>
      <c r="Z30" s="72">
        <f t="shared" si="6"/>
        <v>60.599999999999994</v>
      </c>
      <c r="AA30" s="121"/>
    </row>
    <row r="31" spans="2:27" ht="15.5" hidden="1" customHeight="1" x14ac:dyDescent="0.35">
      <c r="B31" s="140"/>
      <c r="C31" s="15">
        <v>10.25</v>
      </c>
      <c r="D31" s="11"/>
      <c r="E31" s="11"/>
      <c r="F31" s="11"/>
      <c r="G31" s="11"/>
      <c r="H31" s="10">
        <v>0</v>
      </c>
      <c r="I31" s="346"/>
      <c r="K31" s="150"/>
      <c r="M31" s="8"/>
      <c r="N31"/>
      <c r="O31" s="8"/>
      <c r="P31" s="89">
        <f t="shared" si="2"/>
        <v>0</v>
      </c>
      <c r="Q31" s="100" t="e">
        <f t="shared" si="3"/>
        <v>#DIV/0!</v>
      </c>
      <c r="S31" s="55">
        <f t="shared" si="4"/>
        <v>0</v>
      </c>
      <c r="T31" s="100" t="e">
        <f t="shared" si="5"/>
        <v>#DIV/0!</v>
      </c>
      <c r="W31" s="120"/>
      <c r="X31" s="11">
        <v>0</v>
      </c>
      <c r="Z31" s="72" t="e">
        <f t="shared" si="6"/>
        <v>#DIV/0!</v>
      </c>
      <c r="AA31" s="121"/>
    </row>
    <row r="32" spans="2:27" hidden="1" x14ac:dyDescent="0.35">
      <c r="B32" s="140"/>
      <c r="C32" s="16">
        <v>12</v>
      </c>
      <c r="D32" s="11"/>
      <c r="E32" s="11"/>
      <c r="F32" s="11"/>
      <c r="G32" s="11"/>
      <c r="H32" s="10">
        <v>0</v>
      </c>
      <c r="K32" s="150"/>
      <c r="N32"/>
      <c r="W32" s="120"/>
      <c r="X32" s="11">
        <v>0</v>
      </c>
      <c r="Z32" s="72" t="e">
        <f t="shared" si="6"/>
        <v>#DIV/0!</v>
      </c>
      <c r="AA32" s="121"/>
    </row>
    <row r="33" spans="2:27" ht="16" thickBot="1" x14ac:dyDescent="0.4">
      <c r="B33" s="142"/>
      <c r="C33" s="123"/>
      <c r="D33" s="123"/>
      <c r="E33" s="123"/>
      <c r="F33" s="123"/>
      <c r="G33" s="123"/>
      <c r="H33" s="123"/>
      <c r="I33" s="123"/>
      <c r="J33" s="123"/>
      <c r="K33" s="143"/>
      <c r="W33" s="122"/>
      <c r="X33" s="123"/>
      <c r="Y33" s="123"/>
      <c r="Z33" s="123"/>
      <c r="AA33" s="124"/>
    </row>
    <row r="34" spans="2:27" ht="16" thickTop="1" x14ac:dyDescent="0.35"/>
    <row r="40" spans="2:27" ht="43.25" customHeight="1" x14ac:dyDescent="0.35"/>
  </sheetData>
  <mergeCells count="7">
    <mergeCell ref="AB2:AC2"/>
    <mergeCell ref="AB3:AC3"/>
    <mergeCell ref="AB4:AC4"/>
    <mergeCell ref="I9:I31"/>
    <mergeCell ref="C6:AA6"/>
    <mergeCell ref="O9:Q9"/>
    <mergeCell ref="S9:T9"/>
  </mergeCells>
  <conditionalFormatting sqref="J17:J22">
    <cfRule type="cellIs" dxfId="192" priority="10" operator="greaterThan">
      <formula>8</formula>
    </cfRule>
    <cfRule type="cellIs" dxfId="191" priority="11" operator="between">
      <formula>3</formula>
      <formula>6</formula>
    </cfRule>
    <cfRule type="cellIs" dxfId="190" priority="12" operator="lessThan">
      <formula>2.8</formula>
    </cfRule>
  </conditionalFormatting>
  <conditionalFormatting sqref="Q11:Q30">
    <cfRule type="cellIs" dxfId="189" priority="1" operator="greaterThan">
      <formula>8</formula>
    </cfRule>
    <cfRule type="cellIs" dxfId="188" priority="2" operator="between">
      <formula>3</formula>
      <formula>6</formula>
    </cfRule>
    <cfRule type="cellIs" dxfId="187" priority="3" operator="lessThan">
      <formula>2.8</formula>
    </cfRule>
  </conditionalFormatting>
  <conditionalFormatting sqref="Z11:Z32">
    <cfRule type="cellIs" dxfId="186" priority="13" operator="greaterThan">
      <formula>8</formula>
    </cfRule>
    <cfRule type="cellIs" dxfId="185" priority="14" operator="between">
      <formula>3</formula>
      <formula>6</formula>
    </cfRule>
    <cfRule type="cellIs" dxfId="184" priority="15" operator="lessThan">
      <formula>2.8</formula>
    </cfRule>
  </conditionalFormatting>
  <pageMargins left="0.7" right="0.7" top="3.41" bottom="0.75" header="0.3" footer="0.3"/>
  <pageSetup paperSize="9" scale="53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11FD-27DB-4009-8478-5DD92AE54B17}">
  <sheetPr>
    <tabColor rgb="FF7030A0"/>
  </sheetPr>
  <dimension ref="B1:T64"/>
  <sheetViews>
    <sheetView topLeftCell="A23" zoomScale="55" zoomScaleNormal="55" workbookViewId="0">
      <selection activeCell="C37" sqref="C37:O38"/>
    </sheetView>
  </sheetViews>
  <sheetFormatPr baseColWidth="10" defaultRowHeight="15.5" x14ac:dyDescent="0.35"/>
  <cols>
    <col min="2" max="2" width="4.26953125" style="28" customWidth="1"/>
    <col min="3" max="3" width="14.7265625" style="1" customWidth="1"/>
    <col min="4" max="4" width="11.7265625" style="1" hidden="1" customWidth="1"/>
    <col min="5" max="5" width="9.08984375" style="1" hidden="1" customWidth="1"/>
    <col min="6" max="6" width="5.90625" style="1" hidden="1" customWidth="1"/>
    <col min="7" max="7" width="0" style="275" hidden="1" customWidth="1"/>
    <col min="8" max="8" width="2.08984375" style="28" hidden="1" customWidth="1"/>
    <col min="9" max="9" width="0" style="28" hidden="1" customWidth="1"/>
    <col min="10" max="10" width="5.453125" hidden="1" customWidth="1"/>
    <col min="11" max="11" width="0" hidden="1" customWidth="1"/>
    <col min="12" max="12" width="6.90625" customWidth="1"/>
    <col min="14" max="14" width="3.81640625" customWidth="1"/>
    <col min="15" max="15" width="0" hidden="1" customWidth="1"/>
    <col min="16" max="16" width="5.90625" customWidth="1"/>
    <col min="18" max="18" width="4.453125" customWidth="1"/>
    <col min="20" max="20" width="3.453125" hidden="1" customWidth="1"/>
    <col min="21" max="27" width="0" hidden="1" customWidth="1"/>
    <col min="28" max="28" width="5.453125" customWidth="1"/>
    <col min="30" max="30" width="4.26953125" customWidth="1"/>
  </cols>
  <sheetData>
    <row r="1" spans="3:15" ht="16" thickBot="1" x14ac:dyDescent="0.4"/>
    <row r="2" spans="3:15" ht="15.75" customHeight="1" x14ac:dyDescent="0.35">
      <c r="C2" s="409" t="s">
        <v>112</v>
      </c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1"/>
    </row>
    <row r="3" spans="3:15" ht="17.25" customHeight="1" thickBot="1" x14ac:dyDescent="0.4">
      <c r="C3" s="412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4"/>
    </row>
    <row r="4" spans="3:15" ht="16" thickBot="1" x14ac:dyDescent="0.4">
      <c r="C4"/>
      <c r="D4"/>
      <c r="E4"/>
      <c r="F4"/>
    </row>
    <row r="5" spans="3:15" ht="24.75" hidden="1" customHeight="1" thickBot="1" x14ac:dyDescent="0.4">
      <c r="C5" s="416" t="s">
        <v>92</v>
      </c>
      <c r="D5" s="417"/>
      <c r="E5" s="417"/>
      <c r="F5" s="417"/>
      <c r="G5" s="417"/>
    </row>
    <row r="6" spans="3:15" ht="29.25" customHeight="1" thickBot="1" x14ac:dyDescent="0.4">
      <c r="C6" s="277" t="s">
        <v>95</v>
      </c>
      <c r="D6" s="176" t="s">
        <v>49</v>
      </c>
      <c r="E6" s="97" t="s">
        <v>51</v>
      </c>
      <c r="F6" s="28"/>
      <c r="G6" s="97" t="s">
        <v>52</v>
      </c>
      <c r="H6"/>
      <c r="I6" s="97" t="s">
        <v>10</v>
      </c>
      <c r="J6" s="1"/>
      <c r="K6" s="286" t="s">
        <v>67</v>
      </c>
      <c r="L6" s="1"/>
      <c r="M6" s="7" t="s">
        <v>59</v>
      </c>
      <c r="N6" s="1"/>
      <c r="O6" s="135" t="s">
        <v>79</v>
      </c>
    </row>
    <row r="7" spans="3:15" x14ac:dyDescent="0.35">
      <c r="C7" s="32">
        <v>4</v>
      </c>
      <c r="D7" s="285">
        <v>62</v>
      </c>
      <c r="E7" s="55">
        <f>D7/3</f>
        <v>20.666666666666668</v>
      </c>
      <c r="F7" s="28"/>
      <c r="G7" s="103">
        <v>1</v>
      </c>
      <c r="H7"/>
      <c r="I7" s="170">
        <v>12</v>
      </c>
      <c r="J7" s="1"/>
      <c r="K7" s="100">
        <f>(G7+I7)/E7</f>
        <v>0.62903225806451613</v>
      </c>
      <c r="L7" s="1"/>
      <c r="M7" s="8">
        <v>30</v>
      </c>
      <c r="N7" s="1"/>
      <c r="O7" s="72">
        <f>(G7+I7+M7)/E7</f>
        <v>2.0806451612903225</v>
      </c>
    </row>
    <row r="8" spans="3:15" x14ac:dyDescent="0.35">
      <c r="C8" s="32">
        <v>6</v>
      </c>
      <c r="D8" s="285">
        <v>1.6666666666666667</v>
      </c>
      <c r="E8" s="55">
        <f>D8/3</f>
        <v>0.55555555555555558</v>
      </c>
      <c r="F8" s="28"/>
      <c r="G8" s="23">
        <v>35</v>
      </c>
      <c r="H8"/>
      <c r="I8" s="10">
        <v>20</v>
      </c>
      <c r="J8" s="1"/>
      <c r="K8" s="100">
        <f>(G8+I8)/E8</f>
        <v>99</v>
      </c>
      <c r="L8" s="1"/>
      <c r="M8" s="8"/>
      <c r="N8" s="1"/>
      <c r="O8" s="72">
        <f>(G8+I8+M8)/E8</f>
        <v>99</v>
      </c>
    </row>
    <row r="9" spans="3:15" x14ac:dyDescent="0.35">
      <c r="I9"/>
    </row>
    <row r="10" spans="3:15" hidden="1" x14ac:dyDescent="0.35">
      <c r="C10" s="418" t="s">
        <v>94</v>
      </c>
      <c r="D10" s="418"/>
      <c r="I10"/>
    </row>
    <row r="11" spans="3:15" ht="27.75" hidden="1" customHeight="1" thickBot="1" x14ac:dyDescent="0.4">
      <c r="C11" s="160" t="s">
        <v>93</v>
      </c>
      <c r="D11" s="176" t="s">
        <v>49</v>
      </c>
      <c r="E11" s="97" t="s">
        <v>51</v>
      </c>
      <c r="F11" s="28"/>
      <c r="G11" s="181" t="s">
        <v>52</v>
      </c>
      <c r="H11"/>
      <c r="I11" s="181" t="s">
        <v>10</v>
      </c>
      <c r="J11" s="1"/>
      <c r="K11" s="185" t="s">
        <v>67</v>
      </c>
      <c r="L11" s="1"/>
      <c r="M11" s="7" t="s">
        <v>59</v>
      </c>
      <c r="N11" s="1"/>
      <c r="O11" s="135" t="s">
        <v>79</v>
      </c>
    </row>
    <row r="12" spans="3:15" hidden="1" x14ac:dyDescent="0.35">
      <c r="C12" s="32">
        <v>4.25</v>
      </c>
      <c r="D12" s="55"/>
      <c r="E12" s="55"/>
      <c r="F12" s="28"/>
      <c r="G12" s="103"/>
      <c r="H12"/>
      <c r="I12" s="170"/>
      <c r="J12" s="1"/>
      <c r="K12" s="100"/>
      <c r="L12" s="1"/>
      <c r="M12" s="8"/>
      <c r="N12" s="1"/>
      <c r="O12" s="72"/>
    </row>
    <row r="13" spans="3:15" hidden="1" x14ac:dyDescent="0.35">
      <c r="C13" s="32">
        <v>6</v>
      </c>
      <c r="D13" s="23"/>
      <c r="E13" s="55"/>
      <c r="F13" s="28"/>
      <c r="G13" s="23"/>
      <c r="H13"/>
      <c r="I13" s="10"/>
      <c r="J13" s="1"/>
      <c r="K13" s="100"/>
      <c r="L13" s="1"/>
      <c r="M13" s="8"/>
      <c r="N13" s="1"/>
      <c r="O13" s="72"/>
    </row>
    <row r="14" spans="3:15" ht="16" thickBot="1" x14ac:dyDescent="0.4">
      <c r="C14" s="278"/>
      <c r="D14" s="279"/>
      <c r="I14"/>
    </row>
    <row r="15" spans="3:15" ht="16" hidden="1" thickBot="1" x14ac:dyDescent="0.4">
      <c r="C15" s="419" t="s">
        <v>96</v>
      </c>
      <c r="D15" s="419"/>
    </row>
    <row r="16" spans="3:15" ht="27" customHeight="1" thickBot="1" x14ac:dyDescent="0.4">
      <c r="C16" s="280" t="s">
        <v>97</v>
      </c>
      <c r="D16" s="176" t="s">
        <v>49</v>
      </c>
      <c r="E16" s="97" t="s">
        <v>51</v>
      </c>
      <c r="F16" s="28"/>
      <c r="G16" s="97" t="s">
        <v>52</v>
      </c>
      <c r="H16"/>
      <c r="I16" s="97" t="s">
        <v>10</v>
      </c>
      <c r="J16" s="1"/>
      <c r="K16" s="286" t="s">
        <v>67</v>
      </c>
      <c r="L16" s="1"/>
      <c r="M16" s="7" t="s">
        <v>59</v>
      </c>
      <c r="N16" s="1"/>
      <c r="O16" s="135" t="s">
        <v>79</v>
      </c>
    </row>
    <row r="17" spans="3:15" x14ac:dyDescent="0.35">
      <c r="C17" s="32">
        <v>4</v>
      </c>
      <c r="D17" s="55">
        <v>55</v>
      </c>
      <c r="E17" s="55">
        <f>D17/3</f>
        <v>18.333333333333332</v>
      </c>
      <c r="F17" s="28"/>
      <c r="G17" s="103">
        <v>0</v>
      </c>
      <c r="H17"/>
      <c r="I17" s="170">
        <v>11</v>
      </c>
      <c r="J17" s="1"/>
      <c r="K17" s="100">
        <f>(G17+I17)/E17</f>
        <v>0.60000000000000009</v>
      </c>
      <c r="L17" s="1"/>
      <c r="M17" s="8">
        <v>30</v>
      </c>
      <c r="N17" s="1"/>
      <c r="O17" s="72">
        <f>(G17+I17+M17)/E17</f>
        <v>2.2363636363636363</v>
      </c>
    </row>
    <row r="18" spans="3:15" x14ac:dyDescent="0.35">
      <c r="C18" s="32">
        <v>6</v>
      </c>
      <c r="D18" s="23">
        <v>6</v>
      </c>
      <c r="E18" s="55">
        <f>D18/3</f>
        <v>2</v>
      </c>
      <c r="F18" s="28"/>
      <c r="G18" s="23">
        <v>25</v>
      </c>
      <c r="H18"/>
      <c r="I18" s="170">
        <v>18.5</v>
      </c>
      <c r="J18" s="1"/>
      <c r="K18" s="100">
        <f>(G18+I18)/E18</f>
        <v>21.75</v>
      </c>
      <c r="L18" s="1"/>
      <c r="M18" s="8"/>
      <c r="N18" s="1"/>
      <c r="O18" s="72">
        <f>(G18+I18+M18)/E18</f>
        <v>21.75</v>
      </c>
    </row>
    <row r="19" spans="3:15" hidden="1" x14ac:dyDescent="0.35">
      <c r="C19" s="281"/>
      <c r="D19" s="282"/>
      <c r="F19" s="40"/>
    </row>
    <row r="20" spans="3:15" ht="16" thickBot="1" x14ac:dyDescent="0.4"/>
    <row r="21" spans="3:15" ht="16" hidden="1" thickBot="1" x14ac:dyDescent="0.4">
      <c r="C21" s="420" t="s">
        <v>98</v>
      </c>
      <c r="D21" s="420"/>
    </row>
    <row r="22" spans="3:15" ht="30" customHeight="1" thickBot="1" x14ac:dyDescent="0.4">
      <c r="C22" s="276" t="s">
        <v>37</v>
      </c>
      <c r="D22" s="176" t="s">
        <v>49</v>
      </c>
      <c r="E22" s="97" t="s">
        <v>51</v>
      </c>
      <c r="F22" s="28"/>
      <c r="G22" s="97" t="s">
        <v>52</v>
      </c>
      <c r="H22"/>
      <c r="I22" s="97" t="s">
        <v>10</v>
      </c>
      <c r="J22" s="1"/>
      <c r="K22" s="286" t="s">
        <v>67</v>
      </c>
      <c r="L22" s="1"/>
      <c r="M22" s="7" t="s">
        <v>59</v>
      </c>
      <c r="N22" s="1"/>
      <c r="O22" s="135" t="s">
        <v>79</v>
      </c>
    </row>
    <row r="23" spans="3:15" x14ac:dyDescent="0.35">
      <c r="C23" s="32">
        <v>4</v>
      </c>
      <c r="D23" s="55">
        <v>28</v>
      </c>
      <c r="E23" s="55">
        <f>D23/3</f>
        <v>9.3333333333333339</v>
      </c>
      <c r="F23" s="28"/>
      <c r="G23" s="103">
        <v>2</v>
      </c>
      <c r="H23"/>
      <c r="I23" s="170">
        <v>7</v>
      </c>
      <c r="J23" s="1"/>
      <c r="K23" s="100">
        <f>(G23+I23)/E23</f>
        <v>0.96428571428571419</v>
      </c>
      <c r="L23" s="1"/>
      <c r="M23" s="8">
        <v>20</v>
      </c>
      <c r="N23" s="1"/>
      <c r="O23" s="72">
        <f>(G23+I23+M23)/E23</f>
        <v>3.1071428571428568</v>
      </c>
    </row>
    <row r="24" spans="3:15" x14ac:dyDescent="0.35">
      <c r="C24" s="32">
        <v>6</v>
      </c>
      <c r="D24" s="23">
        <v>4</v>
      </c>
      <c r="E24" s="55">
        <f>D24/3</f>
        <v>1.3333333333333333</v>
      </c>
      <c r="F24" s="28"/>
      <c r="G24" s="23">
        <v>5</v>
      </c>
      <c r="H24"/>
      <c r="I24" s="10">
        <v>6.5</v>
      </c>
      <c r="J24" s="1"/>
      <c r="K24" s="100">
        <f>(G24+I24)/E24</f>
        <v>8.625</v>
      </c>
      <c r="L24" s="1"/>
      <c r="M24" s="8">
        <v>5</v>
      </c>
      <c r="N24" s="1"/>
      <c r="O24" s="72">
        <f>(G24+I24+M24)/E24</f>
        <v>12.375</v>
      </c>
    </row>
    <row r="25" spans="3:15" ht="16" thickBot="1" x14ac:dyDescent="0.4">
      <c r="G25" s="28"/>
    </row>
    <row r="26" spans="3:15" ht="16" hidden="1" thickBot="1" x14ac:dyDescent="0.4">
      <c r="C26" s="421" t="s">
        <v>99</v>
      </c>
      <c r="D26" s="421"/>
      <c r="G26" s="28"/>
    </row>
    <row r="27" spans="3:15" ht="29.25" customHeight="1" thickBot="1" x14ac:dyDescent="0.4">
      <c r="C27" s="283" t="s">
        <v>100</v>
      </c>
      <c r="D27" s="176" t="s">
        <v>49</v>
      </c>
      <c r="E27" s="97" t="s">
        <v>51</v>
      </c>
      <c r="F27" s="28"/>
      <c r="G27" s="97" t="s">
        <v>52</v>
      </c>
      <c r="H27"/>
      <c r="I27" s="97" t="s">
        <v>10</v>
      </c>
      <c r="J27" s="1"/>
      <c r="K27" s="286" t="s">
        <v>67</v>
      </c>
      <c r="L27" s="1"/>
      <c r="M27" s="7" t="s">
        <v>59</v>
      </c>
      <c r="N27" s="1"/>
      <c r="O27" s="135" t="s">
        <v>79</v>
      </c>
    </row>
    <row r="28" spans="3:15" x14ac:dyDescent="0.35">
      <c r="C28" s="32">
        <v>4</v>
      </c>
      <c r="D28" s="55">
        <v>69</v>
      </c>
      <c r="E28" s="55">
        <f>D28/3</f>
        <v>23</v>
      </c>
      <c r="F28" s="28"/>
      <c r="G28" s="103">
        <v>0</v>
      </c>
      <c r="H28"/>
      <c r="I28" s="170">
        <v>3.5</v>
      </c>
      <c r="J28" s="1"/>
      <c r="K28" s="100">
        <f>(G28+I28)/E28</f>
        <v>0.15217391304347827</v>
      </c>
      <c r="L28" s="1"/>
      <c r="M28" s="8">
        <v>40</v>
      </c>
      <c r="N28" s="1"/>
      <c r="O28" s="72">
        <f>(G28+I28+M28)/E28</f>
        <v>1.8913043478260869</v>
      </c>
    </row>
    <row r="29" spans="3:15" x14ac:dyDescent="0.35">
      <c r="C29" s="32">
        <v>6</v>
      </c>
      <c r="D29" s="23">
        <v>7</v>
      </c>
      <c r="E29" s="55">
        <f>D29/3</f>
        <v>2.3333333333333335</v>
      </c>
      <c r="F29" s="28"/>
      <c r="G29" s="23">
        <v>35</v>
      </c>
      <c r="H29"/>
      <c r="I29" s="10">
        <v>25</v>
      </c>
      <c r="J29" s="1"/>
      <c r="K29" s="100">
        <f>(G29+I29)/E29</f>
        <v>25.714285714285712</v>
      </c>
      <c r="L29" s="1"/>
      <c r="M29" s="8"/>
      <c r="N29" s="1"/>
      <c r="O29" s="72">
        <f>(G29+I29+M29)/E29</f>
        <v>25.714285714285712</v>
      </c>
    </row>
    <row r="30" spans="3:15" ht="16" thickBot="1" x14ac:dyDescent="0.4">
      <c r="C30" s="28"/>
      <c r="D30" s="28"/>
      <c r="F30" s="28"/>
    </row>
    <row r="31" spans="3:15" ht="16" hidden="1" thickBot="1" x14ac:dyDescent="0.4">
      <c r="C31" s="415" t="s">
        <v>101</v>
      </c>
      <c r="D31" s="415"/>
    </row>
    <row r="32" spans="3:15" ht="30" customHeight="1" thickBot="1" x14ac:dyDescent="0.4">
      <c r="C32" s="284" t="s">
        <v>102</v>
      </c>
      <c r="D32" s="176" t="s">
        <v>49</v>
      </c>
      <c r="E32" s="97" t="s">
        <v>51</v>
      </c>
      <c r="F32" s="28"/>
      <c r="G32" s="97" t="s">
        <v>52</v>
      </c>
      <c r="H32"/>
      <c r="I32" s="97" t="s">
        <v>10</v>
      </c>
      <c r="J32" s="1"/>
      <c r="K32" s="286" t="s">
        <v>67</v>
      </c>
      <c r="L32" s="1"/>
      <c r="M32" s="7" t="s">
        <v>59</v>
      </c>
      <c r="N32" s="1"/>
      <c r="O32" s="135" t="s">
        <v>79</v>
      </c>
    </row>
    <row r="33" spans="3:15" x14ac:dyDescent="0.35">
      <c r="C33" s="32">
        <v>4</v>
      </c>
      <c r="D33" s="55">
        <v>6</v>
      </c>
      <c r="E33" s="55">
        <f>D33/3</f>
        <v>2</v>
      </c>
      <c r="F33" s="28"/>
      <c r="G33" s="103">
        <v>21</v>
      </c>
      <c r="H33"/>
      <c r="I33" s="170">
        <v>22</v>
      </c>
      <c r="J33" s="1"/>
      <c r="K33" s="100">
        <f>(G33+I33)/E33</f>
        <v>21.5</v>
      </c>
      <c r="L33" s="1"/>
      <c r="M33" s="8"/>
      <c r="N33" s="1"/>
      <c r="O33" s="72">
        <f>(G33+I33+M33)/E33</f>
        <v>21.5</v>
      </c>
    </row>
    <row r="34" spans="3:15" x14ac:dyDescent="0.35">
      <c r="C34" s="32">
        <v>6</v>
      </c>
      <c r="D34" s="23">
        <v>4</v>
      </c>
      <c r="E34" s="55">
        <f>D34/3</f>
        <v>1.3333333333333333</v>
      </c>
      <c r="F34" s="28"/>
      <c r="G34" s="23">
        <v>34</v>
      </c>
      <c r="H34"/>
      <c r="I34" s="10">
        <v>15</v>
      </c>
      <c r="J34" s="1"/>
      <c r="K34" s="100">
        <f>(G34+I34)/E34</f>
        <v>36.75</v>
      </c>
      <c r="L34" s="1"/>
      <c r="M34" s="8"/>
      <c r="N34" s="1"/>
      <c r="O34" s="72">
        <f>(G34+I34+M34)/E34</f>
        <v>36.75</v>
      </c>
    </row>
    <row r="36" spans="3:15" ht="16" thickBot="1" x14ac:dyDescent="0.4"/>
    <row r="37" spans="3:15" x14ac:dyDescent="0.35">
      <c r="C37" s="403" t="s">
        <v>132</v>
      </c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4"/>
      <c r="O37" s="405"/>
    </row>
    <row r="38" spans="3:15" ht="16" thickBot="1" x14ac:dyDescent="0.4">
      <c r="C38" s="406"/>
      <c r="D38" s="407"/>
      <c r="E38" s="407"/>
      <c r="F38" s="407"/>
      <c r="G38" s="407"/>
      <c r="H38" s="407"/>
      <c r="I38" s="407"/>
      <c r="J38" s="407"/>
      <c r="K38" s="407"/>
      <c r="L38" s="407"/>
      <c r="M38" s="407"/>
      <c r="N38" s="407"/>
      <c r="O38" s="408"/>
    </row>
    <row r="39" spans="3:15" ht="16" thickBot="1" x14ac:dyDescent="0.4">
      <c r="C39"/>
      <c r="D39"/>
      <c r="E39"/>
      <c r="F39"/>
    </row>
    <row r="40" spans="3:15" ht="78" thickBot="1" x14ac:dyDescent="0.4">
      <c r="C40" s="160" t="s">
        <v>133</v>
      </c>
      <c r="D40" s="176" t="s">
        <v>49</v>
      </c>
      <c r="E40" s="97" t="s">
        <v>51</v>
      </c>
      <c r="F40" s="28"/>
      <c r="G40" s="181" t="s">
        <v>52</v>
      </c>
      <c r="H40"/>
      <c r="I40" s="181" t="s">
        <v>10</v>
      </c>
      <c r="J40" s="1"/>
      <c r="K40" s="185" t="s">
        <v>67</v>
      </c>
      <c r="L40" s="1"/>
      <c r="M40" s="7" t="s">
        <v>134</v>
      </c>
      <c r="N40" s="1"/>
      <c r="O40" s="135" t="s">
        <v>79</v>
      </c>
    </row>
    <row r="41" spans="3:15" x14ac:dyDescent="0.35">
      <c r="C41" s="32">
        <v>2</v>
      </c>
      <c r="D41" s="285"/>
      <c r="E41" s="55"/>
      <c r="F41" s="28"/>
      <c r="G41" s="103"/>
      <c r="H41"/>
      <c r="I41" s="170"/>
      <c r="J41" s="1"/>
      <c r="K41" s="100" t="s">
        <v>73</v>
      </c>
      <c r="L41" s="1"/>
      <c r="M41" s="8">
        <v>30</v>
      </c>
      <c r="N41" s="1"/>
      <c r="O41" s="100" t="s">
        <v>73</v>
      </c>
    </row>
    <row r="42" spans="3:15" x14ac:dyDescent="0.35">
      <c r="C42" s="32">
        <v>4</v>
      </c>
      <c r="D42" s="55"/>
      <c r="E42" s="55"/>
      <c r="F42" s="28"/>
      <c r="G42" s="103"/>
      <c r="H42"/>
      <c r="I42" s="170"/>
      <c r="J42" s="1"/>
      <c r="K42" s="100"/>
      <c r="L42" s="1"/>
      <c r="M42" s="8">
        <v>45</v>
      </c>
      <c r="N42" s="1"/>
      <c r="O42" s="72">
        <f>(G47+I47+M47)/E47</f>
        <v>1.9354838709677418</v>
      </c>
    </row>
    <row r="43" spans="3:15" x14ac:dyDescent="0.35">
      <c r="C43" s="32">
        <v>6</v>
      </c>
      <c r="D43" s="23"/>
      <c r="E43" s="55"/>
      <c r="F43" s="28"/>
      <c r="G43" s="23"/>
      <c r="H43"/>
      <c r="I43" s="10"/>
      <c r="J43" s="1"/>
      <c r="K43" s="100"/>
      <c r="L43" s="1"/>
      <c r="M43" s="8">
        <v>15</v>
      </c>
      <c r="N43" s="1"/>
      <c r="O43" s="72">
        <f>(G48+I48+M48)/E48</f>
        <v>27</v>
      </c>
    </row>
    <row r="44" spans="3:15" ht="16" thickBot="1" x14ac:dyDescent="0.4">
      <c r="I44"/>
    </row>
    <row r="45" spans="3:15" ht="78" thickBot="1" x14ac:dyDescent="0.4">
      <c r="C45" s="277" t="s">
        <v>95</v>
      </c>
      <c r="D45" s="176" t="s">
        <v>49</v>
      </c>
      <c r="E45" s="97" t="s">
        <v>51</v>
      </c>
      <c r="F45" s="28"/>
      <c r="G45" s="97" t="s">
        <v>52</v>
      </c>
      <c r="H45"/>
      <c r="I45" s="97" t="s">
        <v>10</v>
      </c>
      <c r="J45" s="1"/>
      <c r="K45" s="286" t="s">
        <v>67</v>
      </c>
      <c r="L45" s="1"/>
      <c r="M45" s="7" t="s">
        <v>134</v>
      </c>
      <c r="N45" s="1"/>
      <c r="O45" s="135" t="s">
        <v>79</v>
      </c>
    </row>
    <row r="46" spans="3:15" x14ac:dyDescent="0.35">
      <c r="C46" s="32">
        <v>2</v>
      </c>
      <c r="D46" s="285"/>
      <c r="E46" s="55"/>
      <c r="F46" s="28"/>
      <c r="G46" s="103"/>
      <c r="H46"/>
      <c r="I46" s="170"/>
      <c r="J46" s="1"/>
      <c r="K46" s="100" t="s">
        <v>73</v>
      </c>
      <c r="L46" s="1"/>
      <c r="M46" s="8">
        <v>30</v>
      </c>
      <c r="N46" s="1"/>
      <c r="O46" s="100" t="s">
        <v>73</v>
      </c>
    </row>
    <row r="47" spans="3:15" x14ac:dyDescent="0.35">
      <c r="C47" s="32">
        <v>4</v>
      </c>
      <c r="D47" s="285">
        <v>62</v>
      </c>
      <c r="E47" s="55">
        <f>D47/3</f>
        <v>20.666666666666668</v>
      </c>
      <c r="F47" s="28"/>
      <c r="G47" s="103"/>
      <c r="H47"/>
      <c r="I47" s="170"/>
      <c r="J47" s="1"/>
      <c r="K47" s="100"/>
      <c r="L47" s="1"/>
      <c r="M47" s="8">
        <v>40</v>
      </c>
      <c r="N47" s="1"/>
      <c r="O47" s="72"/>
    </row>
    <row r="48" spans="3:15" x14ac:dyDescent="0.35">
      <c r="C48" s="32">
        <v>6</v>
      </c>
      <c r="D48" s="285">
        <v>1.6666666666666667</v>
      </c>
      <c r="E48" s="55">
        <f>D48/3</f>
        <v>0.55555555555555558</v>
      </c>
      <c r="F48" s="28"/>
      <c r="G48" s="23"/>
      <c r="H48"/>
      <c r="I48" s="10"/>
      <c r="J48" s="1"/>
      <c r="K48" s="100">
        <f>(G48+I48)/E48</f>
        <v>0</v>
      </c>
      <c r="L48" s="1"/>
      <c r="M48" s="8">
        <v>15</v>
      </c>
      <c r="N48" s="1"/>
      <c r="O48" s="72"/>
    </row>
    <row r="49" spans="3:15" ht="16" thickBot="1" x14ac:dyDescent="0.4">
      <c r="C49" s="278"/>
      <c r="D49" s="279"/>
      <c r="I49"/>
    </row>
    <row r="50" spans="3:15" ht="78" thickBot="1" x14ac:dyDescent="0.4">
      <c r="C50" s="280" t="s">
        <v>97</v>
      </c>
      <c r="D50" s="176" t="s">
        <v>49</v>
      </c>
      <c r="E50" s="97" t="s">
        <v>51</v>
      </c>
      <c r="F50" s="28"/>
      <c r="G50" s="97" t="s">
        <v>52</v>
      </c>
      <c r="H50"/>
      <c r="I50" s="97" t="s">
        <v>10</v>
      </c>
      <c r="J50" s="1"/>
      <c r="K50" s="286" t="s">
        <v>67</v>
      </c>
      <c r="L50" s="1"/>
      <c r="M50" s="7" t="s">
        <v>134</v>
      </c>
      <c r="N50" s="1"/>
      <c r="O50" s="135" t="s">
        <v>79</v>
      </c>
    </row>
    <row r="51" spans="3:15" x14ac:dyDescent="0.35">
      <c r="C51" s="32">
        <v>2</v>
      </c>
      <c r="D51" s="285"/>
      <c r="E51" s="55"/>
      <c r="F51" s="28"/>
      <c r="G51" s="103"/>
      <c r="H51"/>
      <c r="I51" s="170"/>
      <c r="J51" s="1"/>
      <c r="K51" s="100" t="s">
        <v>73</v>
      </c>
      <c r="L51" s="1"/>
      <c r="M51" s="8">
        <v>20</v>
      </c>
      <c r="N51" s="1"/>
      <c r="O51" s="100" t="s">
        <v>73</v>
      </c>
    </row>
    <row r="52" spans="3:15" x14ac:dyDescent="0.35">
      <c r="C52" s="32">
        <v>4</v>
      </c>
      <c r="D52" s="55">
        <v>55</v>
      </c>
      <c r="E52" s="55">
        <f>D52/3</f>
        <v>18.333333333333332</v>
      </c>
      <c r="F52" s="28"/>
      <c r="G52" s="103"/>
      <c r="H52"/>
      <c r="I52" s="170"/>
      <c r="J52" s="1"/>
      <c r="K52" s="100">
        <f>(G52+I52)/E52</f>
        <v>0</v>
      </c>
      <c r="L52" s="1"/>
      <c r="M52" s="8">
        <v>30</v>
      </c>
      <c r="N52" s="1"/>
      <c r="O52" s="72">
        <f>(G52+I52+M52)/E52</f>
        <v>1.6363636363636365</v>
      </c>
    </row>
    <row r="53" spans="3:15" x14ac:dyDescent="0.35">
      <c r="C53" s="32">
        <v>6</v>
      </c>
      <c r="D53" s="23">
        <v>6</v>
      </c>
      <c r="E53" s="55">
        <f>D53/3</f>
        <v>2</v>
      </c>
      <c r="F53" s="28"/>
      <c r="G53" s="23"/>
      <c r="H53"/>
      <c r="I53" s="170"/>
      <c r="J53" s="1"/>
      <c r="K53" s="100">
        <f>(G53+I53)/E53</f>
        <v>0</v>
      </c>
      <c r="L53" s="1"/>
      <c r="M53" s="8">
        <v>10</v>
      </c>
      <c r="N53" s="1"/>
      <c r="O53" s="72">
        <f>(G53+I53+M53)/E53</f>
        <v>5</v>
      </c>
    </row>
    <row r="54" spans="3:15" ht="16" thickBot="1" x14ac:dyDescent="0.4"/>
    <row r="55" spans="3:15" ht="78" thickBot="1" x14ac:dyDescent="0.4">
      <c r="C55" s="276" t="s">
        <v>37</v>
      </c>
      <c r="D55" s="176" t="s">
        <v>49</v>
      </c>
      <c r="E55" s="97" t="s">
        <v>51</v>
      </c>
      <c r="F55" s="28"/>
      <c r="G55" s="97" t="s">
        <v>52</v>
      </c>
      <c r="H55"/>
      <c r="I55" s="97" t="s">
        <v>10</v>
      </c>
      <c r="J55" s="1"/>
      <c r="K55" s="286" t="s">
        <v>67</v>
      </c>
      <c r="L55" s="1"/>
      <c r="M55" s="7" t="s">
        <v>134</v>
      </c>
      <c r="N55" s="1"/>
      <c r="O55" s="135" t="s">
        <v>79</v>
      </c>
    </row>
    <row r="56" spans="3:15" x14ac:dyDescent="0.35">
      <c r="C56" s="32">
        <v>2</v>
      </c>
      <c r="D56" s="285"/>
      <c r="E56" s="55"/>
      <c r="F56" s="28"/>
      <c r="G56" s="103"/>
      <c r="H56"/>
      <c r="I56" s="170"/>
      <c r="J56" s="1"/>
      <c r="K56" s="100" t="s">
        <v>73</v>
      </c>
      <c r="L56" s="1"/>
      <c r="M56" s="8">
        <v>15</v>
      </c>
      <c r="N56" s="1"/>
      <c r="O56" s="100" t="s">
        <v>73</v>
      </c>
    </row>
    <row r="57" spans="3:15" x14ac:dyDescent="0.35">
      <c r="C57" s="32">
        <v>4</v>
      </c>
      <c r="D57" s="55">
        <v>28</v>
      </c>
      <c r="E57" s="55">
        <f>D57/3</f>
        <v>9.3333333333333339</v>
      </c>
      <c r="F57" s="28"/>
      <c r="G57" s="103"/>
      <c r="H57"/>
      <c r="I57" s="170"/>
      <c r="J57" s="1"/>
      <c r="K57" s="100">
        <f>(G57+I57)/E57</f>
        <v>0</v>
      </c>
      <c r="L57" s="1"/>
      <c r="M57" s="8">
        <v>25</v>
      </c>
      <c r="N57" s="1"/>
      <c r="O57" s="72">
        <f>(G57+I57+M57)/E57</f>
        <v>2.6785714285714284</v>
      </c>
    </row>
    <row r="58" spans="3:15" x14ac:dyDescent="0.35">
      <c r="C58" s="32">
        <v>6</v>
      </c>
      <c r="D58" s="23">
        <v>4</v>
      </c>
      <c r="E58" s="55">
        <f>D58/3</f>
        <v>1.3333333333333333</v>
      </c>
      <c r="F58" s="28"/>
      <c r="G58" s="23"/>
      <c r="H58"/>
      <c r="I58" s="10"/>
      <c r="J58" s="1"/>
      <c r="K58" s="100">
        <f>(G58+I58)/E58</f>
        <v>0</v>
      </c>
      <c r="L58" s="1"/>
      <c r="M58" s="8">
        <v>10</v>
      </c>
      <c r="N58" s="1"/>
      <c r="O58" s="72">
        <f>(G58+I58+M58)/E58</f>
        <v>7.5</v>
      </c>
    </row>
    <row r="59" spans="3:15" ht="16" thickBot="1" x14ac:dyDescent="0.4">
      <c r="G59" s="28"/>
    </row>
    <row r="60" spans="3:15" ht="78" thickBot="1" x14ac:dyDescent="0.4">
      <c r="C60" s="283" t="s">
        <v>100</v>
      </c>
      <c r="D60" s="176" t="s">
        <v>49</v>
      </c>
      <c r="E60" s="97" t="s">
        <v>51</v>
      </c>
      <c r="F60" s="28"/>
      <c r="G60" s="97" t="s">
        <v>52</v>
      </c>
      <c r="H60"/>
      <c r="I60" s="97" t="s">
        <v>10</v>
      </c>
      <c r="J60" s="1"/>
      <c r="K60" s="286" t="s">
        <v>67</v>
      </c>
      <c r="L60" s="1"/>
      <c r="M60" s="7" t="s">
        <v>134</v>
      </c>
      <c r="N60" s="1"/>
      <c r="O60" s="135" t="s">
        <v>79</v>
      </c>
    </row>
    <row r="61" spans="3:15" x14ac:dyDescent="0.35">
      <c r="C61" s="32">
        <v>2</v>
      </c>
      <c r="D61" s="285"/>
      <c r="E61" s="55"/>
      <c r="F61" s="28"/>
      <c r="G61" s="103"/>
      <c r="H61"/>
      <c r="I61" s="170"/>
      <c r="J61" s="1"/>
      <c r="K61" s="100" t="s">
        <v>73</v>
      </c>
      <c r="L61" s="1"/>
      <c r="M61" s="8">
        <v>30</v>
      </c>
      <c r="N61" s="1"/>
      <c r="O61" s="100" t="s">
        <v>73</v>
      </c>
    </row>
    <row r="62" spans="3:15" x14ac:dyDescent="0.35">
      <c r="C62" s="32">
        <v>4</v>
      </c>
      <c r="D62" s="55">
        <v>69</v>
      </c>
      <c r="E62" s="55">
        <f>D62/3</f>
        <v>23</v>
      </c>
      <c r="F62" s="28"/>
      <c r="G62" s="103"/>
      <c r="H62"/>
      <c r="I62" s="170"/>
      <c r="J62" s="1"/>
      <c r="K62" s="100">
        <f>(G62+I62)/E62</f>
        <v>0</v>
      </c>
      <c r="L62" s="1"/>
      <c r="M62" s="8">
        <v>40</v>
      </c>
      <c r="N62" s="1"/>
      <c r="O62" s="72">
        <f>(G62+I62+M62)/E62</f>
        <v>1.7391304347826086</v>
      </c>
    </row>
    <row r="63" spans="3:15" x14ac:dyDescent="0.35">
      <c r="C63" s="32">
        <v>6</v>
      </c>
      <c r="D63" s="23">
        <v>7</v>
      </c>
      <c r="E63" s="55">
        <f>D63/3</f>
        <v>2.3333333333333335</v>
      </c>
      <c r="F63" s="28"/>
      <c r="G63" s="23"/>
      <c r="H63"/>
      <c r="I63" s="10"/>
      <c r="J63" s="1"/>
      <c r="K63" s="100">
        <f>(G63+I63)/E63</f>
        <v>0</v>
      </c>
      <c r="L63" s="1"/>
      <c r="M63" s="8">
        <v>15</v>
      </c>
      <c r="N63" s="1"/>
      <c r="O63" s="72">
        <f>(G63+I63+M63)/E63</f>
        <v>6.4285714285714279</v>
      </c>
    </row>
    <row r="64" spans="3:15" x14ac:dyDescent="0.35">
      <c r="C64" s="28"/>
      <c r="D64" s="28"/>
      <c r="F64" s="28"/>
    </row>
  </sheetData>
  <mergeCells count="8">
    <mergeCell ref="C37:O38"/>
    <mergeCell ref="C2:O3"/>
    <mergeCell ref="C31:D31"/>
    <mergeCell ref="C5:G5"/>
    <mergeCell ref="C10:D10"/>
    <mergeCell ref="C15:D15"/>
    <mergeCell ref="C21:D21"/>
    <mergeCell ref="C26:D26"/>
  </mergeCells>
  <conditionalFormatting sqref="O7:O8">
    <cfRule type="cellIs" dxfId="79" priority="16" operator="greaterThan">
      <formula>8</formula>
    </cfRule>
    <cfRule type="cellIs" dxfId="78" priority="17" operator="between">
      <formula>3</formula>
      <formula>6</formula>
    </cfRule>
    <cfRule type="cellIs" dxfId="77" priority="18" operator="lessThan">
      <formula>2.8</formula>
    </cfRule>
  </conditionalFormatting>
  <conditionalFormatting sqref="O12:O13">
    <cfRule type="cellIs" dxfId="76" priority="13" operator="greaterThan">
      <formula>8</formula>
    </cfRule>
    <cfRule type="cellIs" dxfId="75" priority="14" operator="between">
      <formula>3</formula>
      <formula>6</formula>
    </cfRule>
    <cfRule type="cellIs" dxfId="74" priority="15" operator="lessThan">
      <formula>2.8</formula>
    </cfRule>
  </conditionalFormatting>
  <conditionalFormatting sqref="O17:O18 O23:O24 O28:O29 O33:O34">
    <cfRule type="cellIs" dxfId="73" priority="10" operator="greaterThan">
      <formula>8</formula>
    </cfRule>
    <cfRule type="cellIs" dxfId="72" priority="11" operator="between">
      <formula>3</formula>
      <formula>6</formula>
    </cfRule>
    <cfRule type="cellIs" dxfId="71" priority="12" operator="lessThan">
      <formula>2.8</formula>
    </cfRule>
  </conditionalFormatting>
  <conditionalFormatting sqref="O42:O43">
    <cfRule type="cellIs" dxfId="70" priority="7" operator="greaterThan">
      <formula>8</formula>
    </cfRule>
    <cfRule type="cellIs" dxfId="69" priority="8" operator="between">
      <formula>3</formula>
      <formula>6</formula>
    </cfRule>
    <cfRule type="cellIs" dxfId="68" priority="9" operator="lessThan">
      <formula>2.8</formula>
    </cfRule>
  </conditionalFormatting>
  <conditionalFormatting sqref="O47:O48">
    <cfRule type="cellIs" dxfId="67" priority="4" operator="greaterThan">
      <formula>8</formula>
    </cfRule>
    <cfRule type="cellIs" dxfId="66" priority="5" operator="between">
      <formula>3</formula>
      <formula>6</formula>
    </cfRule>
    <cfRule type="cellIs" dxfId="65" priority="6" operator="lessThan">
      <formula>2.8</formula>
    </cfRule>
  </conditionalFormatting>
  <conditionalFormatting sqref="O52:O53 O57:O58 O62:O63">
    <cfRule type="cellIs" dxfId="64" priority="1" operator="greaterThan">
      <formula>8</formula>
    </cfRule>
    <cfRule type="cellIs" dxfId="63" priority="2" operator="between">
      <formula>3</formula>
      <formula>6</formula>
    </cfRule>
    <cfRule type="cellIs" dxfId="62" priority="3" operator="lessThan">
      <formula>2.8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E4F7-4600-4E46-99B2-7196AEAEA863}">
  <sheetPr>
    <tabColor theme="9" tint="0.39997558519241921"/>
  </sheetPr>
  <dimension ref="B1:W103"/>
  <sheetViews>
    <sheetView topLeftCell="A37" zoomScale="70" zoomScaleNormal="70" workbookViewId="0">
      <selection activeCell="F99" sqref="F99"/>
    </sheetView>
  </sheetViews>
  <sheetFormatPr baseColWidth="10" defaultColWidth="11.453125" defaultRowHeight="14.5" x14ac:dyDescent="0.35"/>
  <cols>
    <col min="1" max="1" width="5.1796875" style="35" customWidth="1"/>
    <col min="2" max="2" width="11.453125" style="35"/>
    <col min="3" max="3" width="7.81640625" style="216" customWidth="1"/>
    <col min="4" max="4" width="12.36328125" style="35" hidden="1" customWidth="1"/>
    <col min="5" max="6" width="12.36328125" style="35" customWidth="1"/>
    <col min="7" max="7" width="12.08984375" style="35" bestFit="1" customWidth="1"/>
    <col min="8" max="8" width="4.36328125" style="35" customWidth="1"/>
    <col min="9" max="9" width="11" style="35" customWidth="1"/>
    <col min="10" max="10" width="4.6328125" customWidth="1"/>
    <col min="11" max="11" width="11.453125" style="35" hidden="1" customWidth="1"/>
    <col min="12" max="12" width="5.1796875" style="35" hidden="1" customWidth="1"/>
    <col min="13" max="13" width="11.81640625" hidden="1" customWidth="1"/>
    <col min="14" max="14" width="12.90625" style="35" hidden="1" customWidth="1"/>
    <col min="15" max="15" width="15.08984375" style="35" hidden="1" customWidth="1"/>
    <col min="16" max="16" width="4.81640625" style="35" hidden="1" customWidth="1"/>
    <col min="17" max="17" width="11.453125" style="35" hidden="1" customWidth="1"/>
    <col min="18" max="18" width="14.36328125" style="35" hidden="1" customWidth="1"/>
    <col min="19" max="19" width="11.1796875" style="35" hidden="1" customWidth="1"/>
    <col min="20" max="20" width="11.453125" style="35" customWidth="1"/>
    <col min="21" max="21" width="6.36328125" style="35" customWidth="1"/>
    <col min="22" max="22" width="14.08984375" style="35" customWidth="1"/>
    <col min="23" max="23" width="12.1796875" style="35" customWidth="1"/>
    <col min="24" max="24" width="4.08984375" style="35" customWidth="1"/>
    <col min="25" max="26" width="11.453125" style="35"/>
    <col min="27" max="27" width="14.08984375" style="35" bestFit="1" customWidth="1"/>
    <col min="28" max="28" width="13.54296875" style="35" customWidth="1"/>
    <col min="29" max="16384" width="11.453125" style="35"/>
  </cols>
  <sheetData>
    <row r="1" spans="2:22" ht="15" thickBot="1" x14ac:dyDescent="0.4"/>
    <row r="2" spans="2:22" ht="24" customHeight="1" thickTop="1" thickBot="1" x14ac:dyDescent="0.4">
      <c r="B2" s="447" t="s">
        <v>12</v>
      </c>
      <c r="C2" s="448"/>
      <c r="D2" s="448"/>
      <c r="E2" s="448"/>
      <c r="F2" s="448"/>
      <c r="G2" s="448"/>
      <c r="H2" s="448"/>
      <c r="I2" s="449"/>
      <c r="K2"/>
      <c r="L2"/>
      <c r="M2" s="355" t="s">
        <v>65</v>
      </c>
      <c r="N2" s="356"/>
      <c r="O2" s="357"/>
      <c r="Q2" s="355" t="s">
        <v>66</v>
      </c>
      <c r="R2" s="357"/>
      <c r="S2"/>
      <c r="T2"/>
    </row>
    <row r="3" spans="2:22" ht="54.5" customHeight="1" thickTop="1" thickBot="1" x14ac:dyDescent="0.4">
      <c r="B3" s="54" t="s">
        <v>11</v>
      </c>
      <c r="C3" s="199" t="s">
        <v>13</v>
      </c>
      <c r="D3" s="200" t="s">
        <v>50</v>
      </c>
      <c r="E3" s="200" t="s">
        <v>53</v>
      </c>
      <c r="F3" s="200" t="s">
        <v>52</v>
      </c>
      <c r="G3" s="256" t="s">
        <v>24</v>
      </c>
      <c r="H3"/>
      <c r="I3" s="90" t="s">
        <v>57</v>
      </c>
      <c r="J3" s="35"/>
      <c r="K3" s="131" t="s">
        <v>61</v>
      </c>
      <c r="L3"/>
      <c r="M3" s="128" t="s">
        <v>63</v>
      </c>
      <c r="N3" s="129" t="s">
        <v>64</v>
      </c>
      <c r="O3" s="130" t="s">
        <v>106</v>
      </c>
      <c r="P3" s="1"/>
      <c r="Q3" s="129" t="s">
        <v>58</v>
      </c>
      <c r="R3" s="134" t="s">
        <v>67</v>
      </c>
      <c r="S3"/>
      <c r="T3" s="7" t="s">
        <v>59</v>
      </c>
      <c r="U3" s="1"/>
      <c r="V3" s="135" t="s">
        <v>107</v>
      </c>
    </row>
    <row r="4" spans="2:22" ht="16" customHeight="1" thickBot="1" x14ac:dyDescent="0.4">
      <c r="B4" s="461" t="s">
        <v>14</v>
      </c>
      <c r="C4" s="311">
        <v>0.5</v>
      </c>
      <c r="D4" s="309">
        <v>11</v>
      </c>
      <c r="E4" s="310">
        <f t="shared" ref="E4:E12" si="0">D4/6</f>
        <v>1.8333333333333333</v>
      </c>
      <c r="F4" s="309">
        <v>21</v>
      </c>
      <c r="G4" s="340">
        <v>4.5</v>
      </c>
      <c r="H4"/>
      <c r="I4" s="249">
        <f t="shared" ref="I4:I13" si="1">(G4+F4)/E4</f>
        <v>13.90909090909091</v>
      </c>
      <c r="J4" s="35"/>
      <c r="K4" s="89"/>
      <c r="L4"/>
      <c r="M4" s="127"/>
      <c r="N4" s="72">
        <f t="shared" ref="N4:N25" si="2">G4+M4</f>
        <v>4.5</v>
      </c>
      <c r="O4" s="100">
        <f t="shared" ref="O4:O20" si="3">N4/E4</f>
        <v>2.4545454545454546</v>
      </c>
      <c r="P4" s="1"/>
      <c r="Q4" s="55">
        <f t="shared" ref="Q4:Q25" si="4">F4+K4-M4</f>
        <v>21</v>
      </c>
      <c r="R4" s="100">
        <f t="shared" ref="R4:R20" si="5">(Q4)/E4</f>
        <v>11.454545454545455</v>
      </c>
      <c r="S4"/>
      <c r="T4" s="8"/>
      <c r="U4" s="1"/>
      <c r="V4" s="72">
        <f t="shared" ref="V4:V20" si="6">(F4+G4+T4)/E4</f>
        <v>13.90909090909091</v>
      </c>
    </row>
    <row r="5" spans="2:22" ht="16" thickBot="1" x14ac:dyDescent="0.4">
      <c r="B5" s="462"/>
      <c r="C5" s="301">
        <v>2</v>
      </c>
      <c r="D5" s="8">
        <v>45</v>
      </c>
      <c r="E5" s="302">
        <f t="shared" si="0"/>
        <v>7.5</v>
      </c>
      <c r="F5" s="8">
        <v>0</v>
      </c>
      <c r="G5" s="303">
        <v>23</v>
      </c>
      <c r="H5"/>
      <c r="I5" s="249">
        <f t="shared" si="1"/>
        <v>3.0666666666666669</v>
      </c>
      <c r="J5" s="35"/>
      <c r="K5" s="8"/>
      <c r="L5"/>
      <c r="M5" s="8"/>
      <c r="N5" s="72">
        <f t="shared" si="2"/>
        <v>23</v>
      </c>
      <c r="O5" s="100">
        <f t="shared" si="3"/>
        <v>3.0666666666666669</v>
      </c>
      <c r="P5" s="1"/>
      <c r="Q5" s="55">
        <f t="shared" si="4"/>
        <v>0</v>
      </c>
      <c r="R5" s="100">
        <f t="shared" si="5"/>
        <v>0</v>
      </c>
      <c r="S5"/>
      <c r="T5" s="344">
        <v>48</v>
      </c>
      <c r="U5" s="1"/>
      <c r="V5" s="72">
        <f t="shared" si="6"/>
        <v>9.4666666666666668</v>
      </c>
    </row>
    <row r="6" spans="2:22" ht="16" thickBot="1" x14ac:dyDescent="0.4">
      <c r="B6" s="462"/>
      <c r="C6" s="301">
        <v>3</v>
      </c>
      <c r="D6" s="8">
        <v>36</v>
      </c>
      <c r="E6" s="302">
        <f t="shared" si="0"/>
        <v>6</v>
      </c>
      <c r="F6" s="8"/>
      <c r="G6" s="303"/>
      <c r="H6"/>
      <c r="I6" s="249">
        <f t="shared" si="1"/>
        <v>0</v>
      </c>
      <c r="J6" s="35"/>
      <c r="K6" s="8"/>
      <c r="L6"/>
      <c r="M6" s="8"/>
      <c r="N6" s="72">
        <f t="shared" si="2"/>
        <v>0</v>
      </c>
      <c r="O6" s="100">
        <f t="shared" si="3"/>
        <v>0</v>
      </c>
      <c r="P6" s="1"/>
      <c r="Q6" s="55">
        <f t="shared" si="4"/>
        <v>0</v>
      </c>
      <c r="R6" s="100">
        <f t="shared" si="5"/>
        <v>0</v>
      </c>
      <c r="S6"/>
      <c r="T6" s="344">
        <v>64</v>
      </c>
      <c r="U6" s="1"/>
      <c r="V6" s="72">
        <f t="shared" si="6"/>
        <v>10.666666666666666</v>
      </c>
    </row>
    <row r="7" spans="2:22" ht="16" thickBot="1" x14ac:dyDescent="0.4">
      <c r="B7" s="462"/>
      <c r="C7" s="301">
        <v>4</v>
      </c>
      <c r="D7" s="8">
        <v>121</v>
      </c>
      <c r="E7" s="302">
        <f t="shared" si="0"/>
        <v>20.166666666666668</v>
      </c>
      <c r="F7" s="8">
        <v>67</v>
      </c>
      <c r="G7" s="303">
        <v>27.5</v>
      </c>
      <c r="H7"/>
      <c r="I7" s="249">
        <f t="shared" si="1"/>
        <v>4.6859504132231402</v>
      </c>
      <c r="J7" s="35"/>
      <c r="K7" s="8"/>
      <c r="L7"/>
      <c r="M7" s="8"/>
      <c r="N7" s="72">
        <f t="shared" si="2"/>
        <v>27.5</v>
      </c>
      <c r="O7" s="100">
        <f t="shared" si="3"/>
        <v>1.3636363636363635</v>
      </c>
      <c r="P7" s="1"/>
      <c r="Q7" s="55">
        <f t="shared" si="4"/>
        <v>67</v>
      </c>
      <c r="R7" s="100">
        <f t="shared" si="5"/>
        <v>3.3223140495867765</v>
      </c>
      <c r="S7"/>
      <c r="T7" s="344">
        <v>16</v>
      </c>
      <c r="U7" s="1"/>
      <c r="V7" s="72">
        <f t="shared" si="6"/>
        <v>5.4793388429752063</v>
      </c>
    </row>
    <row r="8" spans="2:22" ht="16" thickBot="1" x14ac:dyDescent="0.4">
      <c r="B8" s="462"/>
      <c r="C8" s="301">
        <v>5.25</v>
      </c>
      <c r="D8" s="8">
        <v>17</v>
      </c>
      <c r="E8" s="302">
        <f t="shared" si="0"/>
        <v>2.8333333333333335</v>
      </c>
      <c r="F8" s="8"/>
      <c r="G8" s="303"/>
      <c r="H8"/>
      <c r="I8" s="249">
        <f t="shared" si="1"/>
        <v>0</v>
      </c>
      <c r="J8" s="35"/>
      <c r="K8" s="8"/>
      <c r="L8"/>
      <c r="M8" s="8"/>
      <c r="N8" s="72">
        <f t="shared" si="2"/>
        <v>0</v>
      </c>
      <c r="O8" s="100">
        <f t="shared" si="3"/>
        <v>0</v>
      </c>
      <c r="P8" s="1"/>
      <c r="Q8" s="55">
        <f t="shared" si="4"/>
        <v>0</v>
      </c>
      <c r="R8" s="100">
        <f t="shared" si="5"/>
        <v>0</v>
      </c>
      <c r="S8"/>
      <c r="T8" s="8"/>
      <c r="U8" s="1"/>
      <c r="V8" s="72">
        <f t="shared" si="6"/>
        <v>0</v>
      </c>
    </row>
    <row r="9" spans="2:22" s="1" customFormat="1" ht="16" thickBot="1" x14ac:dyDescent="0.4">
      <c r="B9" s="462"/>
      <c r="C9" s="301">
        <v>6.25</v>
      </c>
      <c r="D9" s="8">
        <v>11</v>
      </c>
      <c r="E9" s="302">
        <f t="shared" si="0"/>
        <v>1.8333333333333333</v>
      </c>
      <c r="F9" s="8">
        <v>45</v>
      </c>
      <c r="G9" s="303">
        <v>19</v>
      </c>
      <c r="H9" s="28"/>
      <c r="I9" s="249">
        <f t="shared" si="1"/>
        <v>34.909090909090914</v>
      </c>
      <c r="K9" s="8"/>
      <c r="L9" s="28"/>
      <c r="M9" s="8"/>
      <c r="N9" s="72">
        <f t="shared" si="2"/>
        <v>19</v>
      </c>
      <c r="O9" s="100">
        <f t="shared" si="3"/>
        <v>10.363636363636363</v>
      </c>
      <c r="Q9" s="55">
        <f t="shared" si="4"/>
        <v>45</v>
      </c>
      <c r="R9" s="100">
        <f t="shared" si="5"/>
        <v>24.545454545454547</v>
      </c>
      <c r="S9" s="28"/>
      <c r="T9" s="8"/>
      <c r="V9" s="72">
        <f t="shared" si="6"/>
        <v>34.909090909090914</v>
      </c>
    </row>
    <row r="10" spans="2:22" ht="16" thickBot="1" x14ac:dyDescent="0.4">
      <c r="B10" s="463"/>
      <c r="C10" s="304">
        <v>8.5</v>
      </c>
      <c r="D10" s="305">
        <v>4</v>
      </c>
      <c r="E10" s="306">
        <f t="shared" si="0"/>
        <v>0.66666666666666663</v>
      </c>
      <c r="F10" s="305">
        <v>10.5</v>
      </c>
      <c r="G10" s="307">
        <v>12</v>
      </c>
      <c r="H10"/>
      <c r="I10" s="249">
        <f t="shared" si="1"/>
        <v>33.75</v>
      </c>
      <c r="J10" s="35"/>
      <c r="K10" s="8"/>
      <c r="L10"/>
      <c r="M10" s="8"/>
      <c r="N10" s="72">
        <f t="shared" si="2"/>
        <v>12</v>
      </c>
      <c r="O10" s="100">
        <f t="shared" si="3"/>
        <v>18</v>
      </c>
      <c r="P10" s="1"/>
      <c r="Q10" s="55">
        <f t="shared" si="4"/>
        <v>10.5</v>
      </c>
      <c r="R10" s="100">
        <f t="shared" si="5"/>
        <v>15.75</v>
      </c>
      <c r="S10"/>
      <c r="T10" s="8"/>
      <c r="U10" s="1"/>
      <c r="V10" s="72">
        <f t="shared" si="6"/>
        <v>33.75</v>
      </c>
    </row>
    <row r="11" spans="2:22" ht="16" thickBot="1" x14ac:dyDescent="0.4">
      <c r="B11" s="422" t="s">
        <v>16</v>
      </c>
      <c r="C11" s="308">
        <v>0.5</v>
      </c>
      <c r="D11" s="309">
        <v>1.5</v>
      </c>
      <c r="E11" s="310">
        <f t="shared" si="0"/>
        <v>0.25</v>
      </c>
      <c r="F11" s="230">
        <v>42</v>
      </c>
      <c r="G11" s="247">
        <v>12</v>
      </c>
      <c r="H11"/>
      <c r="I11" s="249">
        <f t="shared" si="1"/>
        <v>216</v>
      </c>
      <c r="J11" s="35"/>
      <c r="K11" s="8"/>
      <c r="L11"/>
      <c r="M11" s="164"/>
      <c r="N11" s="72">
        <f t="shared" si="2"/>
        <v>12</v>
      </c>
      <c r="O11" s="100">
        <f t="shared" si="3"/>
        <v>48</v>
      </c>
      <c r="P11" s="1"/>
      <c r="Q11" s="23">
        <f t="shared" si="4"/>
        <v>42</v>
      </c>
      <c r="R11" s="72">
        <f t="shared" si="5"/>
        <v>168</v>
      </c>
      <c r="S11"/>
      <c r="T11" s="8"/>
      <c r="U11" s="1"/>
      <c r="V11" s="72">
        <f t="shared" si="6"/>
        <v>216</v>
      </c>
    </row>
    <row r="12" spans="2:22" ht="16" thickBot="1" x14ac:dyDescent="0.4">
      <c r="B12" s="423"/>
      <c r="C12" s="301">
        <v>2</v>
      </c>
      <c r="D12" s="8">
        <v>13.5</v>
      </c>
      <c r="E12" s="302">
        <f t="shared" si="0"/>
        <v>2.25</v>
      </c>
      <c r="F12" s="10"/>
      <c r="G12" s="231">
        <v>20.5</v>
      </c>
      <c r="H12"/>
      <c r="I12" s="249">
        <f t="shared" si="1"/>
        <v>9.1111111111111107</v>
      </c>
      <c r="J12" s="35"/>
      <c r="K12" s="8"/>
      <c r="L12"/>
      <c r="M12" s="8"/>
      <c r="N12" s="72">
        <f t="shared" si="2"/>
        <v>20.5</v>
      </c>
      <c r="O12" s="100">
        <f t="shared" si="3"/>
        <v>9.1111111111111107</v>
      </c>
      <c r="P12" s="1"/>
      <c r="Q12" s="55">
        <f t="shared" si="4"/>
        <v>0</v>
      </c>
      <c r="R12" s="100">
        <f t="shared" si="5"/>
        <v>0</v>
      </c>
      <c r="S12"/>
      <c r="T12" s="8"/>
      <c r="U12" s="1"/>
      <c r="V12" s="72">
        <f t="shared" si="6"/>
        <v>9.1111111111111107</v>
      </c>
    </row>
    <row r="13" spans="2:22" ht="16" thickBot="1" x14ac:dyDescent="0.4">
      <c r="B13" s="423"/>
      <c r="C13" s="301">
        <v>3</v>
      </c>
      <c r="D13" s="8"/>
      <c r="E13" s="302">
        <v>2.25</v>
      </c>
      <c r="F13" s="10">
        <v>20</v>
      </c>
      <c r="G13" s="231"/>
      <c r="H13"/>
      <c r="I13" s="249">
        <f t="shared" si="1"/>
        <v>8.8888888888888893</v>
      </c>
      <c r="J13" s="35"/>
      <c r="K13" s="8">
        <v>21</v>
      </c>
      <c r="L13"/>
      <c r="M13" s="8"/>
      <c r="N13" s="72">
        <f t="shared" si="2"/>
        <v>0</v>
      </c>
      <c r="O13" s="100">
        <f t="shared" si="3"/>
        <v>0</v>
      </c>
      <c r="P13" s="1"/>
      <c r="Q13" s="55">
        <f t="shared" si="4"/>
        <v>41</v>
      </c>
      <c r="R13" s="100">
        <f t="shared" si="5"/>
        <v>18.222222222222221</v>
      </c>
      <c r="S13"/>
      <c r="T13" s="30">
        <v>21</v>
      </c>
      <c r="U13" s="1"/>
      <c r="V13" s="72">
        <f t="shared" si="6"/>
        <v>18.222222222222221</v>
      </c>
    </row>
    <row r="14" spans="2:22" ht="16" thickBot="1" x14ac:dyDescent="0.4">
      <c r="B14" s="423"/>
      <c r="C14" s="301">
        <v>4</v>
      </c>
      <c r="D14" s="8">
        <v>43</v>
      </c>
      <c r="E14" s="302">
        <f t="shared" ref="E14:E20" si="7">D14/6</f>
        <v>7.166666666666667</v>
      </c>
      <c r="F14" s="10">
        <v>150</v>
      </c>
      <c r="G14" s="232">
        <v>0.5</v>
      </c>
      <c r="H14"/>
      <c r="I14" s="249">
        <f t="shared" ref="I14:I20" si="8">(G14+F14)/E14</f>
        <v>21</v>
      </c>
      <c r="J14" s="35"/>
      <c r="K14" s="8">
        <v>42</v>
      </c>
      <c r="L14"/>
      <c r="M14" s="8"/>
      <c r="N14" s="72">
        <f t="shared" si="2"/>
        <v>0.5</v>
      </c>
      <c r="O14" s="100">
        <f t="shared" si="3"/>
        <v>6.9767441860465115E-2</v>
      </c>
      <c r="P14" s="1"/>
      <c r="Q14" s="55">
        <f t="shared" si="4"/>
        <v>192</v>
      </c>
      <c r="R14" s="100">
        <f t="shared" si="5"/>
        <v>26.790697674418603</v>
      </c>
      <c r="S14"/>
      <c r="T14" s="30">
        <v>42</v>
      </c>
      <c r="U14" s="1"/>
      <c r="V14" s="72">
        <f t="shared" si="6"/>
        <v>26.86046511627907</v>
      </c>
    </row>
    <row r="15" spans="2:22" ht="15" customHeight="1" thickBot="1" x14ac:dyDescent="0.4">
      <c r="B15" s="423"/>
      <c r="C15" s="301">
        <v>5.25</v>
      </c>
      <c r="D15" s="8">
        <v>1.5</v>
      </c>
      <c r="E15" s="302">
        <f t="shared" si="7"/>
        <v>0.25</v>
      </c>
      <c r="F15" s="10">
        <v>30</v>
      </c>
      <c r="G15" s="232"/>
      <c r="H15"/>
      <c r="I15" s="249">
        <f t="shared" si="8"/>
        <v>120</v>
      </c>
      <c r="J15" s="35"/>
      <c r="K15" s="8"/>
      <c r="L15"/>
      <c r="M15" s="8"/>
      <c r="N15" s="72">
        <f t="shared" si="2"/>
        <v>0</v>
      </c>
      <c r="O15" s="100">
        <f t="shared" si="3"/>
        <v>0</v>
      </c>
      <c r="P15" s="1"/>
      <c r="Q15" s="55">
        <f t="shared" si="4"/>
        <v>30</v>
      </c>
      <c r="R15" s="100">
        <f t="shared" si="5"/>
        <v>120</v>
      </c>
      <c r="S15"/>
      <c r="T15" s="8"/>
      <c r="U15" s="1"/>
      <c r="V15" s="72">
        <f t="shared" si="6"/>
        <v>120</v>
      </c>
    </row>
    <row r="16" spans="2:22" ht="16" thickBot="1" x14ac:dyDescent="0.4">
      <c r="B16" s="423"/>
      <c r="C16" s="301">
        <v>6.25</v>
      </c>
      <c r="D16" s="8">
        <v>13.5</v>
      </c>
      <c r="E16" s="302">
        <f t="shared" si="7"/>
        <v>2.25</v>
      </c>
      <c r="F16" s="10">
        <v>119</v>
      </c>
      <c r="G16" s="232">
        <v>9</v>
      </c>
      <c r="H16"/>
      <c r="I16" s="249">
        <f t="shared" si="8"/>
        <v>56.888888888888886</v>
      </c>
      <c r="J16" s="35"/>
      <c r="K16" s="8"/>
      <c r="L16"/>
      <c r="M16" s="8"/>
      <c r="N16" s="72">
        <f t="shared" si="2"/>
        <v>9</v>
      </c>
      <c r="O16" s="100">
        <f t="shared" si="3"/>
        <v>4</v>
      </c>
      <c r="P16" s="1"/>
      <c r="Q16" s="55">
        <f t="shared" si="4"/>
        <v>119</v>
      </c>
      <c r="R16" s="100">
        <f t="shared" si="5"/>
        <v>52.888888888888886</v>
      </c>
      <c r="S16"/>
      <c r="T16" s="8"/>
      <c r="U16" s="1"/>
      <c r="V16" s="72">
        <f t="shared" si="6"/>
        <v>56.888888888888886</v>
      </c>
    </row>
    <row r="17" spans="2:22" ht="16" thickBot="1" x14ac:dyDescent="0.4">
      <c r="B17" s="423"/>
      <c r="C17" s="301">
        <v>7.5</v>
      </c>
      <c r="D17" s="8">
        <v>2</v>
      </c>
      <c r="E17" s="302">
        <f t="shared" si="7"/>
        <v>0.33333333333333331</v>
      </c>
      <c r="F17" s="10">
        <v>3</v>
      </c>
      <c r="G17" s="232"/>
      <c r="H17"/>
      <c r="I17" s="249">
        <f t="shared" si="8"/>
        <v>9</v>
      </c>
      <c r="J17" s="35"/>
      <c r="K17" s="89"/>
      <c r="L17"/>
      <c r="M17" s="127"/>
      <c r="N17" s="72">
        <f t="shared" si="2"/>
        <v>0</v>
      </c>
      <c r="O17" s="100">
        <f t="shared" si="3"/>
        <v>0</v>
      </c>
      <c r="P17" s="1"/>
      <c r="Q17" s="55">
        <f t="shared" si="4"/>
        <v>3</v>
      </c>
      <c r="R17" s="100">
        <f t="shared" si="5"/>
        <v>9</v>
      </c>
      <c r="S17"/>
      <c r="T17" s="8"/>
      <c r="U17" s="1"/>
      <c r="V17" s="72">
        <f t="shared" si="6"/>
        <v>9</v>
      </c>
    </row>
    <row r="18" spans="2:22" ht="16" thickBot="1" x14ac:dyDescent="0.4">
      <c r="B18" s="424"/>
      <c r="C18" s="304">
        <v>8.5</v>
      </c>
      <c r="D18" s="305">
        <v>5</v>
      </c>
      <c r="E18" s="306">
        <f t="shared" si="7"/>
        <v>0.83333333333333337</v>
      </c>
      <c r="F18" s="233">
        <v>3</v>
      </c>
      <c r="G18" s="234">
        <v>16.5</v>
      </c>
      <c r="H18"/>
      <c r="I18" s="249">
        <f t="shared" si="8"/>
        <v>23.4</v>
      </c>
      <c r="J18" s="35"/>
      <c r="K18" s="8"/>
      <c r="L18"/>
      <c r="M18" s="8"/>
      <c r="N18" s="72">
        <f t="shared" si="2"/>
        <v>16.5</v>
      </c>
      <c r="O18" s="100">
        <f t="shared" si="3"/>
        <v>19.8</v>
      </c>
      <c r="P18" s="1"/>
      <c r="Q18" s="55">
        <f t="shared" si="4"/>
        <v>3</v>
      </c>
      <c r="R18" s="100">
        <f t="shared" si="5"/>
        <v>3.5999999999999996</v>
      </c>
      <c r="S18"/>
      <c r="T18" s="8"/>
      <c r="U18" s="1"/>
      <c r="V18" s="72">
        <f t="shared" si="6"/>
        <v>23.4</v>
      </c>
    </row>
    <row r="19" spans="2:22" ht="16" thickBot="1" x14ac:dyDescent="0.4">
      <c r="B19" s="459" t="s">
        <v>18</v>
      </c>
      <c r="C19" s="311">
        <v>0.5</v>
      </c>
      <c r="D19" s="230">
        <v>2</v>
      </c>
      <c r="E19" s="235">
        <f t="shared" si="7"/>
        <v>0.33333333333333331</v>
      </c>
      <c r="F19" s="230">
        <v>52.5</v>
      </c>
      <c r="G19" s="247">
        <v>12</v>
      </c>
      <c r="H19"/>
      <c r="I19" s="249">
        <f t="shared" si="8"/>
        <v>193.5</v>
      </c>
      <c r="J19" s="35"/>
      <c r="K19" s="8"/>
      <c r="L19"/>
      <c r="M19" s="164"/>
      <c r="N19" s="72">
        <f t="shared" si="2"/>
        <v>12</v>
      </c>
      <c r="O19" s="100">
        <f t="shared" si="3"/>
        <v>36</v>
      </c>
      <c r="P19" s="1"/>
      <c r="Q19" s="23">
        <f t="shared" si="4"/>
        <v>52.5</v>
      </c>
      <c r="R19" s="72">
        <f t="shared" si="5"/>
        <v>157.5</v>
      </c>
      <c r="S19"/>
      <c r="T19" s="8"/>
      <c r="U19" s="1"/>
      <c r="V19" s="72">
        <f t="shared" si="6"/>
        <v>193.5</v>
      </c>
    </row>
    <row r="20" spans="2:22" ht="16" thickBot="1" x14ac:dyDescent="0.4">
      <c r="B20" s="459"/>
      <c r="C20" s="301">
        <v>2</v>
      </c>
      <c r="D20" s="10">
        <v>9</v>
      </c>
      <c r="E20" s="107">
        <f t="shared" si="7"/>
        <v>1.5</v>
      </c>
      <c r="F20" s="10">
        <v>22</v>
      </c>
      <c r="G20" s="248">
        <v>19</v>
      </c>
      <c r="H20"/>
      <c r="I20" s="249">
        <f t="shared" si="8"/>
        <v>27.333333333333332</v>
      </c>
      <c r="J20" s="35"/>
      <c r="K20" s="8"/>
      <c r="L20"/>
      <c r="M20" s="8"/>
      <c r="N20" s="72">
        <f t="shared" si="2"/>
        <v>19</v>
      </c>
      <c r="O20" s="100">
        <f t="shared" si="3"/>
        <v>12.666666666666666</v>
      </c>
      <c r="P20" s="1"/>
      <c r="Q20" s="55">
        <f t="shared" si="4"/>
        <v>22</v>
      </c>
      <c r="R20" s="100">
        <f t="shared" si="5"/>
        <v>14.666666666666666</v>
      </c>
      <c r="S20"/>
      <c r="T20" s="8"/>
      <c r="U20" s="1"/>
      <c r="V20" s="72">
        <f t="shared" si="6"/>
        <v>27.333333333333332</v>
      </c>
    </row>
    <row r="21" spans="2:22" ht="16" thickBot="1" x14ac:dyDescent="0.4">
      <c r="B21" s="459"/>
      <c r="C21" s="312">
        <v>3</v>
      </c>
      <c r="D21" s="72" t="s">
        <v>73</v>
      </c>
      <c r="E21" s="72" t="s">
        <v>73</v>
      </c>
      <c r="F21" s="287">
        <v>0</v>
      </c>
      <c r="G21" s="231">
        <v>7</v>
      </c>
      <c r="H21"/>
      <c r="I21" s="249" t="s">
        <v>73</v>
      </c>
      <c r="J21" s="35"/>
      <c r="K21" s="8"/>
      <c r="L21"/>
      <c r="M21" s="8"/>
      <c r="N21" s="72">
        <f t="shared" si="2"/>
        <v>7</v>
      </c>
      <c r="O21" s="100" t="s">
        <v>73</v>
      </c>
      <c r="P21" s="1"/>
      <c r="Q21" s="55">
        <f t="shared" si="4"/>
        <v>0</v>
      </c>
      <c r="R21" s="100" t="s">
        <v>73</v>
      </c>
      <c r="S21"/>
      <c r="T21" s="344">
        <v>64</v>
      </c>
      <c r="U21" s="1"/>
      <c r="V21" s="72" t="s">
        <v>73</v>
      </c>
    </row>
    <row r="22" spans="2:22" customFormat="1" ht="15.5" x14ac:dyDescent="0.35">
      <c r="B22" s="459"/>
      <c r="C22" s="301">
        <v>4</v>
      </c>
      <c r="D22" s="10">
        <v>26.5</v>
      </c>
      <c r="E22" s="107">
        <f>D22/6</f>
        <v>4.416666666666667</v>
      </c>
      <c r="F22" s="10">
        <v>19</v>
      </c>
      <c r="G22" s="232">
        <v>17</v>
      </c>
      <c r="I22" s="249">
        <f>(G22+F22)/E22</f>
        <v>8.1509433962264151</v>
      </c>
      <c r="K22" s="8"/>
      <c r="M22" s="8"/>
      <c r="N22" s="72">
        <f t="shared" si="2"/>
        <v>17</v>
      </c>
      <c r="O22" s="100">
        <f>N22/E22</f>
        <v>3.8490566037735845</v>
      </c>
      <c r="P22" s="1"/>
      <c r="Q22" s="55">
        <f t="shared" si="4"/>
        <v>19</v>
      </c>
      <c r="R22" s="100">
        <f>(Q22)/E22</f>
        <v>4.3018867924528301</v>
      </c>
      <c r="T22" s="8"/>
      <c r="U22" s="1"/>
      <c r="V22" s="72">
        <f>(F22+G22+T22)/E22</f>
        <v>8.1509433962264151</v>
      </c>
    </row>
    <row r="23" spans="2:22" customFormat="1" ht="16" thickBot="1" x14ac:dyDescent="0.4">
      <c r="B23" s="459"/>
      <c r="C23" s="301">
        <v>5.25</v>
      </c>
      <c r="D23" s="10"/>
      <c r="E23" s="72" t="s">
        <v>73</v>
      </c>
      <c r="F23" s="10">
        <v>9</v>
      </c>
      <c r="G23" s="232">
        <v>15</v>
      </c>
      <c r="I23" s="250" t="s">
        <v>73</v>
      </c>
      <c r="K23" s="8"/>
      <c r="M23" s="8"/>
      <c r="N23" s="72">
        <f t="shared" si="2"/>
        <v>15</v>
      </c>
      <c r="O23" s="100" t="s">
        <v>73</v>
      </c>
      <c r="P23" s="1"/>
      <c r="Q23" s="55">
        <f t="shared" si="4"/>
        <v>9</v>
      </c>
      <c r="R23" s="100" t="s">
        <v>73</v>
      </c>
      <c r="T23" s="8"/>
      <c r="U23" s="1"/>
      <c r="V23" s="72" t="s">
        <v>73</v>
      </c>
    </row>
    <row r="24" spans="2:22" ht="16" thickBot="1" x14ac:dyDescent="0.4">
      <c r="B24" s="459"/>
      <c r="C24" s="301">
        <v>6.25</v>
      </c>
      <c r="D24" s="10">
        <v>7.5</v>
      </c>
      <c r="E24" s="107">
        <f>D24/6</f>
        <v>1.25</v>
      </c>
      <c r="F24" s="10">
        <v>118</v>
      </c>
      <c r="G24" s="232">
        <v>14.5</v>
      </c>
      <c r="H24"/>
      <c r="I24" s="249">
        <f>(G24+F24)/E24</f>
        <v>106</v>
      </c>
      <c r="J24" s="35"/>
      <c r="K24" s="8"/>
      <c r="L24"/>
      <c r="M24" s="8"/>
      <c r="N24" s="72">
        <f t="shared" si="2"/>
        <v>14.5</v>
      </c>
      <c r="O24" s="100">
        <f>N24/E24</f>
        <v>11.6</v>
      </c>
      <c r="P24" s="1"/>
      <c r="Q24" s="55">
        <f t="shared" si="4"/>
        <v>118</v>
      </c>
      <c r="R24" s="100">
        <f>(Q24)/E24</f>
        <v>94.4</v>
      </c>
      <c r="S24"/>
      <c r="T24" s="8"/>
      <c r="U24" s="1"/>
      <c r="V24" s="72">
        <f>(F24+G24+T24)/E24</f>
        <v>106</v>
      </c>
    </row>
    <row r="25" spans="2:22" ht="15" customHeight="1" thickBot="1" x14ac:dyDescent="0.4">
      <c r="B25" s="460"/>
      <c r="C25" s="304">
        <v>7.5</v>
      </c>
      <c r="D25" s="233">
        <v>1</v>
      </c>
      <c r="E25" s="236">
        <f>D25/6</f>
        <v>0.16666666666666666</v>
      </c>
      <c r="F25" s="233">
        <v>3</v>
      </c>
      <c r="G25" s="237">
        <v>14</v>
      </c>
      <c r="H25"/>
      <c r="I25" s="249">
        <f>(G25+F25)/E25</f>
        <v>102</v>
      </c>
      <c r="J25" s="35"/>
      <c r="K25" s="89"/>
      <c r="L25"/>
      <c r="M25" s="127"/>
      <c r="N25" s="72">
        <f t="shared" si="2"/>
        <v>14</v>
      </c>
      <c r="O25" s="100">
        <f>N25/E25</f>
        <v>84</v>
      </c>
      <c r="P25" s="1"/>
      <c r="Q25" s="55">
        <f t="shared" si="4"/>
        <v>3</v>
      </c>
      <c r="R25" s="100">
        <f>(Q25)/E25</f>
        <v>18</v>
      </c>
      <c r="S25"/>
      <c r="T25" s="8"/>
      <c r="U25" s="1"/>
      <c r="V25" s="72">
        <f>(F25+G25+T25)/E25</f>
        <v>102</v>
      </c>
    </row>
    <row r="26" spans="2:22" ht="15" customHeight="1" thickBot="1" x14ac:dyDescent="0.4">
      <c r="B26"/>
      <c r="C26" s="218"/>
      <c r="D26"/>
      <c r="E26"/>
      <c r="F26"/>
      <c r="G26"/>
      <c r="H26"/>
      <c r="I26"/>
      <c r="K26"/>
      <c r="L26"/>
    </row>
    <row r="27" spans="2:22" ht="15.5" x14ac:dyDescent="0.35">
      <c r="B27" s="441" t="s">
        <v>20</v>
      </c>
      <c r="C27" s="219">
        <v>0.5</v>
      </c>
      <c r="D27" s="46"/>
      <c r="E27" s="48"/>
      <c r="F27" s="51"/>
      <c r="G27" s="46"/>
      <c r="H27"/>
      <c r="I27" s="48">
        <f>G27+H27</f>
        <v>0</v>
      </c>
      <c r="K27" s="89"/>
      <c r="L27"/>
      <c r="M27" s="127"/>
      <c r="N27" s="72">
        <f>G27+M27</f>
        <v>0</v>
      </c>
      <c r="O27" s="100" t="e">
        <f>N27/E27</f>
        <v>#DIV/0!</v>
      </c>
      <c r="P27" s="1"/>
      <c r="Q27" s="55">
        <f>F27+K27-M27</f>
        <v>0</v>
      </c>
      <c r="R27" s="100" t="e">
        <f>(Q27)/E27</f>
        <v>#DIV/0!</v>
      </c>
      <c r="S27"/>
      <c r="T27" s="8"/>
      <c r="U27" s="1"/>
      <c r="V27" s="72" t="e">
        <f>(F27+G27+T27)/E27</f>
        <v>#DIV/0!</v>
      </c>
    </row>
    <row r="28" spans="2:22" customFormat="1" ht="15.5" x14ac:dyDescent="0.35">
      <c r="B28" s="442"/>
      <c r="C28" s="217">
        <v>2</v>
      </c>
      <c r="D28" s="36"/>
      <c r="E28" s="49"/>
      <c r="F28" s="52"/>
      <c r="G28" s="36"/>
      <c r="I28" s="49">
        <f>G28+H28</f>
        <v>0</v>
      </c>
      <c r="K28" s="89"/>
      <c r="M28" s="127"/>
      <c r="N28" s="72">
        <f>G28+M28</f>
        <v>0</v>
      </c>
      <c r="O28" s="100" t="e">
        <f>N28/E28</f>
        <v>#DIV/0!</v>
      </c>
      <c r="P28" s="1"/>
      <c r="Q28" s="55">
        <f>F28+K28-M28</f>
        <v>0</v>
      </c>
      <c r="R28" s="100" t="e">
        <f>(Q28)/E28</f>
        <v>#DIV/0!</v>
      </c>
      <c r="T28" s="8"/>
      <c r="U28" s="1"/>
      <c r="V28" s="72" t="e">
        <f>(F28+G28+T28)/E28</f>
        <v>#DIV/0!</v>
      </c>
    </row>
    <row r="29" spans="2:22" customFormat="1" ht="15.5" x14ac:dyDescent="0.35">
      <c r="B29" s="442"/>
      <c r="C29" s="217">
        <v>4.25</v>
      </c>
      <c r="D29" s="36">
        <v>2</v>
      </c>
      <c r="E29" s="261">
        <f>D29/6</f>
        <v>0.33333333333333331</v>
      </c>
      <c r="F29" s="52"/>
      <c r="G29" s="36">
        <v>4.5</v>
      </c>
      <c r="I29" s="250">
        <f>(G29+F29)/D29</f>
        <v>2.25</v>
      </c>
      <c r="K29" s="89"/>
      <c r="M29" s="127"/>
      <c r="N29" s="72">
        <f>G29+M29</f>
        <v>4.5</v>
      </c>
      <c r="O29" s="100">
        <f>N29/E29</f>
        <v>13.5</v>
      </c>
      <c r="P29" s="1"/>
      <c r="Q29" s="55">
        <f>F29+K29-M29</f>
        <v>0</v>
      </c>
      <c r="R29" s="100">
        <f>(Q29)/E29</f>
        <v>0</v>
      </c>
      <c r="T29" s="8"/>
      <c r="U29" s="1"/>
      <c r="V29" s="72">
        <f>(F29+G29+T29)/E29</f>
        <v>13.5</v>
      </c>
    </row>
    <row r="30" spans="2:22" ht="15.5" x14ac:dyDescent="0.35">
      <c r="B30" s="442"/>
      <c r="C30" s="217">
        <v>6.25</v>
      </c>
      <c r="D30" s="36"/>
      <c r="E30" s="261">
        <f>D30/6</f>
        <v>0</v>
      </c>
      <c r="F30" s="52">
        <v>20</v>
      </c>
      <c r="G30" s="36">
        <v>18.5</v>
      </c>
      <c r="H30"/>
      <c r="I30" s="250" t="s">
        <v>73</v>
      </c>
      <c r="K30" s="89"/>
      <c r="L30"/>
      <c r="M30" s="127"/>
      <c r="N30" s="72">
        <f>G30+M30</f>
        <v>18.5</v>
      </c>
      <c r="O30" s="100" t="e">
        <f>N30/E30</f>
        <v>#DIV/0!</v>
      </c>
      <c r="P30" s="1"/>
      <c r="Q30" s="55">
        <f>F30+K30-M30</f>
        <v>20</v>
      </c>
      <c r="R30" s="100" t="e">
        <f>(Q30)/E30</f>
        <v>#DIV/0!</v>
      </c>
      <c r="S30"/>
      <c r="T30" s="8"/>
      <c r="U30" s="1"/>
      <c r="V30" s="72" t="e">
        <f>(F30+G30+T30)/E30</f>
        <v>#DIV/0!</v>
      </c>
    </row>
    <row r="31" spans="2:22" ht="16" thickBot="1" x14ac:dyDescent="0.4">
      <c r="B31" s="443"/>
      <c r="C31" s="220">
        <v>7.25</v>
      </c>
      <c r="D31" s="37">
        <v>1</v>
      </c>
      <c r="E31" s="262">
        <f>D31/6</f>
        <v>0.16666666666666666</v>
      </c>
      <c r="F31" s="53"/>
      <c r="G31" s="37">
        <v>4</v>
      </c>
      <c r="H31"/>
      <c r="I31" s="250">
        <f>(G31+F31)/D31</f>
        <v>4</v>
      </c>
      <c r="K31" s="89"/>
      <c r="L31"/>
      <c r="M31" s="127"/>
      <c r="N31" s="72">
        <f>G31+M31</f>
        <v>4</v>
      </c>
      <c r="O31" s="100">
        <f>N31/E31</f>
        <v>24</v>
      </c>
      <c r="P31" s="1"/>
      <c r="Q31" s="55">
        <f>F31+K31-M31</f>
        <v>0</v>
      </c>
      <c r="R31" s="100">
        <f>(Q31)/E31</f>
        <v>0</v>
      </c>
      <c r="S31"/>
      <c r="T31" s="8"/>
      <c r="U31" s="1"/>
      <c r="V31" s="72">
        <f>(F31+G31+T31)/E31</f>
        <v>24</v>
      </c>
    </row>
    <row r="32" spans="2:22" x14ac:dyDescent="0.35">
      <c r="B32"/>
      <c r="C32" s="218"/>
      <c r="D32"/>
      <c r="E32"/>
      <c r="F32"/>
      <c r="G32"/>
      <c r="H32"/>
      <c r="I32"/>
      <c r="K32"/>
      <c r="L32"/>
      <c r="N32"/>
      <c r="T32"/>
      <c r="U32"/>
      <c r="V32"/>
    </row>
    <row r="33" spans="2:23" ht="15" thickBot="1" x14ac:dyDescent="0.4">
      <c r="B33"/>
      <c r="C33" s="218"/>
      <c r="D33"/>
      <c r="E33"/>
      <c r="F33"/>
      <c r="G33"/>
      <c r="H33"/>
      <c r="I33"/>
      <c r="K33"/>
      <c r="L33"/>
      <c r="N33"/>
    </row>
    <row r="34" spans="2:23" ht="15.5" x14ac:dyDescent="0.35">
      <c r="B34" s="444" t="s">
        <v>22</v>
      </c>
      <c r="C34" s="217">
        <v>2.25</v>
      </c>
      <c r="D34" s="46">
        <v>1</v>
      </c>
      <c r="E34" s="263">
        <f>D34/6</f>
        <v>0.16666666666666666</v>
      </c>
      <c r="F34" s="51"/>
      <c r="G34" s="46"/>
      <c r="H34"/>
      <c r="I34" s="250">
        <f>(G34+F34)/D34</f>
        <v>0</v>
      </c>
      <c r="K34" s="89"/>
      <c r="L34"/>
      <c r="M34" s="127"/>
      <c r="N34" s="72">
        <f>G34+M34</f>
        <v>0</v>
      </c>
      <c r="O34" s="100">
        <f>N34/E34</f>
        <v>0</v>
      </c>
      <c r="P34" s="1"/>
      <c r="Q34" s="55">
        <f>F34+K34-M34</f>
        <v>0</v>
      </c>
      <c r="R34" s="100">
        <f>(Q34)/E34</f>
        <v>0</v>
      </c>
      <c r="S34"/>
      <c r="T34" s="8"/>
      <c r="U34" s="1"/>
      <c r="V34" s="72">
        <f>(F34+G34+T34)/E34</f>
        <v>0</v>
      </c>
    </row>
    <row r="35" spans="2:23" ht="15.5" x14ac:dyDescent="0.35">
      <c r="B35" s="445"/>
      <c r="C35" s="217">
        <v>2</v>
      </c>
      <c r="D35" s="36"/>
      <c r="E35" s="49"/>
      <c r="F35" s="52"/>
      <c r="G35" s="36"/>
      <c r="H35"/>
      <c r="I35" s="250" t="s">
        <v>73</v>
      </c>
      <c r="K35" s="89"/>
      <c r="L35"/>
      <c r="M35" s="127"/>
      <c r="N35" s="72">
        <f>G35+M35</f>
        <v>0</v>
      </c>
      <c r="O35" s="100" t="e">
        <f>N35/E35</f>
        <v>#DIV/0!</v>
      </c>
      <c r="P35" s="1"/>
      <c r="Q35" s="55">
        <f>F35+K35-M35</f>
        <v>0</v>
      </c>
      <c r="R35" s="100" t="e">
        <f>(Q35)/E35</f>
        <v>#DIV/0!</v>
      </c>
      <c r="S35"/>
      <c r="T35" s="8"/>
      <c r="U35" s="1"/>
      <c r="V35" s="72" t="e">
        <f>(F35+G35+T35)/E35</f>
        <v>#DIV/0!</v>
      </c>
    </row>
    <row r="36" spans="2:23" customFormat="1" ht="15.5" x14ac:dyDescent="0.35">
      <c r="B36" s="445"/>
      <c r="C36" s="217">
        <v>4.25</v>
      </c>
      <c r="D36" s="36">
        <v>4</v>
      </c>
      <c r="E36" s="261">
        <f>D36/6</f>
        <v>0.66666666666666663</v>
      </c>
      <c r="F36" s="52"/>
      <c r="G36" s="36">
        <v>5.5</v>
      </c>
      <c r="I36" s="250">
        <f>(G36+F36)/D36</f>
        <v>1.375</v>
      </c>
      <c r="K36" s="89"/>
      <c r="M36" s="127"/>
      <c r="N36" s="72">
        <f>G36+M36</f>
        <v>5.5</v>
      </c>
      <c r="O36" s="100">
        <f>N36/E36</f>
        <v>8.25</v>
      </c>
      <c r="P36" s="1"/>
      <c r="Q36" s="55">
        <f>F36+K36-M36</f>
        <v>0</v>
      </c>
      <c r="R36" s="100">
        <f>(Q36)/E36</f>
        <v>0</v>
      </c>
      <c r="T36" s="8"/>
      <c r="U36" s="1"/>
      <c r="V36" s="72">
        <f>(F36+G36+T36)/E36</f>
        <v>8.25</v>
      </c>
    </row>
    <row r="37" spans="2:23" ht="15.5" x14ac:dyDescent="0.35">
      <c r="B37" s="445"/>
      <c r="C37" s="217">
        <v>6.25</v>
      </c>
      <c r="D37" s="36">
        <v>1</v>
      </c>
      <c r="E37" s="261">
        <f>D37/6</f>
        <v>0.16666666666666666</v>
      </c>
      <c r="F37" s="52">
        <v>19</v>
      </c>
      <c r="G37" s="36">
        <v>15</v>
      </c>
      <c r="H37"/>
      <c r="I37" s="250">
        <f>(G37+F37)/D37</f>
        <v>34</v>
      </c>
      <c r="K37" s="89"/>
      <c r="L37"/>
      <c r="M37" s="127"/>
      <c r="N37" s="72">
        <f>G37+M37</f>
        <v>15</v>
      </c>
      <c r="O37" s="100">
        <f>N37/E37</f>
        <v>90</v>
      </c>
      <c r="P37" s="1"/>
      <c r="Q37" s="55">
        <f>F37+K37-M37</f>
        <v>19</v>
      </c>
      <c r="R37" s="100">
        <f>(Q37)/E37</f>
        <v>114</v>
      </c>
      <c r="S37"/>
      <c r="T37" s="8"/>
      <c r="U37" s="1"/>
      <c r="V37" s="72">
        <f>(F37+G37+T37)/E37</f>
        <v>204</v>
      </c>
    </row>
    <row r="38" spans="2:23" ht="16" thickBot="1" x14ac:dyDescent="0.4">
      <c r="B38" s="446"/>
      <c r="C38" s="220">
        <v>7.25</v>
      </c>
      <c r="D38" s="37"/>
      <c r="E38" s="262">
        <f>D38/6</f>
        <v>0</v>
      </c>
      <c r="F38" s="53"/>
      <c r="G38" s="37">
        <v>4</v>
      </c>
      <c r="H38"/>
      <c r="I38" s="250" t="s">
        <v>73</v>
      </c>
      <c r="K38" s="89"/>
      <c r="L38"/>
      <c r="M38" s="127"/>
      <c r="N38" s="72">
        <f>G38+M38</f>
        <v>4</v>
      </c>
      <c r="O38" s="100" t="e">
        <f>N38/E38</f>
        <v>#DIV/0!</v>
      </c>
      <c r="P38" s="1"/>
      <c r="Q38" s="55">
        <f>F38+K38-M38</f>
        <v>0</v>
      </c>
      <c r="R38" s="100" t="e">
        <f>(Q38)/E38</f>
        <v>#DIV/0!</v>
      </c>
      <c r="S38"/>
      <c r="T38" s="8"/>
      <c r="U38" s="1"/>
      <c r="V38" s="72" t="e">
        <f>(F38+G38+T38)/E38</f>
        <v>#DIV/0!</v>
      </c>
    </row>
    <row r="39" spans="2:23" x14ac:dyDescent="0.35">
      <c r="B39" s="47"/>
      <c r="C39" s="221"/>
    </row>
    <row r="40" spans="2:23" x14ac:dyDescent="0.35">
      <c r="B40"/>
      <c r="C40" s="218"/>
      <c r="D40"/>
      <c r="E40"/>
      <c r="F40"/>
      <c r="G40"/>
      <c r="H40"/>
      <c r="I40"/>
      <c r="K40"/>
      <c r="L40"/>
      <c r="N40"/>
    </row>
    <row r="41" spans="2:23" ht="19" hidden="1" thickBot="1" x14ac:dyDescent="0.4">
      <c r="B41" s="447" t="s">
        <v>12</v>
      </c>
      <c r="C41" s="448"/>
      <c r="D41" s="448"/>
      <c r="E41" s="448"/>
      <c r="F41" s="448"/>
      <c r="G41" s="448"/>
      <c r="H41" s="448"/>
      <c r="I41" s="449"/>
      <c r="N41"/>
    </row>
    <row r="42" spans="2:23" ht="38.5" hidden="1" customHeight="1" thickTop="1" thickBot="1" x14ac:dyDescent="0.4">
      <c r="B42" s="260" t="s">
        <v>11</v>
      </c>
      <c r="C42" s="54" t="s">
        <v>13</v>
      </c>
      <c r="D42" s="200" t="s">
        <v>50</v>
      </c>
      <c r="E42" s="200" t="s">
        <v>53</v>
      </c>
      <c r="F42" s="200" t="s">
        <v>52</v>
      </c>
      <c r="G42" s="256" t="s">
        <v>24</v>
      </c>
      <c r="H42" s="255"/>
      <c r="I42" s="257" t="s">
        <v>57</v>
      </c>
      <c r="K42" s="131" t="s">
        <v>61</v>
      </c>
      <c r="L42"/>
      <c r="M42" s="128" t="s">
        <v>63</v>
      </c>
      <c r="N42" s="129" t="s">
        <v>64</v>
      </c>
      <c r="O42" s="130" t="s">
        <v>106</v>
      </c>
      <c r="P42" s="1"/>
      <c r="Q42" s="129" t="s">
        <v>58</v>
      </c>
      <c r="R42" s="134" t="s">
        <v>67</v>
      </c>
      <c r="S42"/>
      <c r="T42" s="7" t="s">
        <v>59</v>
      </c>
      <c r="U42" s="1"/>
      <c r="V42" s="135" t="s">
        <v>107</v>
      </c>
    </row>
    <row r="43" spans="2:23" ht="15.5" hidden="1" x14ac:dyDescent="0.35">
      <c r="B43" s="450" t="s">
        <v>15</v>
      </c>
      <c r="C43" s="222">
        <v>0.5</v>
      </c>
      <c r="D43" s="51"/>
      <c r="E43" s="82"/>
      <c r="F43" s="266"/>
      <c r="G43" s="266"/>
      <c r="H43"/>
      <c r="I43" s="72" t="s">
        <v>73</v>
      </c>
      <c r="K43" s="89"/>
      <c r="L43"/>
      <c r="M43" s="127"/>
      <c r="N43" s="72">
        <f>G43+M43</f>
        <v>0</v>
      </c>
      <c r="O43" s="100" t="e">
        <f>N43/E43</f>
        <v>#DIV/0!</v>
      </c>
      <c r="P43" s="1"/>
      <c r="Q43" s="55">
        <f>F43+K43-M43</f>
        <v>0</v>
      </c>
      <c r="R43" s="100" t="e">
        <f>(Q43)/E43</f>
        <v>#DIV/0!</v>
      </c>
      <c r="S43"/>
      <c r="T43" s="8"/>
      <c r="U43" s="1"/>
      <c r="V43" s="72" t="e">
        <f>(F43+G43+T43)/E43</f>
        <v>#DIV/0!</v>
      </c>
    </row>
    <row r="44" spans="2:23" ht="15.5" hidden="1" x14ac:dyDescent="0.35">
      <c r="B44" s="451"/>
      <c r="C44" s="223">
        <v>2</v>
      </c>
      <c r="D44" s="52"/>
      <c r="E44" s="83"/>
      <c r="F44" s="264">
        <v>16</v>
      </c>
      <c r="G44" s="264">
        <v>0.5</v>
      </c>
      <c r="H44"/>
      <c r="I44" s="72" t="s">
        <v>73</v>
      </c>
      <c r="K44" s="89"/>
      <c r="L44"/>
      <c r="M44" s="127"/>
      <c r="N44" s="72">
        <f>G44+M44</f>
        <v>0.5</v>
      </c>
      <c r="O44" s="100" t="e">
        <f>N44/E44</f>
        <v>#DIV/0!</v>
      </c>
      <c r="P44" s="1"/>
      <c r="Q44" s="55">
        <f>F44+K44-M44</f>
        <v>16</v>
      </c>
      <c r="R44" s="100" t="e">
        <f>(Q44)/E44</f>
        <v>#DIV/0!</v>
      </c>
      <c r="S44"/>
      <c r="T44" s="8"/>
      <c r="U44" s="1"/>
      <c r="V44" s="72" t="e">
        <f>(F44+G44+T44)/E44</f>
        <v>#DIV/0!</v>
      </c>
    </row>
    <row r="45" spans="2:23" ht="15.5" hidden="1" x14ac:dyDescent="0.35">
      <c r="B45" s="451"/>
      <c r="C45" s="223">
        <v>4</v>
      </c>
      <c r="D45" s="52">
        <v>3</v>
      </c>
      <c r="E45" s="261">
        <f>D45/6</f>
        <v>0.5</v>
      </c>
      <c r="F45" s="264">
        <v>21</v>
      </c>
      <c r="G45" s="264">
        <v>10</v>
      </c>
      <c r="H45"/>
      <c r="I45" s="72">
        <f>(G45+F45)/D45</f>
        <v>10.333333333333334</v>
      </c>
      <c r="K45" s="89"/>
      <c r="L45"/>
      <c r="M45" s="127"/>
      <c r="N45" s="72">
        <f>G45+M45</f>
        <v>10</v>
      </c>
      <c r="O45" s="100">
        <f>N45/E45</f>
        <v>20</v>
      </c>
      <c r="P45" s="1"/>
      <c r="Q45" s="55">
        <f>F45+K45-M45</f>
        <v>21</v>
      </c>
      <c r="R45" s="100">
        <f>(Q45)/E45</f>
        <v>42</v>
      </c>
      <c r="S45"/>
      <c r="T45" s="8"/>
      <c r="U45" s="1"/>
      <c r="V45" s="72">
        <f>(F45+G45+T45)/E45</f>
        <v>62</v>
      </c>
      <c r="W45"/>
    </row>
    <row r="46" spans="2:23" ht="15.5" hidden="1" x14ac:dyDescent="0.35">
      <c r="B46" s="451"/>
      <c r="C46" s="223">
        <v>6.25</v>
      </c>
      <c r="D46" s="52">
        <v>3</v>
      </c>
      <c r="E46" s="261">
        <f>D46/6</f>
        <v>0.5</v>
      </c>
      <c r="F46" s="264">
        <v>36</v>
      </c>
      <c r="G46" s="264">
        <v>6</v>
      </c>
      <c r="H46"/>
      <c r="I46" s="72">
        <f>(G46+F46)/D46</f>
        <v>14</v>
      </c>
      <c r="K46" s="89"/>
      <c r="L46"/>
      <c r="M46" s="127"/>
      <c r="N46" s="72">
        <f>G46+M46</f>
        <v>6</v>
      </c>
      <c r="O46" s="100">
        <f>N46/E46</f>
        <v>12</v>
      </c>
      <c r="P46" s="1"/>
      <c r="Q46" s="55">
        <f>F46+K46-M46</f>
        <v>36</v>
      </c>
      <c r="R46" s="100">
        <f>(Q46)/E46</f>
        <v>72</v>
      </c>
      <c r="S46"/>
      <c r="T46" s="8"/>
      <c r="U46" s="1"/>
      <c r="V46" s="72">
        <f>(F46+G46+T46)/E46</f>
        <v>84</v>
      </c>
      <c r="W46"/>
    </row>
    <row r="47" spans="2:23" ht="16" hidden="1" thickBot="1" x14ac:dyDescent="0.4">
      <c r="B47" s="452"/>
      <c r="C47" s="224">
        <v>7.25</v>
      </c>
      <c r="D47" s="53"/>
      <c r="E47" s="84"/>
      <c r="F47" s="265">
        <v>5</v>
      </c>
      <c r="G47" s="265">
        <v>4.5</v>
      </c>
      <c r="H47"/>
      <c r="I47" s="72" t="s">
        <v>73</v>
      </c>
      <c r="K47" s="89"/>
      <c r="L47"/>
      <c r="M47" s="127"/>
      <c r="N47" s="72">
        <f>G47+M47</f>
        <v>4.5</v>
      </c>
      <c r="O47" s="100" t="e">
        <f>N47/E47</f>
        <v>#DIV/0!</v>
      </c>
      <c r="P47" s="1"/>
      <c r="Q47" s="55">
        <f>F47+K47-M47</f>
        <v>5</v>
      </c>
      <c r="R47" s="100" t="e">
        <f>(Q47)/E47</f>
        <v>#DIV/0!</v>
      </c>
      <c r="S47"/>
      <c r="T47" s="8"/>
      <c r="U47" s="1"/>
      <c r="V47" s="72" t="e">
        <f>(F47+G47+T47)/E47</f>
        <v>#DIV/0!</v>
      </c>
      <c r="W47"/>
    </row>
    <row r="48" spans="2:23" ht="15" hidden="1" thickBot="1" x14ac:dyDescent="0.4">
      <c r="B48" s="258"/>
      <c r="C48" s="259"/>
      <c r="D48" s="259"/>
      <c r="E48" s="259"/>
      <c r="F48" s="267"/>
      <c r="G48" s="267"/>
      <c r="H48"/>
      <c r="I48"/>
      <c r="N48"/>
      <c r="W48"/>
    </row>
    <row r="49" spans="2:23" ht="15.5" hidden="1" x14ac:dyDescent="0.35">
      <c r="B49" s="453" t="s">
        <v>17</v>
      </c>
      <c r="C49" s="222">
        <v>0.5</v>
      </c>
      <c r="D49" s="51"/>
      <c r="E49" s="82"/>
      <c r="F49" s="266"/>
      <c r="G49" s="266"/>
      <c r="H49"/>
      <c r="I49" s="72" t="s">
        <v>73</v>
      </c>
      <c r="K49" s="89"/>
      <c r="L49"/>
      <c r="M49" s="127"/>
      <c r="N49" s="72">
        <f t="shared" ref="N49:N54" si="9">G49+M49</f>
        <v>0</v>
      </c>
      <c r="O49" s="100" t="e">
        <f t="shared" ref="O49:O54" si="10">N49/E49</f>
        <v>#DIV/0!</v>
      </c>
      <c r="P49" s="1"/>
      <c r="Q49" s="55">
        <f t="shared" ref="Q49:Q54" si="11">F49+K49-M49</f>
        <v>0</v>
      </c>
      <c r="R49" s="100" t="e">
        <f t="shared" ref="R49:R54" si="12">(Q49)/E49</f>
        <v>#DIV/0!</v>
      </c>
      <c r="S49"/>
      <c r="T49" s="8"/>
      <c r="U49" s="1"/>
      <c r="V49" s="72" t="e">
        <f t="shared" ref="V49:V54" si="13">(F49+G49+T49)/E49</f>
        <v>#DIV/0!</v>
      </c>
      <c r="W49"/>
    </row>
    <row r="50" spans="2:23" ht="15.5" hidden="1" x14ac:dyDescent="0.35">
      <c r="B50" s="454"/>
      <c r="C50" s="223">
        <v>2</v>
      </c>
      <c r="D50" s="52">
        <v>1</v>
      </c>
      <c r="E50" s="261">
        <f>D50/6</f>
        <v>0.16666666666666666</v>
      </c>
      <c r="F50" s="264"/>
      <c r="G50" s="264">
        <v>7</v>
      </c>
      <c r="H50"/>
      <c r="I50" s="72">
        <f>(G50+F50)/D50</f>
        <v>7</v>
      </c>
      <c r="K50" s="89"/>
      <c r="L50"/>
      <c r="M50" s="127"/>
      <c r="N50" s="72">
        <f t="shared" si="9"/>
        <v>7</v>
      </c>
      <c r="O50" s="100">
        <f t="shared" si="10"/>
        <v>42</v>
      </c>
      <c r="P50" s="1"/>
      <c r="Q50" s="55">
        <f t="shared" si="11"/>
        <v>0</v>
      </c>
      <c r="R50" s="100">
        <f t="shared" si="12"/>
        <v>0</v>
      </c>
      <c r="S50"/>
      <c r="T50" s="8"/>
      <c r="U50" s="1"/>
      <c r="V50" s="72">
        <f t="shared" si="13"/>
        <v>42</v>
      </c>
    </row>
    <row r="51" spans="2:23" ht="15.5" hidden="1" x14ac:dyDescent="0.35">
      <c r="B51" s="454"/>
      <c r="C51" s="223">
        <v>4</v>
      </c>
      <c r="D51" s="52">
        <v>2</v>
      </c>
      <c r="E51" s="261">
        <f>D51/6</f>
        <v>0.33333333333333331</v>
      </c>
      <c r="F51" s="264">
        <v>10</v>
      </c>
      <c r="G51" s="264">
        <v>5</v>
      </c>
      <c r="H51"/>
      <c r="I51" s="72">
        <f>(G51+F51)/D51</f>
        <v>7.5</v>
      </c>
      <c r="K51" s="89"/>
      <c r="L51"/>
      <c r="M51" s="127"/>
      <c r="N51" s="72">
        <f t="shared" si="9"/>
        <v>5</v>
      </c>
      <c r="O51" s="100">
        <f t="shared" si="10"/>
        <v>15</v>
      </c>
      <c r="P51" s="1"/>
      <c r="Q51" s="55">
        <f t="shared" si="11"/>
        <v>10</v>
      </c>
      <c r="R51" s="100">
        <f t="shared" si="12"/>
        <v>30</v>
      </c>
      <c r="S51"/>
      <c r="T51" s="8"/>
      <c r="U51" s="1"/>
      <c r="V51" s="72">
        <f t="shared" si="13"/>
        <v>45</v>
      </c>
    </row>
    <row r="52" spans="2:23" ht="15.5" hidden="1" x14ac:dyDescent="0.35">
      <c r="B52" s="454"/>
      <c r="C52" s="223">
        <v>5.25</v>
      </c>
      <c r="D52" s="52"/>
      <c r="E52" s="52"/>
      <c r="F52" s="268"/>
      <c r="G52" s="264">
        <v>3.5</v>
      </c>
      <c r="H52"/>
      <c r="I52" s="72" t="s">
        <v>73</v>
      </c>
      <c r="K52" s="89"/>
      <c r="L52"/>
      <c r="M52" s="127"/>
      <c r="N52" s="72">
        <f t="shared" si="9"/>
        <v>3.5</v>
      </c>
      <c r="O52" s="100" t="e">
        <f t="shared" si="10"/>
        <v>#DIV/0!</v>
      </c>
      <c r="P52" s="1"/>
      <c r="Q52" s="55">
        <f t="shared" si="11"/>
        <v>0</v>
      </c>
      <c r="R52" s="100" t="e">
        <f t="shared" si="12"/>
        <v>#DIV/0!</v>
      </c>
      <c r="S52"/>
      <c r="T52" s="8"/>
      <c r="U52" s="1"/>
      <c r="V52" s="72" t="e">
        <f t="shared" si="13"/>
        <v>#DIV/0!</v>
      </c>
    </row>
    <row r="53" spans="2:23" ht="15.5" hidden="1" x14ac:dyDescent="0.35">
      <c r="B53" s="454"/>
      <c r="C53" s="223">
        <v>6.25</v>
      </c>
      <c r="D53" s="52"/>
      <c r="E53" s="83"/>
      <c r="F53" s="264">
        <v>37.5</v>
      </c>
      <c r="G53" s="264">
        <v>11</v>
      </c>
      <c r="H53"/>
      <c r="I53" s="72" t="s">
        <v>73</v>
      </c>
      <c r="K53" s="89"/>
      <c r="L53"/>
      <c r="M53" s="127"/>
      <c r="N53" s="72">
        <f t="shared" si="9"/>
        <v>11</v>
      </c>
      <c r="O53" s="100" t="e">
        <f t="shared" si="10"/>
        <v>#DIV/0!</v>
      </c>
      <c r="P53" s="1"/>
      <c r="Q53" s="55">
        <f t="shared" si="11"/>
        <v>37.5</v>
      </c>
      <c r="R53" s="100" t="e">
        <f t="shared" si="12"/>
        <v>#DIV/0!</v>
      </c>
      <c r="S53"/>
      <c r="T53" s="8"/>
      <c r="U53" s="1"/>
      <c r="V53" s="72" t="e">
        <f t="shared" si="13"/>
        <v>#DIV/0!</v>
      </c>
    </row>
    <row r="54" spans="2:23" ht="16" hidden="1" thickBot="1" x14ac:dyDescent="0.4">
      <c r="B54" s="455"/>
      <c r="C54" s="224">
        <v>7.5</v>
      </c>
      <c r="D54" s="53"/>
      <c r="E54" s="84"/>
      <c r="F54" s="265"/>
      <c r="G54" s="265">
        <v>5</v>
      </c>
      <c r="H54"/>
      <c r="I54" s="72" t="s">
        <v>73</v>
      </c>
      <c r="K54" s="89"/>
      <c r="L54"/>
      <c r="M54" s="127"/>
      <c r="N54" s="72">
        <f t="shared" si="9"/>
        <v>5</v>
      </c>
      <c r="O54" s="100" t="e">
        <f t="shared" si="10"/>
        <v>#DIV/0!</v>
      </c>
      <c r="P54" s="1"/>
      <c r="Q54" s="55">
        <f t="shared" si="11"/>
        <v>0</v>
      </c>
      <c r="R54" s="100" t="e">
        <f t="shared" si="12"/>
        <v>#DIV/0!</v>
      </c>
      <c r="S54"/>
      <c r="T54" s="8"/>
      <c r="U54" s="1"/>
      <c r="V54" s="72" t="e">
        <f t="shared" si="13"/>
        <v>#DIV/0!</v>
      </c>
    </row>
    <row r="55" spans="2:23" ht="15" hidden="1" thickBot="1" x14ac:dyDescent="0.4">
      <c r="B55" s="258"/>
      <c r="C55" s="259"/>
      <c r="D55" s="259"/>
      <c r="E55" s="259"/>
      <c r="F55" s="269"/>
      <c r="G55" s="269"/>
      <c r="H55"/>
      <c r="I55"/>
      <c r="K55"/>
      <c r="L55"/>
      <c r="N55"/>
      <c r="O55"/>
      <c r="P55"/>
      <c r="Q55"/>
      <c r="R55"/>
      <c r="S55"/>
      <c r="T55"/>
      <c r="U55"/>
      <c r="V55"/>
      <c r="W55"/>
    </row>
    <row r="56" spans="2:23" ht="15.5" hidden="1" x14ac:dyDescent="0.35">
      <c r="B56" s="456" t="s">
        <v>19</v>
      </c>
      <c r="C56" s="225">
        <v>0.5</v>
      </c>
      <c r="D56" s="48"/>
      <c r="E56" s="82"/>
      <c r="F56" s="266"/>
      <c r="G56" s="266"/>
      <c r="H56"/>
      <c r="I56" s="72" t="s">
        <v>73</v>
      </c>
      <c r="K56" s="89"/>
      <c r="L56"/>
      <c r="M56" s="127"/>
      <c r="N56" s="72">
        <f>G56+M56</f>
        <v>0</v>
      </c>
      <c r="O56" s="100" t="e">
        <f>N56/E56</f>
        <v>#DIV/0!</v>
      </c>
      <c r="P56" s="1"/>
      <c r="Q56" s="55">
        <f>F56+K56-M56</f>
        <v>0</v>
      </c>
      <c r="R56" s="100" t="e">
        <f>(Q56)/E56</f>
        <v>#DIV/0!</v>
      </c>
      <c r="S56"/>
      <c r="T56" s="8"/>
      <c r="U56" s="1"/>
      <c r="V56" s="72" t="e">
        <f>(F56+G56+T56)/E56</f>
        <v>#DIV/0!</v>
      </c>
    </row>
    <row r="57" spans="2:23" ht="15.5" hidden="1" x14ac:dyDescent="0.35">
      <c r="B57" s="457"/>
      <c r="C57" s="226">
        <v>2</v>
      </c>
      <c r="D57" s="49">
        <v>1</v>
      </c>
      <c r="E57" s="261">
        <f>D57/6</f>
        <v>0.16666666666666666</v>
      </c>
      <c r="F57" s="264">
        <v>20</v>
      </c>
      <c r="G57" s="264">
        <v>5</v>
      </c>
      <c r="H57"/>
      <c r="I57" s="72">
        <f>(G57+F57)/D57</f>
        <v>25</v>
      </c>
      <c r="K57" s="89"/>
      <c r="L57"/>
      <c r="M57" s="127"/>
      <c r="N57" s="72">
        <f>G57+M57</f>
        <v>5</v>
      </c>
      <c r="O57" s="100">
        <f>N57/E57</f>
        <v>30</v>
      </c>
      <c r="P57" s="1"/>
      <c r="Q57" s="55">
        <f>F57+K57-M57</f>
        <v>20</v>
      </c>
      <c r="R57" s="100">
        <f>(Q57)/E57</f>
        <v>120</v>
      </c>
      <c r="S57"/>
      <c r="T57" s="8"/>
      <c r="U57" s="1"/>
      <c r="V57" s="72">
        <f>(F57+G57+T57)/E57</f>
        <v>150</v>
      </c>
    </row>
    <row r="58" spans="2:23" ht="15.5" hidden="1" x14ac:dyDescent="0.35">
      <c r="B58" s="457"/>
      <c r="C58" s="226">
        <v>4</v>
      </c>
      <c r="D58" s="49">
        <v>1</v>
      </c>
      <c r="E58" s="261">
        <f>D58/6</f>
        <v>0.16666666666666666</v>
      </c>
      <c r="F58" s="264">
        <v>5</v>
      </c>
      <c r="G58" s="264">
        <v>3.5</v>
      </c>
      <c r="H58"/>
      <c r="I58" s="72">
        <f>(G58+F58)/D58</f>
        <v>8.5</v>
      </c>
      <c r="K58" s="89"/>
      <c r="L58"/>
      <c r="M58" s="127"/>
      <c r="N58" s="72">
        <f>G58+M58</f>
        <v>3.5</v>
      </c>
      <c r="O58" s="100">
        <f>N58/E58</f>
        <v>21</v>
      </c>
      <c r="P58" s="1"/>
      <c r="Q58" s="55">
        <f>F58+K58-M58</f>
        <v>5</v>
      </c>
      <c r="R58" s="100">
        <f>(Q58)/E58</f>
        <v>30</v>
      </c>
      <c r="S58"/>
      <c r="T58" s="8"/>
      <c r="U58" s="1"/>
      <c r="V58" s="72">
        <f>(F58+G58+T58)/E58</f>
        <v>51</v>
      </c>
    </row>
    <row r="59" spans="2:23" ht="15.5" hidden="1" x14ac:dyDescent="0.35">
      <c r="B59" s="457"/>
      <c r="C59" s="226">
        <v>6.25</v>
      </c>
      <c r="D59" s="49">
        <v>3</v>
      </c>
      <c r="E59" s="261">
        <f>D59/6</f>
        <v>0.5</v>
      </c>
      <c r="F59" s="264">
        <v>10</v>
      </c>
      <c r="G59" s="264">
        <v>10</v>
      </c>
      <c r="H59"/>
      <c r="I59" s="72">
        <f>(G59+F59)/D59</f>
        <v>6.666666666666667</v>
      </c>
      <c r="K59" s="89"/>
      <c r="L59"/>
      <c r="M59" s="127"/>
      <c r="N59" s="72">
        <f>G59+M59</f>
        <v>10</v>
      </c>
      <c r="O59" s="100">
        <f>N59/E59</f>
        <v>20</v>
      </c>
      <c r="P59" s="1"/>
      <c r="Q59" s="55">
        <f>F59+K59-M59</f>
        <v>10</v>
      </c>
      <c r="R59" s="100">
        <f>(Q59)/E59</f>
        <v>20</v>
      </c>
      <c r="S59"/>
      <c r="T59" s="8"/>
      <c r="U59" s="1"/>
      <c r="V59" s="72">
        <f>(F59+G59+T59)/E59</f>
        <v>40</v>
      </c>
    </row>
    <row r="60" spans="2:23" ht="16" hidden="1" thickBot="1" x14ac:dyDescent="0.4">
      <c r="B60" s="458"/>
      <c r="C60" s="227">
        <v>7.25</v>
      </c>
      <c r="D60" s="50">
        <v>3</v>
      </c>
      <c r="E60" s="261">
        <f>D60/6</f>
        <v>0.5</v>
      </c>
      <c r="F60" s="265"/>
      <c r="G60" s="265">
        <v>7</v>
      </c>
      <c r="H60"/>
      <c r="I60" s="72">
        <f>(G60+F60)/D60</f>
        <v>2.3333333333333335</v>
      </c>
      <c r="K60" s="89"/>
      <c r="L60"/>
      <c r="M60" s="127"/>
      <c r="N60" s="72">
        <f>G60+M60</f>
        <v>7</v>
      </c>
      <c r="O60" s="100">
        <f>N60/E60</f>
        <v>14</v>
      </c>
      <c r="P60" s="1"/>
      <c r="Q60" s="55">
        <f>F60+K60-M60</f>
        <v>0</v>
      </c>
      <c r="R60" s="100">
        <f>(Q60)/E60</f>
        <v>0</v>
      </c>
      <c r="S60"/>
      <c r="T60" s="8"/>
      <c r="U60" s="1"/>
      <c r="V60" s="72">
        <f>(F60+G60+T60)/E60</f>
        <v>14</v>
      </c>
    </row>
    <row r="61" spans="2:23" ht="15" hidden="1" thickBot="1" x14ac:dyDescent="0.4">
      <c r="B61" s="258"/>
      <c r="C61" s="259"/>
      <c r="D61" s="259"/>
      <c r="E61" s="259"/>
      <c r="F61" s="269"/>
      <c r="G61" s="269"/>
      <c r="H61"/>
      <c r="I61"/>
      <c r="K61"/>
      <c r="L61"/>
      <c r="N61"/>
      <c r="O61"/>
      <c r="P61"/>
      <c r="Q61"/>
      <c r="R61"/>
      <c r="S61"/>
      <c r="T61"/>
      <c r="U61"/>
      <c r="V61"/>
      <c r="W61"/>
    </row>
    <row r="62" spans="2:23" ht="15.5" hidden="1" x14ac:dyDescent="0.35">
      <c r="B62" s="428" t="s">
        <v>21</v>
      </c>
      <c r="C62" s="225">
        <v>2.25</v>
      </c>
      <c r="D62" s="48"/>
      <c r="E62" s="82"/>
      <c r="F62" s="270"/>
      <c r="G62" s="271">
        <v>5</v>
      </c>
      <c r="H62"/>
      <c r="I62" s="72" t="s">
        <v>73</v>
      </c>
      <c r="K62" s="89"/>
      <c r="L62"/>
      <c r="M62" s="127"/>
      <c r="N62" s="72">
        <f t="shared" ref="N62:N67" si="14">G62+M62</f>
        <v>5</v>
      </c>
      <c r="O62" s="100" t="e">
        <f t="shared" ref="O62:O67" si="15">N62/E62</f>
        <v>#DIV/0!</v>
      </c>
      <c r="P62" s="1"/>
      <c r="Q62" s="55">
        <f t="shared" ref="Q62:Q67" si="16">F62+K62-M62</f>
        <v>0</v>
      </c>
      <c r="R62" s="100" t="e">
        <f t="shared" ref="R62:R67" si="17">(Q62)/E62</f>
        <v>#DIV/0!</v>
      </c>
      <c r="S62"/>
      <c r="T62" s="8"/>
      <c r="U62" s="1"/>
      <c r="V62" s="72" t="e">
        <f t="shared" ref="V62:V67" si="18">(F62+G62+T62)/E62</f>
        <v>#DIV/0!</v>
      </c>
    </row>
    <row r="63" spans="2:23" ht="15.5" hidden="1" x14ac:dyDescent="0.35">
      <c r="B63" s="429"/>
      <c r="C63" s="226">
        <v>3.25</v>
      </c>
      <c r="D63" s="49"/>
      <c r="E63" s="83"/>
      <c r="F63" s="264"/>
      <c r="G63" s="268">
        <v>4</v>
      </c>
      <c r="H63"/>
      <c r="I63" s="72" t="s">
        <v>73</v>
      </c>
      <c r="K63" s="89"/>
      <c r="L63"/>
      <c r="M63" s="127"/>
      <c r="N63" s="72">
        <f t="shared" si="14"/>
        <v>4</v>
      </c>
      <c r="O63" s="100" t="e">
        <f t="shared" si="15"/>
        <v>#DIV/0!</v>
      </c>
      <c r="P63" s="1"/>
      <c r="Q63" s="55">
        <f t="shared" si="16"/>
        <v>0</v>
      </c>
      <c r="R63" s="100" t="e">
        <f t="shared" si="17"/>
        <v>#DIV/0!</v>
      </c>
      <c r="S63"/>
      <c r="T63" s="8"/>
      <c r="U63" s="1"/>
      <c r="V63" s="72" t="e">
        <f t="shared" si="18"/>
        <v>#DIV/0!</v>
      </c>
    </row>
    <row r="64" spans="2:23" ht="15.5" hidden="1" x14ac:dyDescent="0.35">
      <c r="B64" s="429"/>
      <c r="C64" s="226">
        <v>4.25</v>
      </c>
      <c r="D64" s="49"/>
      <c r="E64" s="83"/>
      <c r="F64" s="264">
        <v>10</v>
      </c>
      <c r="G64" s="268">
        <v>5</v>
      </c>
      <c r="H64"/>
      <c r="I64" s="72" t="s">
        <v>73</v>
      </c>
      <c r="K64" s="89"/>
      <c r="L64"/>
      <c r="M64" s="127"/>
      <c r="N64" s="72">
        <f t="shared" si="14"/>
        <v>5</v>
      </c>
      <c r="O64" s="100" t="e">
        <f t="shared" si="15"/>
        <v>#DIV/0!</v>
      </c>
      <c r="P64" s="1"/>
      <c r="Q64" s="55">
        <f t="shared" si="16"/>
        <v>10</v>
      </c>
      <c r="R64" s="100" t="e">
        <f t="shared" si="17"/>
        <v>#DIV/0!</v>
      </c>
      <c r="S64"/>
      <c r="T64" s="8"/>
      <c r="U64" s="1"/>
      <c r="V64" s="72" t="e">
        <f t="shared" si="18"/>
        <v>#DIV/0!</v>
      </c>
    </row>
    <row r="65" spans="2:23" ht="15.5" hidden="1" x14ac:dyDescent="0.35">
      <c r="B65" s="429"/>
      <c r="C65" s="226">
        <v>5.25</v>
      </c>
      <c r="D65" s="49"/>
      <c r="E65" s="83"/>
      <c r="F65" s="272">
        <v>10</v>
      </c>
      <c r="G65" s="268">
        <v>5</v>
      </c>
      <c r="H65"/>
      <c r="I65" s="72" t="s">
        <v>73</v>
      </c>
      <c r="K65" s="89"/>
      <c r="L65"/>
      <c r="M65" s="127"/>
      <c r="N65" s="72">
        <f t="shared" si="14"/>
        <v>5</v>
      </c>
      <c r="O65" s="100" t="e">
        <f t="shared" si="15"/>
        <v>#DIV/0!</v>
      </c>
      <c r="P65" s="1"/>
      <c r="Q65" s="55">
        <f t="shared" si="16"/>
        <v>10</v>
      </c>
      <c r="R65" s="100" t="e">
        <f t="shared" si="17"/>
        <v>#DIV/0!</v>
      </c>
      <c r="S65"/>
      <c r="T65" s="8"/>
      <c r="U65" s="1"/>
      <c r="V65" s="72" t="e">
        <f t="shared" si="18"/>
        <v>#DIV/0!</v>
      </c>
    </row>
    <row r="66" spans="2:23" ht="15.5" hidden="1" x14ac:dyDescent="0.35">
      <c r="B66" s="429"/>
      <c r="C66" s="226">
        <v>6.25</v>
      </c>
      <c r="D66" s="49">
        <v>1.5</v>
      </c>
      <c r="E66" s="261">
        <f>D66/6</f>
        <v>0.25</v>
      </c>
      <c r="F66" s="264">
        <v>10</v>
      </c>
      <c r="G66" s="268">
        <v>3.5</v>
      </c>
      <c r="H66"/>
      <c r="I66" s="72">
        <f>(G66+F66)/D66</f>
        <v>9</v>
      </c>
      <c r="K66" s="89"/>
      <c r="L66"/>
      <c r="M66" s="127"/>
      <c r="N66" s="72">
        <f t="shared" si="14"/>
        <v>3.5</v>
      </c>
      <c r="O66" s="100">
        <f t="shared" si="15"/>
        <v>14</v>
      </c>
      <c r="P66" s="1"/>
      <c r="Q66" s="55">
        <f t="shared" si="16"/>
        <v>10</v>
      </c>
      <c r="R66" s="100">
        <f t="shared" si="17"/>
        <v>40</v>
      </c>
      <c r="S66"/>
      <c r="T66" s="8"/>
      <c r="U66" s="1"/>
      <c r="V66" s="72">
        <f t="shared" si="18"/>
        <v>54</v>
      </c>
    </row>
    <row r="67" spans="2:23" ht="16" hidden="1" thickBot="1" x14ac:dyDescent="0.4">
      <c r="B67" s="430"/>
      <c r="C67" s="227">
        <v>7.25</v>
      </c>
      <c r="D67" s="50"/>
      <c r="E67" s="84"/>
      <c r="F67" s="265"/>
      <c r="G67" s="273">
        <v>3.5</v>
      </c>
      <c r="H67"/>
      <c r="I67" s="72" t="s">
        <v>73</v>
      </c>
      <c r="K67" s="89"/>
      <c r="L67"/>
      <c r="M67" s="127"/>
      <c r="N67" s="72">
        <f t="shared" si="14"/>
        <v>3.5</v>
      </c>
      <c r="O67" s="100" t="e">
        <f t="shared" si="15"/>
        <v>#DIV/0!</v>
      </c>
      <c r="P67" s="1"/>
      <c r="Q67" s="55">
        <f t="shared" si="16"/>
        <v>0</v>
      </c>
      <c r="R67" s="100" t="e">
        <f t="shared" si="17"/>
        <v>#DIV/0!</v>
      </c>
      <c r="S67"/>
      <c r="T67" s="8"/>
      <c r="U67" s="1"/>
      <c r="V67" s="72" t="e">
        <f t="shared" si="18"/>
        <v>#DIV/0!</v>
      </c>
    </row>
    <row r="68" spans="2:23" ht="15" hidden="1" thickBot="1" x14ac:dyDescent="0.4">
      <c r="B68" s="258"/>
      <c r="C68" s="259"/>
      <c r="D68" s="259"/>
      <c r="E68" s="259"/>
      <c r="F68" s="269"/>
      <c r="G68" s="269"/>
      <c r="H68"/>
      <c r="I68"/>
      <c r="K68"/>
      <c r="L68"/>
      <c r="N68"/>
      <c r="O68"/>
      <c r="P68"/>
      <c r="Q68"/>
      <c r="R68"/>
      <c r="S68"/>
      <c r="T68"/>
      <c r="U68"/>
      <c r="V68"/>
      <c r="W68"/>
    </row>
    <row r="69" spans="2:23" ht="15.5" hidden="1" x14ac:dyDescent="0.35">
      <c r="B69" s="431" t="s">
        <v>29</v>
      </c>
      <c r="C69" s="225">
        <v>2.25</v>
      </c>
      <c r="D69" s="48"/>
      <c r="E69" s="82"/>
      <c r="F69" s="266"/>
      <c r="G69" s="266">
        <v>5</v>
      </c>
      <c r="H69"/>
      <c r="I69" s="72" t="s">
        <v>73</v>
      </c>
      <c r="K69" s="89"/>
      <c r="L69"/>
      <c r="M69" s="127"/>
      <c r="N69" s="72">
        <f t="shared" ref="N69:N74" si="19">G69+M69</f>
        <v>5</v>
      </c>
      <c r="O69" s="100" t="e">
        <f t="shared" ref="O69:O74" si="20">N69/E69</f>
        <v>#DIV/0!</v>
      </c>
      <c r="P69" s="1"/>
      <c r="Q69" s="55">
        <f t="shared" ref="Q69:Q74" si="21">F69+K69-M69</f>
        <v>0</v>
      </c>
      <c r="R69" s="100" t="e">
        <f t="shared" ref="R69:R74" si="22">(Q69)/E69</f>
        <v>#DIV/0!</v>
      </c>
      <c r="S69"/>
      <c r="T69" s="8"/>
      <c r="U69" s="1"/>
      <c r="V69" s="72" t="e">
        <f t="shared" ref="V69:V74" si="23">(F69+G69+T69)/E69</f>
        <v>#DIV/0!</v>
      </c>
    </row>
    <row r="70" spans="2:23" ht="15.5" hidden="1" x14ac:dyDescent="0.35">
      <c r="B70" s="432"/>
      <c r="C70" s="226">
        <v>3.25</v>
      </c>
      <c r="D70" s="49"/>
      <c r="E70" s="83"/>
      <c r="F70" s="264"/>
      <c r="G70" s="264">
        <v>1</v>
      </c>
      <c r="H70"/>
      <c r="I70" s="72" t="s">
        <v>73</v>
      </c>
      <c r="K70" s="89"/>
      <c r="L70"/>
      <c r="M70" s="127"/>
      <c r="N70" s="72">
        <f t="shared" si="19"/>
        <v>1</v>
      </c>
      <c r="O70" s="100" t="e">
        <f t="shared" si="20"/>
        <v>#DIV/0!</v>
      </c>
      <c r="P70" s="1"/>
      <c r="Q70" s="55">
        <f t="shared" si="21"/>
        <v>0</v>
      </c>
      <c r="R70" s="100" t="e">
        <f t="shared" si="22"/>
        <v>#DIV/0!</v>
      </c>
      <c r="S70"/>
      <c r="T70" s="8"/>
      <c r="U70" s="1"/>
      <c r="V70" s="72" t="e">
        <f t="shared" si="23"/>
        <v>#DIV/0!</v>
      </c>
    </row>
    <row r="71" spans="2:23" ht="15.5" hidden="1" x14ac:dyDescent="0.35">
      <c r="B71" s="432"/>
      <c r="C71" s="226">
        <v>4.25</v>
      </c>
      <c r="D71" s="49"/>
      <c r="E71" s="83"/>
      <c r="F71" s="264">
        <v>7</v>
      </c>
      <c r="G71" s="264">
        <v>6</v>
      </c>
      <c r="H71"/>
      <c r="I71" s="72" t="s">
        <v>73</v>
      </c>
      <c r="K71" s="89"/>
      <c r="L71"/>
      <c r="M71" s="127"/>
      <c r="N71" s="72">
        <f t="shared" si="19"/>
        <v>6</v>
      </c>
      <c r="O71" s="100" t="e">
        <f t="shared" si="20"/>
        <v>#DIV/0!</v>
      </c>
      <c r="P71" s="1"/>
      <c r="Q71" s="55">
        <f t="shared" si="21"/>
        <v>7</v>
      </c>
      <c r="R71" s="100" t="e">
        <f t="shared" si="22"/>
        <v>#DIV/0!</v>
      </c>
      <c r="S71"/>
      <c r="T71" s="8"/>
      <c r="U71" s="1"/>
      <c r="V71" s="72" t="e">
        <f t="shared" si="23"/>
        <v>#DIV/0!</v>
      </c>
    </row>
    <row r="72" spans="2:23" ht="15.5" hidden="1" x14ac:dyDescent="0.35">
      <c r="B72" s="432"/>
      <c r="C72" s="226">
        <v>5.25</v>
      </c>
      <c r="D72" s="49"/>
      <c r="E72" s="83"/>
      <c r="F72" s="264">
        <v>2.5</v>
      </c>
      <c r="G72" s="264">
        <v>12.5</v>
      </c>
      <c r="H72"/>
      <c r="I72" s="72" t="s">
        <v>73</v>
      </c>
      <c r="K72" s="89"/>
      <c r="L72"/>
      <c r="M72" s="127"/>
      <c r="N72" s="72">
        <f t="shared" si="19"/>
        <v>12.5</v>
      </c>
      <c r="O72" s="100" t="e">
        <f t="shared" si="20"/>
        <v>#DIV/0!</v>
      </c>
      <c r="P72" s="1"/>
      <c r="Q72" s="55">
        <f t="shared" si="21"/>
        <v>2.5</v>
      </c>
      <c r="R72" s="100" t="e">
        <f t="shared" si="22"/>
        <v>#DIV/0!</v>
      </c>
      <c r="S72"/>
      <c r="T72" s="8"/>
      <c r="U72" s="1"/>
      <c r="V72" s="72" t="e">
        <f t="shared" si="23"/>
        <v>#DIV/0!</v>
      </c>
    </row>
    <row r="73" spans="2:23" ht="15.5" hidden="1" x14ac:dyDescent="0.35">
      <c r="B73" s="433"/>
      <c r="C73" s="226">
        <v>6.25</v>
      </c>
      <c r="D73" s="73">
        <v>1</v>
      </c>
      <c r="E73" s="261">
        <f>D73/6</f>
        <v>0.16666666666666666</v>
      </c>
      <c r="F73" s="274"/>
      <c r="G73" s="274">
        <v>10</v>
      </c>
      <c r="H73"/>
      <c r="I73" s="72">
        <f>(G73+F73)/D73</f>
        <v>10</v>
      </c>
      <c r="K73" s="89"/>
      <c r="L73"/>
      <c r="M73" s="127"/>
      <c r="N73" s="72">
        <f t="shared" si="19"/>
        <v>10</v>
      </c>
      <c r="O73" s="100">
        <f t="shared" si="20"/>
        <v>60</v>
      </c>
      <c r="P73" s="1"/>
      <c r="Q73" s="55">
        <f t="shared" si="21"/>
        <v>0</v>
      </c>
      <c r="R73" s="100">
        <f t="shared" si="22"/>
        <v>0</v>
      </c>
      <c r="S73"/>
      <c r="T73" s="8"/>
      <c r="U73" s="1"/>
      <c r="V73" s="72">
        <f t="shared" si="23"/>
        <v>60</v>
      </c>
    </row>
    <row r="74" spans="2:23" ht="16" hidden="1" thickBot="1" x14ac:dyDescent="0.4">
      <c r="B74" s="434"/>
      <c r="C74" s="227">
        <v>7.25</v>
      </c>
      <c r="D74" s="50"/>
      <c r="E74" s="84"/>
      <c r="F74" s="265"/>
      <c r="G74" s="265"/>
      <c r="H74"/>
      <c r="I74" s="72" t="s">
        <v>73</v>
      </c>
      <c r="K74" s="89"/>
      <c r="L74"/>
      <c r="M74" s="127"/>
      <c r="N74" s="72">
        <f t="shared" si="19"/>
        <v>0</v>
      </c>
      <c r="O74" s="100" t="e">
        <f t="shared" si="20"/>
        <v>#DIV/0!</v>
      </c>
      <c r="P74" s="1"/>
      <c r="Q74" s="55">
        <f t="shared" si="21"/>
        <v>0</v>
      </c>
      <c r="R74" s="100" t="e">
        <f t="shared" si="22"/>
        <v>#DIV/0!</v>
      </c>
      <c r="S74"/>
      <c r="T74" s="8"/>
      <c r="U74" s="1"/>
      <c r="V74" s="72" t="e">
        <f t="shared" si="23"/>
        <v>#DIV/0!</v>
      </c>
    </row>
    <row r="75" spans="2:23" ht="15" thickBot="1" x14ac:dyDescent="0.4">
      <c r="H75"/>
    </row>
    <row r="76" spans="2:23" ht="19.5" thickTop="1" thickBot="1" x14ac:dyDescent="0.4">
      <c r="B76" s="435" t="s">
        <v>23</v>
      </c>
      <c r="C76" s="436"/>
      <c r="D76" s="436"/>
      <c r="E76" s="436"/>
      <c r="F76" s="436"/>
      <c r="G76" s="436"/>
      <c r="H76" s="436"/>
      <c r="I76" s="437"/>
      <c r="M76" s="355" t="s">
        <v>65</v>
      </c>
      <c r="N76" s="356"/>
      <c r="O76" s="357"/>
      <c r="Q76" s="355" t="s">
        <v>66</v>
      </c>
      <c r="R76" s="357"/>
    </row>
    <row r="77" spans="2:23" ht="60" customHeight="1" thickTop="1" thickBot="1" x14ac:dyDescent="0.4">
      <c r="B77" s="198" t="s">
        <v>11</v>
      </c>
      <c r="C77" s="198" t="s">
        <v>13</v>
      </c>
      <c r="D77" s="90" t="s">
        <v>50</v>
      </c>
      <c r="E77" s="90" t="s">
        <v>54</v>
      </c>
      <c r="F77" s="90" t="s">
        <v>52</v>
      </c>
      <c r="G77" s="90" t="s">
        <v>24</v>
      </c>
      <c r="H77"/>
      <c r="I77" s="90" t="s">
        <v>57</v>
      </c>
      <c r="J77" s="35"/>
      <c r="K77" s="131" t="s">
        <v>61</v>
      </c>
      <c r="L77"/>
      <c r="M77" s="128" t="s">
        <v>63</v>
      </c>
      <c r="N77" s="129" t="s">
        <v>64</v>
      </c>
      <c r="O77" s="204" t="s">
        <v>80</v>
      </c>
      <c r="P77" s="1"/>
      <c r="Q77" s="129" t="s">
        <v>58</v>
      </c>
      <c r="R77" s="205" t="s">
        <v>67</v>
      </c>
      <c r="S77"/>
      <c r="T77" s="7" t="s">
        <v>59</v>
      </c>
      <c r="U77" s="1"/>
      <c r="V77" s="206" t="s">
        <v>107</v>
      </c>
    </row>
    <row r="78" spans="2:23" ht="16" hidden="1" thickTop="1" x14ac:dyDescent="0.35">
      <c r="B78" s="438" t="s">
        <v>14</v>
      </c>
      <c r="C78" s="243">
        <v>0.5</v>
      </c>
      <c r="D78" s="228"/>
      <c r="E78" s="228"/>
      <c r="F78" s="238"/>
      <c r="G78" s="239"/>
      <c r="H78"/>
      <c r="I78" s="249" t="s">
        <v>73</v>
      </c>
      <c r="J78" s="35"/>
      <c r="K78" s="89"/>
      <c r="L78"/>
      <c r="M78" s="127"/>
      <c r="N78" s="201">
        <f t="shared" ref="N78:N102" si="24">G78+M78</f>
        <v>0</v>
      </c>
      <c r="O78" s="72" t="s">
        <v>73</v>
      </c>
      <c r="P78" s="1"/>
      <c r="Q78" s="202">
        <f t="shared" ref="Q78:Q102" si="25">F78+K78-M78</f>
        <v>0</v>
      </c>
      <c r="R78" s="72" t="s">
        <v>73</v>
      </c>
      <c r="S78"/>
      <c r="T78" s="8"/>
      <c r="U78" s="1"/>
      <c r="V78" s="72" t="s">
        <v>73</v>
      </c>
    </row>
    <row r="79" spans="2:23" ht="16" thickTop="1" x14ac:dyDescent="0.35">
      <c r="B79" s="439"/>
      <c r="C79" s="244">
        <v>2</v>
      </c>
      <c r="D79" s="92">
        <v>13.5</v>
      </c>
      <c r="E79" s="163">
        <f>D79/6</f>
        <v>2.25</v>
      </c>
      <c r="F79" s="10">
        <v>43</v>
      </c>
      <c r="G79" s="248">
        <v>5.5</v>
      </c>
      <c r="H79"/>
      <c r="I79" s="250">
        <f t="shared" ref="I79:I88" si="26">(F79+G79)/E79</f>
        <v>21.555555555555557</v>
      </c>
      <c r="J79" s="35"/>
      <c r="K79" s="8"/>
      <c r="L79"/>
      <c r="M79" s="8"/>
      <c r="N79" s="201">
        <f t="shared" si="24"/>
        <v>5.5</v>
      </c>
      <c r="O79" s="72">
        <f t="shared" ref="O79:O88" si="27">N79/E79</f>
        <v>2.4444444444444446</v>
      </c>
      <c r="P79" s="1"/>
      <c r="Q79" s="202">
        <f t="shared" si="25"/>
        <v>43</v>
      </c>
      <c r="R79" s="72">
        <f t="shared" ref="R79:R88" si="28">(Q79)/E79</f>
        <v>19.111111111111111</v>
      </c>
      <c r="S79"/>
      <c r="T79" s="8"/>
      <c r="U79" s="1"/>
      <c r="V79" s="72">
        <f t="shared" ref="V79:V88" si="29">(Q79+N79+T79)/E79</f>
        <v>21.555555555555557</v>
      </c>
    </row>
    <row r="80" spans="2:23" ht="15.5" hidden="1" x14ac:dyDescent="0.35">
      <c r="B80" s="439"/>
      <c r="C80" s="245">
        <v>2.25</v>
      </c>
      <c r="D80" s="92">
        <v>11</v>
      </c>
      <c r="E80" s="163">
        <f>D80/6</f>
        <v>1.8333333333333333</v>
      </c>
      <c r="F80" s="92"/>
      <c r="G80" s="36"/>
      <c r="H80"/>
      <c r="I80" s="250">
        <f t="shared" si="26"/>
        <v>0</v>
      </c>
      <c r="J80" s="35"/>
      <c r="K80" s="8"/>
      <c r="L80"/>
      <c r="M80" s="8"/>
      <c r="N80" s="201">
        <f t="shared" si="24"/>
        <v>0</v>
      </c>
      <c r="O80" s="72">
        <f t="shared" si="27"/>
        <v>0</v>
      </c>
      <c r="P80" s="1"/>
      <c r="Q80" s="202">
        <f t="shared" si="25"/>
        <v>0</v>
      </c>
      <c r="R80" s="72">
        <f t="shared" si="28"/>
        <v>0</v>
      </c>
      <c r="S80"/>
      <c r="T80" s="8"/>
      <c r="U80" s="1"/>
      <c r="V80" s="72">
        <f t="shared" si="29"/>
        <v>0</v>
      </c>
    </row>
    <row r="81" spans="2:22" ht="15.5" hidden="1" x14ac:dyDescent="0.35">
      <c r="B81" s="439"/>
      <c r="C81" s="245">
        <v>3.25</v>
      </c>
      <c r="D81" s="92">
        <v>15</v>
      </c>
      <c r="E81" s="163">
        <f>D81/6</f>
        <v>2.5</v>
      </c>
      <c r="F81" s="92"/>
      <c r="G81" s="36"/>
      <c r="H81"/>
      <c r="I81" s="250">
        <f t="shared" si="26"/>
        <v>0</v>
      </c>
      <c r="J81" s="35"/>
      <c r="K81" s="8"/>
      <c r="L81"/>
      <c r="M81" s="8"/>
      <c r="N81" s="201">
        <f t="shared" si="24"/>
        <v>0</v>
      </c>
      <c r="O81" s="72">
        <f t="shared" si="27"/>
        <v>0</v>
      </c>
      <c r="P81" s="1"/>
      <c r="Q81" s="202">
        <f t="shared" si="25"/>
        <v>0</v>
      </c>
      <c r="R81" s="72">
        <f t="shared" si="28"/>
        <v>0</v>
      </c>
      <c r="S81"/>
      <c r="T81" s="8"/>
      <c r="U81" s="1"/>
      <c r="V81" s="72">
        <f t="shared" si="29"/>
        <v>0</v>
      </c>
    </row>
    <row r="82" spans="2:22" ht="15.5" x14ac:dyDescent="0.35">
      <c r="B82" s="439"/>
      <c r="C82" s="244">
        <v>4</v>
      </c>
      <c r="D82" s="92">
        <v>150</v>
      </c>
      <c r="E82" s="163">
        <v>25</v>
      </c>
      <c r="F82" s="10">
        <v>115</v>
      </c>
      <c r="G82" s="248">
        <v>9.5</v>
      </c>
      <c r="H82"/>
      <c r="I82" s="250">
        <f t="shared" si="26"/>
        <v>4.9800000000000004</v>
      </c>
      <c r="J82" s="35"/>
      <c r="K82" s="8"/>
      <c r="L82"/>
      <c r="M82" s="8"/>
      <c r="N82" s="203">
        <f t="shared" si="24"/>
        <v>9.5</v>
      </c>
      <c r="O82" s="72">
        <f t="shared" si="27"/>
        <v>0.38</v>
      </c>
      <c r="P82" s="1"/>
      <c r="Q82" s="202">
        <f t="shared" si="25"/>
        <v>115</v>
      </c>
      <c r="R82" s="72">
        <f t="shared" si="28"/>
        <v>4.5999999999999996</v>
      </c>
      <c r="S82"/>
      <c r="T82" s="8"/>
      <c r="U82" s="1"/>
      <c r="V82" s="72">
        <f t="shared" si="29"/>
        <v>4.9800000000000004</v>
      </c>
    </row>
    <row r="83" spans="2:22" ht="15.5" hidden="1" x14ac:dyDescent="0.35">
      <c r="B83" s="439"/>
      <c r="C83" s="245">
        <v>4.25</v>
      </c>
      <c r="D83" s="92">
        <v>32.5</v>
      </c>
      <c r="E83" s="163">
        <f>D83/6</f>
        <v>5.416666666666667</v>
      </c>
      <c r="F83" s="10">
        <v>1</v>
      </c>
      <c r="G83" s="232"/>
      <c r="H83"/>
      <c r="I83" s="250">
        <f t="shared" si="26"/>
        <v>0.1846153846153846</v>
      </c>
      <c r="J83" s="35"/>
      <c r="K83" s="8"/>
      <c r="L83"/>
      <c r="M83" s="8"/>
      <c r="N83" s="201">
        <f t="shared" si="24"/>
        <v>0</v>
      </c>
      <c r="O83" s="72">
        <f t="shared" si="27"/>
        <v>0</v>
      </c>
      <c r="P83" s="1"/>
      <c r="Q83" s="202">
        <f t="shared" si="25"/>
        <v>1</v>
      </c>
      <c r="R83" s="72">
        <f t="shared" si="28"/>
        <v>0.1846153846153846</v>
      </c>
      <c r="S83"/>
      <c r="T83" s="8"/>
      <c r="U83" s="1"/>
      <c r="V83" s="72">
        <f t="shared" si="29"/>
        <v>0.1846153846153846</v>
      </c>
    </row>
    <row r="84" spans="2:22" ht="15.5" hidden="1" x14ac:dyDescent="0.35">
      <c r="B84" s="439"/>
      <c r="C84" s="245">
        <v>5.25</v>
      </c>
      <c r="D84" s="92">
        <v>11</v>
      </c>
      <c r="E84" s="163">
        <f>D84/6</f>
        <v>1.8333333333333333</v>
      </c>
      <c r="F84" s="92"/>
      <c r="G84" s="36">
        <v>0.5</v>
      </c>
      <c r="H84"/>
      <c r="I84" s="250">
        <f t="shared" si="26"/>
        <v>0.27272727272727276</v>
      </c>
      <c r="J84" s="35"/>
      <c r="K84" s="8"/>
      <c r="L84"/>
      <c r="M84" s="8"/>
      <c r="N84" s="201">
        <f t="shared" si="24"/>
        <v>0.5</v>
      </c>
      <c r="O84" s="72">
        <f t="shared" si="27"/>
        <v>0.27272727272727276</v>
      </c>
      <c r="P84" s="1"/>
      <c r="Q84" s="202">
        <f t="shared" si="25"/>
        <v>0</v>
      </c>
      <c r="R84" s="72">
        <f t="shared" si="28"/>
        <v>0</v>
      </c>
      <c r="S84"/>
      <c r="T84" s="8"/>
      <c r="U84" s="1"/>
      <c r="V84" s="72">
        <f t="shared" si="29"/>
        <v>0.27272727272727276</v>
      </c>
    </row>
    <row r="85" spans="2:22" ht="15.5" x14ac:dyDescent="0.35">
      <c r="B85" s="439"/>
      <c r="C85" s="244">
        <v>6</v>
      </c>
      <c r="D85" s="92">
        <v>30</v>
      </c>
      <c r="E85" s="163">
        <v>5</v>
      </c>
      <c r="F85" s="10">
        <v>32</v>
      </c>
      <c r="G85" s="232">
        <v>18</v>
      </c>
      <c r="H85"/>
      <c r="I85" s="250">
        <f t="shared" si="26"/>
        <v>10</v>
      </c>
      <c r="J85" s="35"/>
      <c r="K85" s="8"/>
      <c r="L85"/>
      <c r="M85" s="8"/>
      <c r="N85" s="201">
        <f t="shared" si="24"/>
        <v>18</v>
      </c>
      <c r="O85" s="72">
        <f t="shared" si="27"/>
        <v>3.6</v>
      </c>
      <c r="P85" s="1"/>
      <c r="Q85" s="202">
        <f t="shared" si="25"/>
        <v>32</v>
      </c>
      <c r="R85" s="72">
        <f t="shared" si="28"/>
        <v>6.4</v>
      </c>
      <c r="S85"/>
      <c r="T85" s="8"/>
      <c r="U85" s="1"/>
      <c r="V85" s="72">
        <f t="shared" si="29"/>
        <v>10</v>
      </c>
    </row>
    <row r="86" spans="2:22" ht="15.5" hidden="1" x14ac:dyDescent="0.35">
      <c r="B86" s="439"/>
      <c r="C86" s="245">
        <v>6.25</v>
      </c>
      <c r="D86" s="92">
        <v>43</v>
      </c>
      <c r="E86" s="163">
        <f>D86/6</f>
        <v>7.166666666666667</v>
      </c>
      <c r="F86" s="10">
        <v>3</v>
      </c>
      <c r="G86" s="231">
        <v>18</v>
      </c>
      <c r="H86"/>
      <c r="I86" s="250">
        <f t="shared" si="26"/>
        <v>2.9302325581395348</v>
      </c>
      <c r="J86" s="35"/>
      <c r="K86" s="8"/>
      <c r="L86"/>
      <c r="M86" s="8"/>
      <c r="N86" s="201">
        <f t="shared" si="24"/>
        <v>18</v>
      </c>
      <c r="O86" s="72">
        <f t="shared" si="27"/>
        <v>2.5116279069767442</v>
      </c>
      <c r="P86" s="1"/>
      <c r="Q86" s="202">
        <f t="shared" si="25"/>
        <v>3</v>
      </c>
      <c r="R86" s="72">
        <f t="shared" si="28"/>
        <v>0.41860465116279066</v>
      </c>
      <c r="S86"/>
      <c r="T86" s="8"/>
      <c r="U86" s="1"/>
      <c r="V86" s="72">
        <f t="shared" si="29"/>
        <v>2.9302325581395348</v>
      </c>
    </row>
    <row r="87" spans="2:22" ht="15.5" hidden="1" x14ac:dyDescent="0.35">
      <c r="B87" s="439"/>
      <c r="C87" s="245">
        <v>7.25</v>
      </c>
      <c r="D87" s="92">
        <v>0.5</v>
      </c>
      <c r="E87" s="163">
        <f>D87/6</f>
        <v>8.3333333333333329E-2</v>
      </c>
      <c r="F87" s="10"/>
      <c r="G87" s="231">
        <v>1.5</v>
      </c>
      <c r="H87"/>
      <c r="I87" s="250">
        <f t="shared" si="26"/>
        <v>18</v>
      </c>
      <c r="J87" s="35"/>
      <c r="K87" s="8"/>
      <c r="L87"/>
      <c r="M87" s="8"/>
      <c r="N87" s="201">
        <f t="shared" si="24"/>
        <v>1.5</v>
      </c>
      <c r="O87" s="72">
        <f t="shared" si="27"/>
        <v>18</v>
      </c>
      <c r="P87" s="1"/>
      <c r="Q87" s="202">
        <f t="shared" si="25"/>
        <v>0</v>
      </c>
      <c r="R87" s="72">
        <f t="shared" si="28"/>
        <v>0</v>
      </c>
      <c r="S87"/>
      <c r="T87" s="8"/>
      <c r="U87" s="1"/>
      <c r="V87" s="72">
        <f t="shared" si="29"/>
        <v>18</v>
      </c>
    </row>
    <row r="88" spans="2:22" ht="16" hidden="1" thickBot="1" x14ac:dyDescent="0.4">
      <c r="B88" s="440"/>
      <c r="C88" s="246">
        <v>8.25</v>
      </c>
      <c r="D88" s="229">
        <v>3</v>
      </c>
      <c r="E88" s="240">
        <f>D88/6</f>
        <v>0.5</v>
      </c>
      <c r="F88" s="233">
        <v>2</v>
      </c>
      <c r="G88" s="237">
        <v>4.5</v>
      </c>
      <c r="H88"/>
      <c r="I88" s="251">
        <f t="shared" si="26"/>
        <v>13</v>
      </c>
      <c r="J88" s="35"/>
      <c r="K88" s="8"/>
      <c r="L88"/>
      <c r="M88" s="8"/>
      <c r="N88" s="201">
        <f t="shared" si="24"/>
        <v>4.5</v>
      </c>
      <c r="O88" s="72">
        <f t="shared" si="27"/>
        <v>9</v>
      </c>
      <c r="P88" s="1"/>
      <c r="Q88" s="202">
        <f t="shared" si="25"/>
        <v>2</v>
      </c>
      <c r="R88" s="72">
        <f t="shared" si="28"/>
        <v>4</v>
      </c>
      <c r="S88"/>
      <c r="T88" s="8"/>
      <c r="U88" s="1"/>
      <c r="V88" s="72">
        <f t="shared" si="29"/>
        <v>13</v>
      </c>
    </row>
    <row r="89" spans="2:22" ht="15.5" hidden="1" x14ac:dyDescent="0.35">
      <c r="B89" s="422" t="s">
        <v>16</v>
      </c>
      <c r="C89" s="243">
        <v>0.5</v>
      </c>
      <c r="D89" s="228"/>
      <c r="E89" s="228"/>
      <c r="F89" s="238"/>
      <c r="G89" s="239"/>
      <c r="H89"/>
      <c r="I89" s="249" t="s">
        <v>73</v>
      </c>
      <c r="J89" s="35"/>
      <c r="K89" s="8"/>
      <c r="L89"/>
      <c r="M89" s="164"/>
      <c r="N89" s="201">
        <f t="shared" si="24"/>
        <v>0</v>
      </c>
      <c r="O89" s="72" t="s">
        <v>73</v>
      </c>
      <c r="P89" s="1"/>
      <c r="Q89" s="203">
        <f t="shared" si="25"/>
        <v>0</v>
      </c>
      <c r="R89" s="72" t="s">
        <v>73</v>
      </c>
      <c r="S89"/>
      <c r="T89" s="8"/>
      <c r="U89" s="1"/>
      <c r="V89" s="72" t="s">
        <v>73</v>
      </c>
    </row>
    <row r="90" spans="2:22" ht="15.5" x14ac:dyDescent="0.35">
      <c r="B90" s="423"/>
      <c r="C90" s="244">
        <v>2</v>
      </c>
      <c r="D90" s="92">
        <v>2</v>
      </c>
      <c r="E90" s="163">
        <v>0.33333333333333331</v>
      </c>
      <c r="F90" s="10">
        <v>32</v>
      </c>
      <c r="G90" s="248">
        <v>11</v>
      </c>
      <c r="H90"/>
      <c r="I90" s="250">
        <f t="shared" ref="I90:I97" si="30">(F90+G90)/E90</f>
        <v>129</v>
      </c>
      <c r="J90" s="35"/>
      <c r="K90" s="8"/>
      <c r="L90"/>
      <c r="M90" s="8"/>
      <c r="N90" s="201">
        <f t="shared" si="24"/>
        <v>11</v>
      </c>
      <c r="O90" s="72">
        <f t="shared" ref="O90:O97" si="31">N90/E90</f>
        <v>33</v>
      </c>
      <c r="P90" s="1"/>
      <c r="Q90" s="203">
        <f t="shared" si="25"/>
        <v>32</v>
      </c>
      <c r="R90" s="72">
        <f t="shared" ref="R90:R97" si="32">(Q90)/E90</f>
        <v>96</v>
      </c>
      <c r="S90"/>
      <c r="T90" s="8"/>
      <c r="U90" s="1"/>
      <c r="V90" s="72">
        <f t="shared" ref="V90:V97" si="33">(Q90+N90+T90)/E90</f>
        <v>129</v>
      </c>
    </row>
    <row r="91" spans="2:22" ht="15.5" hidden="1" x14ac:dyDescent="0.35">
      <c r="B91" s="423"/>
      <c r="C91" s="245">
        <v>2.25</v>
      </c>
      <c r="D91" s="92">
        <v>6</v>
      </c>
      <c r="E91" s="163">
        <f>D91/6</f>
        <v>1</v>
      </c>
      <c r="F91" s="10">
        <v>5</v>
      </c>
      <c r="G91" s="231">
        <v>0.5</v>
      </c>
      <c r="H91"/>
      <c r="I91" s="250">
        <f t="shared" si="30"/>
        <v>5.5</v>
      </c>
      <c r="J91" s="35"/>
      <c r="K91" s="8"/>
      <c r="L91"/>
      <c r="M91" s="8"/>
      <c r="N91" s="201">
        <f t="shared" si="24"/>
        <v>0.5</v>
      </c>
      <c r="O91" s="72">
        <f t="shared" si="31"/>
        <v>0.5</v>
      </c>
      <c r="P91" s="1"/>
      <c r="Q91" s="202">
        <f t="shared" si="25"/>
        <v>5</v>
      </c>
      <c r="R91" s="72">
        <f t="shared" si="32"/>
        <v>5</v>
      </c>
      <c r="S91"/>
      <c r="T91" s="8"/>
      <c r="U91" s="1"/>
      <c r="V91" s="72">
        <f t="shared" si="33"/>
        <v>5.5</v>
      </c>
    </row>
    <row r="92" spans="2:22" ht="15.5" x14ac:dyDescent="0.35">
      <c r="B92" s="423"/>
      <c r="C92" s="244">
        <v>4</v>
      </c>
      <c r="D92" s="92">
        <v>60</v>
      </c>
      <c r="E92" s="163">
        <v>10</v>
      </c>
      <c r="F92" s="10">
        <v>24</v>
      </c>
      <c r="G92" s="248">
        <v>6</v>
      </c>
      <c r="H92"/>
      <c r="I92" s="250">
        <f t="shared" si="30"/>
        <v>3</v>
      </c>
      <c r="J92" s="35"/>
      <c r="K92" s="8"/>
      <c r="L92"/>
      <c r="M92" s="8"/>
      <c r="N92" s="201">
        <f t="shared" si="24"/>
        <v>6</v>
      </c>
      <c r="O92" s="72">
        <f t="shared" si="31"/>
        <v>0.6</v>
      </c>
      <c r="P92" s="1"/>
      <c r="Q92" s="202">
        <f t="shared" si="25"/>
        <v>24</v>
      </c>
      <c r="R92" s="72">
        <f t="shared" si="32"/>
        <v>2.4</v>
      </c>
      <c r="S92"/>
      <c r="T92" s="8"/>
      <c r="U92" s="1"/>
      <c r="V92" s="72">
        <f t="shared" si="33"/>
        <v>3</v>
      </c>
    </row>
    <row r="93" spans="2:22" ht="15.5" hidden="1" x14ac:dyDescent="0.35">
      <c r="B93" s="423"/>
      <c r="C93" s="245">
        <v>4.25</v>
      </c>
      <c r="D93" s="92">
        <v>1</v>
      </c>
      <c r="E93" s="163">
        <f>D93/6</f>
        <v>0.16666666666666666</v>
      </c>
      <c r="F93" s="10"/>
      <c r="G93" s="231"/>
      <c r="H93"/>
      <c r="I93" s="250">
        <f t="shared" si="30"/>
        <v>0</v>
      </c>
      <c r="J93" s="35"/>
      <c r="K93" s="8"/>
      <c r="L93"/>
      <c r="M93" s="8"/>
      <c r="N93" s="201">
        <f t="shared" si="24"/>
        <v>0</v>
      </c>
      <c r="O93" s="72">
        <f t="shared" si="31"/>
        <v>0</v>
      </c>
      <c r="P93" s="1"/>
      <c r="Q93" s="202">
        <f t="shared" si="25"/>
        <v>0</v>
      </c>
      <c r="R93" s="72">
        <f t="shared" si="32"/>
        <v>0</v>
      </c>
      <c r="S93"/>
      <c r="T93" s="8"/>
      <c r="U93" s="1"/>
      <c r="V93" s="72">
        <f t="shared" si="33"/>
        <v>0</v>
      </c>
    </row>
    <row r="94" spans="2:22" ht="15.5" hidden="1" x14ac:dyDescent="0.35">
      <c r="B94" s="423"/>
      <c r="C94" s="245">
        <v>5.25</v>
      </c>
      <c r="D94" s="92">
        <v>4.5</v>
      </c>
      <c r="E94" s="163">
        <f>D94/6</f>
        <v>0.75</v>
      </c>
      <c r="F94" s="10"/>
      <c r="G94" s="231">
        <v>1.5</v>
      </c>
      <c r="H94"/>
      <c r="I94" s="250">
        <f t="shared" si="30"/>
        <v>2</v>
      </c>
      <c r="J94" s="35"/>
      <c r="K94" s="8"/>
      <c r="L94"/>
      <c r="M94" s="8"/>
      <c r="N94" s="201">
        <f t="shared" si="24"/>
        <v>1.5</v>
      </c>
      <c r="O94" s="72">
        <f t="shared" si="31"/>
        <v>2</v>
      </c>
      <c r="P94" s="1"/>
      <c r="Q94" s="202">
        <f t="shared" si="25"/>
        <v>0</v>
      </c>
      <c r="R94" s="72">
        <f t="shared" si="32"/>
        <v>0</v>
      </c>
      <c r="S94"/>
      <c r="T94" s="8"/>
      <c r="U94" s="1"/>
      <c r="V94" s="72">
        <f t="shared" si="33"/>
        <v>2</v>
      </c>
    </row>
    <row r="95" spans="2:22" ht="15.5" x14ac:dyDescent="0.35">
      <c r="B95" s="423"/>
      <c r="C95" s="244">
        <v>6</v>
      </c>
      <c r="D95" s="92">
        <v>48</v>
      </c>
      <c r="E95" s="163">
        <v>8</v>
      </c>
      <c r="F95" s="10">
        <v>16</v>
      </c>
      <c r="G95" s="232">
        <v>23</v>
      </c>
      <c r="H95"/>
      <c r="I95" s="250">
        <f t="shared" si="30"/>
        <v>4.875</v>
      </c>
      <c r="J95" s="35"/>
      <c r="K95" s="8"/>
      <c r="L95"/>
      <c r="M95" s="8"/>
      <c r="N95" s="201">
        <f t="shared" si="24"/>
        <v>23</v>
      </c>
      <c r="O95" s="72">
        <f t="shared" si="31"/>
        <v>2.875</v>
      </c>
      <c r="P95" s="1"/>
      <c r="Q95" s="202">
        <f t="shared" si="25"/>
        <v>16</v>
      </c>
      <c r="R95" s="72">
        <f t="shared" si="32"/>
        <v>2</v>
      </c>
      <c r="S95"/>
      <c r="T95" s="8"/>
      <c r="U95" s="1"/>
      <c r="V95" s="72">
        <f t="shared" si="33"/>
        <v>4.875</v>
      </c>
    </row>
    <row r="96" spans="2:22" ht="15.5" hidden="1" x14ac:dyDescent="0.35">
      <c r="B96" s="423"/>
      <c r="C96" s="245">
        <v>6.25</v>
      </c>
      <c r="D96" s="92">
        <v>16</v>
      </c>
      <c r="E96" s="163">
        <f>D96/6</f>
        <v>2.6666666666666665</v>
      </c>
      <c r="F96" s="10">
        <v>10</v>
      </c>
      <c r="G96" s="232">
        <v>8.5</v>
      </c>
      <c r="H96"/>
      <c r="I96" s="250">
        <f t="shared" si="30"/>
        <v>6.9375</v>
      </c>
      <c r="J96" s="35"/>
      <c r="K96" s="8"/>
      <c r="L96"/>
      <c r="M96" s="8"/>
      <c r="N96" s="201">
        <f t="shared" si="24"/>
        <v>8.5</v>
      </c>
      <c r="O96" s="72">
        <f t="shared" si="31"/>
        <v>3.1875</v>
      </c>
      <c r="P96" s="1"/>
      <c r="Q96" s="202">
        <f t="shared" si="25"/>
        <v>10</v>
      </c>
      <c r="R96" s="72">
        <f t="shared" si="32"/>
        <v>3.75</v>
      </c>
      <c r="S96"/>
      <c r="T96" s="8"/>
      <c r="U96" s="1"/>
      <c r="V96" s="72">
        <f t="shared" si="33"/>
        <v>6.9375</v>
      </c>
    </row>
    <row r="97" spans="2:22" ht="16" hidden="1" thickBot="1" x14ac:dyDescent="0.4">
      <c r="B97" s="424"/>
      <c r="C97" s="246">
        <v>7.25</v>
      </c>
      <c r="D97" s="229">
        <v>1</v>
      </c>
      <c r="E97" s="240">
        <f>D97/6</f>
        <v>0.16666666666666666</v>
      </c>
      <c r="F97" s="233">
        <v>2</v>
      </c>
      <c r="G97" s="237">
        <v>1</v>
      </c>
      <c r="H97"/>
      <c r="I97" s="251">
        <f t="shared" si="30"/>
        <v>18</v>
      </c>
      <c r="J97" s="35"/>
      <c r="K97" s="8"/>
      <c r="L97"/>
      <c r="M97" s="8"/>
      <c r="N97" s="201">
        <f t="shared" si="24"/>
        <v>1</v>
      </c>
      <c r="O97" s="72">
        <f t="shared" si="31"/>
        <v>6</v>
      </c>
      <c r="P97" s="1"/>
      <c r="Q97" s="202">
        <f t="shared" si="25"/>
        <v>2</v>
      </c>
      <c r="R97" s="72">
        <f t="shared" si="32"/>
        <v>12</v>
      </c>
      <c r="S97"/>
      <c r="T97" s="8"/>
      <c r="U97" s="1"/>
      <c r="V97" s="72">
        <f t="shared" si="33"/>
        <v>18</v>
      </c>
    </row>
    <row r="98" spans="2:22" ht="15.5" hidden="1" x14ac:dyDescent="0.35">
      <c r="B98" s="425" t="s">
        <v>18</v>
      </c>
      <c r="C98" s="243">
        <v>0.5</v>
      </c>
      <c r="D98" s="228"/>
      <c r="E98" s="228"/>
      <c r="F98" s="238"/>
      <c r="G98" s="239"/>
      <c r="H98"/>
      <c r="I98" s="249">
        <v>0</v>
      </c>
      <c r="J98" s="35"/>
      <c r="K98" s="8"/>
      <c r="L98"/>
      <c r="M98" s="8"/>
      <c r="N98" s="201">
        <f t="shared" si="24"/>
        <v>0</v>
      </c>
      <c r="O98" s="72" t="s">
        <v>73</v>
      </c>
      <c r="P98" s="1"/>
      <c r="Q98" s="203">
        <f t="shared" si="25"/>
        <v>0</v>
      </c>
      <c r="R98" s="72" t="s">
        <v>73</v>
      </c>
      <c r="S98"/>
      <c r="T98" s="8"/>
      <c r="U98" s="1"/>
      <c r="V98" s="72" t="s">
        <v>73</v>
      </c>
    </row>
    <row r="99" spans="2:22" ht="15.5" x14ac:dyDescent="0.35">
      <c r="B99" s="426"/>
      <c r="C99" s="244">
        <v>2</v>
      </c>
      <c r="D99" s="92">
        <v>12</v>
      </c>
      <c r="E99" s="163">
        <v>2</v>
      </c>
      <c r="F99" s="10">
        <v>8</v>
      </c>
      <c r="G99" s="231">
        <v>9.5</v>
      </c>
      <c r="H99"/>
      <c r="I99" s="250">
        <f>(F99+G99)/E99</f>
        <v>8.75</v>
      </c>
      <c r="J99" s="35"/>
      <c r="K99" s="8"/>
      <c r="L99"/>
      <c r="M99" s="8"/>
      <c r="N99" s="201">
        <f t="shared" si="24"/>
        <v>9.5</v>
      </c>
      <c r="O99" s="72">
        <f>N99/E99</f>
        <v>4.75</v>
      </c>
      <c r="P99" s="1"/>
      <c r="Q99" s="202">
        <f t="shared" si="25"/>
        <v>8</v>
      </c>
      <c r="R99" s="72">
        <f>(Q99)/E99</f>
        <v>4</v>
      </c>
      <c r="S99"/>
      <c r="T99" s="344">
        <v>20</v>
      </c>
      <c r="U99" s="1"/>
      <c r="V99" s="72">
        <f>(Q99+N99+T99)/E99</f>
        <v>18.75</v>
      </c>
    </row>
    <row r="100" spans="2:22" ht="15.5" x14ac:dyDescent="0.35">
      <c r="B100" s="426"/>
      <c r="C100" s="244">
        <v>4</v>
      </c>
      <c r="D100" s="92">
        <v>24</v>
      </c>
      <c r="E100" s="163">
        <v>4</v>
      </c>
      <c r="F100" s="10">
        <v>24.5</v>
      </c>
      <c r="G100" s="248">
        <v>10</v>
      </c>
      <c r="H100"/>
      <c r="I100" s="250">
        <f>(F100+G100)/E100</f>
        <v>8.625</v>
      </c>
      <c r="J100" s="35"/>
      <c r="K100" s="8"/>
      <c r="L100"/>
      <c r="M100" s="8"/>
      <c r="N100" s="201">
        <f t="shared" si="24"/>
        <v>10</v>
      </c>
      <c r="O100" s="72">
        <f>N100/E100</f>
        <v>2.5</v>
      </c>
      <c r="P100" s="1"/>
      <c r="Q100" s="202">
        <f t="shared" si="25"/>
        <v>24.5</v>
      </c>
      <c r="R100" s="72">
        <f>(Q100)/E100</f>
        <v>6.125</v>
      </c>
      <c r="S100"/>
      <c r="T100" s="8"/>
      <c r="U100" s="1"/>
      <c r="V100" s="72">
        <f>(Q100+N100+T100)/E100</f>
        <v>8.625</v>
      </c>
    </row>
    <row r="101" spans="2:22" ht="15.5" x14ac:dyDescent="0.35">
      <c r="B101" s="426"/>
      <c r="C101" s="244">
        <v>6</v>
      </c>
      <c r="D101" s="92">
        <v>36</v>
      </c>
      <c r="E101" s="163">
        <v>9</v>
      </c>
      <c r="F101" s="10">
        <v>23.5</v>
      </c>
      <c r="G101" s="232">
        <v>15.5</v>
      </c>
      <c r="H101"/>
      <c r="I101" s="250">
        <f>(F101+G101)/E101</f>
        <v>4.333333333333333</v>
      </c>
      <c r="J101" s="35"/>
      <c r="K101" s="8"/>
      <c r="L101"/>
      <c r="M101" s="8"/>
      <c r="N101" s="201">
        <f t="shared" si="24"/>
        <v>15.5</v>
      </c>
      <c r="O101" s="72">
        <f>N101/E101</f>
        <v>1.7222222222222223</v>
      </c>
      <c r="P101" s="1"/>
      <c r="Q101" s="202">
        <f t="shared" si="25"/>
        <v>23.5</v>
      </c>
      <c r="R101" s="72">
        <f>(Q101)/E101</f>
        <v>2.6111111111111112</v>
      </c>
      <c r="S101"/>
      <c r="T101" s="8"/>
      <c r="U101" s="1"/>
      <c r="V101" s="72">
        <f>(Q101+N101+T101)/E101</f>
        <v>4.333333333333333</v>
      </c>
    </row>
    <row r="102" spans="2:22" ht="16" hidden="1" thickBot="1" x14ac:dyDescent="0.4">
      <c r="B102" s="427"/>
      <c r="C102" s="246">
        <v>8.25</v>
      </c>
      <c r="D102" s="229"/>
      <c r="E102" s="229"/>
      <c r="F102" s="241"/>
      <c r="G102" s="242"/>
      <c r="H102"/>
      <c r="I102" s="251">
        <v>0</v>
      </c>
      <c r="J102" s="35"/>
      <c r="K102" s="8"/>
      <c r="L102"/>
      <c r="M102" s="8"/>
      <c r="N102" s="201">
        <f t="shared" si="24"/>
        <v>0</v>
      </c>
      <c r="O102" s="72" t="s">
        <v>73</v>
      </c>
      <c r="P102" s="1"/>
      <c r="Q102" s="202">
        <f t="shared" si="25"/>
        <v>0</v>
      </c>
      <c r="R102" s="72" t="s">
        <v>73</v>
      </c>
      <c r="S102"/>
      <c r="T102" s="8"/>
      <c r="U102" s="1"/>
      <c r="V102" s="72" t="s">
        <v>73</v>
      </c>
    </row>
    <row r="103" spans="2:22" x14ac:dyDescent="0.35">
      <c r="H103"/>
    </row>
  </sheetData>
  <mergeCells count="20">
    <mergeCell ref="B19:B25"/>
    <mergeCell ref="B2:I2"/>
    <mergeCell ref="M2:O2"/>
    <mergeCell ref="Q2:R2"/>
    <mergeCell ref="B4:B10"/>
    <mergeCell ref="B11:B18"/>
    <mergeCell ref="M76:O76"/>
    <mergeCell ref="Q76:R76"/>
    <mergeCell ref="B78:B88"/>
    <mergeCell ref="B27:B31"/>
    <mergeCell ref="B34:B38"/>
    <mergeCell ref="B41:I41"/>
    <mergeCell ref="B43:B47"/>
    <mergeCell ref="B49:B54"/>
    <mergeCell ref="B56:B60"/>
    <mergeCell ref="B89:B97"/>
    <mergeCell ref="B98:B102"/>
    <mergeCell ref="B62:B67"/>
    <mergeCell ref="B69:B74"/>
    <mergeCell ref="B76:I76"/>
  </mergeCells>
  <conditionalFormatting sqref="E23">
    <cfRule type="cellIs" dxfId="61" priority="22" operator="lessThan">
      <formula>1.5</formula>
    </cfRule>
  </conditionalFormatting>
  <conditionalFormatting sqref="I4:I25 D21:E21">
    <cfRule type="cellIs" dxfId="60" priority="27" operator="lessThan">
      <formula>1.5</formula>
    </cfRule>
  </conditionalFormatting>
  <conditionalFormatting sqref="I29:I31">
    <cfRule type="cellIs" dxfId="59" priority="24" operator="lessThan">
      <formula>1.5</formula>
    </cfRule>
  </conditionalFormatting>
  <conditionalFormatting sqref="I34:I38">
    <cfRule type="cellIs" dxfId="58" priority="28" operator="lessThan">
      <formula>1.5</formula>
    </cfRule>
  </conditionalFormatting>
  <conditionalFormatting sqref="I43:I47 I49:I54 I56:I60 I62:I67 I69:I74">
    <cfRule type="cellIs" dxfId="57" priority="25" operator="lessThan">
      <formula>1.5</formula>
    </cfRule>
  </conditionalFormatting>
  <conditionalFormatting sqref="I78:I102">
    <cfRule type="cellIs" dxfId="56" priority="43" operator="lessThan">
      <formula>1.5</formula>
    </cfRule>
  </conditionalFormatting>
  <conditionalFormatting sqref="O78 R78 V78 O89 R89 V89 O98 R98 V98 O102 R102 V102">
    <cfRule type="cellIs" dxfId="55" priority="33" operator="lessThan">
      <formula>1.5</formula>
    </cfRule>
  </conditionalFormatting>
  <conditionalFormatting sqref="V4:V20 V22 V24:V25">
    <cfRule type="cellIs" dxfId="54" priority="30" operator="greaterThan">
      <formula>8</formula>
    </cfRule>
    <cfRule type="cellIs" dxfId="53" priority="31" operator="between">
      <formula>3</formula>
      <formula>6</formula>
    </cfRule>
    <cfRule type="cellIs" dxfId="52" priority="32" operator="lessThan">
      <formula>2.8</formula>
    </cfRule>
  </conditionalFormatting>
  <conditionalFormatting sqref="V21">
    <cfRule type="cellIs" dxfId="51" priority="29" operator="lessThan">
      <formula>1.5</formula>
    </cfRule>
  </conditionalFormatting>
  <conditionalFormatting sqref="V23">
    <cfRule type="cellIs" dxfId="50" priority="26" operator="lessThan">
      <formula>1.5</formula>
    </cfRule>
  </conditionalFormatting>
  <conditionalFormatting sqref="V27:V31">
    <cfRule type="cellIs" dxfId="49" priority="19" operator="greaterThan">
      <formula>8</formula>
    </cfRule>
    <cfRule type="cellIs" dxfId="48" priority="20" operator="between">
      <formula>3</formula>
      <formula>6</formula>
    </cfRule>
    <cfRule type="cellIs" dxfId="47" priority="21" operator="lessThan">
      <formula>2.8</formula>
    </cfRule>
  </conditionalFormatting>
  <conditionalFormatting sqref="V34:V38">
    <cfRule type="cellIs" dxfId="46" priority="16" operator="greaterThan">
      <formula>8</formula>
    </cfRule>
    <cfRule type="cellIs" dxfId="45" priority="17" operator="between">
      <formula>3</formula>
      <formula>6</formula>
    </cfRule>
    <cfRule type="cellIs" dxfId="44" priority="18" operator="lessThan">
      <formula>2.8</formula>
    </cfRule>
  </conditionalFormatting>
  <conditionalFormatting sqref="V43:V47">
    <cfRule type="cellIs" dxfId="43" priority="13" operator="greaterThan">
      <formula>8</formula>
    </cfRule>
    <cfRule type="cellIs" dxfId="42" priority="14" operator="between">
      <formula>3</formula>
      <formula>6</formula>
    </cfRule>
    <cfRule type="cellIs" dxfId="41" priority="15" operator="lessThan">
      <formula>2.8</formula>
    </cfRule>
  </conditionalFormatting>
  <conditionalFormatting sqref="V49:V54">
    <cfRule type="cellIs" dxfId="40" priority="10" operator="greaterThan">
      <formula>8</formula>
    </cfRule>
    <cfRule type="cellIs" dxfId="39" priority="11" operator="between">
      <formula>3</formula>
      <formula>6</formula>
    </cfRule>
    <cfRule type="cellIs" dxfId="38" priority="12" operator="lessThan">
      <formula>2.8</formula>
    </cfRule>
  </conditionalFormatting>
  <conditionalFormatting sqref="V56:V60">
    <cfRule type="cellIs" dxfId="37" priority="7" operator="greaterThan">
      <formula>8</formula>
    </cfRule>
    <cfRule type="cellIs" dxfId="36" priority="8" operator="between">
      <formula>3</formula>
      <formula>6</formula>
    </cfRule>
    <cfRule type="cellIs" dxfId="35" priority="9" operator="lessThan">
      <formula>2.8</formula>
    </cfRule>
  </conditionalFormatting>
  <conditionalFormatting sqref="V62:V67">
    <cfRule type="cellIs" dxfId="34" priority="4" operator="greaterThan">
      <formula>8</formula>
    </cfRule>
    <cfRule type="cellIs" dxfId="33" priority="5" operator="between">
      <formula>3</formula>
      <formula>6</formula>
    </cfRule>
    <cfRule type="cellIs" dxfId="32" priority="6" operator="lessThan">
      <formula>2.8</formula>
    </cfRule>
  </conditionalFormatting>
  <conditionalFormatting sqref="V69:V74">
    <cfRule type="cellIs" dxfId="31" priority="1" operator="greaterThan">
      <formula>8</formula>
    </cfRule>
    <cfRule type="cellIs" dxfId="30" priority="2" operator="between">
      <formula>3</formula>
      <formula>6</formula>
    </cfRule>
    <cfRule type="cellIs" dxfId="29" priority="3" operator="lessThan">
      <formula>2.8</formula>
    </cfRule>
  </conditionalFormatting>
  <conditionalFormatting sqref="V79:V88">
    <cfRule type="cellIs" dxfId="28" priority="40" operator="greaterThan">
      <formula>8</formula>
    </cfRule>
    <cfRule type="cellIs" dxfId="27" priority="41" operator="between">
      <formula>3</formula>
      <formula>6</formula>
    </cfRule>
    <cfRule type="cellIs" dxfId="26" priority="42" operator="lessThan">
      <formula>2.8</formula>
    </cfRule>
  </conditionalFormatting>
  <conditionalFormatting sqref="V90:V97">
    <cfRule type="cellIs" dxfId="25" priority="37" operator="greaterThan">
      <formula>8</formula>
    </cfRule>
    <cfRule type="cellIs" dxfId="24" priority="38" operator="between">
      <formula>3</formula>
      <formula>6</formula>
    </cfRule>
    <cfRule type="cellIs" dxfId="23" priority="39" operator="lessThan">
      <formula>2.8</formula>
    </cfRule>
  </conditionalFormatting>
  <conditionalFormatting sqref="V99:V101">
    <cfRule type="cellIs" dxfId="22" priority="34" operator="greaterThan">
      <formula>8</formula>
    </cfRule>
    <cfRule type="cellIs" dxfId="21" priority="35" operator="between">
      <formula>3</formula>
      <formula>6</formula>
    </cfRule>
    <cfRule type="cellIs" dxfId="20" priority="36" operator="lessThan">
      <formula>2.8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81C7-4744-442E-AA44-6B921C5B677D}">
  <dimension ref="B4:Z61"/>
  <sheetViews>
    <sheetView topLeftCell="A23" zoomScale="60" zoomScaleNormal="60" workbookViewId="0">
      <selection activeCell="U37" sqref="U37"/>
    </sheetView>
  </sheetViews>
  <sheetFormatPr baseColWidth="10" defaultRowHeight="15.5" x14ac:dyDescent="0.35"/>
  <cols>
    <col min="1" max="1" width="4" customWidth="1"/>
    <col min="2" max="2" width="13" style="1" customWidth="1"/>
    <col min="3" max="3" width="5.81640625" style="1" customWidth="1"/>
    <col min="4" max="5" width="13" style="40" customWidth="1"/>
    <col min="6" max="6" width="5.08984375" style="40" customWidth="1"/>
    <col min="7" max="7" width="13" style="40" customWidth="1"/>
    <col min="8" max="8" width="13" style="1" customWidth="1"/>
    <col min="9" max="9" width="5.81640625" style="1" customWidth="1"/>
    <col min="10" max="10" width="13" style="1" customWidth="1"/>
    <col min="11" max="11" width="11.1796875" style="1" hidden="1" customWidth="1"/>
    <col min="12" max="12" width="9.54296875" hidden="1" customWidth="1"/>
    <col min="13" max="13" width="10.453125" hidden="1" customWidth="1"/>
    <col min="14" max="14" width="13.90625" hidden="1" customWidth="1"/>
    <col min="15" max="15" width="10.90625" hidden="1" customWidth="1"/>
    <col min="16" max="16" width="17.6328125" hidden="1" customWidth="1"/>
    <col min="17" max="17" width="6.36328125" hidden="1" customWidth="1"/>
    <col min="18" max="18" width="10.90625" hidden="1" customWidth="1"/>
    <col min="19" max="19" width="16.453125" hidden="1" customWidth="1"/>
    <col min="20" max="20" width="5.81640625" customWidth="1"/>
    <col min="21" max="22" width="10.90625" customWidth="1"/>
    <col min="23" max="23" width="14.6328125" customWidth="1"/>
  </cols>
  <sheetData>
    <row r="4" spans="2:26" ht="16" thickBot="1" x14ac:dyDescent="0.4"/>
    <row r="5" spans="2:26" x14ac:dyDescent="0.35">
      <c r="X5" s="2"/>
      <c r="Y5" s="465" t="s">
        <v>5</v>
      </c>
      <c r="Z5" s="465"/>
    </row>
    <row r="6" spans="2:26" ht="16" thickBot="1" x14ac:dyDescent="0.4">
      <c r="L6" s="1"/>
      <c r="M6" s="1"/>
      <c r="N6" s="1"/>
      <c r="X6" s="3"/>
      <c r="Y6" s="465" t="s">
        <v>26</v>
      </c>
      <c r="Z6" s="346"/>
    </row>
    <row r="7" spans="2:26" ht="16" customHeight="1" x14ac:dyDescent="0.35">
      <c r="B7" s="474" t="s">
        <v>39</v>
      </c>
      <c r="C7" s="475"/>
      <c r="D7" s="475"/>
      <c r="E7" s="475"/>
      <c r="F7" s="475"/>
      <c r="G7" s="475"/>
      <c r="H7" s="475"/>
      <c r="I7" s="475"/>
      <c r="J7" s="475"/>
      <c r="K7" s="475"/>
      <c r="L7" s="475"/>
      <c r="M7" s="476"/>
      <c r="X7" s="17"/>
      <c r="Y7" s="1" t="s">
        <v>2</v>
      </c>
      <c r="Z7" s="1"/>
    </row>
    <row r="8" spans="2:26" ht="16" customHeight="1" thickBot="1" x14ac:dyDescent="0.4">
      <c r="B8" s="477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9"/>
      <c r="X8" s="18"/>
      <c r="Y8" s="1" t="s">
        <v>7</v>
      </c>
      <c r="Z8" s="1"/>
    </row>
    <row r="9" spans="2:26" ht="16" thickBot="1" x14ac:dyDescent="0.4"/>
    <row r="10" spans="2:26" ht="19.5" thickTop="1" thickBot="1" x14ac:dyDescent="0.4">
      <c r="L10" s="1"/>
      <c r="M10" s="1"/>
      <c r="N10" s="147" t="s">
        <v>65</v>
      </c>
      <c r="O10" s="147"/>
      <c r="P10" s="147"/>
      <c r="Q10" s="1"/>
      <c r="R10" s="147" t="s">
        <v>66</v>
      </c>
      <c r="S10" s="147"/>
    </row>
    <row r="11" spans="2:26" ht="47.5" thickTop="1" thickBot="1" x14ac:dyDescent="0.4">
      <c r="B11" s="5" t="s">
        <v>3</v>
      </c>
      <c r="C11" s="473"/>
      <c r="D11" s="98" t="s">
        <v>49</v>
      </c>
      <c r="E11" s="98" t="s">
        <v>51</v>
      </c>
      <c r="F11"/>
      <c r="G11" s="211" t="s">
        <v>52</v>
      </c>
      <c r="H11" s="209" t="s">
        <v>8</v>
      </c>
      <c r="I11" s="19"/>
      <c r="J11" s="214" t="s">
        <v>56</v>
      </c>
      <c r="L11" s="131" t="s">
        <v>61</v>
      </c>
      <c r="N11" s="128" t="s">
        <v>63</v>
      </c>
      <c r="O11" s="129" t="s">
        <v>64</v>
      </c>
      <c r="P11" s="130" t="s">
        <v>68</v>
      </c>
      <c r="Q11" s="1"/>
      <c r="R11" s="129" t="s">
        <v>58</v>
      </c>
      <c r="S11" s="134" t="s">
        <v>67</v>
      </c>
      <c r="U11" s="7" t="s">
        <v>59</v>
      </c>
      <c r="V11" s="1"/>
      <c r="W11" s="135" t="s">
        <v>107</v>
      </c>
    </row>
    <row r="12" spans="2:26" ht="16" thickTop="1" x14ac:dyDescent="0.35">
      <c r="B12" s="14">
        <v>0.5</v>
      </c>
      <c r="C12" s="473"/>
      <c r="D12" s="41">
        <v>16.5</v>
      </c>
      <c r="E12" s="86">
        <f t="shared" ref="E12:E20" si="0">D12/6</f>
        <v>2.75</v>
      </c>
      <c r="F12"/>
      <c r="G12" s="41">
        <v>74</v>
      </c>
      <c r="H12" s="41">
        <v>7.5</v>
      </c>
      <c r="I12" s="19"/>
      <c r="J12" s="72">
        <f>(G12+H12)/E12</f>
        <v>29.636363636363637</v>
      </c>
      <c r="L12" s="8"/>
      <c r="N12" s="127"/>
      <c r="O12" s="72">
        <f>H12+N12</f>
        <v>7.5</v>
      </c>
      <c r="P12" s="100">
        <f>O12/E12</f>
        <v>2.7272727272727271</v>
      </c>
      <c r="Q12" s="1"/>
      <c r="R12" s="55">
        <f>G12+L12-N12</f>
        <v>74</v>
      </c>
      <c r="S12" s="100">
        <f>(R12)/E12</f>
        <v>26.90909090909091</v>
      </c>
      <c r="U12" s="8"/>
      <c r="V12" s="1"/>
      <c r="W12" s="72">
        <f>(R12+O12+U12)/E12</f>
        <v>29.636363636363637</v>
      </c>
    </row>
    <row r="13" spans="2:26" hidden="1" x14ac:dyDescent="0.35">
      <c r="B13" s="9">
        <v>0.75</v>
      </c>
      <c r="C13" s="473"/>
      <c r="D13" s="41">
        <v>5.666666666666667</v>
      </c>
      <c r="E13" s="86">
        <f t="shared" si="0"/>
        <v>0.94444444444444453</v>
      </c>
      <c r="F13"/>
      <c r="G13" s="41">
        <v>23</v>
      </c>
      <c r="H13" s="41">
        <v>5</v>
      </c>
      <c r="I13" s="19"/>
      <c r="J13" s="72">
        <f t="shared" ref="J13:J20" si="1">(G13+H13)/E13</f>
        <v>29.647058823529409</v>
      </c>
      <c r="L13" s="8"/>
      <c r="N13" s="8"/>
      <c r="O13" s="72">
        <f t="shared" ref="O13:O27" si="2">H13+N13</f>
        <v>5</v>
      </c>
      <c r="P13" s="100">
        <f t="shared" ref="P13:P19" si="3">O13/E13</f>
        <v>5.2941176470588234</v>
      </c>
      <c r="Q13" s="1"/>
      <c r="R13" s="55">
        <f t="shared" ref="R13:R27" si="4">G13+L13-N13</f>
        <v>23</v>
      </c>
      <c r="S13" s="100">
        <f t="shared" ref="S13:S19" si="5">(R13)/E13</f>
        <v>24.352941176470587</v>
      </c>
      <c r="U13" s="8"/>
      <c r="V13" s="1"/>
      <c r="W13" s="72">
        <f t="shared" ref="W13:W20" si="6">(R13+O13+U13)/E13</f>
        <v>29.647058823529409</v>
      </c>
    </row>
    <row r="14" spans="2:26" x14ac:dyDescent="0.35">
      <c r="B14" s="14">
        <v>1</v>
      </c>
      <c r="C14" s="473"/>
      <c r="D14" s="41">
        <v>24</v>
      </c>
      <c r="E14" s="86">
        <f t="shared" si="0"/>
        <v>4</v>
      </c>
      <c r="F14"/>
      <c r="G14" s="41">
        <v>20.5</v>
      </c>
      <c r="H14" s="41">
        <v>8.5</v>
      </c>
      <c r="I14" s="19"/>
      <c r="J14" s="72">
        <f t="shared" si="1"/>
        <v>7.25</v>
      </c>
      <c r="L14" s="8"/>
      <c r="N14" s="8"/>
      <c r="O14" s="72">
        <f t="shared" si="2"/>
        <v>8.5</v>
      </c>
      <c r="P14" s="100">
        <f t="shared" si="3"/>
        <v>2.125</v>
      </c>
      <c r="Q14" s="1"/>
      <c r="R14" s="55">
        <f t="shared" si="4"/>
        <v>20.5</v>
      </c>
      <c r="S14" s="100">
        <f t="shared" si="5"/>
        <v>5.125</v>
      </c>
      <c r="U14" s="8"/>
      <c r="V14" s="1"/>
      <c r="W14" s="72">
        <f t="shared" si="6"/>
        <v>7.25</v>
      </c>
    </row>
    <row r="15" spans="2:26" x14ac:dyDescent="0.35">
      <c r="B15" s="9">
        <v>2</v>
      </c>
      <c r="C15" s="473"/>
      <c r="D15" s="41">
        <v>15</v>
      </c>
      <c r="E15" s="86">
        <f t="shared" si="0"/>
        <v>2.5</v>
      </c>
      <c r="F15"/>
      <c r="G15" s="41">
        <v>36.5</v>
      </c>
      <c r="H15" s="41">
        <v>13.5</v>
      </c>
      <c r="I15" s="19"/>
      <c r="J15" s="72">
        <f>(G15+H15)/E35</f>
        <v>10.344827586206897</v>
      </c>
      <c r="L15" s="8"/>
      <c r="N15" s="8"/>
      <c r="O15" s="72">
        <f t="shared" si="2"/>
        <v>13.5</v>
      </c>
      <c r="P15" s="100">
        <f t="shared" si="3"/>
        <v>5.4</v>
      </c>
      <c r="Q15" s="1"/>
      <c r="R15" s="55">
        <f t="shared" si="4"/>
        <v>36.5</v>
      </c>
      <c r="S15" s="100">
        <f t="shared" si="5"/>
        <v>14.6</v>
      </c>
      <c r="U15" s="8"/>
      <c r="V15" s="1"/>
      <c r="W15" s="72">
        <f t="shared" si="6"/>
        <v>20</v>
      </c>
    </row>
    <row r="16" spans="2:26" ht="15.5" customHeight="1" x14ac:dyDescent="0.35">
      <c r="B16" s="14">
        <v>3</v>
      </c>
      <c r="C16" s="473"/>
      <c r="D16" s="41">
        <v>5</v>
      </c>
      <c r="E16" s="86">
        <f t="shared" si="0"/>
        <v>0.83333333333333337</v>
      </c>
      <c r="F16"/>
      <c r="G16" s="41"/>
      <c r="H16" s="41">
        <v>8.5</v>
      </c>
      <c r="I16" s="19"/>
      <c r="J16" s="72">
        <f t="shared" si="1"/>
        <v>10.199999999999999</v>
      </c>
      <c r="L16" s="8"/>
      <c r="N16" s="8"/>
      <c r="O16" s="72">
        <f t="shared" si="2"/>
        <v>8.5</v>
      </c>
      <c r="P16" s="100">
        <f t="shared" si="3"/>
        <v>10.199999999999999</v>
      </c>
      <c r="Q16" s="1"/>
      <c r="R16" s="55">
        <f t="shared" si="4"/>
        <v>0</v>
      </c>
      <c r="S16" s="100">
        <f t="shared" si="5"/>
        <v>0</v>
      </c>
      <c r="U16" s="8"/>
      <c r="V16" s="1"/>
      <c r="W16" s="72">
        <f t="shared" si="6"/>
        <v>10.199999999999999</v>
      </c>
    </row>
    <row r="17" spans="2:23" ht="15.5" customHeight="1" x14ac:dyDescent="0.35">
      <c r="B17" s="9">
        <v>3.25</v>
      </c>
      <c r="C17" s="473"/>
      <c r="D17" s="41">
        <v>15.5</v>
      </c>
      <c r="E17" s="86">
        <f t="shared" si="0"/>
        <v>2.5833333333333335</v>
      </c>
      <c r="F17"/>
      <c r="G17" s="41"/>
      <c r="H17" s="41">
        <v>8.5</v>
      </c>
      <c r="I17" s="19"/>
      <c r="J17" s="72">
        <f t="shared" si="1"/>
        <v>3.290322580645161</v>
      </c>
      <c r="L17" s="8"/>
      <c r="N17" s="8"/>
      <c r="O17" s="72">
        <f t="shared" si="2"/>
        <v>8.5</v>
      </c>
      <c r="P17" s="100">
        <f t="shared" si="3"/>
        <v>3.290322580645161</v>
      </c>
      <c r="Q17" s="1"/>
      <c r="R17" s="55">
        <f t="shared" si="4"/>
        <v>0</v>
      </c>
      <c r="S17" s="100">
        <f t="shared" si="5"/>
        <v>0</v>
      </c>
      <c r="U17" s="8"/>
      <c r="V17" s="1"/>
      <c r="W17" s="72">
        <f t="shared" si="6"/>
        <v>3.290322580645161</v>
      </c>
    </row>
    <row r="18" spans="2:23" x14ac:dyDescent="0.35">
      <c r="B18" s="9">
        <v>4</v>
      </c>
      <c r="C18" s="473"/>
      <c r="D18" s="41">
        <v>2</v>
      </c>
      <c r="E18" s="86">
        <f t="shared" si="0"/>
        <v>0.33333333333333331</v>
      </c>
      <c r="F18"/>
      <c r="G18" s="41">
        <v>17</v>
      </c>
      <c r="H18" s="41">
        <v>19.5</v>
      </c>
      <c r="I18" s="19"/>
      <c r="J18" s="72">
        <f t="shared" si="1"/>
        <v>109.5</v>
      </c>
      <c r="L18" s="8"/>
      <c r="N18" s="8"/>
      <c r="O18" s="72">
        <f t="shared" si="2"/>
        <v>19.5</v>
      </c>
      <c r="P18" s="100">
        <f t="shared" si="3"/>
        <v>58.5</v>
      </c>
      <c r="Q18" s="1"/>
      <c r="R18" s="55">
        <f t="shared" si="4"/>
        <v>17</v>
      </c>
      <c r="S18" s="100">
        <f t="shared" si="5"/>
        <v>51</v>
      </c>
      <c r="U18" s="8"/>
      <c r="V18" s="1"/>
      <c r="W18" s="72">
        <f t="shared" si="6"/>
        <v>109.5</v>
      </c>
    </row>
    <row r="19" spans="2:23" x14ac:dyDescent="0.35">
      <c r="B19" s="14">
        <v>5</v>
      </c>
      <c r="C19" s="473"/>
      <c r="D19" s="41">
        <v>5</v>
      </c>
      <c r="E19" s="86">
        <f t="shared" si="0"/>
        <v>0.83333333333333337</v>
      </c>
      <c r="F19"/>
      <c r="G19" s="41">
        <v>5</v>
      </c>
      <c r="H19" s="41">
        <v>5</v>
      </c>
      <c r="I19" s="19"/>
      <c r="J19" s="72">
        <f t="shared" si="1"/>
        <v>12</v>
      </c>
      <c r="L19" s="8"/>
      <c r="N19" s="8"/>
      <c r="O19" s="72">
        <f t="shared" si="2"/>
        <v>5</v>
      </c>
      <c r="P19" s="100">
        <f t="shared" si="3"/>
        <v>6</v>
      </c>
      <c r="Q19" s="1"/>
      <c r="R19" s="55">
        <f t="shared" si="4"/>
        <v>5</v>
      </c>
      <c r="S19" s="100">
        <f t="shared" si="5"/>
        <v>6</v>
      </c>
      <c r="U19" s="8"/>
      <c r="V19" s="1"/>
      <c r="W19" s="72">
        <f t="shared" si="6"/>
        <v>12</v>
      </c>
    </row>
    <row r="20" spans="2:23" x14ac:dyDescent="0.35">
      <c r="B20" s="14">
        <v>6</v>
      </c>
      <c r="C20" s="473"/>
      <c r="D20" s="41">
        <v>3</v>
      </c>
      <c r="E20" s="86">
        <f t="shared" si="0"/>
        <v>0.5</v>
      </c>
      <c r="F20"/>
      <c r="G20" s="41">
        <v>5</v>
      </c>
      <c r="H20" s="41">
        <v>13</v>
      </c>
      <c r="I20" s="19"/>
      <c r="J20" s="72">
        <f t="shared" si="1"/>
        <v>36</v>
      </c>
      <c r="L20" s="8"/>
      <c r="N20" s="8"/>
      <c r="O20" s="72">
        <f t="shared" si="2"/>
        <v>13</v>
      </c>
      <c r="P20" s="100">
        <f>O20/E20</f>
        <v>26</v>
      </c>
      <c r="Q20" s="1"/>
      <c r="R20" s="55">
        <f t="shared" si="4"/>
        <v>5</v>
      </c>
      <c r="S20" s="100">
        <f>(R20)/E20</f>
        <v>10</v>
      </c>
      <c r="U20" s="8"/>
      <c r="V20" s="1"/>
      <c r="W20" s="72">
        <f t="shared" si="6"/>
        <v>36</v>
      </c>
    </row>
    <row r="21" spans="2:23" x14ac:dyDescent="0.35">
      <c r="B21" s="14">
        <v>7</v>
      </c>
      <c r="C21" s="473"/>
      <c r="D21" s="41"/>
      <c r="E21" s="41"/>
      <c r="F21"/>
      <c r="G21" s="41">
        <v>3</v>
      </c>
      <c r="H21" s="41">
        <v>4</v>
      </c>
      <c r="I21" s="19"/>
      <c r="J21" s="72" t="s">
        <v>73</v>
      </c>
      <c r="L21" s="8"/>
      <c r="N21" s="8"/>
      <c r="O21" s="72">
        <f t="shared" si="2"/>
        <v>4</v>
      </c>
      <c r="P21" s="72" t="s">
        <v>73</v>
      </c>
      <c r="Q21" s="1"/>
      <c r="R21" s="55">
        <f t="shared" si="4"/>
        <v>3</v>
      </c>
      <c r="S21" s="72" t="s">
        <v>73</v>
      </c>
      <c r="U21" s="8"/>
      <c r="V21" s="1"/>
      <c r="W21" s="72" t="s">
        <v>73</v>
      </c>
    </row>
    <row r="22" spans="2:23" x14ac:dyDescent="0.35">
      <c r="B22" s="9">
        <v>8</v>
      </c>
      <c r="C22" s="473"/>
      <c r="D22" s="41"/>
      <c r="E22" s="41"/>
      <c r="F22"/>
      <c r="G22" s="41"/>
      <c r="H22" s="41">
        <v>10</v>
      </c>
      <c r="I22" s="19"/>
      <c r="J22" s="72" t="s">
        <v>73</v>
      </c>
      <c r="L22" s="8"/>
      <c r="N22" s="8"/>
      <c r="O22" s="72">
        <f t="shared" si="2"/>
        <v>10</v>
      </c>
      <c r="P22" s="72" t="s">
        <v>73</v>
      </c>
      <c r="Q22" s="1"/>
      <c r="R22" s="55">
        <f t="shared" si="4"/>
        <v>0</v>
      </c>
      <c r="S22" s="72" t="s">
        <v>73</v>
      </c>
      <c r="U22" s="8"/>
      <c r="V22" s="1"/>
      <c r="W22" s="72" t="s">
        <v>73</v>
      </c>
    </row>
    <row r="23" spans="2:23" x14ac:dyDescent="0.35">
      <c r="B23" s="14">
        <v>8</v>
      </c>
      <c r="C23" s="473"/>
      <c r="D23" s="41"/>
      <c r="E23" s="41"/>
      <c r="F23"/>
      <c r="G23" s="41">
        <v>3</v>
      </c>
      <c r="H23" s="41">
        <v>7</v>
      </c>
      <c r="I23" s="19"/>
      <c r="J23" s="72" t="s">
        <v>73</v>
      </c>
      <c r="L23" s="8"/>
      <c r="N23" s="8"/>
      <c r="O23" s="72">
        <f t="shared" si="2"/>
        <v>7</v>
      </c>
      <c r="P23" s="72" t="s">
        <v>73</v>
      </c>
      <c r="Q23" s="1"/>
      <c r="R23" s="55">
        <f t="shared" si="4"/>
        <v>3</v>
      </c>
      <c r="S23" s="72" t="s">
        <v>73</v>
      </c>
      <c r="U23" s="8"/>
      <c r="V23" s="1"/>
      <c r="W23" s="72" t="s">
        <v>73</v>
      </c>
    </row>
    <row r="24" spans="2:23" ht="15.75" customHeight="1" x14ac:dyDescent="0.35">
      <c r="B24" s="9">
        <v>9</v>
      </c>
      <c r="C24" s="473"/>
      <c r="D24" s="41"/>
      <c r="E24" s="41"/>
      <c r="F24"/>
      <c r="G24" s="41">
        <v>3</v>
      </c>
      <c r="H24" s="41">
        <v>9</v>
      </c>
      <c r="I24" s="19"/>
      <c r="J24" s="72" t="s">
        <v>73</v>
      </c>
      <c r="L24" s="8"/>
      <c r="N24" s="8"/>
      <c r="O24" s="72">
        <f t="shared" si="2"/>
        <v>9</v>
      </c>
      <c r="P24" s="72" t="s">
        <v>73</v>
      </c>
      <c r="Q24" s="1"/>
      <c r="R24" s="55">
        <f t="shared" si="4"/>
        <v>3</v>
      </c>
      <c r="S24" s="72" t="s">
        <v>73</v>
      </c>
      <c r="U24" s="8"/>
      <c r="V24" s="1"/>
      <c r="W24" s="72" t="s">
        <v>73</v>
      </c>
    </row>
    <row r="25" spans="2:23" x14ac:dyDescent="0.35">
      <c r="B25" s="9">
        <v>10</v>
      </c>
      <c r="C25" s="473"/>
      <c r="D25" s="34"/>
      <c r="E25" s="34"/>
      <c r="F25"/>
      <c r="G25" s="34"/>
      <c r="H25" s="34">
        <v>10</v>
      </c>
      <c r="J25" s="72" t="s">
        <v>73</v>
      </c>
      <c r="L25" s="8"/>
      <c r="N25" s="8"/>
      <c r="O25" s="72">
        <f t="shared" si="2"/>
        <v>10</v>
      </c>
      <c r="P25" s="72" t="s">
        <v>73</v>
      </c>
      <c r="Q25" s="1"/>
      <c r="R25" s="55">
        <f t="shared" si="4"/>
        <v>0</v>
      </c>
      <c r="S25" s="72" t="s">
        <v>73</v>
      </c>
      <c r="U25" s="8"/>
      <c r="V25" s="1"/>
      <c r="W25" s="72" t="s">
        <v>73</v>
      </c>
    </row>
    <row r="26" spans="2:23" x14ac:dyDescent="0.35">
      <c r="B26" s="14">
        <v>11</v>
      </c>
      <c r="C26" s="473"/>
      <c r="D26" s="34"/>
      <c r="E26" s="34"/>
      <c r="F26"/>
      <c r="G26" s="34">
        <v>3</v>
      </c>
      <c r="H26" s="34">
        <v>9</v>
      </c>
      <c r="J26" s="72" t="s">
        <v>73</v>
      </c>
      <c r="L26" s="8"/>
      <c r="N26" s="8"/>
      <c r="O26" s="72">
        <f t="shared" si="2"/>
        <v>9</v>
      </c>
      <c r="P26" s="72" t="s">
        <v>73</v>
      </c>
      <c r="Q26" s="1"/>
      <c r="R26" s="55">
        <f t="shared" si="4"/>
        <v>3</v>
      </c>
      <c r="S26" s="72" t="s">
        <v>73</v>
      </c>
      <c r="U26" s="8"/>
      <c r="V26" s="1"/>
      <c r="W26" s="72" t="s">
        <v>73</v>
      </c>
    </row>
    <row r="27" spans="2:23" x14ac:dyDescent="0.35">
      <c r="B27" s="14">
        <v>13</v>
      </c>
      <c r="D27" s="34"/>
      <c r="E27" s="34"/>
      <c r="F27"/>
      <c r="G27" s="34"/>
      <c r="H27" s="34">
        <v>3</v>
      </c>
      <c r="J27" s="72" t="s">
        <v>73</v>
      </c>
      <c r="L27" s="8"/>
      <c r="N27" s="8"/>
      <c r="O27" s="72">
        <f t="shared" si="2"/>
        <v>3</v>
      </c>
      <c r="P27" s="72" t="s">
        <v>73</v>
      </c>
      <c r="Q27" s="1"/>
      <c r="R27" s="55">
        <f t="shared" si="4"/>
        <v>0</v>
      </c>
      <c r="S27" s="72" t="s">
        <v>73</v>
      </c>
      <c r="U27" s="8"/>
      <c r="V27" s="1"/>
      <c r="W27" s="72" t="s">
        <v>73</v>
      </c>
    </row>
    <row r="28" spans="2:23" x14ac:dyDescent="0.35">
      <c r="B28" s="42"/>
      <c r="H28" s="43"/>
    </row>
    <row r="29" spans="2:23" x14ac:dyDescent="0.35">
      <c r="B29" s="42"/>
      <c r="H29" s="43"/>
    </row>
    <row r="30" spans="2:23" ht="16" thickBot="1" x14ac:dyDescent="0.4">
      <c r="B30" s="42"/>
      <c r="H30" s="43"/>
    </row>
    <row r="31" spans="2:23" ht="16" thickBot="1" x14ac:dyDescent="0.4">
      <c r="B31" s="472" t="s">
        <v>25</v>
      </c>
      <c r="C31" s="472"/>
      <c r="D31" s="472"/>
      <c r="E31" s="472"/>
      <c r="F31" s="472"/>
      <c r="G31" s="472"/>
      <c r="H31" s="472"/>
      <c r="I31" s="472"/>
      <c r="J31" s="472"/>
    </row>
    <row r="32" spans="2:23" ht="16" thickBot="1" x14ac:dyDescent="0.4">
      <c r="B32" s="472"/>
      <c r="C32" s="472"/>
      <c r="D32" s="472"/>
      <c r="E32" s="472"/>
      <c r="F32" s="472"/>
      <c r="G32" s="472"/>
      <c r="H32" s="472"/>
      <c r="I32" s="472"/>
      <c r="J32" s="472"/>
    </row>
    <row r="33" spans="2:23" ht="19.5" thickTop="1" thickBot="1" x14ac:dyDescent="0.4">
      <c r="L33" s="1"/>
      <c r="M33" s="1"/>
      <c r="N33" s="147" t="s">
        <v>65</v>
      </c>
      <c r="O33" s="147"/>
      <c r="P33" s="147"/>
      <c r="Q33" s="1"/>
      <c r="R33" s="147" t="s">
        <v>66</v>
      </c>
      <c r="S33" s="147"/>
    </row>
    <row r="34" spans="2:23" ht="47.5" thickTop="1" thickBot="1" x14ac:dyDescent="0.4">
      <c r="B34" s="105" t="s">
        <v>3</v>
      </c>
      <c r="C34"/>
      <c r="D34" s="97" t="s">
        <v>49</v>
      </c>
      <c r="E34" s="97" t="s">
        <v>51</v>
      </c>
      <c r="F34"/>
      <c r="G34" s="212" t="s">
        <v>52</v>
      </c>
      <c r="H34" s="213" t="s">
        <v>8</v>
      </c>
      <c r="J34" s="215" t="s">
        <v>56</v>
      </c>
      <c r="L34" s="131" t="s">
        <v>78</v>
      </c>
      <c r="N34" s="128" t="s">
        <v>63</v>
      </c>
      <c r="O34" s="129" t="s">
        <v>64</v>
      </c>
      <c r="P34" s="130" t="s">
        <v>106</v>
      </c>
      <c r="Q34" s="1"/>
      <c r="R34" s="129" t="s">
        <v>58</v>
      </c>
      <c r="S34" s="134" t="s">
        <v>67</v>
      </c>
      <c r="U34" s="7" t="s">
        <v>59</v>
      </c>
      <c r="V34" s="1"/>
      <c r="W34" s="135" t="s">
        <v>124</v>
      </c>
    </row>
    <row r="35" spans="2:23" x14ac:dyDescent="0.35">
      <c r="B35" s="104">
        <v>0.5</v>
      </c>
      <c r="D35" s="101">
        <v>29</v>
      </c>
      <c r="E35" s="102">
        <f>D35/6</f>
        <v>4.833333333333333</v>
      </c>
      <c r="F35"/>
      <c r="G35" s="101">
        <v>47</v>
      </c>
      <c r="H35" s="103">
        <v>13.5</v>
      </c>
      <c r="I35" s="19"/>
      <c r="J35" s="100">
        <f t="shared" ref="J35:J41" si="7">(G35+H35)/E35</f>
        <v>12.517241379310345</v>
      </c>
      <c r="L35" s="89"/>
      <c r="N35" s="127"/>
      <c r="O35" s="72">
        <f>H35+N35</f>
        <v>13.5</v>
      </c>
      <c r="P35" s="100">
        <f>O35/E35</f>
        <v>2.7931034482758621</v>
      </c>
      <c r="Q35" s="1"/>
      <c r="R35" s="55">
        <f>G35+L35-N35</f>
        <v>47</v>
      </c>
      <c r="S35" s="100">
        <f>(R35)/E35</f>
        <v>9.724137931034484</v>
      </c>
      <c r="U35" s="8"/>
      <c r="V35" s="1"/>
      <c r="W35" s="72">
        <f>(R35+O35+U35)/E35</f>
        <v>12.517241379310345</v>
      </c>
    </row>
    <row r="36" spans="2:23" x14ac:dyDescent="0.35">
      <c r="B36" s="14">
        <v>2</v>
      </c>
      <c r="D36" s="41">
        <v>48</v>
      </c>
      <c r="E36" s="102">
        <f t="shared" ref="E36:E41" si="8">D36/6</f>
        <v>8</v>
      </c>
      <c r="F36"/>
      <c r="G36" s="41">
        <v>38.5</v>
      </c>
      <c r="H36" s="10">
        <v>6</v>
      </c>
      <c r="I36" s="19"/>
      <c r="J36" s="72">
        <f t="shared" si="7"/>
        <v>5.5625</v>
      </c>
      <c r="L36" s="8"/>
      <c r="N36" s="8"/>
      <c r="O36" s="72">
        <f t="shared" ref="O36:O43" si="9">H36+N36</f>
        <v>6</v>
      </c>
      <c r="P36" s="100">
        <f t="shared" ref="P36:P41" si="10">O36/E36</f>
        <v>0.75</v>
      </c>
      <c r="Q36" s="1"/>
      <c r="R36" s="55">
        <f t="shared" ref="R36:R43" si="11">G36+L36-N36</f>
        <v>38.5</v>
      </c>
      <c r="S36" s="100">
        <f t="shared" ref="S36:S41" si="12">(R36)/E36</f>
        <v>4.8125</v>
      </c>
      <c r="U36" s="8"/>
      <c r="V36" s="1"/>
      <c r="W36" s="72">
        <f t="shared" ref="W36:W41" si="13">(R36+O36+U36)/E36</f>
        <v>5.5625</v>
      </c>
    </row>
    <row r="37" spans="2:23" x14ac:dyDescent="0.35">
      <c r="B37" s="14">
        <v>3</v>
      </c>
      <c r="D37" s="41">
        <v>17</v>
      </c>
      <c r="E37" s="102">
        <f t="shared" si="8"/>
        <v>2.8333333333333335</v>
      </c>
      <c r="F37"/>
      <c r="G37" s="41">
        <v>5</v>
      </c>
      <c r="H37" s="10">
        <v>5</v>
      </c>
      <c r="I37" s="19"/>
      <c r="J37" s="72">
        <f t="shared" si="7"/>
        <v>3.5294117647058822</v>
      </c>
      <c r="L37" s="8"/>
      <c r="N37" s="8"/>
      <c r="O37" s="72">
        <f t="shared" si="9"/>
        <v>5</v>
      </c>
      <c r="P37" s="100">
        <f t="shared" si="10"/>
        <v>1.7647058823529411</v>
      </c>
      <c r="Q37" s="1"/>
      <c r="R37" s="55">
        <f t="shared" si="11"/>
        <v>5</v>
      </c>
      <c r="S37" s="100">
        <f t="shared" si="12"/>
        <v>1.7647058823529411</v>
      </c>
      <c r="U37" s="341">
        <v>30</v>
      </c>
      <c r="V37" s="1"/>
      <c r="W37" s="72">
        <f t="shared" si="13"/>
        <v>14.117647058823529</v>
      </c>
    </row>
    <row r="38" spans="2:23" x14ac:dyDescent="0.35">
      <c r="B38" s="14">
        <v>4</v>
      </c>
      <c r="D38" s="41">
        <v>3</v>
      </c>
      <c r="E38" s="102">
        <f t="shared" si="8"/>
        <v>0.5</v>
      </c>
      <c r="F38"/>
      <c r="G38" s="41">
        <v>15</v>
      </c>
      <c r="H38" s="10">
        <v>10</v>
      </c>
      <c r="I38" s="19"/>
      <c r="J38" s="72">
        <f t="shared" si="7"/>
        <v>50</v>
      </c>
      <c r="L38" s="8"/>
      <c r="N38" s="8"/>
      <c r="O38" s="72">
        <f t="shared" si="9"/>
        <v>10</v>
      </c>
      <c r="P38" s="100">
        <f t="shared" si="10"/>
        <v>20</v>
      </c>
      <c r="Q38" s="1"/>
      <c r="R38" s="55">
        <f t="shared" si="11"/>
        <v>15</v>
      </c>
      <c r="S38" s="100">
        <f t="shared" si="12"/>
        <v>30</v>
      </c>
      <c r="U38" s="8">
        <v>10</v>
      </c>
      <c r="V38" s="1"/>
      <c r="W38" s="72">
        <f t="shared" si="13"/>
        <v>70</v>
      </c>
    </row>
    <row r="39" spans="2:23" hidden="1" x14ac:dyDescent="0.35">
      <c r="B39" s="14">
        <v>5</v>
      </c>
      <c r="D39" s="41"/>
      <c r="E39" s="102"/>
      <c r="F39"/>
      <c r="G39" s="41"/>
      <c r="H39" s="10">
        <v>1</v>
      </c>
      <c r="I39" s="19"/>
      <c r="J39" s="72" t="s">
        <v>73</v>
      </c>
      <c r="L39" s="8"/>
      <c r="N39" s="8"/>
      <c r="O39" s="72">
        <f t="shared" si="9"/>
        <v>1</v>
      </c>
      <c r="P39" s="72" t="s">
        <v>73</v>
      </c>
      <c r="Q39" s="1"/>
      <c r="R39" s="55">
        <f t="shared" si="11"/>
        <v>0</v>
      </c>
      <c r="S39" s="72" t="s">
        <v>73</v>
      </c>
      <c r="U39" s="8"/>
      <c r="V39" s="1"/>
      <c r="W39" s="72" t="s">
        <v>73</v>
      </c>
    </row>
    <row r="40" spans="2:23" x14ac:dyDescent="0.35">
      <c r="B40" s="14">
        <v>6</v>
      </c>
      <c r="D40" s="41">
        <v>2</v>
      </c>
      <c r="E40" s="102">
        <f t="shared" si="8"/>
        <v>0.33333333333333331</v>
      </c>
      <c r="F40"/>
      <c r="G40" s="41"/>
      <c r="H40" s="10">
        <v>0</v>
      </c>
      <c r="I40" s="19"/>
      <c r="J40" s="72">
        <f t="shared" si="7"/>
        <v>0</v>
      </c>
      <c r="L40" s="8"/>
      <c r="N40" s="8"/>
      <c r="O40" s="72">
        <f t="shared" si="9"/>
        <v>0</v>
      </c>
      <c r="P40" s="100">
        <f t="shared" si="10"/>
        <v>0</v>
      </c>
      <c r="Q40" s="1"/>
      <c r="R40" s="55">
        <f t="shared" si="11"/>
        <v>0</v>
      </c>
      <c r="S40" s="100">
        <f t="shared" si="12"/>
        <v>0</v>
      </c>
      <c r="U40" s="8">
        <v>10</v>
      </c>
      <c r="V40" s="1"/>
      <c r="W40" s="72">
        <f t="shared" si="13"/>
        <v>30</v>
      </c>
    </row>
    <row r="41" spans="2:23" x14ac:dyDescent="0.35">
      <c r="B41" s="14">
        <v>8</v>
      </c>
      <c r="D41" s="41">
        <v>1</v>
      </c>
      <c r="E41" s="102">
        <f t="shared" si="8"/>
        <v>0.16666666666666666</v>
      </c>
      <c r="F41"/>
      <c r="G41" s="41"/>
      <c r="H41" s="10">
        <v>5</v>
      </c>
      <c r="I41" s="19"/>
      <c r="J41" s="72">
        <f t="shared" si="7"/>
        <v>30</v>
      </c>
      <c r="L41" s="8"/>
      <c r="N41" s="8"/>
      <c r="O41" s="72">
        <f t="shared" si="9"/>
        <v>5</v>
      </c>
      <c r="P41" s="100">
        <f t="shared" si="10"/>
        <v>30</v>
      </c>
      <c r="Q41" s="1"/>
      <c r="R41" s="55">
        <f t="shared" si="11"/>
        <v>0</v>
      </c>
      <c r="S41" s="100">
        <f t="shared" si="12"/>
        <v>0</v>
      </c>
      <c r="U41" s="8"/>
      <c r="V41" s="1"/>
      <c r="W41" s="72">
        <f t="shared" si="13"/>
        <v>30</v>
      </c>
    </row>
    <row r="42" spans="2:23" x14ac:dyDescent="0.35">
      <c r="B42" s="14">
        <v>9</v>
      </c>
      <c r="D42" s="41"/>
      <c r="E42" s="102"/>
      <c r="F42"/>
      <c r="G42" s="41"/>
      <c r="H42" s="10">
        <v>3</v>
      </c>
      <c r="I42" s="19"/>
      <c r="J42" s="72" t="s">
        <v>73</v>
      </c>
      <c r="L42" s="8"/>
      <c r="N42" s="8"/>
      <c r="O42" s="72">
        <f t="shared" si="9"/>
        <v>3</v>
      </c>
      <c r="P42" s="72" t="s">
        <v>73</v>
      </c>
      <c r="Q42" s="1"/>
      <c r="R42" s="55">
        <f t="shared" si="11"/>
        <v>0</v>
      </c>
      <c r="S42" s="72" t="s">
        <v>73</v>
      </c>
      <c r="U42" s="8"/>
      <c r="V42" s="1"/>
      <c r="W42" s="72" t="s">
        <v>73</v>
      </c>
    </row>
    <row r="43" spans="2:23" x14ac:dyDescent="0.35">
      <c r="B43" s="14">
        <v>10</v>
      </c>
      <c r="D43" s="41"/>
      <c r="E43" s="102"/>
      <c r="F43"/>
      <c r="G43" s="41"/>
      <c r="H43" s="10">
        <v>3</v>
      </c>
      <c r="I43" s="19"/>
      <c r="J43" s="72" t="s">
        <v>73</v>
      </c>
      <c r="L43" s="8"/>
      <c r="N43" s="8"/>
      <c r="O43" s="72">
        <f t="shared" si="9"/>
        <v>3</v>
      </c>
      <c r="P43" s="72" t="s">
        <v>73</v>
      </c>
      <c r="Q43" s="1"/>
      <c r="R43" s="55">
        <f t="shared" si="11"/>
        <v>0</v>
      </c>
      <c r="S43" s="72" t="s">
        <v>73</v>
      </c>
      <c r="U43" s="8"/>
      <c r="V43" s="1"/>
      <c r="W43" s="72" t="s">
        <v>73</v>
      </c>
    </row>
    <row r="46" spans="2:23" ht="16" thickBot="1" x14ac:dyDescent="0.4">
      <c r="B46" s="38"/>
      <c r="H46" s="43"/>
    </row>
    <row r="47" spans="2:23" ht="19.5" thickTop="1" thickBot="1" x14ac:dyDescent="0.4">
      <c r="B47" s="466" t="s">
        <v>27</v>
      </c>
      <c r="C47" s="467"/>
      <c r="D47" s="467"/>
      <c r="E47" s="467"/>
      <c r="F47" s="467"/>
      <c r="G47" s="467"/>
      <c r="H47" s="468"/>
      <c r="I47"/>
      <c r="J47"/>
      <c r="L47" s="1"/>
      <c r="M47" s="1"/>
      <c r="N47" s="147" t="s">
        <v>65</v>
      </c>
      <c r="O47" s="147"/>
      <c r="P47" s="147"/>
      <c r="Q47" s="1"/>
      <c r="R47" s="147" t="s">
        <v>66</v>
      </c>
      <c r="S47" s="147"/>
    </row>
    <row r="48" spans="2:23" ht="16.5" thickTop="1" thickBot="1" x14ac:dyDescent="0.4">
      <c r="B48" s="469"/>
      <c r="C48" s="470"/>
      <c r="D48" s="470"/>
      <c r="E48" s="470"/>
      <c r="F48" s="470"/>
      <c r="G48" s="470"/>
      <c r="H48" s="471"/>
      <c r="I48"/>
      <c r="J48"/>
    </row>
    <row r="49" spans="2:23" ht="60" customHeight="1" thickTop="1" thickBot="1" x14ac:dyDescent="0.4">
      <c r="B49" s="45" t="s">
        <v>3</v>
      </c>
      <c r="D49" s="181" t="s">
        <v>49</v>
      </c>
      <c r="E49" s="181" t="s">
        <v>51</v>
      </c>
      <c r="F49"/>
      <c r="G49" s="293" t="s">
        <v>52</v>
      </c>
      <c r="H49" s="294" t="s">
        <v>8</v>
      </c>
      <c r="J49" s="215" t="s">
        <v>56</v>
      </c>
      <c r="L49" s="131" t="s">
        <v>61</v>
      </c>
      <c r="N49" s="128" t="s">
        <v>63</v>
      </c>
      <c r="O49" s="129" t="s">
        <v>64</v>
      </c>
      <c r="P49" s="130" t="s">
        <v>68</v>
      </c>
      <c r="Q49" s="1"/>
      <c r="R49" s="129" t="s">
        <v>58</v>
      </c>
      <c r="S49" s="134" t="s">
        <v>67</v>
      </c>
      <c r="U49" s="7" t="s">
        <v>59</v>
      </c>
      <c r="V49" s="1"/>
      <c r="W49" s="135" t="s">
        <v>60</v>
      </c>
    </row>
    <row r="50" spans="2:23" x14ac:dyDescent="0.35">
      <c r="B50" s="12">
        <v>0.5</v>
      </c>
      <c r="D50" s="41">
        <v>15</v>
      </c>
      <c r="E50" s="102">
        <f>D50/6</f>
        <v>2.5</v>
      </c>
      <c r="F50" s="41"/>
      <c r="G50" s="41"/>
      <c r="H50" s="10">
        <v>1</v>
      </c>
      <c r="I50" s="19"/>
      <c r="J50" s="72">
        <f>(G50+H50)/E50</f>
        <v>0.4</v>
      </c>
      <c r="L50" s="8"/>
      <c r="N50" s="8"/>
      <c r="O50" s="72">
        <f>G50+N50</f>
        <v>0</v>
      </c>
      <c r="P50" s="100">
        <f>O50/E50</f>
        <v>0</v>
      </c>
      <c r="Q50" s="1"/>
      <c r="R50" s="55">
        <f>G50+L50-N50</f>
        <v>0</v>
      </c>
      <c r="S50" s="100">
        <f>(R50)/E50</f>
        <v>0</v>
      </c>
      <c r="U50" s="8">
        <v>10</v>
      </c>
      <c r="V50" s="1"/>
      <c r="W50" s="72">
        <f>(R50+O50+U50)/E50</f>
        <v>4</v>
      </c>
    </row>
    <row r="51" spans="2:23" ht="15.5" hidden="1" customHeight="1" x14ac:dyDescent="0.35">
      <c r="B51" s="12">
        <v>2</v>
      </c>
      <c r="D51" s="41">
        <v>2</v>
      </c>
      <c r="E51" s="102">
        <f>D51/6</f>
        <v>0.33333333333333331</v>
      </c>
      <c r="F51" s="41"/>
      <c r="G51" s="41"/>
      <c r="H51" s="10">
        <v>1</v>
      </c>
      <c r="I51" s="19"/>
      <c r="J51" s="72">
        <f>(G51+H51)/E51</f>
        <v>3</v>
      </c>
      <c r="L51" s="8"/>
      <c r="N51" s="8"/>
      <c r="O51" s="72">
        <f>G50+N51</f>
        <v>0</v>
      </c>
      <c r="P51" s="100">
        <f>O51/E51</f>
        <v>0</v>
      </c>
      <c r="Q51" s="1"/>
      <c r="R51" s="55">
        <f>G50+L51-N51</f>
        <v>0</v>
      </c>
      <c r="S51" s="100">
        <f>(R51)/E50</f>
        <v>0</v>
      </c>
      <c r="U51" s="8"/>
      <c r="V51" s="1"/>
      <c r="W51" s="72">
        <f>(R51+O51+U51)/E51</f>
        <v>0</v>
      </c>
    </row>
    <row r="52" spans="2:23" x14ac:dyDescent="0.35">
      <c r="B52" s="12">
        <v>2.5</v>
      </c>
      <c r="D52" s="41">
        <v>21</v>
      </c>
      <c r="E52" s="102">
        <f>D52/6</f>
        <v>3.5</v>
      </c>
      <c r="F52" s="41"/>
      <c r="G52" s="41"/>
      <c r="H52" s="10">
        <v>1</v>
      </c>
      <c r="I52" s="19"/>
      <c r="J52" s="72">
        <f>(G52+H52)/E52</f>
        <v>0.2857142857142857</v>
      </c>
      <c r="L52" s="8"/>
      <c r="N52" s="8"/>
      <c r="O52" s="72">
        <f>G51+N52</f>
        <v>0</v>
      </c>
      <c r="P52" s="100">
        <f>O52/E52</f>
        <v>0</v>
      </c>
      <c r="Q52" s="1"/>
      <c r="R52" s="55">
        <f>G51+L52-N52</f>
        <v>0</v>
      </c>
      <c r="S52" s="100">
        <f>(R52)/E51</f>
        <v>0</v>
      </c>
      <c r="U52" s="8">
        <v>15</v>
      </c>
      <c r="V52" s="1"/>
      <c r="W52" s="72">
        <f>(R52+O52+U52)/E52</f>
        <v>4.2857142857142856</v>
      </c>
    </row>
    <row r="53" spans="2:23" x14ac:dyDescent="0.35">
      <c r="B53" s="12">
        <v>3.25</v>
      </c>
      <c r="D53" s="41">
        <v>12</v>
      </c>
      <c r="E53" s="102">
        <f>D53/6</f>
        <v>2</v>
      </c>
      <c r="F53" s="41"/>
      <c r="G53" s="41"/>
      <c r="H53" s="10"/>
      <c r="I53" s="19"/>
      <c r="J53" s="72">
        <f>(G53+H53)/E53</f>
        <v>0</v>
      </c>
      <c r="L53" s="8"/>
      <c r="N53" s="8"/>
      <c r="O53" s="72">
        <f>G52+N53</f>
        <v>0</v>
      </c>
      <c r="P53" s="100">
        <f>O53/E53</f>
        <v>0</v>
      </c>
      <c r="Q53" s="1"/>
      <c r="R53" s="55">
        <f>G52+L53-N53</f>
        <v>0</v>
      </c>
      <c r="S53" s="100">
        <f>(R53)/E52</f>
        <v>0</v>
      </c>
      <c r="U53" s="8">
        <v>10</v>
      </c>
      <c r="V53" s="1"/>
      <c r="W53" s="72">
        <f>(R53+O53+U53)/E53</f>
        <v>5</v>
      </c>
    </row>
    <row r="55" spans="2:23" ht="16" thickBot="1" x14ac:dyDescent="0.4"/>
    <row r="56" spans="2:23" ht="16" thickBot="1" x14ac:dyDescent="0.4">
      <c r="B56" s="464" t="s">
        <v>122</v>
      </c>
      <c r="C56" s="464"/>
      <c r="D56" s="464"/>
      <c r="E56" s="464"/>
      <c r="F56" s="464"/>
      <c r="G56" s="464"/>
      <c r="H56" s="464"/>
      <c r="I56" s="464"/>
      <c r="J56" s="464"/>
    </row>
    <row r="57" spans="2:23" ht="16" thickBot="1" x14ac:dyDescent="0.4">
      <c r="B57" s="464"/>
      <c r="C57" s="464"/>
      <c r="D57" s="464"/>
      <c r="E57" s="464"/>
      <c r="F57" s="464"/>
      <c r="G57" s="464"/>
      <c r="H57" s="464"/>
      <c r="I57" s="464"/>
      <c r="J57" s="464"/>
    </row>
    <row r="58" spans="2:23" ht="19.5" thickTop="1" thickBot="1" x14ac:dyDescent="0.4">
      <c r="L58" s="1"/>
      <c r="M58" s="1"/>
      <c r="N58" s="147" t="s">
        <v>65</v>
      </c>
      <c r="O58" s="147"/>
      <c r="P58" s="147"/>
      <c r="Q58" s="1"/>
      <c r="R58" s="147" t="s">
        <v>66</v>
      </c>
      <c r="S58" s="147"/>
    </row>
    <row r="59" spans="2:23" ht="47.5" thickTop="1" thickBot="1" x14ac:dyDescent="0.4">
      <c r="B59" s="105" t="s">
        <v>3</v>
      </c>
      <c r="C59"/>
      <c r="D59" s="97" t="s">
        <v>49</v>
      </c>
      <c r="E59" s="97" t="s">
        <v>51</v>
      </c>
      <c r="F59"/>
      <c r="G59" s="212" t="s">
        <v>52</v>
      </c>
      <c r="H59" s="213" t="s">
        <v>8</v>
      </c>
      <c r="J59" s="215" t="s">
        <v>56</v>
      </c>
      <c r="L59" s="131" t="s">
        <v>78</v>
      </c>
      <c r="N59" s="128" t="s">
        <v>63</v>
      </c>
      <c r="O59" s="129" t="s">
        <v>64</v>
      </c>
      <c r="P59" s="130" t="s">
        <v>106</v>
      </c>
      <c r="Q59" s="1"/>
      <c r="R59" s="129" t="s">
        <v>58</v>
      </c>
      <c r="S59" s="134" t="s">
        <v>67</v>
      </c>
      <c r="U59" s="7" t="s">
        <v>59</v>
      </c>
      <c r="V59" s="1"/>
      <c r="W59" s="135" t="s">
        <v>107</v>
      </c>
    </row>
    <row r="60" spans="2:23" s="319" customFormat="1" ht="21" x14ac:dyDescent="0.5">
      <c r="B60" s="331">
        <v>0.5</v>
      </c>
      <c r="C60" s="325"/>
      <c r="D60" s="332" t="s">
        <v>77</v>
      </c>
      <c r="E60" s="332" t="s">
        <v>77</v>
      </c>
      <c r="G60" s="333">
        <v>2</v>
      </c>
      <c r="H60" s="334">
        <v>2</v>
      </c>
      <c r="I60" s="335"/>
      <c r="J60" s="327" t="s">
        <v>73</v>
      </c>
      <c r="K60" s="325"/>
      <c r="L60" s="329"/>
      <c r="N60" s="330"/>
      <c r="O60" s="336">
        <f>G60+N60</f>
        <v>2</v>
      </c>
      <c r="P60" s="327" t="s">
        <v>73</v>
      </c>
      <c r="Q60" s="325"/>
      <c r="R60" s="326">
        <f>G60+L60-N60</f>
        <v>2</v>
      </c>
      <c r="S60" s="327" t="s">
        <v>73</v>
      </c>
      <c r="U60" s="324"/>
      <c r="V60" s="325"/>
      <c r="W60" s="327" t="s">
        <v>73</v>
      </c>
    </row>
    <row r="61" spans="2:23" s="319" customFormat="1" ht="21" x14ac:dyDescent="0.5">
      <c r="B61" s="337">
        <v>2</v>
      </c>
      <c r="C61" s="325"/>
      <c r="D61" s="332" t="s">
        <v>77</v>
      </c>
      <c r="E61" s="332" t="s">
        <v>77</v>
      </c>
      <c r="G61" s="338">
        <v>1</v>
      </c>
      <c r="H61" s="322">
        <v>1</v>
      </c>
      <c r="I61" s="335"/>
      <c r="J61" s="327" t="s">
        <v>73</v>
      </c>
      <c r="K61" s="325"/>
      <c r="L61" s="324"/>
      <c r="N61" s="324"/>
      <c r="O61" s="336">
        <f>G61+N61</f>
        <v>1</v>
      </c>
      <c r="P61" s="327" t="s">
        <v>73</v>
      </c>
      <c r="Q61" s="325"/>
      <c r="R61" s="326">
        <f>G61+L61-N61</f>
        <v>1</v>
      </c>
      <c r="S61" s="327" t="s">
        <v>73</v>
      </c>
      <c r="U61" s="324"/>
      <c r="V61" s="325"/>
      <c r="W61" s="327" t="s">
        <v>73</v>
      </c>
    </row>
  </sheetData>
  <mergeCells count="7">
    <mergeCell ref="B56:J57"/>
    <mergeCell ref="Y5:Z5"/>
    <mergeCell ref="Y6:Z6"/>
    <mergeCell ref="B47:H48"/>
    <mergeCell ref="B31:J32"/>
    <mergeCell ref="C11:C26"/>
    <mergeCell ref="B7:M8"/>
  </mergeCells>
  <conditionalFormatting sqref="J12:J27 J35:J43">
    <cfRule type="cellIs" dxfId="19" priority="28" operator="lessThan">
      <formula>1.5</formula>
    </cfRule>
  </conditionalFormatting>
  <conditionalFormatting sqref="J50:J53">
    <cfRule type="cellIs" dxfId="18" priority="9" operator="lessThan">
      <formula>1.5</formula>
    </cfRule>
  </conditionalFormatting>
  <conditionalFormatting sqref="J60:J61 P60:P61 S60:S61 W60:W61">
    <cfRule type="cellIs" dxfId="17" priority="1" operator="lessThan">
      <formula>1.5</formula>
    </cfRule>
  </conditionalFormatting>
  <conditionalFormatting sqref="P21:P27 S21:S27 W21:W27">
    <cfRule type="cellIs" dxfId="16" priority="24" operator="lessThan">
      <formula>1.5</formula>
    </cfRule>
  </conditionalFormatting>
  <conditionalFormatting sqref="P39 S39 W39 W42:W43">
    <cfRule type="cellIs" dxfId="15" priority="19" operator="lessThan">
      <formula>1.5</formula>
    </cfRule>
  </conditionalFormatting>
  <conditionalFormatting sqref="P42:P43 S42:S43">
    <cfRule type="cellIs" dxfId="14" priority="20" operator="lessThan">
      <formula>1.5</formula>
    </cfRule>
  </conditionalFormatting>
  <conditionalFormatting sqref="W12:W20 W35:W38">
    <cfRule type="cellIs" dxfId="13" priority="25" operator="greaterThan">
      <formula>8</formula>
    </cfRule>
    <cfRule type="cellIs" dxfId="12" priority="26" operator="between">
      <formula>3</formula>
      <formula>6</formula>
    </cfRule>
    <cfRule type="cellIs" dxfId="11" priority="27" operator="lessThan">
      <formula>2.8</formula>
    </cfRule>
  </conditionalFormatting>
  <conditionalFormatting sqref="W40:W41">
    <cfRule type="cellIs" dxfId="10" priority="21" operator="greaterThan">
      <formula>8</formula>
    </cfRule>
    <cfRule type="cellIs" dxfId="9" priority="22" operator="between">
      <formula>3</formula>
      <formula>6</formula>
    </cfRule>
    <cfRule type="cellIs" dxfId="8" priority="23" operator="lessThan">
      <formula>2.8</formula>
    </cfRule>
  </conditionalFormatting>
  <conditionalFormatting sqref="W50:W53">
    <cfRule type="cellIs" dxfId="7" priority="6" operator="greaterThan">
      <formula>8</formula>
    </cfRule>
    <cfRule type="cellIs" dxfId="6" priority="7" operator="between">
      <formula>3</formula>
      <formula>6</formula>
    </cfRule>
    <cfRule type="cellIs" dxfId="5" priority="8" operator="lessThan">
      <formula>2.8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7861-1AD7-4CF3-89CC-B39A06883FDF}">
  <dimension ref="B1:AA20"/>
  <sheetViews>
    <sheetView topLeftCell="A4" zoomScale="70" zoomScaleNormal="70" workbookViewId="0">
      <selection activeCell="U14" sqref="U14"/>
    </sheetView>
  </sheetViews>
  <sheetFormatPr baseColWidth="10" defaultRowHeight="15.5" x14ac:dyDescent="0.35"/>
  <cols>
    <col min="1" max="1" width="4" customWidth="1"/>
    <col min="2" max="2" width="13" style="1" customWidth="1"/>
    <col min="3" max="3" width="4.90625" style="1" hidden="1" customWidth="1"/>
    <col min="4" max="4" width="13" style="40" hidden="1" customWidth="1"/>
    <col min="5" max="5" width="13" style="40" customWidth="1"/>
    <col min="6" max="6" width="5.54296875" style="40" customWidth="1"/>
    <col min="7" max="7" width="13" style="40" customWidth="1"/>
    <col min="8" max="8" width="13" style="1" customWidth="1"/>
    <col min="9" max="9" width="5.81640625" style="1" customWidth="1"/>
    <col min="10" max="10" width="13" style="1" customWidth="1"/>
    <col min="11" max="11" width="3.81640625" style="1" customWidth="1"/>
    <col min="12" max="12" width="10.90625" hidden="1" customWidth="1"/>
    <col min="13" max="13" width="4.1796875" hidden="1" customWidth="1"/>
    <col min="14" max="15" width="10.90625" hidden="1" customWidth="1"/>
    <col min="16" max="16" width="13.08984375" hidden="1" customWidth="1"/>
    <col min="17" max="17" width="4.26953125" hidden="1" customWidth="1"/>
    <col min="18" max="18" width="10.90625" hidden="1" customWidth="1"/>
    <col min="19" max="19" width="12.6328125" hidden="1" customWidth="1"/>
    <col min="20" max="20" width="6.6328125" customWidth="1"/>
    <col min="21" max="21" width="10.90625" customWidth="1"/>
    <col min="22" max="22" width="4.6328125" customWidth="1"/>
    <col min="23" max="23" width="14.08984375" customWidth="1"/>
  </cols>
  <sheetData>
    <row r="1" spans="2:27" ht="16" thickBot="1" x14ac:dyDescent="0.4"/>
    <row r="2" spans="2:27" ht="16" thickBot="1" x14ac:dyDescent="0.4">
      <c r="X2" s="65"/>
      <c r="Y2" s="346" t="s">
        <v>2</v>
      </c>
      <c r="Z2" s="346"/>
    </row>
    <row r="3" spans="2:27" ht="16" thickBot="1" x14ac:dyDescent="0.4">
      <c r="X3" s="64"/>
      <c r="Y3" s="346" t="s">
        <v>26</v>
      </c>
      <c r="Z3" s="346"/>
    </row>
    <row r="4" spans="2:27" ht="34.5" customHeight="1" thickBot="1" x14ac:dyDescent="0.4">
      <c r="B4" s="350" t="s">
        <v>40</v>
      </c>
      <c r="C4" s="351"/>
      <c r="D4" s="351"/>
      <c r="E4" s="351"/>
      <c r="F4" s="351"/>
      <c r="G4" s="351"/>
      <c r="H4" s="351"/>
      <c r="I4" s="351"/>
      <c r="J4" s="351"/>
      <c r="K4" s="352"/>
    </row>
    <row r="5" spans="2:27" ht="19.5" thickTop="1" thickBot="1" x14ac:dyDescent="0.4">
      <c r="B5" s="4"/>
      <c r="L5" s="1"/>
      <c r="M5" s="1"/>
      <c r="N5" s="147" t="s">
        <v>65</v>
      </c>
      <c r="O5" s="147"/>
      <c r="P5" s="147"/>
      <c r="Q5" s="1"/>
      <c r="R5" s="147" t="s">
        <v>66</v>
      </c>
      <c r="S5" s="147"/>
    </row>
    <row r="6" spans="2:27" ht="62" customHeight="1" thickTop="1" thickBot="1" x14ac:dyDescent="0.4">
      <c r="B6" s="5" t="s">
        <v>3</v>
      </c>
      <c r="C6" s="346"/>
      <c r="D6" s="98" t="s">
        <v>49</v>
      </c>
      <c r="E6" s="98" t="s">
        <v>53</v>
      </c>
      <c r="F6"/>
      <c r="G6" s="210" t="s">
        <v>55</v>
      </c>
      <c r="H6" s="209" t="s">
        <v>8</v>
      </c>
      <c r="I6" s="19"/>
      <c r="J6" s="59" t="s">
        <v>57</v>
      </c>
      <c r="L6" s="131" t="s">
        <v>61</v>
      </c>
      <c r="N6" s="128" t="s">
        <v>63</v>
      </c>
      <c r="O6" s="129" t="s">
        <v>64</v>
      </c>
      <c r="P6" s="130" t="s">
        <v>106</v>
      </c>
      <c r="Q6" s="1"/>
      <c r="R6" s="129" t="s">
        <v>58</v>
      </c>
      <c r="S6" s="134" t="s">
        <v>67</v>
      </c>
      <c r="U6" s="7" t="s">
        <v>59</v>
      </c>
      <c r="V6" s="1"/>
      <c r="W6" s="135" t="s">
        <v>107</v>
      </c>
    </row>
    <row r="7" spans="2:27" ht="16" thickTop="1" x14ac:dyDescent="0.35">
      <c r="B7" s="14" t="s">
        <v>91</v>
      </c>
      <c r="C7" s="346"/>
      <c r="D7" s="41">
        <v>120.5</v>
      </c>
      <c r="E7" s="86">
        <f>D7/6</f>
        <v>20.083333333333332</v>
      </c>
      <c r="F7"/>
      <c r="G7" s="10">
        <v>4</v>
      </c>
      <c r="H7" s="10">
        <v>10</v>
      </c>
      <c r="I7" s="19"/>
      <c r="J7" s="72">
        <f t="shared" ref="J7:J20" si="0">(H7+G7)/E7</f>
        <v>0.69709543568464738</v>
      </c>
      <c r="L7" s="89"/>
      <c r="N7" s="127"/>
      <c r="O7" s="72">
        <f>H7+N7</f>
        <v>10</v>
      </c>
      <c r="P7" s="100">
        <f>O7/E7</f>
        <v>0.49792531120331951</v>
      </c>
      <c r="Q7" s="1"/>
      <c r="R7" s="55">
        <f>G7+L7-N7</f>
        <v>4</v>
      </c>
      <c r="S7" s="100">
        <f>(R7)/E7</f>
        <v>0.19917012448132781</v>
      </c>
      <c r="U7" s="8">
        <v>70</v>
      </c>
      <c r="V7" s="1"/>
      <c r="W7" s="72">
        <f>(R7+O7+U7)/E7</f>
        <v>4.1825726141078841</v>
      </c>
    </row>
    <row r="8" spans="2:27" hidden="1" x14ac:dyDescent="0.35">
      <c r="B8" s="9">
        <v>0.75</v>
      </c>
      <c r="C8" s="346"/>
      <c r="D8" s="41"/>
      <c r="E8" s="41"/>
      <c r="F8"/>
      <c r="G8" s="10"/>
      <c r="H8" s="10"/>
      <c r="I8" s="19"/>
      <c r="J8" s="72" t="e">
        <f t="shared" si="0"/>
        <v>#DIV/0!</v>
      </c>
      <c r="L8" s="8"/>
      <c r="N8" s="8"/>
      <c r="O8" s="72">
        <f t="shared" ref="O8:O20" si="1">H8+N8</f>
        <v>0</v>
      </c>
      <c r="P8" s="72" t="s">
        <v>73</v>
      </c>
      <c r="Q8" s="1"/>
      <c r="R8" s="55">
        <f t="shared" ref="R8:R20" si="2">G8+L8-N8</f>
        <v>0</v>
      </c>
      <c r="S8" s="72" t="s">
        <v>73</v>
      </c>
      <c r="U8" s="8"/>
      <c r="V8" s="1"/>
      <c r="W8" s="72" t="e">
        <f t="shared" ref="W8:W18" si="3">(R8+O8+U8)/E8</f>
        <v>#DIV/0!</v>
      </c>
    </row>
    <row r="9" spans="2:27" ht="12" hidden="1" customHeight="1" x14ac:dyDescent="0.35">
      <c r="B9" s="9">
        <v>1</v>
      </c>
      <c r="C9" s="346"/>
      <c r="D9" s="41">
        <v>2</v>
      </c>
      <c r="E9" s="86">
        <f t="shared" ref="E9:E20" si="4">D9/6</f>
        <v>0.33333333333333331</v>
      </c>
      <c r="F9"/>
      <c r="G9" s="10"/>
      <c r="H9" s="10"/>
      <c r="I9" s="19"/>
      <c r="J9" s="72">
        <f t="shared" si="0"/>
        <v>0</v>
      </c>
      <c r="L9" s="8"/>
      <c r="N9" s="8"/>
      <c r="O9" s="72">
        <f t="shared" si="1"/>
        <v>0</v>
      </c>
      <c r="P9" s="100">
        <f t="shared" ref="P9:P20" si="5">O9/E9</f>
        <v>0</v>
      </c>
      <c r="Q9" s="1"/>
      <c r="R9" s="55">
        <f t="shared" si="2"/>
        <v>0</v>
      </c>
      <c r="S9" s="100">
        <f t="shared" ref="S9:S20" si="6">(R9)/E9</f>
        <v>0</v>
      </c>
      <c r="U9" s="8"/>
      <c r="V9" s="1"/>
      <c r="W9" s="72">
        <f t="shared" si="3"/>
        <v>0</v>
      </c>
    </row>
    <row r="10" spans="2:27" x14ac:dyDescent="0.35">
      <c r="B10" s="14">
        <v>2</v>
      </c>
      <c r="C10" s="346"/>
      <c r="D10" s="41">
        <v>65.5</v>
      </c>
      <c r="E10" s="86">
        <f t="shared" si="4"/>
        <v>10.916666666666666</v>
      </c>
      <c r="F10"/>
      <c r="G10" s="10">
        <v>4</v>
      </c>
      <c r="H10" s="10">
        <v>0</v>
      </c>
      <c r="I10" s="19"/>
      <c r="J10" s="72">
        <f t="shared" si="0"/>
        <v>0.36641221374045801</v>
      </c>
      <c r="L10" s="8"/>
      <c r="N10" s="8"/>
      <c r="O10" s="72">
        <f t="shared" si="1"/>
        <v>0</v>
      </c>
      <c r="P10" s="100">
        <f t="shared" si="5"/>
        <v>0</v>
      </c>
      <c r="Q10" s="1"/>
      <c r="R10" s="55">
        <f t="shared" si="2"/>
        <v>4</v>
      </c>
      <c r="S10" s="100">
        <f t="shared" si="6"/>
        <v>0.36641221374045801</v>
      </c>
      <c r="U10" s="8">
        <v>40</v>
      </c>
      <c r="V10" s="1"/>
      <c r="W10" s="72">
        <f t="shared" si="3"/>
        <v>4.0305343511450387</v>
      </c>
    </row>
    <row r="11" spans="2:27" hidden="1" x14ac:dyDescent="0.35">
      <c r="B11" s="9">
        <v>2.5</v>
      </c>
      <c r="C11" s="346"/>
      <c r="D11" s="41">
        <v>22</v>
      </c>
      <c r="E11" s="86">
        <f t="shared" si="4"/>
        <v>3.6666666666666665</v>
      </c>
      <c r="F11"/>
      <c r="G11" s="10"/>
      <c r="H11" s="10"/>
      <c r="I11" s="19"/>
      <c r="J11" s="72">
        <f t="shared" si="0"/>
        <v>0</v>
      </c>
      <c r="L11" s="8"/>
      <c r="N11" s="8"/>
      <c r="O11" s="72">
        <f t="shared" si="1"/>
        <v>0</v>
      </c>
      <c r="P11" s="100">
        <f t="shared" si="5"/>
        <v>0</v>
      </c>
      <c r="Q11" s="1"/>
      <c r="R11" s="55">
        <f t="shared" si="2"/>
        <v>0</v>
      </c>
      <c r="S11" s="100">
        <f t="shared" si="6"/>
        <v>0</v>
      </c>
      <c r="U11" s="8"/>
      <c r="V11" s="1"/>
      <c r="W11" s="72">
        <f t="shared" si="3"/>
        <v>0</v>
      </c>
    </row>
    <row r="12" spans="2:27" x14ac:dyDescent="0.35">
      <c r="B12" s="14">
        <v>3</v>
      </c>
      <c r="C12" s="346"/>
      <c r="D12" s="41">
        <v>27.5</v>
      </c>
      <c r="E12" s="86">
        <f t="shared" si="4"/>
        <v>4.583333333333333</v>
      </c>
      <c r="F12"/>
      <c r="G12" s="10">
        <v>11</v>
      </c>
      <c r="H12" s="10">
        <v>9</v>
      </c>
      <c r="I12" s="19"/>
      <c r="J12" s="72">
        <f t="shared" si="0"/>
        <v>4.3636363636363642</v>
      </c>
      <c r="L12" s="8"/>
      <c r="N12" s="8"/>
      <c r="O12" s="72">
        <f t="shared" si="1"/>
        <v>9</v>
      </c>
      <c r="P12" s="100">
        <f t="shared" si="5"/>
        <v>1.9636363636363638</v>
      </c>
      <c r="Q12" s="1"/>
      <c r="R12" s="55">
        <f t="shared" si="2"/>
        <v>11</v>
      </c>
      <c r="S12" s="100">
        <f t="shared" si="6"/>
        <v>2.4000000000000004</v>
      </c>
      <c r="U12" s="8">
        <v>20</v>
      </c>
      <c r="V12" s="1"/>
      <c r="W12" s="72">
        <f t="shared" si="3"/>
        <v>8.7272727272727284</v>
      </c>
    </row>
    <row r="13" spans="2:27" ht="17" hidden="1" customHeight="1" x14ac:dyDescent="0.35">
      <c r="B13" s="9">
        <v>4</v>
      </c>
      <c r="C13" s="346"/>
      <c r="D13" s="41">
        <v>21</v>
      </c>
      <c r="E13" s="86">
        <f t="shared" si="4"/>
        <v>3.5</v>
      </c>
      <c r="F13"/>
      <c r="G13" s="10"/>
      <c r="H13" s="10"/>
      <c r="I13" s="19"/>
      <c r="J13" s="72">
        <f t="shared" si="0"/>
        <v>0</v>
      </c>
      <c r="L13" s="8"/>
      <c r="N13" s="8"/>
      <c r="O13" s="72">
        <f t="shared" si="1"/>
        <v>0</v>
      </c>
      <c r="P13" s="100">
        <f t="shared" si="5"/>
        <v>0</v>
      </c>
      <c r="Q13" s="1"/>
      <c r="R13" s="55">
        <f t="shared" si="2"/>
        <v>0</v>
      </c>
      <c r="S13" s="100">
        <f t="shared" si="6"/>
        <v>0</v>
      </c>
      <c r="U13" s="8"/>
      <c r="V13" s="1"/>
      <c r="W13" s="72">
        <f t="shared" si="3"/>
        <v>0</v>
      </c>
    </row>
    <row r="14" spans="2:27" x14ac:dyDescent="0.35">
      <c r="B14" s="14">
        <v>4.5</v>
      </c>
      <c r="C14" s="346"/>
      <c r="D14" s="41">
        <v>13.5</v>
      </c>
      <c r="E14" s="86">
        <f t="shared" si="4"/>
        <v>2.25</v>
      </c>
      <c r="F14"/>
      <c r="G14" s="10">
        <v>20</v>
      </c>
      <c r="H14" s="10">
        <v>6.5</v>
      </c>
      <c r="I14" s="19"/>
      <c r="J14" s="72">
        <f t="shared" si="0"/>
        <v>11.777777777777779</v>
      </c>
      <c r="L14" s="8"/>
      <c r="N14" s="8"/>
      <c r="O14" s="72">
        <f t="shared" si="1"/>
        <v>6.5</v>
      </c>
      <c r="P14" s="100">
        <f t="shared" si="5"/>
        <v>2.8888888888888888</v>
      </c>
      <c r="Q14" s="1"/>
      <c r="R14" s="55">
        <f t="shared" si="2"/>
        <v>20</v>
      </c>
      <c r="S14" s="100">
        <f t="shared" si="6"/>
        <v>8.8888888888888893</v>
      </c>
      <c r="U14" s="8">
        <v>15</v>
      </c>
      <c r="V14" s="1"/>
      <c r="W14" s="72">
        <f t="shared" si="3"/>
        <v>18.444444444444443</v>
      </c>
    </row>
    <row r="15" spans="2:27" hidden="1" x14ac:dyDescent="0.35">
      <c r="B15" s="9">
        <v>5</v>
      </c>
      <c r="C15" s="346"/>
      <c r="D15" s="41">
        <v>9.5</v>
      </c>
      <c r="E15" s="86">
        <f t="shared" si="4"/>
        <v>1.5833333333333333</v>
      </c>
      <c r="F15"/>
      <c r="G15" s="10"/>
      <c r="H15" s="10"/>
      <c r="I15" s="19"/>
      <c r="J15" s="72">
        <f t="shared" si="0"/>
        <v>0</v>
      </c>
      <c r="L15" s="8"/>
      <c r="N15" s="8"/>
      <c r="O15" s="72">
        <f t="shared" si="1"/>
        <v>0</v>
      </c>
      <c r="P15" s="100">
        <f t="shared" si="5"/>
        <v>0</v>
      </c>
      <c r="Q15" s="1"/>
      <c r="R15" s="55">
        <f t="shared" si="2"/>
        <v>0</v>
      </c>
      <c r="S15" s="100">
        <f t="shared" si="6"/>
        <v>0</v>
      </c>
      <c r="U15" s="8"/>
      <c r="V15" s="1"/>
      <c r="W15" s="72">
        <f t="shared" si="3"/>
        <v>0</v>
      </c>
    </row>
    <row r="16" spans="2:27" ht="18.5" x14ac:dyDescent="0.45">
      <c r="B16" s="14">
        <v>5.5</v>
      </c>
      <c r="C16" s="346"/>
      <c r="D16" s="41">
        <v>7.5</v>
      </c>
      <c r="E16" s="86">
        <f t="shared" si="4"/>
        <v>1.25</v>
      </c>
      <c r="F16"/>
      <c r="G16" s="10">
        <v>20</v>
      </c>
      <c r="H16" s="10">
        <v>8.5</v>
      </c>
      <c r="I16" s="19"/>
      <c r="J16" s="72">
        <f t="shared" si="0"/>
        <v>22.8</v>
      </c>
      <c r="L16" s="8"/>
      <c r="N16" s="8"/>
      <c r="O16" s="72">
        <f t="shared" si="1"/>
        <v>8.5</v>
      </c>
      <c r="P16" s="100">
        <f t="shared" si="5"/>
        <v>6.8</v>
      </c>
      <c r="Q16" s="1"/>
      <c r="R16" s="55">
        <f t="shared" si="2"/>
        <v>20</v>
      </c>
      <c r="S16" s="100">
        <f t="shared" si="6"/>
        <v>16</v>
      </c>
      <c r="U16" s="8"/>
      <c r="V16" s="1"/>
      <c r="W16" s="72">
        <f t="shared" si="3"/>
        <v>22.8</v>
      </c>
      <c r="Z16" s="480" t="s">
        <v>125</v>
      </c>
      <c r="AA16" s="480"/>
    </row>
    <row r="17" spans="2:27" ht="18.5" x14ac:dyDescent="0.45">
      <c r="B17" s="14">
        <v>6.5</v>
      </c>
      <c r="C17" s="346"/>
      <c r="D17" s="41">
        <v>6</v>
      </c>
      <c r="E17" s="86">
        <f t="shared" si="4"/>
        <v>1</v>
      </c>
      <c r="F17"/>
      <c r="G17" s="10">
        <v>10</v>
      </c>
      <c r="H17" s="10">
        <v>3</v>
      </c>
      <c r="I17" s="19"/>
      <c r="J17" s="72">
        <f t="shared" si="0"/>
        <v>13</v>
      </c>
      <c r="L17" s="8"/>
      <c r="N17" s="8"/>
      <c r="O17" s="72">
        <f t="shared" si="1"/>
        <v>3</v>
      </c>
      <c r="P17" s="100">
        <f t="shared" si="5"/>
        <v>3</v>
      </c>
      <c r="Q17" s="1"/>
      <c r="R17" s="55">
        <f t="shared" si="2"/>
        <v>10</v>
      </c>
      <c r="S17" s="100">
        <f t="shared" si="6"/>
        <v>10</v>
      </c>
      <c r="U17" s="8"/>
      <c r="V17" s="1"/>
      <c r="W17" s="72">
        <f t="shared" si="3"/>
        <v>13</v>
      </c>
      <c r="Z17" s="342" t="s">
        <v>126</v>
      </c>
      <c r="AA17" s="342">
        <v>14.5</v>
      </c>
    </row>
    <row r="18" spans="2:27" ht="18.5" x14ac:dyDescent="0.45">
      <c r="B18" s="14">
        <v>7.5</v>
      </c>
      <c r="C18" s="346"/>
      <c r="D18" s="41">
        <v>4</v>
      </c>
      <c r="E18" s="86">
        <f t="shared" si="4"/>
        <v>0.66666666666666663</v>
      </c>
      <c r="F18"/>
      <c r="G18" s="10">
        <v>10</v>
      </c>
      <c r="H18" s="10">
        <v>2.5</v>
      </c>
      <c r="I18" s="19"/>
      <c r="J18" s="72">
        <f t="shared" si="0"/>
        <v>18.75</v>
      </c>
      <c r="L18" s="8"/>
      <c r="N18" s="8"/>
      <c r="O18" s="72">
        <f t="shared" si="1"/>
        <v>2.5</v>
      </c>
      <c r="P18" s="100">
        <f t="shared" si="5"/>
        <v>3.75</v>
      </c>
      <c r="Q18" s="1"/>
      <c r="R18" s="55">
        <f t="shared" si="2"/>
        <v>10</v>
      </c>
      <c r="S18" s="100">
        <f t="shared" si="6"/>
        <v>15</v>
      </c>
      <c r="U18" s="8"/>
      <c r="V18" s="1"/>
      <c r="W18" s="72">
        <f t="shared" si="3"/>
        <v>18.75</v>
      </c>
      <c r="Z18" s="342" t="s">
        <v>127</v>
      </c>
      <c r="AA18" s="342">
        <v>29.5</v>
      </c>
    </row>
    <row r="19" spans="2:27" ht="18.5" x14ac:dyDescent="0.45">
      <c r="B19" s="14">
        <v>9</v>
      </c>
      <c r="C19" s="346"/>
      <c r="D19" s="41">
        <v>4</v>
      </c>
      <c r="E19" s="86">
        <f t="shared" si="4"/>
        <v>0.66666666666666663</v>
      </c>
      <c r="F19"/>
      <c r="G19" s="10">
        <v>8</v>
      </c>
      <c r="H19" s="10">
        <v>12</v>
      </c>
      <c r="I19" s="19"/>
      <c r="J19" s="72">
        <f t="shared" si="0"/>
        <v>30</v>
      </c>
      <c r="L19" s="8"/>
      <c r="N19" s="8"/>
      <c r="O19" s="72">
        <f t="shared" si="1"/>
        <v>12</v>
      </c>
      <c r="P19" s="100">
        <f t="shared" si="5"/>
        <v>18</v>
      </c>
      <c r="Q19" s="1"/>
      <c r="R19" s="55">
        <f t="shared" si="2"/>
        <v>8</v>
      </c>
      <c r="S19" s="100">
        <f t="shared" si="6"/>
        <v>12</v>
      </c>
      <c r="U19" s="8"/>
      <c r="V19" s="1"/>
      <c r="W19" s="72">
        <f>(R19+O19+U19)/E19</f>
        <v>30</v>
      </c>
      <c r="Z19" s="343" t="s">
        <v>128</v>
      </c>
      <c r="AA19" s="342">
        <f>SUM(AA17:AA18)</f>
        <v>44</v>
      </c>
    </row>
    <row r="20" spans="2:27" x14ac:dyDescent="0.35">
      <c r="B20" s="14">
        <v>10.25</v>
      </c>
      <c r="C20" s="346"/>
      <c r="D20" s="41">
        <v>3</v>
      </c>
      <c r="E20" s="86">
        <f t="shared" si="4"/>
        <v>0.5</v>
      </c>
      <c r="F20"/>
      <c r="G20" s="10">
        <v>3</v>
      </c>
      <c r="H20" s="10">
        <v>3</v>
      </c>
      <c r="I20" s="19"/>
      <c r="J20" s="72">
        <f t="shared" si="0"/>
        <v>12</v>
      </c>
      <c r="L20" s="8"/>
      <c r="N20" s="8"/>
      <c r="O20" s="72">
        <f t="shared" si="1"/>
        <v>3</v>
      </c>
      <c r="P20" s="100">
        <f t="shared" si="5"/>
        <v>6</v>
      </c>
      <c r="Q20" s="1"/>
      <c r="R20" s="55">
        <f t="shared" si="2"/>
        <v>3</v>
      </c>
      <c r="S20" s="100">
        <f t="shared" si="6"/>
        <v>6</v>
      </c>
      <c r="U20" s="8"/>
      <c r="V20" s="1"/>
      <c r="W20" s="72">
        <f>(R20+O20+U20)/E20</f>
        <v>12</v>
      </c>
    </row>
  </sheetData>
  <mergeCells count="5">
    <mergeCell ref="Y2:Z2"/>
    <mergeCell ref="Y3:Z3"/>
    <mergeCell ref="C6:C20"/>
    <mergeCell ref="B4:K4"/>
    <mergeCell ref="Z16:AA16"/>
  </mergeCells>
  <conditionalFormatting sqref="J7:J20">
    <cfRule type="cellIs" dxfId="4" priority="2" operator="lessThan">
      <formula>1.5</formula>
    </cfRule>
  </conditionalFormatting>
  <conditionalFormatting sqref="P8 S8">
    <cfRule type="cellIs" dxfId="3" priority="1" operator="lessThan">
      <formula>1.5</formula>
    </cfRule>
  </conditionalFormatting>
  <conditionalFormatting sqref="W7:W20">
    <cfRule type="cellIs" dxfId="2" priority="5" operator="greaterThan">
      <formula>8</formula>
    </cfRule>
    <cfRule type="cellIs" dxfId="1" priority="6" operator="between">
      <formula>3</formula>
      <formula>6</formula>
    </cfRule>
    <cfRule type="cellIs" dxfId="0" priority="7" operator="lessThan">
      <formula>2.8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CAFD-C45A-450B-977B-FBA16EF82A9F}">
  <sheetPr>
    <tabColor theme="7" tint="0.59999389629810485"/>
  </sheetPr>
  <dimension ref="A1:Y32"/>
  <sheetViews>
    <sheetView tabSelected="1" zoomScale="85" zoomScaleNormal="85" workbookViewId="0">
      <selection activeCell="W9" sqref="W9"/>
    </sheetView>
  </sheetViews>
  <sheetFormatPr baseColWidth="10" defaultRowHeight="15.5" x14ac:dyDescent="0.35"/>
  <cols>
    <col min="1" max="1" width="4" customWidth="1"/>
    <col min="2" max="2" width="13" style="1" customWidth="1"/>
    <col min="3" max="3" width="8.90625" style="1" bestFit="1" customWidth="1"/>
    <col min="4" max="4" width="13" style="1" customWidth="1"/>
    <col min="5" max="5" width="6.08984375" style="1" customWidth="1"/>
    <col min="6" max="7" width="13" style="1" customWidth="1"/>
    <col min="8" max="8" width="5.81640625" style="1" customWidth="1"/>
    <col min="9" max="9" width="13" style="1" customWidth="1"/>
    <col min="10" max="10" width="6.36328125" style="1" customWidth="1"/>
    <col min="11" max="11" width="7.08984375" style="1" hidden="1" customWidth="1"/>
    <col min="12" max="12" width="6.1796875" hidden="1" customWidth="1"/>
    <col min="13" max="13" width="10.90625" hidden="1" customWidth="1"/>
    <col min="14" max="14" width="14.08984375" hidden="1" customWidth="1"/>
    <col min="15" max="16" width="10.90625" hidden="1" customWidth="1"/>
    <col min="17" max="17" width="12.81640625" hidden="1" customWidth="1"/>
    <col min="18" max="18" width="19" hidden="1" customWidth="1"/>
    <col min="19" max="19" width="5.453125" customWidth="1"/>
    <col min="20" max="20" width="5.1796875" customWidth="1"/>
    <col min="23" max="23" width="10.90625" customWidth="1"/>
    <col min="24" max="24" width="5.90625" customWidth="1"/>
    <col min="25" max="25" width="13.81640625" hidden="1" customWidth="1"/>
  </cols>
  <sheetData>
    <row r="1" spans="2:23" ht="16" thickBot="1" x14ac:dyDescent="0.4"/>
    <row r="2" spans="2:23" x14ac:dyDescent="0.35">
      <c r="L2" s="2"/>
      <c r="M2" s="346" t="s">
        <v>5</v>
      </c>
      <c r="N2" s="346"/>
    </row>
    <row r="3" spans="2:23" x14ac:dyDescent="0.35">
      <c r="L3" s="3"/>
      <c r="M3" s="346" t="s">
        <v>6</v>
      </c>
      <c r="N3" s="346"/>
    </row>
    <row r="4" spans="2:23" x14ac:dyDescent="0.35">
      <c r="L4" s="17"/>
      <c r="M4" s="346" t="s">
        <v>2</v>
      </c>
      <c r="N4" s="346"/>
    </row>
    <row r="5" spans="2:23" ht="16" thickBot="1" x14ac:dyDescent="0.4">
      <c r="L5" s="18"/>
      <c r="M5" s="346" t="s">
        <v>7</v>
      </c>
      <c r="N5" s="346"/>
    </row>
    <row r="6" spans="2:23" ht="27.75" customHeight="1" thickBot="1" x14ac:dyDescent="0.4">
      <c r="B6" s="350" t="s">
        <v>32</v>
      </c>
      <c r="C6" s="351"/>
      <c r="D6" s="351"/>
      <c r="E6" s="351"/>
      <c r="F6" s="351"/>
      <c r="G6" s="351"/>
      <c r="H6" s="351"/>
      <c r="I6" s="351"/>
      <c r="J6" s="352"/>
    </row>
    <row r="7" spans="2:23" ht="19.5" thickTop="1" thickBot="1" x14ac:dyDescent="0.4">
      <c r="B7" s="4"/>
      <c r="E7"/>
      <c r="L7" s="1"/>
      <c r="M7" s="353" t="s">
        <v>65</v>
      </c>
      <c r="N7" s="353"/>
      <c r="O7" s="353"/>
      <c r="P7" s="1"/>
      <c r="Q7" s="353" t="s">
        <v>66</v>
      </c>
      <c r="R7" s="353"/>
      <c r="T7" s="1"/>
    </row>
    <row r="8" spans="2:23" ht="31.5" customHeight="1" thickTop="1" thickBot="1" x14ac:dyDescent="0.4">
      <c r="B8" s="5" t="s">
        <v>62</v>
      </c>
      <c r="C8" s="6" t="s">
        <v>49</v>
      </c>
      <c r="D8" s="126" t="s">
        <v>51</v>
      </c>
      <c r="E8"/>
      <c r="F8" s="111" t="s">
        <v>52</v>
      </c>
      <c r="G8" s="148" t="s">
        <v>10</v>
      </c>
      <c r="H8" s="19"/>
      <c r="I8" s="97" t="s">
        <v>57</v>
      </c>
      <c r="J8"/>
      <c r="K8" s="131" t="s">
        <v>78</v>
      </c>
      <c r="M8" s="128" t="s">
        <v>63</v>
      </c>
      <c r="N8" s="129" t="s">
        <v>64</v>
      </c>
      <c r="O8" s="130" t="s">
        <v>68</v>
      </c>
      <c r="P8" s="1"/>
      <c r="Q8" s="129" t="s">
        <v>58</v>
      </c>
      <c r="R8" s="134" t="s">
        <v>67</v>
      </c>
      <c r="T8" s="1"/>
      <c r="U8" s="63" t="s">
        <v>59</v>
      </c>
      <c r="V8" s="1"/>
      <c r="W8" s="252" t="s">
        <v>60</v>
      </c>
    </row>
    <row r="9" spans="2:23" ht="62.5" thickBot="1" x14ac:dyDescent="0.4">
      <c r="B9" s="9">
        <v>0.5</v>
      </c>
      <c r="C9" s="10">
        <v>30.5</v>
      </c>
      <c r="D9" s="75">
        <f>C9/6</f>
        <v>5.083333333333333</v>
      </c>
      <c r="E9"/>
      <c r="F9" s="10">
        <v>183</v>
      </c>
      <c r="G9" s="8">
        <v>61.5</v>
      </c>
      <c r="H9" s="19"/>
      <c r="I9" s="88">
        <f>(G9+F9)/D9</f>
        <v>48.098360655737707</v>
      </c>
      <c r="J9"/>
      <c r="K9" s="89"/>
      <c r="M9" s="127"/>
      <c r="N9" s="89">
        <f>F9+M9</f>
        <v>183</v>
      </c>
      <c r="O9" s="100">
        <f>N9/C9</f>
        <v>6</v>
      </c>
      <c r="P9" s="1"/>
      <c r="Q9" s="55">
        <f>F9+K9-M9</f>
        <v>183</v>
      </c>
      <c r="R9" s="100">
        <f>(Q9)/D9</f>
        <v>36</v>
      </c>
      <c r="T9" s="1"/>
      <c r="U9" s="8"/>
      <c r="V9" s="1"/>
      <c r="W9" s="252" t="s">
        <v>60</v>
      </c>
    </row>
    <row r="10" spans="2:23" ht="16" hidden="1" customHeight="1" thickBot="1" x14ac:dyDescent="0.4">
      <c r="B10" s="12">
        <v>0.5</v>
      </c>
      <c r="C10" s="13"/>
      <c r="D10" s="75"/>
      <c r="E10"/>
      <c r="F10" s="10"/>
      <c r="G10" s="8"/>
      <c r="H10" s="19"/>
      <c r="I10" s="88" t="e">
        <f t="shared" ref="I10:I29" si="0">(G10+F10)/D10</f>
        <v>#DIV/0!</v>
      </c>
      <c r="J10"/>
      <c r="K10" s="8"/>
      <c r="M10" s="8"/>
      <c r="N10" s="8">
        <f t="shared" ref="N10:N29" si="1">F10+M10</f>
        <v>0</v>
      </c>
      <c r="O10" s="100" t="e">
        <f t="shared" ref="O10:O29" si="2">N10/C10</f>
        <v>#DIV/0!</v>
      </c>
      <c r="P10" s="1"/>
      <c r="Q10" s="55">
        <f t="shared" ref="Q10:Q29" si="3">F10+K10-M10</f>
        <v>0</v>
      </c>
      <c r="R10" s="100" t="e">
        <f t="shared" ref="R10:R29" si="4">(Q10)/D10</f>
        <v>#DIV/0!</v>
      </c>
      <c r="T10" s="1"/>
      <c r="U10" s="8"/>
      <c r="V10" s="1"/>
      <c r="W10" s="252" t="s">
        <v>60</v>
      </c>
    </row>
    <row r="11" spans="2:23" ht="62.5" thickBot="1" x14ac:dyDescent="0.4">
      <c r="B11" s="9">
        <v>1</v>
      </c>
      <c r="C11" s="10">
        <v>36</v>
      </c>
      <c r="D11" s="75">
        <f t="shared" ref="D11:D29" si="5">C11/6</f>
        <v>6</v>
      </c>
      <c r="E11"/>
      <c r="F11" s="10">
        <v>341</v>
      </c>
      <c r="G11" s="8">
        <v>56</v>
      </c>
      <c r="H11" s="19"/>
      <c r="I11" s="88">
        <f t="shared" si="0"/>
        <v>66.166666666666671</v>
      </c>
      <c r="J11"/>
      <c r="K11" s="8"/>
      <c r="M11" s="8"/>
      <c r="N11" s="8">
        <f t="shared" si="1"/>
        <v>341</v>
      </c>
      <c r="O11" s="100">
        <f t="shared" si="2"/>
        <v>9.4722222222222214</v>
      </c>
      <c r="P11" s="1"/>
      <c r="Q11" s="55">
        <f t="shared" si="3"/>
        <v>341</v>
      </c>
      <c r="R11" s="100">
        <f t="shared" si="4"/>
        <v>56.833333333333336</v>
      </c>
      <c r="T11" s="1"/>
      <c r="U11" s="8"/>
      <c r="V11" s="1"/>
      <c r="W11" s="252" t="s">
        <v>60</v>
      </c>
    </row>
    <row r="12" spans="2:23" ht="15.5" hidden="1" customHeight="1" thickBot="1" x14ac:dyDescent="0.4">
      <c r="B12" s="12">
        <v>1.25</v>
      </c>
      <c r="C12" s="13">
        <v>82</v>
      </c>
      <c r="D12" s="75">
        <f t="shared" si="5"/>
        <v>13.666666666666666</v>
      </c>
      <c r="E12"/>
      <c r="F12" s="10"/>
      <c r="G12" s="8"/>
      <c r="H12" s="19"/>
      <c r="I12" s="88">
        <f t="shared" si="0"/>
        <v>0</v>
      </c>
      <c r="J12"/>
      <c r="K12" s="8"/>
      <c r="M12" s="8"/>
      <c r="N12" s="8">
        <f t="shared" si="1"/>
        <v>0</v>
      </c>
      <c r="O12" s="100">
        <f t="shared" si="2"/>
        <v>0</v>
      </c>
      <c r="P12" s="1"/>
      <c r="Q12" s="55">
        <f t="shared" si="3"/>
        <v>0</v>
      </c>
      <c r="R12" s="100">
        <f t="shared" si="4"/>
        <v>0</v>
      </c>
      <c r="T12" s="1"/>
      <c r="U12" s="8"/>
      <c r="V12" s="26"/>
      <c r="W12" s="252" t="s">
        <v>60</v>
      </c>
    </row>
    <row r="13" spans="2:23" ht="62.5" thickBot="1" x14ac:dyDescent="0.4">
      <c r="B13" s="9">
        <v>2</v>
      </c>
      <c r="C13" s="10">
        <v>104</v>
      </c>
      <c r="D13" s="75">
        <f t="shared" si="5"/>
        <v>17.333333333333332</v>
      </c>
      <c r="E13"/>
      <c r="F13" s="10">
        <v>557</v>
      </c>
      <c r="G13" s="8">
        <v>13</v>
      </c>
      <c r="H13" s="19"/>
      <c r="I13" s="88">
        <f t="shared" si="0"/>
        <v>32.884615384615387</v>
      </c>
      <c r="J13"/>
      <c r="K13" s="8"/>
      <c r="M13" s="8"/>
      <c r="N13" s="8">
        <f t="shared" si="1"/>
        <v>557</v>
      </c>
      <c r="O13" s="100">
        <f t="shared" si="2"/>
        <v>5.3557692307692308</v>
      </c>
      <c r="P13" s="1"/>
      <c r="Q13" s="55">
        <f t="shared" si="3"/>
        <v>557</v>
      </c>
      <c r="R13" s="100">
        <f t="shared" si="4"/>
        <v>32.134615384615387</v>
      </c>
      <c r="T13" s="1"/>
      <c r="U13" s="8"/>
      <c r="V13" s="26"/>
      <c r="W13" s="252" t="s">
        <v>60</v>
      </c>
    </row>
    <row r="14" spans="2:23" ht="14" hidden="1" customHeight="1" thickBot="1" x14ac:dyDescent="0.4">
      <c r="B14" s="12">
        <v>2.25</v>
      </c>
      <c r="C14" s="10"/>
      <c r="D14" s="75">
        <f t="shared" si="5"/>
        <v>0</v>
      </c>
      <c r="E14"/>
      <c r="F14" s="10"/>
      <c r="G14" s="8"/>
      <c r="H14" s="19"/>
      <c r="I14" s="88" t="e">
        <f t="shared" si="0"/>
        <v>#DIV/0!</v>
      </c>
      <c r="J14"/>
      <c r="K14" s="8"/>
      <c r="M14" s="8"/>
      <c r="N14" s="8">
        <f t="shared" si="1"/>
        <v>0</v>
      </c>
      <c r="O14" s="100" t="e">
        <f t="shared" si="2"/>
        <v>#DIV/0!</v>
      </c>
      <c r="P14" s="1"/>
      <c r="Q14" s="55">
        <f t="shared" si="3"/>
        <v>0</v>
      </c>
      <c r="R14" s="100" t="e">
        <f t="shared" si="4"/>
        <v>#DIV/0!</v>
      </c>
      <c r="T14" s="1"/>
      <c r="U14" s="8"/>
      <c r="V14" s="26"/>
      <c r="W14" s="252" t="s">
        <v>60</v>
      </c>
    </row>
    <row r="15" spans="2:23" ht="15.5" hidden="1" customHeight="1" thickBot="1" x14ac:dyDescent="0.4">
      <c r="B15" s="12">
        <v>2.5</v>
      </c>
      <c r="C15" s="74">
        <v>206</v>
      </c>
      <c r="D15" s="75">
        <f t="shared" si="5"/>
        <v>34.333333333333336</v>
      </c>
      <c r="E15"/>
      <c r="F15" s="10"/>
      <c r="G15" s="8"/>
      <c r="H15" s="19"/>
      <c r="I15" s="88">
        <f t="shared" si="0"/>
        <v>0</v>
      </c>
      <c r="J15"/>
      <c r="K15" s="8"/>
      <c r="M15" s="8"/>
      <c r="N15" s="8">
        <f t="shared" si="1"/>
        <v>0</v>
      </c>
      <c r="O15" s="100">
        <f t="shared" si="2"/>
        <v>0</v>
      </c>
      <c r="P15" s="1"/>
      <c r="Q15" s="55">
        <f t="shared" si="3"/>
        <v>0</v>
      </c>
      <c r="R15" s="100">
        <f t="shared" si="4"/>
        <v>0</v>
      </c>
      <c r="T15" s="1"/>
      <c r="U15" s="8"/>
      <c r="V15" s="26"/>
      <c r="W15" s="252" t="s">
        <v>60</v>
      </c>
    </row>
    <row r="16" spans="2:23" x14ac:dyDescent="0.35">
      <c r="B16" s="9">
        <v>3</v>
      </c>
      <c r="C16" s="10">
        <v>263</v>
      </c>
      <c r="D16" s="75">
        <f t="shared" si="5"/>
        <v>43.833333333333336</v>
      </c>
      <c r="E16"/>
      <c r="F16" s="10">
        <v>781</v>
      </c>
      <c r="G16" s="8">
        <v>86</v>
      </c>
      <c r="H16" s="19"/>
      <c r="I16" s="72">
        <f t="shared" si="0"/>
        <v>19.779467680608363</v>
      </c>
      <c r="J16"/>
      <c r="K16" s="8"/>
      <c r="M16" s="8"/>
      <c r="N16" s="8">
        <f t="shared" si="1"/>
        <v>781</v>
      </c>
      <c r="O16" s="100">
        <f t="shared" si="2"/>
        <v>2.9695817490494298</v>
      </c>
      <c r="P16" s="1"/>
      <c r="Q16" s="55">
        <f t="shared" si="3"/>
        <v>781</v>
      </c>
      <c r="R16" s="100">
        <f t="shared" si="4"/>
        <v>17.817490494296578</v>
      </c>
      <c r="T16" s="1"/>
      <c r="U16" s="8"/>
      <c r="V16" s="26"/>
      <c r="W16" s="72">
        <f t="shared" ref="W16:W29" si="6">(Q16+N16+U16)/D16</f>
        <v>35.634980988593156</v>
      </c>
    </row>
    <row r="17" spans="2:23" ht="15.5" hidden="1" customHeight="1" x14ac:dyDescent="0.35">
      <c r="B17" s="12">
        <v>3.5</v>
      </c>
      <c r="C17" s="74"/>
      <c r="D17" s="75">
        <f t="shared" si="5"/>
        <v>0</v>
      </c>
      <c r="E17"/>
      <c r="F17" s="10"/>
      <c r="G17" s="8"/>
      <c r="H17" s="19"/>
      <c r="I17" s="72" t="e">
        <f t="shared" si="0"/>
        <v>#DIV/0!</v>
      </c>
      <c r="J17"/>
      <c r="K17" s="8"/>
      <c r="M17" s="8"/>
      <c r="N17" s="8">
        <f t="shared" si="1"/>
        <v>0</v>
      </c>
      <c r="O17" s="100" t="e">
        <f t="shared" si="2"/>
        <v>#DIV/0!</v>
      </c>
      <c r="P17" s="1"/>
      <c r="Q17" s="55">
        <f t="shared" si="3"/>
        <v>0</v>
      </c>
      <c r="R17" s="100" t="e">
        <f t="shared" si="4"/>
        <v>#DIV/0!</v>
      </c>
      <c r="T17" s="1"/>
      <c r="U17" s="8"/>
      <c r="V17" s="26"/>
      <c r="W17" s="72" t="e">
        <f t="shared" si="6"/>
        <v>#DIV/0!</v>
      </c>
    </row>
    <row r="18" spans="2:23" ht="17" customHeight="1" x14ac:dyDescent="0.35">
      <c r="B18" s="9">
        <v>4</v>
      </c>
      <c r="C18" s="10">
        <v>312.5</v>
      </c>
      <c r="D18" s="75">
        <f t="shared" si="5"/>
        <v>52.083333333333336</v>
      </c>
      <c r="E18"/>
      <c r="F18" s="10">
        <v>1043.5</v>
      </c>
      <c r="G18" s="8">
        <v>124.5</v>
      </c>
      <c r="H18" s="19"/>
      <c r="I18" s="72">
        <f t="shared" si="0"/>
        <v>22.425599999999999</v>
      </c>
      <c r="J18"/>
      <c r="K18" s="8"/>
      <c r="M18" s="8"/>
      <c r="N18" s="8">
        <f t="shared" si="1"/>
        <v>1043.5</v>
      </c>
      <c r="O18" s="100">
        <f t="shared" si="2"/>
        <v>3.3391999999999999</v>
      </c>
      <c r="P18" s="26"/>
      <c r="Q18" s="55">
        <f t="shared" si="3"/>
        <v>1043.5</v>
      </c>
      <c r="R18" s="100">
        <f t="shared" si="4"/>
        <v>20.0352</v>
      </c>
      <c r="T18" s="26"/>
      <c r="U18" s="8"/>
      <c r="V18" s="26"/>
      <c r="W18" s="72">
        <f t="shared" si="6"/>
        <v>40.070399999999999</v>
      </c>
    </row>
    <row r="19" spans="2:23" ht="15.5" hidden="1" customHeight="1" x14ac:dyDescent="0.35">
      <c r="B19" s="12">
        <v>4.25</v>
      </c>
      <c r="C19" s="22">
        <v>177.5</v>
      </c>
      <c r="D19" s="125">
        <f t="shared" si="5"/>
        <v>29.583333333333332</v>
      </c>
      <c r="E19"/>
      <c r="F19" s="10"/>
      <c r="G19" s="8"/>
      <c r="H19" s="19"/>
      <c r="I19" s="72">
        <f t="shared" si="0"/>
        <v>0</v>
      </c>
      <c r="J19"/>
      <c r="K19" s="8"/>
      <c r="M19" s="8"/>
      <c r="N19" s="8">
        <f t="shared" si="1"/>
        <v>0</v>
      </c>
      <c r="O19" s="100">
        <f t="shared" si="2"/>
        <v>0</v>
      </c>
      <c r="P19" s="26"/>
      <c r="Q19" s="55">
        <f t="shared" si="3"/>
        <v>0</v>
      </c>
      <c r="R19" s="100">
        <f t="shared" si="4"/>
        <v>0</v>
      </c>
      <c r="T19" s="26"/>
      <c r="U19" s="8"/>
      <c r="V19" s="26"/>
      <c r="W19" s="72">
        <f t="shared" si="6"/>
        <v>0</v>
      </c>
    </row>
    <row r="20" spans="2:23" ht="15.5" hidden="1" customHeight="1" x14ac:dyDescent="0.35">
      <c r="B20" s="12">
        <v>4.5</v>
      </c>
      <c r="C20" s="22"/>
      <c r="D20" s="75">
        <f t="shared" si="5"/>
        <v>0</v>
      </c>
      <c r="E20"/>
      <c r="F20" s="10"/>
      <c r="G20" s="8"/>
      <c r="H20" s="19"/>
      <c r="I20" s="72" t="e">
        <f t="shared" si="0"/>
        <v>#DIV/0!</v>
      </c>
      <c r="J20"/>
      <c r="K20" s="8">
        <v>126</v>
      </c>
      <c r="M20" s="8">
        <v>42</v>
      </c>
      <c r="N20" s="8">
        <f t="shared" si="1"/>
        <v>42</v>
      </c>
      <c r="O20" s="100" t="e">
        <f t="shared" si="2"/>
        <v>#DIV/0!</v>
      </c>
      <c r="P20" s="1"/>
      <c r="Q20" s="55">
        <f t="shared" si="3"/>
        <v>84</v>
      </c>
      <c r="R20" s="100" t="e">
        <f t="shared" si="4"/>
        <v>#DIV/0!</v>
      </c>
      <c r="T20" s="1"/>
      <c r="U20" s="8"/>
      <c r="V20" s="1"/>
      <c r="W20" s="72" t="e">
        <f t="shared" si="6"/>
        <v>#DIV/0!</v>
      </c>
    </row>
    <row r="21" spans="2:23" x14ac:dyDescent="0.35">
      <c r="B21" s="9">
        <v>5.25</v>
      </c>
      <c r="C21" s="10">
        <v>195</v>
      </c>
      <c r="D21" s="75">
        <f t="shared" si="5"/>
        <v>32.5</v>
      </c>
      <c r="E21"/>
      <c r="F21" s="10">
        <v>269</v>
      </c>
      <c r="G21" s="8">
        <v>128.5</v>
      </c>
      <c r="H21" s="19"/>
      <c r="I21" s="88">
        <f t="shared" si="0"/>
        <v>12.23076923076923</v>
      </c>
      <c r="J21"/>
      <c r="K21" s="8"/>
      <c r="M21" s="8"/>
      <c r="N21" s="8">
        <f t="shared" si="1"/>
        <v>269</v>
      </c>
      <c r="O21" s="100">
        <f t="shared" si="2"/>
        <v>1.3794871794871795</v>
      </c>
      <c r="P21" s="1"/>
      <c r="Q21" s="55">
        <f t="shared" si="3"/>
        <v>269</v>
      </c>
      <c r="R21" s="100">
        <f t="shared" si="4"/>
        <v>8.2769230769230777</v>
      </c>
      <c r="T21" s="1"/>
      <c r="U21" s="8"/>
      <c r="V21" s="1"/>
      <c r="W21" s="72">
        <f t="shared" si="6"/>
        <v>16.553846153846155</v>
      </c>
    </row>
    <row r="22" spans="2:23" ht="15.5" hidden="1" customHeight="1" x14ac:dyDescent="0.35">
      <c r="B22" s="12">
        <v>6</v>
      </c>
      <c r="C22" s="22"/>
      <c r="D22" s="75">
        <f t="shared" si="5"/>
        <v>0</v>
      </c>
      <c r="E22"/>
      <c r="F22" s="10"/>
      <c r="G22" s="8"/>
      <c r="H22" s="19"/>
      <c r="I22" s="88" t="e">
        <f t="shared" si="0"/>
        <v>#DIV/0!</v>
      </c>
      <c r="J22"/>
      <c r="K22" s="8"/>
      <c r="M22" s="8"/>
      <c r="N22" s="8">
        <f t="shared" si="1"/>
        <v>0</v>
      </c>
      <c r="O22" s="100" t="e">
        <f t="shared" si="2"/>
        <v>#DIV/0!</v>
      </c>
      <c r="P22" s="1"/>
      <c r="Q22" s="55">
        <f t="shared" si="3"/>
        <v>0</v>
      </c>
      <c r="R22" s="100" t="e">
        <f t="shared" si="4"/>
        <v>#DIV/0!</v>
      </c>
      <c r="T22" s="1"/>
      <c r="U22" s="8"/>
      <c r="V22" s="1"/>
      <c r="W22" s="72" t="e">
        <f t="shared" si="6"/>
        <v>#DIV/0!</v>
      </c>
    </row>
    <row r="23" spans="2:23" x14ac:dyDescent="0.35">
      <c r="B23" s="9">
        <v>6.25</v>
      </c>
      <c r="C23" s="10">
        <v>90</v>
      </c>
      <c r="D23" s="75">
        <f t="shared" si="5"/>
        <v>15</v>
      </c>
      <c r="E23"/>
      <c r="F23" s="10">
        <v>349</v>
      </c>
      <c r="G23" s="8">
        <v>77.5</v>
      </c>
      <c r="H23" s="19"/>
      <c r="I23" s="88">
        <f t="shared" si="0"/>
        <v>28.433333333333334</v>
      </c>
      <c r="J23"/>
      <c r="K23" s="8"/>
      <c r="M23" s="8"/>
      <c r="N23" s="8">
        <f t="shared" si="1"/>
        <v>349</v>
      </c>
      <c r="O23" s="100">
        <f t="shared" si="2"/>
        <v>3.8777777777777778</v>
      </c>
      <c r="P23" s="1"/>
      <c r="Q23" s="55">
        <f t="shared" si="3"/>
        <v>349</v>
      </c>
      <c r="R23" s="100">
        <f t="shared" si="4"/>
        <v>23.266666666666666</v>
      </c>
      <c r="T23" s="1"/>
      <c r="U23" s="8"/>
      <c r="V23" s="1"/>
      <c r="W23" s="72">
        <f t="shared" si="6"/>
        <v>46.533333333333331</v>
      </c>
    </row>
    <row r="24" spans="2:23" ht="15.5" hidden="1" customHeight="1" x14ac:dyDescent="0.35">
      <c r="B24" s="12">
        <v>6.5</v>
      </c>
      <c r="C24" s="22"/>
      <c r="D24" s="75">
        <f t="shared" si="5"/>
        <v>0</v>
      </c>
      <c r="E24"/>
      <c r="F24" s="10"/>
      <c r="G24" s="8"/>
      <c r="H24" s="19"/>
      <c r="I24" s="72" t="e">
        <f t="shared" si="0"/>
        <v>#DIV/0!</v>
      </c>
      <c r="J24"/>
      <c r="K24" s="8"/>
      <c r="M24" s="8"/>
      <c r="N24" s="8">
        <f t="shared" si="1"/>
        <v>0</v>
      </c>
      <c r="O24" s="100" t="e">
        <f t="shared" si="2"/>
        <v>#DIV/0!</v>
      </c>
      <c r="P24" s="1"/>
      <c r="Q24" s="55">
        <f t="shared" si="3"/>
        <v>0</v>
      </c>
      <c r="R24" s="100" t="e">
        <f t="shared" si="4"/>
        <v>#DIV/0!</v>
      </c>
      <c r="T24" s="1"/>
      <c r="U24" s="30">
        <v>15</v>
      </c>
      <c r="V24" s="1"/>
      <c r="W24" s="72" t="e">
        <f t="shared" si="6"/>
        <v>#DIV/0!</v>
      </c>
    </row>
    <row r="25" spans="2:23" ht="15.5" hidden="1" customHeight="1" x14ac:dyDescent="0.35">
      <c r="B25" s="9">
        <v>7.5</v>
      </c>
      <c r="C25" s="22">
        <v>15</v>
      </c>
      <c r="D25" s="75">
        <f t="shared" si="5"/>
        <v>2.5</v>
      </c>
      <c r="E25"/>
      <c r="F25" s="10"/>
      <c r="G25" s="8"/>
      <c r="H25" s="19"/>
      <c r="I25" s="88">
        <f t="shared" si="0"/>
        <v>0</v>
      </c>
      <c r="J25"/>
      <c r="K25" s="8"/>
      <c r="M25" s="8"/>
      <c r="N25" s="8">
        <f t="shared" si="1"/>
        <v>0</v>
      </c>
      <c r="O25" s="100">
        <f t="shared" si="2"/>
        <v>0</v>
      </c>
      <c r="P25" s="1"/>
      <c r="Q25" s="55">
        <f t="shared" si="3"/>
        <v>0</v>
      </c>
      <c r="R25" s="100">
        <f t="shared" si="4"/>
        <v>0</v>
      </c>
      <c r="S25" s="116"/>
      <c r="T25" s="1"/>
      <c r="U25" s="8"/>
      <c r="V25" s="1"/>
      <c r="W25" s="72">
        <f t="shared" si="6"/>
        <v>0</v>
      </c>
    </row>
    <row r="26" spans="2:23" ht="13.25" hidden="1" customHeight="1" x14ac:dyDescent="0.35">
      <c r="B26" s="16">
        <v>8.25</v>
      </c>
      <c r="C26" s="22"/>
      <c r="D26" s="75">
        <f t="shared" si="5"/>
        <v>0</v>
      </c>
      <c r="E26"/>
      <c r="F26" s="10"/>
      <c r="G26" s="8"/>
      <c r="H26" s="19"/>
      <c r="I26" s="88" t="e">
        <f t="shared" si="0"/>
        <v>#DIV/0!</v>
      </c>
      <c r="J26"/>
      <c r="K26" s="8"/>
      <c r="M26" s="8"/>
      <c r="N26" s="8">
        <f t="shared" si="1"/>
        <v>0</v>
      </c>
      <c r="O26" s="100" t="e">
        <f t="shared" si="2"/>
        <v>#DIV/0!</v>
      </c>
      <c r="P26" s="1"/>
      <c r="Q26" s="55">
        <f t="shared" si="3"/>
        <v>0</v>
      </c>
      <c r="R26" s="100" t="e">
        <f t="shared" si="4"/>
        <v>#DIV/0!</v>
      </c>
      <c r="S26" s="116"/>
      <c r="T26" s="1"/>
      <c r="U26" s="8"/>
      <c r="V26" s="1"/>
      <c r="W26" s="72" t="e">
        <f t="shared" si="6"/>
        <v>#DIV/0!</v>
      </c>
    </row>
    <row r="27" spans="2:23" ht="15.5" customHeight="1" x14ac:dyDescent="0.35">
      <c r="B27" s="9">
        <v>8.5</v>
      </c>
      <c r="C27" s="10">
        <v>40</v>
      </c>
      <c r="D27" s="75">
        <f t="shared" si="5"/>
        <v>6.666666666666667</v>
      </c>
      <c r="E27"/>
      <c r="F27" s="10">
        <v>20</v>
      </c>
      <c r="G27" s="8">
        <v>11.5</v>
      </c>
      <c r="H27" s="19"/>
      <c r="I27" s="88">
        <f t="shared" si="0"/>
        <v>4.7249999999999996</v>
      </c>
      <c r="J27"/>
      <c r="K27" s="8"/>
      <c r="M27" s="8"/>
      <c r="N27" s="8">
        <f t="shared" si="1"/>
        <v>20</v>
      </c>
      <c r="O27" s="100">
        <f t="shared" si="2"/>
        <v>0.5</v>
      </c>
      <c r="P27" s="1"/>
      <c r="Q27" s="55">
        <f t="shared" si="3"/>
        <v>20</v>
      </c>
      <c r="R27" s="100">
        <f t="shared" si="4"/>
        <v>3</v>
      </c>
      <c r="S27" s="116"/>
      <c r="T27" s="1"/>
      <c r="U27" s="8"/>
      <c r="V27" s="1"/>
      <c r="W27" s="72">
        <f t="shared" si="6"/>
        <v>6</v>
      </c>
    </row>
    <row r="28" spans="2:23" ht="15.5" hidden="1" customHeight="1" x14ac:dyDescent="0.35">
      <c r="B28" s="16">
        <v>8.75</v>
      </c>
      <c r="C28" s="22">
        <v>10</v>
      </c>
      <c r="D28" s="75">
        <f t="shared" si="5"/>
        <v>1.6666666666666667</v>
      </c>
      <c r="E28"/>
      <c r="F28" s="10"/>
      <c r="G28" s="8"/>
      <c r="H28" s="19"/>
      <c r="I28" s="88">
        <f t="shared" si="0"/>
        <v>0</v>
      </c>
      <c r="J28"/>
      <c r="K28" s="8"/>
      <c r="M28" s="8"/>
      <c r="N28" s="8">
        <f t="shared" si="1"/>
        <v>0</v>
      </c>
      <c r="O28" s="100">
        <f t="shared" si="2"/>
        <v>0</v>
      </c>
      <c r="P28" s="1"/>
      <c r="Q28" s="55">
        <f t="shared" si="3"/>
        <v>0</v>
      </c>
      <c r="R28" s="100">
        <f t="shared" si="4"/>
        <v>0</v>
      </c>
      <c r="S28" s="116"/>
      <c r="T28" s="1"/>
      <c r="U28" s="8"/>
      <c r="V28" s="1"/>
      <c r="W28" s="72">
        <f t="shared" si="6"/>
        <v>0</v>
      </c>
    </row>
    <row r="29" spans="2:23" x14ac:dyDescent="0.35">
      <c r="B29" s="9">
        <v>9.75</v>
      </c>
      <c r="C29" s="10">
        <v>36</v>
      </c>
      <c r="D29" s="75">
        <f t="shared" si="5"/>
        <v>6</v>
      </c>
      <c r="E29"/>
      <c r="F29" s="10">
        <v>72.5</v>
      </c>
      <c r="G29" s="8">
        <v>24.5</v>
      </c>
      <c r="H29" s="19"/>
      <c r="I29" s="88">
        <f t="shared" si="0"/>
        <v>16.166666666666668</v>
      </c>
      <c r="J29"/>
      <c r="K29" s="8"/>
      <c r="M29" s="8"/>
      <c r="N29" s="8">
        <f t="shared" si="1"/>
        <v>72.5</v>
      </c>
      <c r="O29" s="100">
        <f t="shared" si="2"/>
        <v>2.0138888888888888</v>
      </c>
      <c r="P29" s="1"/>
      <c r="Q29" s="55">
        <f t="shared" si="3"/>
        <v>72.5</v>
      </c>
      <c r="R29" s="100">
        <f t="shared" si="4"/>
        <v>12.083333333333334</v>
      </c>
      <c r="S29" s="116"/>
      <c r="T29" s="1"/>
      <c r="U29" s="8"/>
      <c r="V29" s="1"/>
      <c r="W29" s="72">
        <f t="shared" si="6"/>
        <v>24.166666666666668</v>
      </c>
    </row>
    <row r="30" spans="2:23" ht="15.5" hidden="1" customHeight="1" x14ac:dyDescent="0.35">
      <c r="B30" s="16">
        <v>10.25</v>
      </c>
      <c r="C30" s="109"/>
      <c r="D30" s="11"/>
      <c r="E30" s="11"/>
      <c r="F30" s="11"/>
      <c r="G30" s="10">
        <v>0</v>
      </c>
      <c r="H30" s="19"/>
      <c r="I30" s="8">
        <v>0</v>
      </c>
      <c r="J30" s="8">
        <f>+G30+I30</f>
        <v>0</v>
      </c>
    </row>
    <row r="31" spans="2:23" ht="15.5" hidden="1" customHeight="1" x14ac:dyDescent="0.35">
      <c r="B31" s="16">
        <v>12</v>
      </c>
      <c r="C31" s="109"/>
      <c r="D31" s="11"/>
      <c r="E31" s="11"/>
      <c r="F31" s="11"/>
      <c r="G31" s="10">
        <v>0</v>
      </c>
      <c r="H31" s="19"/>
      <c r="I31" s="8">
        <v>0</v>
      </c>
      <c r="J31" s="8">
        <f>+G31+I31</f>
        <v>0</v>
      </c>
    </row>
    <row r="32" spans="2:23" ht="15.5" hidden="1" customHeight="1" x14ac:dyDescent="0.35">
      <c r="B32" s="16">
        <v>15</v>
      </c>
      <c r="C32" s="109"/>
      <c r="D32" s="11"/>
      <c r="E32" s="11"/>
      <c r="F32" s="11"/>
      <c r="G32" s="10">
        <v>0</v>
      </c>
      <c r="H32" s="19"/>
      <c r="I32" s="8">
        <v>0</v>
      </c>
      <c r="J32" s="8">
        <f>+G32+I32</f>
        <v>0</v>
      </c>
    </row>
  </sheetData>
  <mergeCells count="7">
    <mergeCell ref="B6:J6"/>
    <mergeCell ref="M7:O7"/>
    <mergeCell ref="Q7:R7"/>
    <mergeCell ref="M2:N2"/>
    <mergeCell ref="M3:N3"/>
    <mergeCell ref="M4:N4"/>
    <mergeCell ref="M5:N5"/>
  </mergeCells>
  <conditionalFormatting sqref="I16:I20">
    <cfRule type="cellIs" dxfId="183" priority="16" operator="greaterThan">
      <formula>8</formula>
    </cfRule>
    <cfRule type="cellIs" dxfId="182" priority="17" operator="between">
      <formula>3</formula>
      <formula>6</formula>
    </cfRule>
    <cfRule type="cellIs" dxfId="181" priority="18" operator="lessThan">
      <formula>2.8</formula>
    </cfRule>
  </conditionalFormatting>
  <conditionalFormatting sqref="I24">
    <cfRule type="cellIs" dxfId="180" priority="13" operator="greaterThan">
      <formula>8</formula>
    </cfRule>
    <cfRule type="cellIs" dxfId="179" priority="14" operator="between">
      <formula>3</formula>
      <formula>6</formula>
    </cfRule>
    <cfRule type="cellIs" dxfId="178" priority="15" operator="lessThan">
      <formula>2.8</formula>
    </cfRule>
  </conditionalFormatting>
  <conditionalFormatting sqref="O14:O16 O23:O25">
    <cfRule type="cellIs" dxfId="177" priority="7" operator="greaterThan">
      <formula>8</formula>
    </cfRule>
    <cfRule type="cellIs" dxfId="176" priority="8" operator="between">
      <formula>3</formula>
      <formula>6</formula>
    </cfRule>
    <cfRule type="cellIs" dxfId="175" priority="9" operator="lessThan">
      <formula>2.8</formula>
    </cfRule>
  </conditionalFormatting>
  <conditionalFormatting sqref="S25">
    <cfRule type="cellIs" dxfId="174" priority="4" operator="greaterThan">
      <formula>8</formula>
    </cfRule>
    <cfRule type="cellIs" dxfId="173" priority="5" operator="between">
      <formula>3</formula>
      <formula>6</formula>
    </cfRule>
    <cfRule type="cellIs" dxfId="172" priority="6" operator="lessThan">
      <formula>2.8</formula>
    </cfRule>
  </conditionalFormatting>
  <conditionalFormatting sqref="W16:W29">
    <cfRule type="cellIs" dxfId="171" priority="10" operator="greaterThan">
      <formula>8</formula>
    </cfRule>
    <cfRule type="cellIs" dxfId="170" priority="11" operator="between">
      <formula>3</formula>
      <formula>6</formula>
    </cfRule>
    <cfRule type="cellIs" dxfId="169" priority="12" operator="lessThan">
      <formula>2.8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5075-BC17-42DD-BE91-EF2948FC1BE9}">
  <sheetPr>
    <tabColor theme="5" tint="0.39997558519241921"/>
    <pageSetUpPr fitToPage="1"/>
  </sheetPr>
  <dimension ref="B2:Z34"/>
  <sheetViews>
    <sheetView zoomScale="70" zoomScaleNormal="70" workbookViewId="0">
      <selection activeCell="J19" sqref="J19"/>
    </sheetView>
  </sheetViews>
  <sheetFormatPr baseColWidth="10" defaultRowHeight="15.5" x14ac:dyDescent="0.35"/>
  <cols>
    <col min="1" max="1" width="4.81640625" customWidth="1"/>
    <col min="2" max="2" width="4" customWidth="1"/>
    <col min="3" max="3" width="11.81640625" style="1" customWidth="1"/>
    <col min="4" max="5" width="12.81640625" style="1" hidden="1" customWidth="1"/>
    <col min="6" max="6" width="4.26953125" style="1" customWidth="1"/>
    <col min="7" max="7" width="12.81640625" style="1" customWidth="1"/>
    <col min="8" max="8" width="11.81640625" style="1" customWidth="1"/>
    <col min="9" max="9" width="5.81640625" style="1" customWidth="1"/>
    <col min="10" max="10" width="8.453125" style="1" bestFit="1" customWidth="1"/>
    <col min="11" max="11" width="4.36328125" style="1" customWidth="1"/>
    <col min="12" max="12" width="5.81640625" style="1" customWidth="1"/>
    <col min="13" max="13" width="8.54296875" style="1" customWidth="1"/>
    <col min="14" max="14" width="6.81640625" style="1" customWidth="1"/>
    <col min="15" max="15" width="11" style="1" hidden="1" customWidth="1"/>
    <col min="16" max="16" width="13.6328125" style="1" hidden="1" customWidth="1"/>
    <col min="17" max="17" width="14.81640625" style="1" hidden="1" customWidth="1"/>
    <col min="18" max="18" width="4.1796875" style="1" hidden="1" customWidth="1"/>
    <col min="19" max="19" width="9.1796875" style="1" hidden="1" customWidth="1"/>
    <col min="20" max="20" width="13.6328125" style="1" hidden="1" customWidth="1"/>
    <col min="21" max="21" width="4.81640625" style="1" customWidth="1"/>
    <col min="22" max="22" width="4.6328125" style="1" customWidth="1"/>
    <col min="23" max="23" width="10.90625" customWidth="1"/>
    <col min="24" max="24" width="6.08984375" customWidth="1"/>
    <col min="25" max="25" width="13.6328125" customWidth="1"/>
    <col min="26" max="26" width="4.81640625" customWidth="1"/>
    <col min="27" max="27" width="5.6328125" customWidth="1"/>
  </cols>
  <sheetData>
    <row r="2" spans="2:26" x14ac:dyDescent="0.35">
      <c r="W2" s="1"/>
    </row>
    <row r="3" spans="2:26" x14ac:dyDescent="0.35">
      <c r="W3" s="1"/>
    </row>
    <row r="4" spans="2:26" x14ac:dyDescent="0.35">
      <c r="W4" s="1"/>
    </row>
    <row r="5" spans="2:26" x14ac:dyDescent="0.35">
      <c r="W5" s="1"/>
    </row>
    <row r="6" spans="2:26" ht="16" thickBot="1" x14ac:dyDescent="0.4"/>
    <row r="7" spans="2:26" ht="24.75" customHeight="1" thickTop="1" thickBot="1" x14ac:dyDescent="0.4">
      <c r="B7" s="348" t="s">
        <v>33</v>
      </c>
      <c r="C7" s="348"/>
      <c r="D7" s="348"/>
      <c r="E7" s="348"/>
      <c r="F7" s="348"/>
      <c r="G7" s="348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8"/>
      <c r="Y7" s="348"/>
      <c r="Z7" s="348"/>
    </row>
    <row r="8" spans="2:26" ht="24.75" customHeight="1" thickTop="1" thickBot="1" x14ac:dyDescent="0.4"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2:26" ht="19.5" thickTop="1" thickBot="1" x14ac:dyDescent="0.4">
      <c r="B9" s="136"/>
      <c r="C9" s="137"/>
      <c r="D9" s="138"/>
      <c r="E9" s="138"/>
      <c r="F9" s="138"/>
      <c r="G9" s="138"/>
      <c r="H9" s="138"/>
      <c r="I9" s="118"/>
      <c r="J9" s="118"/>
      <c r="K9" s="139"/>
      <c r="O9" s="353" t="s">
        <v>65</v>
      </c>
      <c r="P9" s="353"/>
      <c r="Q9" s="353"/>
      <c r="S9" s="353" t="s">
        <v>66</v>
      </c>
      <c r="T9" s="353"/>
      <c r="U9"/>
      <c r="V9" s="117"/>
      <c r="W9" s="144"/>
      <c r="X9" s="144"/>
      <c r="Y9" s="144"/>
      <c r="Z9" s="119"/>
    </row>
    <row r="10" spans="2:26" ht="46.5" customHeight="1" thickTop="1" thickBot="1" x14ac:dyDescent="0.4">
      <c r="B10" s="140"/>
      <c r="C10" s="20" t="s">
        <v>62</v>
      </c>
      <c r="D10" s="6" t="s">
        <v>49</v>
      </c>
      <c r="E10" s="126" t="s">
        <v>51</v>
      </c>
      <c r="F10"/>
      <c r="G10" s="132" t="s">
        <v>52</v>
      </c>
      <c r="H10" s="133" t="s">
        <v>10</v>
      </c>
      <c r="J10" s="97" t="s">
        <v>57</v>
      </c>
      <c r="K10" s="121"/>
      <c r="M10" s="131" t="s">
        <v>61</v>
      </c>
      <c r="N10"/>
      <c r="O10" s="128" t="s">
        <v>63</v>
      </c>
      <c r="P10" s="129" t="s">
        <v>64</v>
      </c>
      <c r="Q10" s="130" t="s">
        <v>68</v>
      </c>
      <c r="S10" s="129" t="s">
        <v>58</v>
      </c>
      <c r="T10" s="134" t="s">
        <v>67</v>
      </c>
      <c r="U10"/>
      <c r="V10" s="120"/>
      <c r="W10" s="7" t="s">
        <v>59</v>
      </c>
      <c r="X10" s="1"/>
      <c r="Y10" s="135" t="s">
        <v>60</v>
      </c>
      <c r="Z10" s="121"/>
    </row>
    <row r="11" spans="2:26" ht="16" thickTop="1" x14ac:dyDescent="0.35">
      <c r="B11" s="140"/>
      <c r="C11" s="21">
        <v>0.5</v>
      </c>
      <c r="D11" s="10">
        <v>25</v>
      </c>
      <c r="E11" s="75">
        <f>D11/6</f>
        <v>4.166666666666667</v>
      </c>
      <c r="F11"/>
      <c r="G11" s="107">
        <v>25</v>
      </c>
      <c r="H11" s="8">
        <v>19.5</v>
      </c>
      <c r="J11" s="88">
        <f>(H11+G11)/E11</f>
        <v>10.68</v>
      </c>
      <c r="K11" s="121"/>
      <c r="M11" s="89"/>
      <c r="N11"/>
      <c r="O11" s="127"/>
      <c r="P11" s="89">
        <f>H11+O11</f>
        <v>19.5</v>
      </c>
      <c r="Q11" s="100">
        <f>P11/E11</f>
        <v>4.68</v>
      </c>
      <c r="S11" s="55">
        <f>G11+M11-O11</f>
        <v>25</v>
      </c>
      <c r="T11" s="100">
        <f>(M11+S11)/E11</f>
        <v>6</v>
      </c>
      <c r="U11"/>
      <c r="V11" s="120"/>
      <c r="W11" s="8"/>
      <c r="X11" s="1"/>
      <c r="Y11" s="72">
        <f t="shared" ref="Y11:Y26" si="0">(S11+P11+W11)/E11</f>
        <v>10.68</v>
      </c>
      <c r="Z11" s="121"/>
    </row>
    <row r="12" spans="2:26" hidden="1" x14ac:dyDescent="0.35">
      <c r="B12" s="140"/>
      <c r="C12" s="24">
        <v>1</v>
      </c>
      <c r="D12" s="10">
        <v>193</v>
      </c>
      <c r="E12" s="75">
        <f t="shared" ref="E12:E31" si="1">D12/6</f>
        <v>32.166666666666664</v>
      </c>
      <c r="F12"/>
      <c r="G12" s="75">
        <v>0</v>
      </c>
      <c r="H12" s="8">
        <v>0</v>
      </c>
      <c r="J12" s="88">
        <f t="shared" ref="J12:J31" si="2">(H12+G12)/E12</f>
        <v>0</v>
      </c>
      <c r="K12" s="121"/>
      <c r="M12" s="8"/>
      <c r="N12"/>
      <c r="O12" s="8"/>
      <c r="P12" s="8">
        <f t="shared" ref="P12:P31" si="3">H12+O12</f>
        <v>0</v>
      </c>
      <c r="Q12" s="100">
        <f t="shared" ref="Q12:Q31" si="4">P12/E12</f>
        <v>0</v>
      </c>
      <c r="S12" s="55">
        <f t="shared" ref="S12:S31" si="5">G12+M12-O12</f>
        <v>0</v>
      </c>
      <c r="T12" s="100">
        <f t="shared" ref="T12:T31" si="6">(M12+S12)/E12</f>
        <v>0</v>
      </c>
      <c r="U12"/>
      <c r="V12" s="120"/>
      <c r="W12" s="8"/>
      <c r="X12" s="1"/>
      <c r="Y12" s="72">
        <f t="shared" si="0"/>
        <v>0</v>
      </c>
      <c r="Z12" s="121"/>
    </row>
    <row r="13" spans="2:26" x14ac:dyDescent="0.35">
      <c r="B13" s="140"/>
      <c r="C13" s="21">
        <v>1.25</v>
      </c>
      <c r="D13" s="74">
        <v>20</v>
      </c>
      <c r="E13" s="75">
        <f t="shared" si="1"/>
        <v>3.3333333333333335</v>
      </c>
      <c r="F13"/>
      <c r="G13" s="107">
        <v>22</v>
      </c>
      <c r="H13" s="8">
        <v>72.5</v>
      </c>
      <c r="J13" s="88">
        <f t="shared" si="2"/>
        <v>28.349999999999998</v>
      </c>
      <c r="K13" s="121"/>
      <c r="M13" s="8">
        <v>42</v>
      </c>
      <c r="N13"/>
      <c r="O13" s="8"/>
      <c r="P13" s="8">
        <f t="shared" si="3"/>
        <v>72.5</v>
      </c>
      <c r="Q13" s="100">
        <f t="shared" si="4"/>
        <v>21.75</v>
      </c>
      <c r="S13" s="55">
        <f t="shared" si="5"/>
        <v>64</v>
      </c>
      <c r="T13" s="100">
        <f t="shared" si="6"/>
        <v>31.799999999999997</v>
      </c>
      <c r="U13"/>
      <c r="V13" s="120"/>
      <c r="W13" s="8"/>
      <c r="X13" s="1"/>
      <c r="Y13" s="72">
        <f t="shared" si="0"/>
        <v>40.949999999999996</v>
      </c>
      <c r="Z13" s="121"/>
    </row>
    <row r="14" spans="2:26" ht="11" hidden="1" customHeight="1" x14ac:dyDescent="0.35">
      <c r="B14" s="140"/>
      <c r="C14" s="25">
        <v>2</v>
      </c>
      <c r="D14" s="74">
        <v>433.5</v>
      </c>
      <c r="E14" s="75">
        <f t="shared" si="1"/>
        <v>72.25</v>
      </c>
      <c r="F14"/>
      <c r="G14" s="75">
        <v>0</v>
      </c>
      <c r="H14" s="8">
        <v>0</v>
      </c>
      <c r="I14" s="26"/>
      <c r="J14" s="88">
        <f t="shared" si="2"/>
        <v>0</v>
      </c>
      <c r="K14" s="121"/>
      <c r="M14" s="8"/>
      <c r="N14"/>
      <c r="O14" s="8"/>
      <c r="P14" s="8">
        <f t="shared" si="3"/>
        <v>0</v>
      </c>
      <c r="Q14" s="100">
        <f t="shared" si="4"/>
        <v>0</v>
      </c>
      <c r="S14" s="55">
        <f t="shared" si="5"/>
        <v>0</v>
      </c>
      <c r="T14" s="100">
        <f t="shared" si="6"/>
        <v>0</v>
      </c>
      <c r="U14"/>
      <c r="V14" s="120"/>
      <c r="W14" s="8"/>
      <c r="X14" s="26"/>
      <c r="Y14" s="72">
        <f t="shared" si="0"/>
        <v>0</v>
      </c>
      <c r="Z14" s="121"/>
    </row>
    <row r="15" spans="2:26" x14ac:dyDescent="0.35">
      <c r="B15" s="140"/>
      <c r="C15" s="21">
        <v>2.25</v>
      </c>
      <c r="D15" s="74">
        <v>160</v>
      </c>
      <c r="E15" s="75">
        <f t="shared" si="1"/>
        <v>26.666666666666668</v>
      </c>
      <c r="F15"/>
      <c r="G15" s="107">
        <v>283</v>
      </c>
      <c r="H15" s="8">
        <v>124.5</v>
      </c>
      <c r="I15" s="26"/>
      <c r="J15" s="88">
        <f t="shared" si="2"/>
        <v>15.28125</v>
      </c>
      <c r="K15" s="121"/>
      <c r="M15" s="8"/>
      <c r="N15"/>
      <c r="O15" s="8"/>
      <c r="P15" s="8">
        <f t="shared" si="3"/>
        <v>124.5</v>
      </c>
      <c r="Q15" s="100">
        <f t="shared" si="4"/>
        <v>4.6687500000000002</v>
      </c>
      <c r="S15" s="55">
        <f t="shared" si="5"/>
        <v>283</v>
      </c>
      <c r="T15" s="100">
        <f t="shared" si="6"/>
        <v>10.612499999999999</v>
      </c>
      <c r="U15"/>
      <c r="V15" s="120"/>
      <c r="W15" s="8"/>
      <c r="X15" s="26"/>
      <c r="Y15" s="72">
        <f t="shared" si="0"/>
        <v>15.28125</v>
      </c>
      <c r="Z15" s="121"/>
    </row>
    <row r="16" spans="2:26" hidden="1" x14ac:dyDescent="0.35">
      <c r="B16" s="140"/>
      <c r="C16" s="24">
        <v>2.5</v>
      </c>
      <c r="D16" s="13"/>
      <c r="E16" s="75">
        <f t="shared" si="1"/>
        <v>0</v>
      </c>
      <c r="F16"/>
      <c r="G16" s="75">
        <v>7</v>
      </c>
      <c r="H16" s="8">
        <v>1.5</v>
      </c>
      <c r="I16" s="26"/>
      <c r="J16" s="88" t="e">
        <f t="shared" si="2"/>
        <v>#DIV/0!</v>
      </c>
      <c r="K16" s="121"/>
      <c r="M16" s="8"/>
      <c r="N16"/>
      <c r="O16" s="8"/>
      <c r="P16" s="8">
        <f t="shared" si="3"/>
        <v>1.5</v>
      </c>
      <c r="Q16" s="100" t="e">
        <f t="shared" si="4"/>
        <v>#DIV/0!</v>
      </c>
      <c r="S16" s="55">
        <f t="shared" si="5"/>
        <v>7</v>
      </c>
      <c r="T16" s="100" t="e">
        <f t="shared" si="6"/>
        <v>#DIV/0!</v>
      </c>
      <c r="U16"/>
      <c r="V16" s="120"/>
      <c r="W16" s="8"/>
      <c r="X16" s="26"/>
      <c r="Y16" s="72" t="e">
        <f t="shared" si="0"/>
        <v>#DIV/0!</v>
      </c>
      <c r="Z16" s="121"/>
    </row>
    <row r="17" spans="2:26" hidden="1" x14ac:dyDescent="0.35">
      <c r="B17" s="140"/>
      <c r="C17" s="24">
        <v>3</v>
      </c>
      <c r="D17" s="10"/>
      <c r="E17" s="75">
        <f t="shared" si="1"/>
        <v>0</v>
      </c>
      <c r="F17"/>
      <c r="G17" s="75">
        <v>0</v>
      </c>
      <c r="H17" s="8">
        <v>0</v>
      </c>
      <c r="I17" s="26"/>
      <c r="J17" s="88" t="e">
        <f t="shared" si="2"/>
        <v>#DIV/0!</v>
      </c>
      <c r="K17" s="121"/>
      <c r="M17" s="8"/>
      <c r="N17"/>
      <c r="O17" s="8"/>
      <c r="P17" s="8">
        <f t="shared" si="3"/>
        <v>0</v>
      </c>
      <c r="Q17" s="100" t="e">
        <f t="shared" si="4"/>
        <v>#DIV/0!</v>
      </c>
      <c r="S17" s="55">
        <f t="shared" si="5"/>
        <v>0</v>
      </c>
      <c r="T17" s="100" t="e">
        <f t="shared" si="6"/>
        <v>#DIV/0!</v>
      </c>
      <c r="U17"/>
      <c r="V17" s="120"/>
      <c r="W17" s="8"/>
      <c r="X17" s="26"/>
      <c r="Y17" s="72" t="e">
        <f t="shared" si="0"/>
        <v>#DIV/0!</v>
      </c>
      <c r="Z17" s="121"/>
    </row>
    <row r="18" spans="2:26" x14ac:dyDescent="0.35">
      <c r="B18" s="140"/>
      <c r="C18" s="21">
        <v>3.25</v>
      </c>
      <c r="D18" s="74">
        <v>375</v>
      </c>
      <c r="E18" s="75">
        <f t="shared" si="1"/>
        <v>62.5</v>
      </c>
      <c r="F18"/>
      <c r="G18" s="107">
        <v>21</v>
      </c>
      <c r="H18" s="8">
        <v>64</v>
      </c>
      <c r="I18" s="26"/>
      <c r="J18" s="72">
        <f t="shared" si="2"/>
        <v>1.36</v>
      </c>
      <c r="K18" s="121"/>
      <c r="M18" s="8">
        <v>42</v>
      </c>
      <c r="N18"/>
      <c r="O18" s="8"/>
      <c r="P18" s="8">
        <f t="shared" si="3"/>
        <v>64</v>
      </c>
      <c r="Q18" s="100">
        <f t="shared" si="4"/>
        <v>1.024</v>
      </c>
      <c r="S18" s="55">
        <f t="shared" si="5"/>
        <v>63</v>
      </c>
      <c r="T18" s="100">
        <f t="shared" si="6"/>
        <v>1.68</v>
      </c>
      <c r="U18"/>
      <c r="V18" s="120"/>
      <c r="W18" s="8">
        <v>63</v>
      </c>
      <c r="X18" s="26"/>
      <c r="Y18" s="72">
        <f t="shared" si="0"/>
        <v>3.04</v>
      </c>
      <c r="Z18" s="121"/>
    </row>
    <row r="19" spans="2:26" x14ac:dyDescent="0.35">
      <c r="B19" s="140"/>
      <c r="C19" s="21">
        <v>4.25</v>
      </c>
      <c r="D19" s="74">
        <v>368</v>
      </c>
      <c r="E19" s="75">
        <f t="shared" si="1"/>
        <v>61.333333333333336</v>
      </c>
      <c r="F19"/>
      <c r="G19" s="107">
        <v>7</v>
      </c>
      <c r="H19" s="8">
        <v>94</v>
      </c>
      <c r="I19" s="26"/>
      <c r="J19" s="72">
        <f t="shared" si="2"/>
        <v>1.6467391304347825</v>
      </c>
      <c r="K19" s="121"/>
      <c r="M19" s="8">
        <v>100</v>
      </c>
      <c r="N19"/>
      <c r="O19" s="8"/>
      <c r="P19" s="8">
        <f t="shared" si="3"/>
        <v>94</v>
      </c>
      <c r="Q19" s="100">
        <f t="shared" si="4"/>
        <v>1.5326086956521738</v>
      </c>
      <c r="S19" s="55">
        <f t="shared" si="5"/>
        <v>107</v>
      </c>
      <c r="T19" s="100">
        <f t="shared" si="6"/>
        <v>3.375</v>
      </c>
      <c r="U19"/>
      <c r="V19" s="120"/>
      <c r="W19" s="8">
        <v>63</v>
      </c>
      <c r="X19" s="26"/>
      <c r="Y19" s="72">
        <f t="shared" si="0"/>
        <v>4.3043478260869561</v>
      </c>
      <c r="Z19" s="121"/>
    </row>
    <row r="20" spans="2:26" hidden="1" x14ac:dyDescent="0.35">
      <c r="B20" s="140"/>
      <c r="C20" s="21">
        <v>4.25</v>
      </c>
      <c r="D20" s="74"/>
      <c r="E20" s="75">
        <f t="shared" si="1"/>
        <v>0</v>
      </c>
      <c r="F20"/>
      <c r="G20" s="75">
        <v>0</v>
      </c>
      <c r="H20" s="8">
        <v>0</v>
      </c>
      <c r="I20" s="26"/>
      <c r="J20" s="72" t="e">
        <f t="shared" si="2"/>
        <v>#DIV/0!</v>
      </c>
      <c r="K20" s="121"/>
      <c r="M20" s="8"/>
      <c r="N20"/>
      <c r="O20" s="8"/>
      <c r="P20" s="8">
        <f t="shared" si="3"/>
        <v>0</v>
      </c>
      <c r="Q20" s="100" t="e">
        <f t="shared" si="4"/>
        <v>#DIV/0!</v>
      </c>
      <c r="R20" s="26"/>
      <c r="S20" s="55">
        <f t="shared" si="5"/>
        <v>0</v>
      </c>
      <c r="T20" s="100" t="e">
        <f t="shared" si="6"/>
        <v>#DIV/0!</v>
      </c>
      <c r="U20"/>
      <c r="V20" s="145"/>
      <c r="W20" s="8"/>
      <c r="X20" s="26"/>
      <c r="Y20" s="72" t="e">
        <f t="shared" si="0"/>
        <v>#DIV/0!</v>
      </c>
      <c r="Z20" s="121"/>
    </row>
    <row r="21" spans="2:26" hidden="1" x14ac:dyDescent="0.35">
      <c r="B21" s="140"/>
      <c r="C21" s="24">
        <v>4.5</v>
      </c>
      <c r="D21" s="74">
        <v>56</v>
      </c>
      <c r="E21" s="75">
        <f t="shared" si="1"/>
        <v>9.3333333333333339</v>
      </c>
      <c r="F21"/>
      <c r="G21" s="75">
        <v>0</v>
      </c>
      <c r="H21" s="8">
        <v>0</v>
      </c>
      <c r="I21" s="26"/>
      <c r="J21" s="72">
        <f t="shared" si="2"/>
        <v>0</v>
      </c>
      <c r="K21" s="121"/>
      <c r="M21" s="8"/>
      <c r="N21"/>
      <c r="O21" s="8"/>
      <c r="P21" s="8">
        <f t="shared" si="3"/>
        <v>0</v>
      </c>
      <c r="Q21" s="100">
        <f t="shared" si="4"/>
        <v>0</v>
      </c>
      <c r="R21" s="26"/>
      <c r="S21" s="55">
        <f t="shared" si="5"/>
        <v>0</v>
      </c>
      <c r="T21" s="100">
        <f t="shared" si="6"/>
        <v>0</v>
      </c>
      <c r="U21"/>
      <c r="V21" s="145"/>
      <c r="W21" s="8"/>
      <c r="X21" s="26"/>
      <c r="Y21" s="72">
        <f t="shared" si="0"/>
        <v>0</v>
      </c>
      <c r="Z21" s="121"/>
    </row>
    <row r="22" spans="2:26" x14ac:dyDescent="0.35">
      <c r="B22" s="140"/>
      <c r="C22" s="21">
        <v>5.25</v>
      </c>
      <c r="D22" s="22">
        <v>293</v>
      </c>
      <c r="E22" s="125">
        <f t="shared" si="1"/>
        <v>48.833333333333336</v>
      </c>
      <c r="F22"/>
      <c r="G22" s="22">
        <v>42</v>
      </c>
      <c r="H22" s="80">
        <v>77.5</v>
      </c>
      <c r="I22" s="26"/>
      <c r="J22" s="72">
        <f t="shared" si="2"/>
        <v>2.4470989761092148</v>
      </c>
      <c r="K22" s="121"/>
      <c r="M22" s="8">
        <v>80</v>
      </c>
      <c r="N22"/>
      <c r="O22" s="8"/>
      <c r="P22" s="8">
        <f t="shared" si="3"/>
        <v>77.5</v>
      </c>
      <c r="Q22" s="100">
        <f t="shared" si="4"/>
        <v>1.5870307167235493</v>
      </c>
      <c r="S22" s="55">
        <f>G22+M22-O22</f>
        <v>122</v>
      </c>
      <c r="T22" s="100">
        <f t="shared" si="6"/>
        <v>4.1365187713310574</v>
      </c>
      <c r="U22"/>
      <c r="V22" s="120"/>
      <c r="W22" s="8"/>
      <c r="X22" s="1"/>
      <c r="Y22" s="72">
        <f t="shared" si="0"/>
        <v>4.085324232081911</v>
      </c>
      <c r="Z22" s="121"/>
    </row>
    <row r="23" spans="2:26" hidden="1" x14ac:dyDescent="0.35">
      <c r="B23" s="140"/>
      <c r="C23" s="24">
        <v>6</v>
      </c>
      <c r="D23" s="22"/>
      <c r="E23" s="75">
        <f t="shared" si="1"/>
        <v>0</v>
      </c>
      <c r="F23"/>
      <c r="G23" s="106">
        <v>0</v>
      </c>
      <c r="H23" s="8">
        <v>0</v>
      </c>
      <c r="J23" s="88" t="e">
        <f t="shared" si="2"/>
        <v>#DIV/0!</v>
      </c>
      <c r="K23" s="121"/>
      <c r="M23" s="8"/>
      <c r="N23"/>
      <c r="O23" s="8"/>
      <c r="P23" s="8">
        <f t="shared" si="3"/>
        <v>0</v>
      </c>
      <c r="Q23" s="100" t="e">
        <f t="shared" si="4"/>
        <v>#DIV/0!</v>
      </c>
      <c r="S23" s="55">
        <f t="shared" si="5"/>
        <v>0</v>
      </c>
      <c r="T23" s="100" t="e">
        <f t="shared" si="6"/>
        <v>#DIV/0!</v>
      </c>
      <c r="U23"/>
      <c r="V23" s="120"/>
      <c r="W23" s="8"/>
      <c r="X23" s="1"/>
      <c r="Y23" s="72" t="e">
        <f t="shared" si="0"/>
        <v>#DIV/0!</v>
      </c>
      <c r="Z23" s="121"/>
    </row>
    <row r="24" spans="2:26" x14ac:dyDescent="0.35">
      <c r="B24" s="140"/>
      <c r="C24" s="21">
        <v>6.25</v>
      </c>
      <c r="D24" s="22">
        <v>80</v>
      </c>
      <c r="E24" s="75">
        <f t="shared" si="1"/>
        <v>13.333333333333334</v>
      </c>
      <c r="F24"/>
      <c r="G24" s="106">
        <v>183</v>
      </c>
      <c r="H24" s="8">
        <v>35</v>
      </c>
      <c r="J24" s="88">
        <f t="shared" si="2"/>
        <v>16.349999999999998</v>
      </c>
      <c r="K24" s="121"/>
      <c r="M24" s="8"/>
      <c r="N24"/>
      <c r="O24" s="8"/>
      <c r="P24" s="8">
        <f t="shared" si="3"/>
        <v>35</v>
      </c>
      <c r="Q24" s="100">
        <f t="shared" si="4"/>
        <v>2.625</v>
      </c>
      <c r="S24" s="55">
        <f t="shared" si="5"/>
        <v>183</v>
      </c>
      <c r="T24" s="100">
        <f t="shared" si="6"/>
        <v>13.725</v>
      </c>
      <c r="U24"/>
      <c r="V24" s="120"/>
      <c r="W24" s="8"/>
      <c r="X24" s="1"/>
      <c r="Y24" s="72">
        <f t="shared" si="0"/>
        <v>16.349999999999998</v>
      </c>
      <c r="Z24" s="121"/>
    </row>
    <row r="25" spans="2:26" hidden="1" x14ac:dyDescent="0.35">
      <c r="B25" s="140"/>
      <c r="C25" s="24">
        <v>6.5</v>
      </c>
      <c r="D25" s="22"/>
      <c r="E25" s="75">
        <f t="shared" si="1"/>
        <v>0</v>
      </c>
      <c r="F25"/>
      <c r="G25" s="106">
        <v>0</v>
      </c>
      <c r="H25" s="8">
        <v>0</v>
      </c>
      <c r="J25" s="88" t="e">
        <f t="shared" si="2"/>
        <v>#DIV/0!</v>
      </c>
      <c r="K25" s="121"/>
      <c r="M25" s="8"/>
      <c r="N25"/>
      <c r="O25" s="8"/>
      <c r="P25" s="8">
        <f t="shared" si="3"/>
        <v>0</v>
      </c>
      <c r="Q25" s="100" t="e">
        <f t="shared" si="4"/>
        <v>#DIV/0!</v>
      </c>
      <c r="S25" s="55">
        <f t="shared" si="5"/>
        <v>0</v>
      </c>
      <c r="T25" s="100" t="e">
        <f t="shared" si="6"/>
        <v>#DIV/0!</v>
      </c>
      <c r="U25"/>
      <c r="V25" s="120"/>
      <c r="W25" s="8"/>
      <c r="X25" s="1"/>
      <c r="Y25" s="72" t="e">
        <f t="shared" si="0"/>
        <v>#DIV/0!</v>
      </c>
      <c r="Z25" s="121"/>
    </row>
    <row r="26" spans="2:26" x14ac:dyDescent="0.35">
      <c r="B26" s="140"/>
      <c r="C26" s="21">
        <v>7.25</v>
      </c>
      <c r="D26" s="22">
        <v>10</v>
      </c>
      <c r="E26" s="75">
        <f t="shared" si="1"/>
        <v>1.6666666666666667</v>
      </c>
      <c r="F26"/>
      <c r="G26" s="106">
        <v>16</v>
      </c>
      <c r="H26" s="8">
        <v>5</v>
      </c>
      <c r="J26" s="72">
        <f t="shared" si="2"/>
        <v>12.6</v>
      </c>
      <c r="K26" s="121"/>
      <c r="M26" s="8"/>
      <c r="N26"/>
      <c r="O26" s="8"/>
      <c r="P26" s="8">
        <f t="shared" si="3"/>
        <v>5</v>
      </c>
      <c r="Q26" s="100">
        <f t="shared" si="4"/>
        <v>3</v>
      </c>
      <c r="S26" s="55">
        <f t="shared" si="5"/>
        <v>16</v>
      </c>
      <c r="T26" s="100">
        <f t="shared" si="6"/>
        <v>9.6</v>
      </c>
      <c r="U26"/>
      <c r="V26" s="120"/>
      <c r="W26" s="8"/>
      <c r="X26" s="1"/>
      <c r="Y26" s="72">
        <f t="shared" si="0"/>
        <v>12.6</v>
      </c>
      <c r="Z26" s="121"/>
    </row>
    <row r="27" spans="2:26" hidden="1" x14ac:dyDescent="0.35">
      <c r="B27" s="140"/>
      <c r="C27" s="24">
        <v>7.5</v>
      </c>
      <c r="D27" s="22"/>
      <c r="E27" s="75">
        <f t="shared" si="1"/>
        <v>0</v>
      </c>
      <c r="F27"/>
      <c r="G27" s="22">
        <v>0</v>
      </c>
      <c r="H27" s="8">
        <v>0</v>
      </c>
      <c r="J27" s="88" t="e">
        <f t="shared" si="2"/>
        <v>#DIV/0!</v>
      </c>
      <c r="K27" s="141"/>
      <c r="M27" s="8"/>
      <c r="N27"/>
      <c r="O27" s="8"/>
      <c r="P27" s="8">
        <f t="shared" si="3"/>
        <v>0</v>
      </c>
      <c r="Q27" s="100" t="e">
        <f t="shared" si="4"/>
        <v>#DIV/0!</v>
      </c>
      <c r="S27" s="55">
        <f t="shared" si="5"/>
        <v>0</v>
      </c>
      <c r="T27" s="100" t="e">
        <f t="shared" si="6"/>
        <v>#DIV/0!</v>
      </c>
      <c r="U27" s="116"/>
      <c r="V27" s="120"/>
      <c r="W27" s="8"/>
      <c r="X27" s="1"/>
      <c r="Y27" s="72" t="e">
        <f>(S27+P27+W27)/E27</f>
        <v>#DIV/0!</v>
      </c>
      <c r="Z27" s="121"/>
    </row>
    <row r="28" spans="2:26" x14ac:dyDescent="0.35">
      <c r="B28" s="140"/>
      <c r="C28" s="21">
        <v>8.25</v>
      </c>
      <c r="D28" s="22">
        <v>15</v>
      </c>
      <c r="E28" s="75">
        <f t="shared" si="1"/>
        <v>2.5</v>
      </c>
      <c r="F28"/>
      <c r="G28" s="22">
        <v>2.5</v>
      </c>
      <c r="H28" s="8">
        <v>24</v>
      </c>
      <c r="J28" s="88">
        <f t="shared" si="2"/>
        <v>10.6</v>
      </c>
      <c r="K28" s="141"/>
      <c r="M28" s="8"/>
      <c r="N28"/>
      <c r="O28" s="8"/>
      <c r="P28" s="8">
        <f t="shared" si="3"/>
        <v>24</v>
      </c>
      <c r="Q28" s="100">
        <f t="shared" si="4"/>
        <v>9.6</v>
      </c>
      <c r="S28" s="55">
        <f t="shared" si="5"/>
        <v>2.5</v>
      </c>
      <c r="T28" s="100">
        <f t="shared" si="6"/>
        <v>1</v>
      </c>
      <c r="U28" s="116"/>
      <c r="V28" s="120"/>
      <c r="W28" s="8"/>
      <c r="X28" s="1"/>
      <c r="Y28" s="72">
        <f>(S28+P28+W28)/E28</f>
        <v>10.6</v>
      </c>
      <c r="Z28" s="121"/>
    </row>
    <row r="29" spans="2:26" hidden="1" x14ac:dyDescent="0.35">
      <c r="B29" s="140"/>
      <c r="C29" s="24">
        <v>8.5</v>
      </c>
      <c r="D29" s="22"/>
      <c r="E29" s="75">
        <f t="shared" si="1"/>
        <v>0</v>
      </c>
      <c r="F29"/>
      <c r="G29" s="22">
        <v>0</v>
      </c>
      <c r="H29" s="8">
        <v>0</v>
      </c>
      <c r="J29" s="88" t="e">
        <f t="shared" si="2"/>
        <v>#DIV/0!</v>
      </c>
      <c r="K29" s="141"/>
      <c r="M29" s="8"/>
      <c r="N29"/>
      <c r="O29" s="8"/>
      <c r="P29" s="8">
        <f t="shared" si="3"/>
        <v>0</v>
      </c>
      <c r="Q29" s="100" t="e">
        <f t="shared" si="4"/>
        <v>#DIV/0!</v>
      </c>
      <c r="S29" s="55">
        <f t="shared" si="5"/>
        <v>0</v>
      </c>
      <c r="T29" s="100" t="e">
        <f t="shared" si="6"/>
        <v>#DIV/0!</v>
      </c>
      <c r="U29" s="116"/>
      <c r="V29" s="120"/>
      <c r="W29" s="8"/>
      <c r="X29" s="1"/>
      <c r="Y29" s="72" t="e">
        <f>(S29+P29+W29)/E29</f>
        <v>#DIV/0!</v>
      </c>
      <c r="Z29" s="121"/>
    </row>
    <row r="30" spans="2:26" hidden="1" x14ac:dyDescent="0.35">
      <c r="B30" s="140"/>
      <c r="C30" s="27">
        <v>8.75</v>
      </c>
      <c r="D30" s="22"/>
      <c r="E30" s="75">
        <f t="shared" si="1"/>
        <v>0</v>
      </c>
      <c r="F30"/>
      <c r="G30" s="22">
        <v>0</v>
      </c>
      <c r="H30" s="8">
        <v>0</v>
      </c>
      <c r="J30" s="88" t="e">
        <f t="shared" si="2"/>
        <v>#DIV/0!</v>
      </c>
      <c r="K30" s="141"/>
      <c r="M30" s="8"/>
      <c r="N30"/>
      <c r="O30" s="8"/>
      <c r="P30" s="8">
        <f t="shared" si="3"/>
        <v>0</v>
      </c>
      <c r="Q30" s="100" t="e">
        <f t="shared" si="4"/>
        <v>#DIV/0!</v>
      </c>
      <c r="S30" s="55">
        <f t="shared" si="5"/>
        <v>0</v>
      </c>
      <c r="T30" s="100" t="e">
        <f t="shared" si="6"/>
        <v>#DIV/0!</v>
      </c>
      <c r="U30" s="116"/>
      <c r="V30" s="120"/>
      <c r="W30" s="8"/>
      <c r="X30" s="1"/>
      <c r="Y30" s="72" t="e">
        <f>(S30+P30+W30)/E30</f>
        <v>#DIV/0!</v>
      </c>
      <c r="Z30" s="121"/>
    </row>
    <row r="31" spans="2:26" x14ac:dyDescent="0.35">
      <c r="B31" s="140"/>
      <c r="C31" s="21">
        <v>10.25</v>
      </c>
      <c r="D31" s="22">
        <v>10</v>
      </c>
      <c r="E31" s="75">
        <f t="shared" si="1"/>
        <v>1.6666666666666667</v>
      </c>
      <c r="F31"/>
      <c r="G31" s="22">
        <v>135</v>
      </c>
      <c r="H31" s="8">
        <v>13</v>
      </c>
      <c r="J31" s="88">
        <f t="shared" si="2"/>
        <v>88.8</v>
      </c>
      <c r="K31" s="141"/>
      <c r="M31" s="8"/>
      <c r="N31"/>
      <c r="O31" s="8"/>
      <c r="P31" s="8">
        <f t="shared" si="3"/>
        <v>13</v>
      </c>
      <c r="Q31" s="100">
        <f t="shared" si="4"/>
        <v>7.8</v>
      </c>
      <c r="S31" s="55">
        <f t="shared" si="5"/>
        <v>135</v>
      </c>
      <c r="T31" s="100">
        <f t="shared" si="6"/>
        <v>81</v>
      </c>
      <c r="U31" s="116"/>
      <c r="V31" s="120"/>
      <c r="W31" s="8"/>
      <c r="X31" s="1"/>
      <c r="Y31" s="72">
        <f>(S31+P31+W31)/E31</f>
        <v>88.8</v>
      </c>
      <c r="Z31" s="121"/>
    </row>
    <row r="32" spans="2:26" ht="16" thickBot="1" x14ac:dyDescent="0.4">
      <c r="B32" s="142"/>
      <c r="C32" s="123"/>
      <c r="D32" s="123"/>
      <c r="E32" s="123"/>
      <c r="F32" s="123"/>
      <c r="G32" s="123"/>
      <c r="H32" s="123"/>
      <c r="I32" s="123"/>
      <c r="J32" s="123"/>
      <c r="K32" s="143"/>
      <c r="M32" s="146"/>
      <c r="N32"/>
      <c r="V32" s="122"/>
      <c r="W32" s="146"/>
      <c r="X32" s="146"/>
      <c r="Y32" s="146"/>
      <c r="Z32" s="124"/>
    </row>
    <row r="33" spans="13:13" ht="16" thickTop="1" x14ac:dyDescent="0.35">
      <c r="M33"/>
    </row>
    <row r="34" spans="13:13" hidden="1" x14ac:dyDescent="0.35"/>
  </sheetData>
  <mergeCells count="3">
    <mergeCell ref="O9:Q9"/>
    <mergeCell ref="S9:T9"/>
    <mergeCell ref="B7:Z7"/>
  </mergeCells>
  <conditionalFormatting sqref="J18:J22">
    <cfRule type="cellIs" dxfId="168" priority="25" operator="greaterThan">
      <formula>8</formula>
    </cfRule>
    <cfRule type="cellIs" dxfId="167" priority="26" operator="between">
      <formula>3</formula>
      <formula>6</formula>
    </cfRule>
    <cfRule type="cellIs" dxfId="166" priority="27" operator="lessThan">
      <formula>2.8</formula>
    </cfRule>
  </conditionalFormatting>
  <conditionalFormatting sqref="J26">
    <cfRule type="cellIs" dxfId="165" priority="22" operator="greaterThan">
      <formula>8</formula>
    </cfRule>
    <cfRule type="cellIs" dxfId="164" priority="23" operator="between">
      <formula>3</formula>
      <formula>6</formula>
    </cfRule>
    <cfRule type="cellIs" dxfId="163" priority="24" operator="lessThan">
      <formula>2.8</formula>
    </cfRule>
  </conditionalFormatting>
  <conditionalFormatting sqref="Q16:Q18 Q25:Q27">
    <cfRule type="cellIs" dxfId="162" priority="19" operator="greaterThan">
      <formula>8</formula>
    </cfRule>
    <cfRule type="cellIs" dxfId="161" priority="20" operator="between">
      <formula>3</formula>
      <formula>6</formula>
    </cfRule>
    <cfRule type="cellIs" dxfId="160" priority="21" operator="lessThan">
      <formula>2.8</formula>
    </cfRule>
  </conditionalFormatting>
  <conditionalFormatting sqref="T16:T18 T25:T27">
    <cfRule type="cellIs" dxfId="159" priority="1" operator="greaterThan">
      <formula>8</formula>
    </cfRule>
    <cfRule type="cellIs" dxfId="158" priority="2" operator="between">
      <formula>3</formula>
      <formula>6</formula>
    </cfRule>
    <cfRule type="cellIs" dxfId="157" priority="3" operator="lessThan">
      <formula>2.8</formula>
    </cfRule>
  </conditionalFormatting>
  <conditionalFormatting sqref="U27">
    <cfRule type="cellIs" dxfId="156" priority="10" operator="greaterThan">
      <formula>8</formula>
    </cfRule>
    <cfRule type="cellIs" dxfId="155" priority="11" operator="between">
      <formula>3</formula>
      <formula>6</formula>
    </cfRule>
    <cfRule type="cellIs" dxfId="154" priority="12" operator="lessThan">
      <formula>2.8</formula>
    </cfRule>
  </conditionalFormatting>
  <conditionalFormatting sqref="Y11:Y31">
    <cfRule type="cellIs" dxfId="153" priority="31" operator="greaterThan">
      <formula>8</formula>
    </cfRule>
    <cfRule type="cellIs" dxfId="152" priority="32" operator="between">
      <formula>3</formula>
      <formula>6</formula>
    </cfRule>
    <cfRule type="cellIs" dxfId="151" priority="33" operator="lessThan">
      <formula>2.8</formula>
    </cfRule>
  </conditionalFormatting>
  <pageMargins left="0.7" right="0.7" top="0.12" bottom="0.75" header="0.59" footer="0.3"/>
  <pageSetup paperSize="9" scale="58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5F4C-B01C-431E-A202-AB39E6140FAF}">
  <sheetPr>
    <tabColor rgb="FF66FF99"/>
    <pageSetUpPr fitToPage="1"/>
  </sheetPr>
  <dimension ref="A1:X34"/>
  <sheetViews>
    <sheetView topLeftCell="A19" zoomScale="55" zoomScaleNormal="55" workbookViewId="0">
      <selection activeCell="O15" sqref="O15"/>
    </sheetView>
  </sheetViews>
  <sheetFormatPr baseColWidth="10" defaultRowHeight="14.5" x14ac:dyDescent="0.35"/>
  <cols>
    <col min="2" max="2" width="11.453125" customWidth="1"/>
    <col min="3" max="3" width="10.08984375" customWidth="1"/>
    <col min="4" max="4" width="11.453125" customWidth="1"/>
    <col min="5" max="5" width="4.90625" customWidth="1"/>
    <col min="6" max="6" width="10.1796875" customWidth="1"/>
    <col min="8" max="8" width="4.1796875" customWidth="1"/>
    <col min="10" max="10" width="4.6328125" customWidth="1"/>
    <col min="11" max="11" width="3.81640625" customWidth="1"/>
    <col min="12" max="12" width="9.90625" customWidth="1"/>
    <col min="13" max="13" width="8.1796875" customWidth="1"/>
    <col min="14" max="14" width="13.6328125" customWidth="1"/>
    <col min="15" max="15" width="10.90625" customWidth="1"/>
    <col min="16" max="16" width="13.54296875" customWidth="1"/>
    <col min="17" max="17" width="6.453125" customWidth="1"/>
    <col min="18" max="18" width="10.90625" customWidth="1"/>
    <col min="19" max="19" width="12.08984375" customWidth="1"/>
    <col min="20" max="20" width="5.81640625" customWidth="1"/>
    <col min="21" max="21" width="3.08984375" customWidth="1"/>
    <col min="22" max="22" width="10.90625" customWidth="1"/>
    <col min="23" max="23" width="4.453125" customWidth="1"/>
    <col min="24" max="24" width="13.7265625" customWidth="1"/>
  </cols>
  <sheetData>
    <row r="1" spans="1:24" ht="15" thickBot="1" x14ac:dyDescent="0.4"/>
    <row r="2" spans="1:24" ht="15" thickBot="1" x14ac:dyDescent="0.4">
      <c r="B2" s="360" t="s">
        <v>119</v>
      </c>
      <c r="C2" s="360"/>
      <c r="D2" s="360"/>
      <c r="E2" s="360"/>
      <c r="F2" s="360"/>
      <c r="G2" s="360"/>
      <c r="H2" s="360"/>
      <c r="I2" s="360"/>
    </row>
    <row r="3" spans="1:24" ht="15" thickBot="1" x14ac:dyDescent="0.4">
      <c r="B3" s="360"/>
      <c r="C3" s="360"/>
      <c r="D3" s="360"/>
      <c r="E3" s="360"/>
      <c r="F3" s="360"/>
      <c r="G3" s="360"/>
      <c r="H3" s="360"/>
      <c r="I3" s="360"/>
    </row>
    <row r="4" spans="1:24" ht="15" thickBot="1" x14ac:dyDescent="0.4">
      <c r="B4" s="66"/>
      <c r="C4" s="66"/>
      <c r="D4" s="66"/>
      <c r="E4" s="66"/>
      <c r="F4" s="66"/>
      <c r="G4" s="66"/>
      <c r="H4" s="66"/>
      <c r="I4" s="66"/>
    </row>
    <row r="5" spans="1:24" ht="30.75" customHeight="1" thickBot="1" x14ac:dyDescent="0.4">
      <c r="B5" s="361" t="s">
        <v>120</v>
      </c>
      <c r="C5" s="361"/>
      <c r="D5" s="361"/>
      <c r="E5" s="361"/>
      <c r="F5" s="361"/>
      <c r="G5" s="361"/>
      <c r="H5" s="361"/>
      <c r="I5" s="361"/>
    </row>
    <row r="6" spans="1:24" ht="15" thickBot="1" x14ac:dyDescent="0.4"/>
    <row r="7" spans="1:24" ht="19.5" thickTop="1" thickBot="1" x14ac:dyDescent="0.4">
      <c r="A7" s="28"/>
      <c r="L7" s="1"/>
      <c r="N7" s="355" t="s">
        <v>65</v>
      </c>
      <c r="O7" s="356"/>
      <c r="P7" s="357"/>
      <c r="R7" s="358" t="s">
        <v>66</v>
      </c>
      <c r="S7" s="359"/>
      <c r="T7" s="1"/>
    </row>
    <row r="8" spans="1:24" ht="65" customHeight="1" thickTop="1" thickBot="1" x14ac:dyDescent="0.4">
      <c r="A8" s="28"/>
      <c r="B8" s="67" t="s">
        <v>14</v>
      </c>
      <c r="C8" s="98" t="s">
        <v>49</v>
      </c>
      <c r="D8" s="98" t="s">
        <v>53</v>
      </c>
      <c r="F8" s="99" t="s">
        <v>52</v>
      </c>
      <c r="G8" s="98" t="s">
        <v>44</v>
      </c>
      <c r="H8" s="1"/>
      <c r="I8" s="98" t="s">
        <v>57</v>
      </c>
      <c r="L8" s="131" t="s">
        <v>78</v>
      </c>
      <c r="M8" s="1"/>
      <c r="N8" s="128" t="s">
        <v>63</v>
      </c>
      <c r="O8" s="153" t="s">
        <v>64</v>
      </c>
      <c r="P8" s="157" t="s">
        <v>106</v>
      </c>
      <c r="Q8" s="1"/>
      <c r="R8" s="155" t="s">
        <v>58</v>
      </c>
      <c r="S8" s="156" t="s">
        <v>67</v>
      </c>
      <c r="U8" s="1"/>
      <c r="V8" s="7" t="s">
        <v>59</v>
      </c>
      <c r="X8" s="158" t="s">
        <v>105</v>
      </c>
    </row>
    <row r="9" spans="1:24" ht="16" thickTop="1" x14ac:dyDescent="0.35">
      <c r="A9" s="28"/>
      <c r="B9" s="32">
        <v>2</v>
      </c>
      <c r="C9" s="13" t="s">
        <v>77</v>
      </c>
      <c r="D9" s="13" t="s">
        <v>77</v>
      </c>
      <c r="F9" s="292">
        <v>8</v>
      </c>
      <c r="G9" s="291">
        <v>7</v>
      </c>
      <c r="H9" s="1"/>
      <c r="I9" s="72" t="s">
        <v>73</v>
      </c>
      <c r="L9" s="8"/>
      <c r="N9" s="8"/>
      <c r="O9" s="23">
        <f>G9+N9</f>
        <v>7</v>
      </c>
      <c r="P9" s="72" t="s">
        <v>73</v>
      </c>
      <c r="Q9" s="1"/>
      <c r="R9" s="55">
        <f>F9+L9-N9</f>
        <v>8</v>
      </c>
      <c r="S9" s="72" t="s">
        <v>73</v>
      </c>
      <c r="U9" s="1"/>
      <c r="V9" s="8"/>
      <c r="W9" s="1"/>
      <c r="X9" s="72" t="s">
        <v>73</v>
      </c>
    </row>
    <row r="10" spans="1:24" ht="15.5" x14ac:dyDescent="0.35">
      <c r="A10" s="28"/>
      <c r="B10" s="32">
        <v>3</v>
      </c>
      <c r="C10" s="13" t="s">
        <v>77</v>
      </c>
      <c r="D10" s="13" t="s">
        <v>77</v>
      </c>
      <c r="F10" s="197">
        <v>10</v>
      </c>
      <c r="G10" s="8">
        <v>10</v>
      </c>
      <c r="H10" s="1"/>
      <c r="I10" s="72" t="s">
        <v>73</v>
      </c>
      <c r="L10" s="8"/>
      <c r="N10" s="8"/>
      <c r="O10" s="23">
        <f>G10+N10</f>
        <v>10</v>
      </c>
      <c r="P10" s="72" t="s">
        <v>73</v>
      </c>
      <c r="Q10" s="1"/>
      <c r="R10" s="55">
        <f>F10+L10-N10</f>
        <v>10</v>
      </c>
      <c r="S10" s="72" t="s">
        <v>73</v>
      </c>
      <c r="U10" s="1"/>
      <c r="V10" s="8"/>
      <c r="W10" s="1"/>
      <c r="X10" s="72" t="s">
        <v>73</v>
      </c>
    </row>
    <row r="11" spans="1:24" ht="15.5" x14ac:dyDescent="0.35">
      <c r="A11" s="28"/>
      <c r="B11" s="32">
        <v>4</v>
      </c>
      <c r="C11" s="13" t="s">
        <v>77</v>
      </c>
      <c r="D11" s="13" t="s">
        <v>77</v>
      </c>
      <c r="F11" s="33">
        <v>15</v>
      </c>
      <c r="G11" s="8">
        <v>15</v>
      </c>
      <c r="H11" s="1"/>
      <c r="I11" s="72" t="s">
        <v>73</v>
      </c>
      <c r="L11" s="8"/>
      <c r="N11" s="8"/>
      <c r="O11" s="23">
        <f>G11+N11</f>
        <v>15</v>
      </c>
      <c r="P11" s="72" t="s">
        <v>73</v>
      </c>
      <c r="Q11" s="1"/>
      <c r="R11" s="55">
        <f>F11+L11-N11</f>
        <v>15</v>
      </c>
      <c r="S11" s="72" t="s">
        <v>73</v>
      </c>
      <c r="U11" s="1"/>
      <c r="V11" s="8"/>
      <c r="W11" s="26"/>
      <c r="X11" s="72" t="s">
        <v>73</v>
      </c>
    </row>
    <row r="12" spans="1:24" ht="15.5" x14ac:dyDescent="0.35">
      <c r="A12" s="28"/>
      <c r="B12" s="32">
        <v>5.25</v>
      </c>
      <c r="C12" s="13" t="s">
        <v>77</v>
      </c>
      <c r="D12" s="13" t="s">
        <v>77</v>
      </c>
      <c r="F12" s="33">
        <v>15</v>
      </c>
      <c r="G12" s="8">
        <v>5</v>
      </c>
      <c r="H12" s="1"/>
      <c r="I12" s="72" t="s">
        <v>73</v>
      </c>
      <c r="L12" s="8"/>
      <c r="N12" s="8"/>
      <c r="O12" s="23">
        <f>G12+N12</f>
        <v>5</v>
      </c>
      <c r="P12" s="72" t="s">
        <v>73</v>
      </c>
      <c r="Q12" s="1"/>
      <c r="R12" s="55">
        <f>F12+L12-N12</f>
        <v>15</v>
      </c>
      <c r="S12" s="72" t="s">
        <v>73</v>
      </c>
      <c r="U12" s="1"/>
      <c r="V12" s="8"/>
      <c r="W12" s="26"/>
      <c r="X12" s="72" t="s">
        <v>73</v>
      </c>
    </row>
    <row r="13" spans="1:24" ht="15.5" x14ac:dyDescent="0.35">
      <c r="A13" s="28"/>
      <c r="B13" s="32">
        <v>6.25</v>
      </c>
      <c r="C13" s="13" t="s">
        <v>77</v>
      </c>
      <c r="D13" s="13" t="s">
        <v>77</v>
      </c>
      <c r="F13" s="33">
        <v>15</v>
      </c>
      <c r="G13" s="8">
        <v>5</v>
      </c>
      <c r="H13" s="1"/>
      <c r="I13" s="72" t="s">
        <v>73</v>
      </c>
      <c r="L13" s="8"/>
      <c r="N13" s="8"/>
      <c r="O13" s="23">
        <f>G13+N13</f>
        <v>5</v>
      </c>
      <c r="P13" s="72" t="s">
        <v>73</v>
      </c>
      <c r="Q13" s="1"/>
      <c r="R13" s="55">
        <f>F13+L13-N13</f>
        <v>15</v>
      </c>
      <c r="S13" s="72" t="s">
        <v>73</v>
      </c>
      <c r="U13" s="1"/>
      <c r="V13" s="8"/>
      <c r="W13" s="26"/>
      <c r="X13" s="72" t="s">
        <v>73</v>
      </c>
    </row>
    <row r="14" spans="1:24" ht="15.5" x14ac:dyDescent="0.35">
      <c r="A14" s="28"/>
      <c r="B14" s="1"/>
      <c r="C14" s="1"/>
      <c r="D14" s="1"/>
      <c r="E14" s="1"/>
      <c r="F14" s="1"/>
      <c r="G14" s="1"/>
      <c r="H14" s="1"/>
      <c r="I14" s="1"/>
      <c r="J14" s="1"/>
    </row>
    <row r="15" spans="1:24" ht="16" thickBot="1" x14ac:dyDescent="0.4">
      <c r="A15" s="28"/>
      <c r="B15" s="1"/>
      <c r="C15" s="1"/>
      <c r="D15" s="1"/>
      <c r="E15" s="1"/>
      <c r="F15" s="1"/>
      <c r="G15" s="1"/>
      <c r="H15" s="1"/>
      <c r="I15" s="1"/>
      <c r="J15" s="1"/>
    </row>
    <row r="16" spans="1:24" ht="29" customHeight="1" thickBot="1" x14ac:dyDescent="0.4">
      <c r="B16" s="362" t="s">
        <v>121</v>
      </c>
      <c r="C16" s="363"/>
      <c r="D16" s="363"/>
      <c r="E16" s="363"/>
      <c r="F16" s="363"/>
      <c r="G16" s="363"/>
      <c r="H16" s="363"/>
      <c r="I16" s="363"/>
      <c r="J16" s="364"/>
    </row>
    <row r="17" spans="2:24" ht="19" customHeight="1" thickTop="1" thickBot="1" x14ac:dyDescent="0.4">
      <c r="B17" s="299"/>
      <c r="C17" s="299"/>
      <c r="D17" s="299"/>
      <c r="E17" s="299"/>
      <c r="F17" s="299"/>
      <c r="L17" s="1"/>
      <c r="N17" s="355" t="s">
        <v>65</v>
      </c>
      <c r="O17" s="356"/>
      <c r="P17" s="357"/>
      <c r="R17" s="358" t="s">
        <v>66</v>
      </c>
      <c r="S17" s="359"/>
      <c r="T17" s="1"/>
    </row>
    <row r="18" spans="2:24" ht="71" customHeight="1" thickTop="1" thickBot="1" x14ac:dyDescent="0.4">
      <c r="B18" s="159" t="s">
        <v>76</v>
      </c>
      <c r="C18" s="44" t="s">
        <v>49</v>
      </c>
      <c r="D18" s="98" t="s">
        <v>53</v>
      </c>
      <c r="F18" s="300" t="s">
        <v>52</v>
      </c>
      <c r="G18" s="98" t="s">
        <v>44</v>
      </c>
      <c r="I18" s="98" t="s">
        <v>57</v>
      </c>
      <c r="L18" s="131" t="s">
        <v>78</v>
      </c>
      <c r="M18" s="1"/>
      <c r="N18" s="128" t="s">
        <v>63</v>
      </c>
      <c r="O18" s="153" t="s">
        <v>64</v>
      </c>
      <c r="P18" s="157" t="s">
        <v>106</v>
      </c>
      <c r="Q18" s="1"/>
      <c r="R18" s="155" t="s">
        <v>58</v>
      </c>
      <c r="S18" s="156" t="s">
        <v>67</v>
      </c>
      <c r="U18" s="1"/>
      <c r="V18" s="7" t="s">
        <v>59</v>
      </c>
      <c r="X18" s="158" t="s">
        <v>105</v>
      </c>
    </row>
    <row r="19" spans="2:24" ht="16" thickTop="1" x14ac:dyDescent="0.35">
      <c r="B19" s="32">
        <v>2</v>
      </c>
      <c r="C19" s="13" t="s">
        <v>77</v>
      </c>
      <c r="D19" s="13" t="s">
        <v>77</v>
      </c>
      <c r="E19" s="115"/>
      <c r="F19" s="33">
        <v>5</v>
      </c>
      <c r="G19" s="8">
        <v>5</v>
      </c>
      <c r="I19" s="75" t="s">
        <v>73</v>
      </c>
      <c r="L19" s="89"/>
      <c r="N19" s="151"/>
      <c r="O19" s="23">
        <f>G19+N19</f>
        <v>5</v>
      </c>
      <c r="P19" s="75" t="s">
        <v>73</v>
      </c>
      <c r="Q19" s="1"/>
      <c r="R19" s="55">
        <f>F19+L19-N19</f>
        <v>5</v>
      </c>
      <c r="S19" s="75" t="s">
        <v>73</v>
      </c>
      <c r="U19" s="1"/>
      <c r="V19" s="89"/>
      <c r="W19" s="1"/>
      <c r="X19" s="75" t="s">
        <v>73</v>
      </c>
    </row>
    <row r="20" spans="2:24" ht="15.5" x14ac:dyDescent="0.35">
      <c r="B20" s="32">
        <v>3</v>
      </c>
      <c r="C20" s="13" t="s">
        <v>77</v>
      </c>
      <c r="D20" s="13" t="s">
        <v>77</v>
      </c>
      <c r="E20" s="43"/>
      <c r="F20" s="33">
        <v>8</v>
      </c>
      <c r="G20" s="8">
        <v>7</v>
      </c>
      <c r="I20" s="75" t="s">
        <v>73</v>
      </c>
      <c r="L20" s="89"/>
      <c r="N20" s="151"/>
      <c r="O20" s="23">
        <f>G20+N20</f>
        <v>7</v>
      </c>
      <c r="P20" s="75" t="s">
        <v>73</v>
      </c>
      <c r="Q20" s="1"/>
      <c r="R20" s="55">
        <f>F20+L20-N20</f>
        <v>8</v>
      </c>
      <c r="S20" s="75" t="s">
        <v>73</v>
      </c>
      <c r="U20" s="1"/>
      <c r="V20" s="89"/>
      <c r="W20" s="1"/>
      <c r="X20" s="75" t="s">
        <v>73</v>
      </c>
    </row>
    <row r="21" spans="2:24" ht="15.5" x14ac:dyDescent="0.35">
      <c r="B21" s="32">
        <v>4</v>
      </c>
      <c r="C21" s="13" t="s">
        <v>77</v>
      </c>
      <c r="D21" s="13" t="s">
        <v>77</v>
      </c>
      <c r="E21" s="43"/>
      <c r="F21" s="33">
        <v>20</v>
      </c>
      <c r="G21" s="8">
        <v>10</v>
      </c>
      <c r="I21" s="75" t="s">
        <v>73</v>
      </c>
      <c r="L21" s="89"/>
      <c r="N21" s="151"/>
      <c r="O21" s="23">
        <f>G21+N21</f>
        <v>10</v>
      </c>
      <c r="P21" s="75" t="s">
        <v>73</v>
      </c>
      <c r="Q21" s="1"/>
      <c r="R21" s="55">
        <f>F21+L21-N21</f>
        <v>20</v>
      </c>
      <c r="S21" s="75" t="s">
        <v>73</v>
      </c>
      <c r="U21" s="1"/>
      <c r="V21" s="89"/>
      <c r="W21" s="1"/>
      <c r="X21" s="75" t="s">
        <v>73</v>
      </c>
    </row>
    <row r="22" spans="2:24" ht="15.5" x14ac:dyDescent="0.35">
      <c r="B22" s="32">
        <v>5</v>
      </c>
      <c r="C22" s="13" t="s">
        <v>77</v>
      </c>
      <c r="D22" s="13" t="s">
        <v>77</v>
      </c>
      <c r="E22" s="115"/>
      <c r="F22" s="33">
        <v>15</v>
      </c>
      <c r="G22" s="8">
        <v>10</v>
      </c>
      <c r="I22" s="75" t="s">
        <v>73</v>
      </c>
      <c r="L22" s="89"/>
      <c r="N22" s="151"/>
      <c r="O22" s="23">
        <f>G22+N22</f>
        <v>10</v>
      </c>
      <c r="P22" s="75" t="s">
        <v>73</v>
      </c>
      <c r="Q22" s="1"/>
      <c r="R22" s="55">
        <f>F22+L22-N22</f>
        <v>15</v>
      </c>
      <c r="S22" s="75" t="s">
        <v>73</v>
      </c>
      <c r="U22" s="1"/>
      <c r="V22" s="89"/>
      <c r="W22" s="1"/>
      <c r="X22" s="75" t="s">
        <v>73</v>
      </c>
    </row>
    <row r="23" spans="2:24" ht="15.5" x14ac:dyDescent="0.35">
      <c r="B23" s="32">
        <v>6</v>
      </c>
      <c r="C23" s="13" t="s">
        <v>77</v>
      </c>
      <c r="D23" s="13" t="s">
        <v>77</v>
      </c>
      <c r="E23" s="43"/>
      <c r="F23" s="33">
        <v>15</v>
      </c>
      <c r="G23" s="8">
        <v>5</v>
      </c>
      <c r="I23" s="75" t="s">
        <v>73</v>
      </c>
      <c r="L23" s="89"/>
      <c r="N23" s="151"/>
      <c r="O23" s="23">
        <f>G23+N23</f>
        <v>5</v>
      </c>
      <c r="P23" s="75" t="s">
        <v>73</v>
      </c>
      <c r="Q23" s="1"/>
      <c r="R23" s="55">
        <f>F23+L23-N23</f>
        <v>15</v>
      </c>
      <c r="S23" s="75" t="s">
        <v>73</v>
      </c>
      <c r="U23" s="1"/>
      <c r="V23" s="89"/>
      <c r="W23" s="1"/>
      <c r="X23" s="75" t="s">
        <v>73</v>
      </c>
    </row>
    <row r="25" spans="2:24" ht="15" thickBot="1" x14ac:dyDescent="0.4">
      <c r="B25" s="66"/>
      <c r="C25" s="66"/>
      <c r="D25" s="66"/>
      <c r="E25" s="66"/>
      <c r="F25" s="66"/>
      <c r="G25" s="66"/>
      <c r="H25" s="66"/>
      <c r="I25" s="66"/>
    </row>
    <row r="26" spans="2:24" ht="31.5" customHeight="1" thickBot="1" x14ac:dyDescent="0.4">
      <c r="B26" s="354" t="s">
        <v>123</v>
      </c>
      <c r="C26" s="354"/>
      <c r="D26" s="354"/>
      <c r="E26" s="354"/>
      <c r="F26" s="354"/>
      <c r="G26" s="354"/>
      <c r="H26" s="354"/>
      <c r="I26" s="354"/>
    </row>
    <row r="27" spans="2:24" ht="15" thickBot="1" x14ac:dyDescent="0.4"/>
    <row r="28" spans="2:24" ht="19.5" thickTop="1" thickBot="1" x14ac:dyDescent="0.4">
      <c r="L28" s="1"/>
      <c r="N28" s="355" t="s">
        <v>65</v>
      </c>
      <c r="O28" s="356"/>
      <c r="P28" s="357"/>
      <c r="R28" s="358" t="s">
        <v>66</v>
      </c>
      <c r="S28" s="359"/>
      <c r="T28" s="1"/>
    </row>
    <row r="29" spans="2:24" ht="78.5" thickTop="1" thickBot="1" x14ac:dyDescent="0.4">
      <c r="B29" s="67" t="s">
        <v>14</v>
      </c>
      <c r="C29" s="98" t="s">
        <v>49</v>
      </c>
      <c r="D29" s="98" t="s">
        <v>53</v>
      </c>
      <c r="F29" s="99" t="s">
        <v>52</v>
      </c>
      <c r="G29" s="98" t="s">
        <v>44</v>
      </c>
      <c r="H29" s="1"/>
      <c r="I29" s="98" t="s">
        <v>57</v>
      </c>
      <c r="L29" s="131" t="s">
        <v>78</v>
      </c>
      <c r="M29" s="1"/>
      <c r="N29" s="128" t="s">
        <v>63</v>
      </c>
      <c r="O29" s="153" t="s">
        <v>64</v>
      </c>
      <c r="P29" s="157" t="s">
        <v>106</v>
      </c>
      <c r="Q29" s="1"/>
      <c r="R29" s="155" t="s">
        <v>58</v>
      </c>
      <c r="S29" s="156" t="s">
        <v>67</v>
      </c>
      <c r="U29" s="1"/>
      <c r="V29" s="7" t="s">
        <v>59</v>
      </c>
      <c r="X29" s="158" t="s">
        <v>105</v>
      </c>
    </row>
    <row r="30" spans="2:24" ht="16" thickTop="1" x14ac:dyDescent="0.35">
      <c r="B30" s="339">
        <v>2</v>
      </c>
      <c r="C30" s="13" t="s">
        <v>77</v>
      </c>
      <c r="D30" s="13" t="s">
        <v>77</v>
      </c>
      <c r="F30" s="292">
        <v>3</v>
      </c>
      <c r="G30" s="291">
        <v>2</v>
      </c>
      <c r="H30" s="1"/>
      <c r="I30" s="75" t="s">
        <v>73</v>
      </c>
      <c r="L30" s="8"/>
      <c r="N30" s="8"/>
      <c r="O30" s="23">
        <f>G30+N30</f>
        <v>2</v>
      </c>
      <c r="P30" s="75" t="s">
        <v>73</v>
      </c>
      <c r="Q30" s="1"/>
      <c r="R30" s="55">
        <f>F30+L30-N30</f>
        <v>3</v>
      </c>
      <c r="S30" s="75" t="s">
        <v>73</v>
      </c>
      <c r="U30" s="1"/>
      <c r="V30" s="8"/>
      <c r="W30" s="1"/>
      <c r="X30" s="75" t="s">
        <v>73</v>
      </c>
    </row>
    <row r="31" spans="2:24" ht="15.5" x14ac:dyDescent="0.35">
      <c r="B31" s="339">
        <v>3</v>
      </c>
      <c r="C31" s="13" t="s">
        <v>77</v>
      </c>
      <c r="D31" s="13" t="s">
        <v>77</v>
      </c>
      <c r="F31" s="197">
        <v>3</v>
      </c>
      <c r="G31" s="8">
        <v>2</v>
      </c>
      <c r="H31" s="1"/>
      <c r="I31" s="75" t="s">
        <v>73</v>
      </c>
      <c r="L31" s="8"/>
      <c r="N31" s="8"/>
      <c r="O31" s="23">
        <f>G31+N31</f>
        <v>2</v>
      </c>
      <c r="P31" s="75" t="s">
        <v>73</v>
      </c>
      <c r="Q31" s="1"/>
      <c r="R31" s="55">
        <f>F31+L31-N31</f>
        <v>3</v>
      </c>
      <c r="S31" s="75" t="s">
        <v>73</v>
      </c>
      <c r="U31" s="1"/>
      <c r="V31" s="8"/>
      <c r="W31" s="1"/>
      <c r="X31" s="75" t="s">
        <v>73</v>
      </c>
    </row>
    <row r="32" spans="2:24" ht="15.5" x14ac:dyDescent="0.35">
      <c r="B32" s="339">
        <v>4</v>
      </c>
      <c r="C32" s="13" t="s">
        <v>77</v>
      </c>
      <c r="D32" s="13" t="s">
        <v>77</v>
      </c>
      <c r="F32" s="33">
        <v>5</v>
      </c>
      <c r="G32" s="8">
        <v>5</v>
      </c>
      <c r="H32" s="1"/>
      <c r="I32" s="75" t="s">
        <v>73</v>
      </c>
      <c r="L32" s="8"/>
      <c r="N32" s="8"/>
      <c r="O32" s="23">
        <f>G32+N32</f>
        <v>5</v>
      </c>
      <c r="P32" s="75" t="s">
        <v>73</v>
      </c>
      <c r="Q32" s="1"/>
      <c r="R32" s="55">
        <f>F32+L32-N32</f>
        <v>5</v>
      </c>
      <c r="S32" s="75" t="s">
        <v>73</v>
      </c>
      <c r="U32" s="1"/>
      <c r="V32" s="8"/>
      <c r="W32" s="26"/>
      <c r="X32" s="75" t="s">
        <v>73</v>
      </c>
    </row>
    <row r="33" spans="2:24" ht="15.5" x14ac:dyDescent="0.35">
      <c r="B33" s="339">
        <v>5</v>
      </c>
      <c r="C33" s="13" t="s">
        <v>77</v>
      </c>
      <c r="D33" s="13" t="s">
        <v>77</v>
      </c>
      <c r="F33" s="33">
        <v>3</v>
      </c>
      <c r="G33" s="8">
        <v>2</v>
      </c>
      <c r="H33" s="1"/>
      <c r="I33" s="75" t="s">
        <v>73</v>
      </c>
      <c r="L33" s="8"/>
      <c r="N33" s="8"/>
      <c r="O33" s="23">
        <f>G33+N33</f>
        <v>2</v>
      </c>
      <c r="P33" s="75" t="s">
        <v>73</v>
      </c>
      <c r="Q33" s="1"/>
      <c r="R33" s="55">
        <f>F33+L33-N33</f>
        <v>3</v>
      </c>
      <c r="S33" s="75" t="s">
        <v>73</v>
      </c>
      <c r="U33" s="1"/>
      <c r="V33" s="8"/>
      <c r="W33" s="26"/>
      <c r="X33" s="75" t="s">
        <v>73</v>
      </c>
    </row>
    <row r="34" spans="2:24" ht="15.5" x14ac:dyDescent="0.35">
      <c r="B34" s="339">
        <v>6</v>
      </c>
      <c r="C34" s="13" t="s">
        <v>77</v>
      </c>
      <c r="D34" s="13" t="s">
        <v>77</v>
      </c>
      <c r="F34" s="33">
        <v>6</v>
      </c>
      <c r="G34" s="8">
        <v>4</v>
      </c>
      <c r="H34" s="1"/>
      <c r="I34" s="75" t="s">
        <v>73</v>
      </c>
      <c r="L34" s="8"/>
      <c r="N34" s="8"/>
      <c r="O34" s="23">
        <f>G34+N34</f>
        <v>4</v>
      </c>
      <c r="P34" s="75" t="s">
        <v>73</v>
      </c>
      <c r="Q34" s="1"/>
      <c r="R34" s="55">
        <f>F34+L34-N34</f>
        <v>6</v>
      </c>
      <c r="S34" s="75" t="s">
        <v>73</v>
      </c>
      <c r="U34" s="1"/>
      <c r="V34" s="8"/>
      <c r="W34" s="26"/>
      <c r="X34" s="75" t="s">
        <v>73</v>
      </c>
    </row>
  </sheetData>
  <mergeCells count="10">
    <mergeCell ref="B26:I26"/>
    <mergeCell ref="N28:P28"/>
    <mergeCell ref="R28:S28"/>
    <mergeCell ref="B2:I3"/>
    <mergeCell ref="B5:I5"/>
    <mergeCell ref="N7:P7"/>
    <mergeCell ref="R7:S7"/>
    <mergeCell ref="B16:J16"/>
    <mergeCell ref="N17:P17"/>
    <mergeCell ref="R17:S17"/>
  </mergeCells>
  <conditionalFormatting sqref="I9:I13">
    <cfRule type="cellIs" dxfId="150" priority="16" operator="lessThan">
      <formula>2</formula>
    </cfRule>
  </conditionalFormatting>
  <conditionalFormatting sqref="P9:P13 S9:S13 X9:X13">
    <cfRule type="cellIs" dxfId="149" priority="5" operator="lessThan">
      <formula>2</formula>
    </cfRule>
  </conditionalFormatting>
  <pageMargins left="0.7" right="0.7" top="0.75" bottom="0.75" header="0.3" footer="0.3"/>
  <pageSetup paperSize="9" scale="4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39D4-2EC6-4E30-853C-144B834C034C}">
  <sheetPr>
    <tabColor rgb="FFFFCC00"/>
    <pageSetUpPr fitToPage="1"/>
  </sheetPr>
  <dimension ref="A1:U47"/>
  <sheetViews>
    <sheetView zoomScale="55" zoomScaleNormal="55" workbookViewId="0">
      <selection activeCell="J6" sqref="J6:L6"/>
    </sheetView>
  </sheetViews>
  <sheetFormatPr baseColWidth="10" defaultRowHeight="14.5" x14ac:dyDescent="0.35"/>
  <cols>
    <col min="2" max="2" width="15" bestFit="1" customWidth="1"/>
    <col min="3" max="3" width="14" customWidth="1"/>
    <col min="4" max="4" width="13.08984375" customWidth="1"/>
    <col min="5" max="5" width="10.26953125" customWidth="1"/>
    <col min="6" max="6" width="10.90625" customWidth="1"/>
    <col min="7" max="7" width="6.1796875" customWidth="1"/>
    <col min="8" max="8" width="13.1796875" customWidth="1"/>
    <col min="9" max="9" width="5.81640625" customWidth="1"/>
    <col min="10" max="10" width="10.90625" customWidth="1"/>
    <col min="11" max="11" width="6" customWidth="1"/>
    <col min="12" max="12" width="17" customWidth="1"/>
    <col min="13" max="14" width="10.90625" customWidth="1"/>
    <col min="15" max="15" width="5.81640625" customWidth="1"/>
    <col min="16" max="17" width="10.90625" customWidth="1"/>
    <col min="18" max="18" width="7.6328125" customWidth="1"/>
    <col min="19" max="19" width="10.453125" customWidth="1"/>
    <col min="20" max="20" width="5.6328125" customWidth="1"/>
    <col min="21" max="21" width="13.1796875" bestFit="1" customWidth="1"/>
    <col min="24" max="26" width="14" bestFit="1" customWidth="1"/>
  </cols>
  <sheetData>
    <row r="1" spans="1:21" ht="15" thickBot="1" x14ac:dyDescent="0.4"/>
    <row r="2" spans="1:21" ht="30" customHeight="1" thickBot="1" x14ac:dyDescent="0.4">
      <c r="B2" s="368" t="s">
        <v>117</v>
      </c>
      <c r="C2" s="369"/>
      <c r="D2" s="369"/>
      <c r="E2" s="369"/>
      <c r="F2" s="369"/>
      <c r="G2" s="369"/>
      <c r="H2" s="369"/>
      <c r="I2" s="370"/>
    </row>
    <row r="3" spans="1:21" ht="15" thickBot="1" x14ac:dyDescent="0.4"/>
    <row r="4" spans="1:21" ht="19.5" thickTop="1" thickBot="1" x14ac:dyDescent="0.4">
      <c r="B4" s="365" t="s">
        <v>47</v>
      </c>
      <c r="C4" s="366"/>
      <c r="D4" s="366"/>
      <c r="E4" s="366"/>
      <c r="F4" s="367"/>
      <c r="G4" s="62"/>
      <c r="H4" s="62"/>
      <c r="J4" s="1"/>
      <c r="K4" s="1"/>
      <c r="L4" s="147" t="s">
        <v>65</v>
      </c>
      <c r="M4" s="147"/>
      <c r="N4" s="147"/>
      <c r="O4" s="1"/>
      <c r="P4" s="147" t="s">
        <v>66</v>
      </c>
      <c r="Q4" s="147"/>
    </row>
    <row r="5" spans="1:21" ht="83" customHeight="1" thickTop="1" thickBot="1" x14ac:dyDescent="0.4">
      <c r="B5" s="56" t="s">
        <v>35</v>
      </c>
      <c r="C5" s="44" t="s">
        <v>49</v>
      </c>
      <c r="D5" s="44" t="s">
        <v>53</v>
      </c>
      <c r="E5" s="85" t="s">
        <v>52</v>
      </c>
      <c r="F5" s="44" t="s">
        <v>44</v>
      </c>
      <c r="G5" s="1"/>
      <c r="H5" s="87" t="s">
        <v>57</v>
      </c>
      <c r="J5" s="131" t="s">
        <v>78</v>
      </c>
      <c r="L5" s="128" t="s">
        <v>63</v>
      </c>
      <c r="M5" s="129" t="s">
        <v>64</v>
      </c>
      <c r="N5" s="130" t="s">
        <v>106</v>
      </c>
      <c r="O5" s="1"/>
      <c r="P5" s="129" t="s">
        <v>58</v>
      </c>
      <c r="Q5" s="134" t="s">
        <v>67</v>
      </c>
      <c r="S5" s="7" t="s">
        <v>59</v>
      </c>
      <c r="T5" s="1"/>
      <c r="U5" s="135" t="s">
        <v>107</v>
      </c>
    </row>
    <row r="6" spans="1:21" s="319" customFormat="1" ht="29" customHeight="1" x14ac:dyDescent="0.5">
      <c r="B6" s="320">
        <v>2</v>
      </c>
      <c r="C6" s="13" t="s">
        <v>77</v>
      </c>
      <c r="D6" s="13" t="s">
        <v>77</v>
      </c>
      <c r="E6" s="322">
        <v>4</v>
      </c>
      <c r="F6" s="322">
        <v>2</v>
      </c>
      <c r="H6" s="321" t="s">
        <v>73</v>
      </c>
      <c r="J6" s="323"/>
      <c r="L6" s="324"/>
      <c r="M6" s="324">
        <f>F6+L6</f>
        <v>2</v>
      </c>
      <c r="N6" s="321" t="s">
        <v>73</v>
      </c>
      <c r="O6" s="325"/>
      <c r="P6" s="326">
        <f>E6+J6-L6</f>
        <v>4</v>
      </c>
      <c r="Q6" s="321" t="s">
        <v>73</v>
      </c>
      <c r="S6" s="324"/>
      <c r="T6" s="325"/>
      <c r="U6" s="321" t="s">
        <v>73</v>
      </c>
    </row>
    <row r="7" spans="1:21" ht="17.5" customHeight="1" x14ac:dyDescent="0.35"/>
    <row r="8" spans="1:21" ht="15" thickBot="1" x14ac:dyDescent="0.4"/>
    <row r="9" spans="1:21" ht="31.5" customHeight="1" thickBot="1" x14ac:dyDescent="0.4">
      <c r="A9" s="28"/>
      <c r="B9" s="371" t="s">
        <v>118</v>
      </c>
      <c r="C9" s="372"/>
      <c r="D9" s="372"/>
      <c r="E9" s="372"/>
      <c r="F9" s="372"/>
      <c r="G9" s="372"/>
      <c r="H9" s="372"/>
      <c r="I9" s="372"/>
      <c r="J9" s="373"/>
    </row>
    <row r="10" spans="1:21" ht="15.75" hidden="1" customHeight="1" thickTop="1" thickBot="1" x14ac:dyDescent="0.4">
      <c r="A10" s="28"/>
      <c r="B10" s="374" t="s">
        <v>74</v>
      </c>
      <c r="C10" s="375"/>
      <c r="D10" s="375"/>
      <c r="E10" s="375"/>
      <c r="F10" s="376"/>
      <c r="G10" s="62"/>
      <c r="H10" s="62"/>
      <c r="J10" s="1"/>
      <c r="K10" s="1"/>
      <c r="L10" s="147" t="s">
        <v>65</v>
      </c>
      <c r="M10" s="147"/>
      <c r="N10" s="147"/>
      <c r="O10" s="1"/>
      <c r="P10" s="147" t="s">
        <v>66</v>
      </c>
      <c r="Q10" s="147"/>
    </row>
    <row r="11" spans="1:21" ht="15.75" hidden="1" customHeight="1" thickTop="1" thickBot="1" x14ac:dyDescent="0.4">
      <c r="A11" s="28"/>
      <c r="B11" s="56" t="s">
        <v>35</v>
      </c>
      <c r="C11" s="44" t="s">
        <v>49</v>
      </c>
      <c r="D11" s="44" t="s">
        <v>53</v>
      </c>
      <c r="E11" s="85" t="s">
        <v>52</v>
      </c>
      <c r="F11" s="44" t="s">
        <v>44</v>
      </c>
      <c r="G11" s="1"/>
      <c r="H11" s="87" t="s">
        <v>57</v>
      </c>
      <c r="J11" s="131" t="s">
        <v>61</v>
      </c>
      <c r="L11" s="128" t="s">
        <v>63</v>
      </c>
      <c r="M11" s="129" t="s">
        <v>64</v>
      </c>
      <c r="N11" s="130" t="s">
        <v>68</v>
      </c>
      <c r="O11" s="1"/>
      <c r="P11" s="129" t="s">
        <v>58</v>
      </c>
      <c r="Q11" s="134" t="s">
        <v>67</v>
      </c>
      <c r="S11" s="7" t="s">
        <v>59</v>
      </c>
      <c r="T11" s="1"/>
      <c r="U11" s="135" t="s">
        <v>60</v>
      </c>
    </row>
    <row r="12" spans="1:21" ht="15.5" hidden="1" customHeight="1" x14ac:dyDescent="0.35">
      <c r="B12" s="192">
        <v>4.25</v>
      </c>
      <c r="C12" s="33"/>
      <c r="D12" s="71"/>
      <c r="E12" s="10">
        <v>1130</v>
      </c>
      <c r="F12" s="75">
        <v>10</v>
      </c>
      <c r="G12" s="1"/>
      <c r="H12" s="72" t="e">
        <f>(E12+F12)/D12</f>
        <v>#DIV/0!</v>
      </c>
      <c r="J12" s="89"/>
      <c r="L12" s="127"/>
      <c r="M12" s="8">
        <f>F12+L12</f>
        <v>10</v>
      </c>
      <c r="N12" s="100" t="e">
        <f>M12/D12</f>
        <v>#DIV/0!</v>
      </c>
      <c r="O12" s="1"/>
      <c r="P12" s="55">
        <f>E12+J12-L12</f>
        <v>1130</v>
      </c>
      <c r="Q12" s="100" t="e">
        <f>(P12)/D12</f>
        <v>#DIV/0!</v>
      </c>
      <c r="S12" s="8"/>
      <c r="T12" s="1"/>
      <c r="U12" s="72" t="e">
        <f>(P12+M12+S12)/D12</f>
        <v>#DIV/0!</v>
      </c>
    </row>
    <row r="13" spans="1:21" ht="15.5" hidden="1" customHeight="1" x14ac:dyDescent="0.35">
      <c r="B13" s="192">
        <v>6.25</v>
      </c>
      <c r="C13" s="10">
        <v>78</v>
      </c>
      <c r="D13" s="75">
        <f>C13/6</f>
        <v>13</v>
      </c>
      <c r="E13" s="10">
        <v>840</v>
      </c>
      <c r="F13" s="10">
        <v>0.5</v>
      </c>
      <c r="G13" s="1"/>
      <c r="H13" s="72">
        <f>(E13+F13)/D13</f>
        <v>64.65384615384616</v>
      </c>
      <c r="J13" s="8"/>
      <c r="L13" s="8"/>
      <c r="M13" s="8">
        <f>F13+L13</f>
        <v>0.5</v>
      </c>
      <c r="N13" s="100">
        <f>M13/D13</f>
        <v>3.8461538461538464E-2</v>
      </c>
      <c r="O13" s="1"/>
      <c r="P13" s="55">
        <f>E13+J13-L13</f>
        <v>840</v>
      </c>
      <c r="Q13" s="100">
        <f>(P13)/D13</f>
        <v>64.615384615384613</v>
      </c>
      <c r="S13" s="8"/>
      <c r="T13" s="1"/>
      <c r="U13" s="72">
        <f>(P13+M13+S13)/D13</f>
        <v>64.65384615384616</v>
      </c>
    </row>
    <row r="14" spans="1:21" ht="15.5" hidden="1" customHeight="1" x14ac:dyDescent="0.35">
      <c r="B14" s="192">
        <v>8.25</v>
      </c>
      <c r="C14" s="23"/>
      <c r="D14" s="71"/>
      <c r="E14" s="10">
        <v>200</v>
      </c>
      <c r="F14" s="10">
        <v>46</v>
      </c>
      <c r="G14" s="1"/>
      <c r="H14" s="72" t="e">
        <f>(E14+F14)/D14</f>
        <v>#DIV/0!</v>
      </c>
      <c r="J14" s="8"/>
      <c r="L14" s="8"/>
      <c r="M14" s="8">
        <f>F14+L14</f>
        <v>46</v>
      </c>
      <c r="N14" s="100" t="e">
        <f>M14/D14</f>
        <v>#DIV/0!</v>
      </c>
      <c r="O14" s="1"/>
      <c r="P14" s="55">
        <f>E14+J14-L14</f>
        <v>200</v>
      </c>
      <c r="Q14" s="100" t="e">
        <f>(P14)/D14</f>
        <v>#DIV/0!</v>
      </c>
      <c r="S14" s="8"/>
      <c r="T14" s="1"/>
      <c r="U14" s="72" t="e">
        <f>(P14+M14+S14)/D14</f>
        <v>#DIV/0!</v>
      </c>
    </row>
    <row r="15" spans="1:21" ht="15.5" hidden="1" customHeight="1" x14ac:dyDescent="0.35"/>
    <row r="16" spans="1:21" ht="15.75" hidden="1" customHeight="1" x14ac:dyDescent="0.35">
      <c r="A16" s="28"/>
    </row>
    <row r="17" spans="1:21" ht="15.75" hidden="1" customHeight="1" x14ac:dyDescent="0.35">
      <c r="A17" s="28"/>
    </row>
    <row r="18" spans="1:21" ht="15.5" hidden="1" x14ac:dyDescent="0.35">
      <c r="A18" s="28"/>
    </row>
    <row r="19" spans="1:21" ht="19.5" hidden="1" thickTop="1" thickBot="1" x14ac:dyDescent="0.4">
      <c r="A19" s="28"/>
      <c r="B19" s="377" t="s">
        <v>28</v>
      </c>
      <c r="C19" s="378"/>
      <c r="D19" s="378"/>
      <c r="E19" s="378"/>
      <c r="F19" s="379"/>
      <c r="G19" s="1"/>
      <c r="H19" s="1"/>
      <c r="J19" s="1"/>
      <c r="K19" s="1"/>
      <c r="L19" s="147" t="s">
        <v>65</v>
      </c>
      <c r="M19" s="147"/>
      <c r="N19" s="147"/>
      <c r="O19" s="1"/>
      <c r="P19" s="147" t="s">
        <v>66</v>
      </c>
      <c r="Q19" s="147"/>
    </row>
    <row r="20" spans="1:21" ht="31.75" hidden="1" customHeight="1" thickTop="1" thickBot="1" x14ac:dyDescent="0.4">
      <c r="A20" s="28"/>
      <c r="B20" s="160" t="s">
        <v>36</v>
      </c>
      <c r="C20" s="31" t="s">
        <v>49</v>
      </c>
      <c r="D20" s="31" t="s">
        <v>51</v>
      </c>
      <c r="E20" s="29" t="s">
        <v>52</v>
      </c>
      <c r="F20" s="31" t="s">
        <v>10</v>
      </c>
      <c r="G20" s="1"/>
      <c r="H20" s="98" t="s">
        <v>57</v>
      </c>
      <c r="J20" s="131" t="s">
        <v>61</v>
      </c>
      <c r="L20" s="128" t="s">
        <v>63</v>
      </c>
      <c r="M20" s="129" t="s">
        <v>64</v>
      </c>
      <c r="N20" s="130" t="s">
        <v>68</v>
      </c>
      <c r="O20" s="1"/>
      <c r="P20" s="129" t="s">
        <v>58</v>
      </c>
      <c r="Q20" s="134" t="s">
        <v>67</v>
      </c>
      <c r="S20" s="7" t="s">
        <v>59</v>
      </c>
      <c r="T20" s="1"/>
      <c r="U20" s="135" t="s">
        <v>60</v>
      </c>
    </row>
    <row r="21" spans="1:21" ht="15.5" hidden="1" x14ac:dyDescent="0.35">
      <c r="A21" s="28"/>
      <c r="B21" s="194">
        <v>0.5</v>
      </c>
      <c r="C21" s="95">
        <v>10</v>
      </c>
      <c r="D21" s="161">
        <f t="shared" ref="D21:D26" si="0">C21/6</f>
        <v>1.6666666666666667</v>
      </c>
      <c r="E21" s="103">
        <v>35</v>
      </c>
      <c r="F21" s="162">
        <v>26.5</v>
      </c>
      <c r="G21" s="1"/>
      <c r="H21" s="75">
        <f>(E21+F21)/C21</f>
        <v>6.15</v>
      </c>
      <c r="J21" s="89"/>
      <c r="L21" s="89"/>
      <c r="M21" s="8">
        <f t="shared" ref="M21:M27" si="1">F21+L21</f>
        <v>26.5</v>
      </c>
      <c r="N21" s="100">
        <f t="shared" ref="N21:N27" si="2">M21/D21</f>
        <v>15.899999999999999</v>
      </c>
      <c r="O21" s="1"/>
      <c r="P21" s="55">
        <f t="shared" ref="P21:P27" si="3">E21+J21-L21</f>
        <v>35</v>
      </c>
      <c r="Q21" s="100">
        <f t="shared" ref="Q21:Q27" si="4">(P21)/D21</f>
        <v>21</v>
      </c>
      <c r="S21" s="8"/>
      <c r="T21" s="1"/>
      <c r="U21" s="72">
        <f t="shared" ref="U21:U27" si="5">(P21+M21+S21)/D21</f>
        <v>36.9</v>
      </c>
    </row>
    <row r="22" spans="1:21" ht="15.5" hidden="1" x14ac:dyDescent="0.35">
      <c r="A22" s="28"/>
      <c r="B22" s="195">
        <v>1</v>
      </c>
      <c r="C22" s="33">
        <v>25</v>
      </c>
      <c r="D22" s="71">
        <f t="shared" si="0"/>
        <v>4.166666666666667</v>
      </c>
      <c r="E22" s="10">
        <v>35</v>
      </c>
      <c r="F22" s="10">
        <v>19.5</v>
      </c>
      <c r="G22" s="1"/>
      <c r="H22" s="75">
        <f>(E22+F22)/C22</f>
        <v>2.1800000000000002</v>
      </c>
      <c r="J22" s="8"/>
      <c r="L22" s="89"/>
      <c r="M22" s="8">
        <f t="shared" si="1"/>
        <v>19.5</v>
      </c>
      <c r="N22" s="100">
        <f t="shared" si="2"/>
        <v>4.68</v>
      </c>
      <c r="O22" s="1"/>
      <c r="P22" s="55">
        <f t="shared" si="3"/>
        <v>35</v>
      </c>
      <c r="Q22" s="100">
        <f t="shared" si="4"/>
        <v>8.3999999999999986</v>
      </c>
      <c r="S22" s="8"/>
      <c r="T22" s="1"/>
      <c r="U22" s="72">
        <f t="shared" si="5"/>
        <v>13.079999999999998</v>
      </c>
    </row>
    <row r="23" spans="1:21" ht="15.5" hidden="1" x14ac:dyDescent="0.35">
      <c r="A23" s="28"/>
      <c r="B23" s="195">
        <v>2</v>
      </c>
      <c r="C23" s="33">
        <v>10</v>
      </c>
      <c r="D23" s="71">
        <f t="shared" si="0"/>
        <v>1.6666666666666667</v>
      </c>
      <c r="E23" s="10"/>
      <c r="F23" s="10">
        <v>29.5</v>
      </c>
      <c r="G23" s="1"/>
      <c r="H23" s="75">
        <f>(E23+F23)/C23</f>
        <v>2.95</v>
      </c>
      <c r="J23" s="8"/>
      <c r="L23" s="89"/>
      <c r="M23" s="8">
        <f t="shared" si="1"/>
        <v>29.5</v>
      </c>
      <c r="N23" s="100">
        <f t="shared" si="2"/>
        <v>17.7</v>
      </c>
      <c r="O23" s="1"/>
      <c r="P23" s="55">
        <f t="shared" si="3"/>
        <v>0</v>
      </c>
      <c r="Q23" s="100">
        <f t="shared" si="4"/>
        <v>0</v>
      </c>
      <c r="S23" s="8"/>
      <c r="T23" s="1"/>
      <c r="U23" s="72">
        <f t="shared" si="5"/>
        <v>17.7</v>
      </c>
    </row>
    <row r="24" spans="1:21" ht="15.5" hidden="1" x14ac:dyDescent="0.35">
      <c r="A24" s="28"/>
      <c r="B24" s="195">
        <v>4</v>
      </c>
      <c r="C24" s="33">
        <v>83.5</v>
      </c>
      <c r="D24" s="71">
        <f t="shared" si="0"/>
        <v>13.916666666666666</v>
      </c>
      <c r="E24" s="10">
        <v>21.5</v>
      </c>
      <c r="F24" s="10"/>
      <c r="G24" s="1"/>
      <c r="H24" s="75" t="s">
        <v>73</v>
      </c>
      <c r="J24" s="89"/>
      <c r="L24" s="89"/>
      <c r="M24" s="8">
        <f t="shared" si="1"/>
        <v>0</v>
      </c>
      <c r="N24" s="100">
        <f t="shared" si="2"/>
        <v>0</v>
      </c>
      <c r="O24" s="1"/>
      <c r="P24" s="55">
        <f t="shared" si="3"/>
        <v>21.5</v>
      </c>
      <c r="Q24" s="190">
        <f t="shared" si="4"/>
        <v>1.5449101796407185</v>
      </c>
      <c r="S24" s="8"/>
      <c r="T24" s="1"/>
      <c r="U24" s="72">
        <f t="shared" si="5"/>
        <v>1.5449101796407185</v>
      </c>
    </row>
    <row r="25" spans="1:21" ht="15.5" hidden="1" x14ac:dyDescent="0.35">
      <c r="A25" s="28"/>
      <c r="B25" s="195">
        <v>5.25</v>
      </c>
      <c r="C25" s="33">
        <v>22</v>
      </c>
      <c r="D25" s="71">
        <f t="shared" si="0"/>
        <v>3.6666666666666665</v>
      </c>
      <c r="E25" s="10">
        <v>16</v>
      </c>
      <c r="F25" s="75">
        <v>54.5</v>
      </c>
      <c r="G25" s="1"/>
      <c r="H25" s="75">
        <f>(E25+F25)/C25</f>
        <v>3.2045454545454546</v>
      </c>
      <c r="J25" s="89"/>
      <c r="L25" s="89"/>
      <c r="M25" s="8">
        <f t="shared" si="1"/>
        <v>54.5</v>
      </c>
      <c r="N25" s="100">
        <f t="shared" si="2"/>
        <v>14.863636363636365</v>
      </c>
      <c r="O25" s="1"/>
      <c r="P25" s="55">
        <f t="shared" si="3"/>
        <v>16</v>
      </c>
      <c r="Q25" s="100">
        <f t="shared" si="4"/>
        <v>4.3636363636363642</v>
      </c>
      <c r="S25" s="8"/>
      <c r="T25" s="1"/>
      <c r="U25" s="72">
        <f t="shared" si="5"/>
        <v>19.227272727272727</v>
      </c>
    </row>
    <row r="26" spans="1:21" ht="15.5" hidden="1" x14ac:dyDescent="0.35">
      <c r="A26" s="28"/>
      <c r="B26" s="195">
        <v>6.25</v>
      </c>
      <c r="C26" s="33">
        <v>4</v>
      </c>
      <c r="D26" s="33">
        <f t="shared" si="0"/>
        <v>0.66666666666666663</v>
      </c>
      <c r="E26" s="10"/>
      <c r="F26" s="10">
        <v>12.5</v>
      </c>
      <c r="G26" s="1"/>
      <c r="H26" s="75">
        <f>(E26+F26)/C26</f>
        <v>3.125</v>
      </c>
      <c r="J26" s="89"/>
      <c r="L26" s="89"/>
      <c r="M26" s="8">
        <f t="shared" si="1"/>
        <v>12.5</v>
      </c>
      <c r="N26" s="100">
        <f t="shared" si="2"/>
        <v>18.75</v>
      </c>
      <c r="O26" s="1"/>
      <c r="P26" s="55">
        <f t="shared" si="3"/>
        <v>0</v>
      </c>
      <c r="Q26" s="190">
        <f t="shared" si="4"/>
        <v>0</v>
      </c>
      <c r="S26" s="8"/>
      <c r="T26" s="1"/>
      <c r="U26" s="72">
        <f t="shared" si="5"/>
        <v>18.75</v>
      </c>
    </row>
    <row r="27" spans="1:21" ht="15.5" hidden="1" x14ac:dyDescent="0.35">
      <c r="B27" s="195">
        <v>7.5</v>
      </c>
      <c r="C27" s="33"/>
      <c r="D27" s="33"/>
      <c r="E27" s="10">
        <v>3</v>
      </c>
      <c r="F27" s="10">
        <v>6</v>
      </c>
      <c r="G27" s="1"/>
      <c r="H27" s="75" t="s">
        <v>73</v>
      </c>
      <c r="J27" s="89"/>
      <c r="L27" s="89"/>
      <c r="M27" s="8">
        <f t="shared" si="1"/>
        <v>6</v>
      </c>
      <c r="N27" s="100" t="e">
        <f t="shared" si="2"/>
        <v>#DIV/0!</v>
      </c>
      <c r="O27" s="1"/>
      <c r="P27" s="55">
        <f t="shared" si="3"/>
        <v>3</v>
      </c>
      <c r="Q27" s="100" t="e">
        <f t="shared" si="4"/>
        <v>#DIV/0!</v>
      </c>
      <c r="S27" s="8"/>
      <c r="T27" s="1"/>
      <c r="U27" s="72" t="e">
        <f t="shared" si="5"/>
        <v>#DIV/0!</v>
      </c>
    </row>
    <row r="28" spans="1:21" ht="15.5" hidden="1" x14ac:dyDescent="0.35">
      <c r="B28" s="1"/>
      <c r="F28" s="1"/>
      <c r="G28" s="1"/>
      <c r="H28" s="1"/>
    </row>
    <row r="29" spans="1:21" ht="15.5" hidden="1" x14ac:dyDescent="0.35">
      <c r="B29" s="1"/>
      <c r="F29" s="1"/>
      <c r="G29" s="1"/>
      <c r="H29" s="1"/>
    </row>
    <row r="30" spans="1:21" ht="15.5" hidden="1" x14ac:dyDescent="0.35">
      <c r="B30" s="1"/>
      <c r="F30" s="1"/>
      <c r="G30" s="1"/>
      <c r="H30" s="1"/>
    </row>
    <row r="31" spans="1:21" ht="36" customHeight="1" thickBot="1" x14ac:dyDescent="0.4">
      <c r="B31" s="1"/>
      <c r="F31" s="1"/>
      <c r="G31" s="1"/>
      <c r="H31" s="1"/>
    </row>
    <row r="32" spans="1:21" ht="19.5" thickTop="1" thickBot="1" x14ac:dyDescent="0.4">
      <c r="B32" s="365" t="s">
        <v>47</v>
      </c>
      <c r="C32" s="366"/>
      <c r="D32" s="366"/>
      <c r="E32" s="366"/>
      <c r="F32" s="367"/>
      <c r="G32" s="1"/>
      <c r="H32" s="1"/>
      <c r="J32" s="1"/>
      <c r="K32" s="1"/>
      <c r="L32" s="147" t="s">
        <v>65</v>
      </c>
      <c r="M32" s="147"/>
      <c r="N32" s="147"/>
      <c r="O32" s="1"/>
      <c r="P32" s="147" t="s">
        <v>66</v>
      </c>
      <c r="Q32" s="147"/>
    </row>
    <row r="33" spans="2:21" ht="78.5" thickTop="1" thickBot="1" x14ac:dyDescent="0.4">
      <c r="B33" s="56" t="s">
        <v>35</v>
      </c>
      <c r="C33" s="31" t="s">
        <v>49</v>
      </c>
      <c r="D33" s="31" t="s">
        <v>51</v>
      </c>
      <c r="E33" s="29" t="s">
        <v>52</v>
      </c>
      <c r="F33" s="31" t="s">
        <v>44</v>
      </c>
      <c r="G33" s="1"/>
      <c r="H33" s="98" t="s">
        <v>57</v>
      </c>
      <c r="J33" s="131" t="s">
        <v>78</v>
      </c>
      <c r="L33" s="128" t="s">
        <v>63</v>
      </c>
      <c r="M33" s="129" t="s">
        <v>64</v>
      </c>
      <c r="N33" s="130" t="s">
        <v>68</v>
      </c>
      <c r="O33" s="1"/>
      <c r="P33" s="129" t="s">
        <v>58</v>
      </c>
      <c r="Q33" s="134" t="s">
        <v>67</v>
      </c>
      <c r="S33" s="7" t="s">
        <v>59</v>
      </c>
      <c r="T33" s="1"/>
      <c r="U33" s="135" t="s">
        <v>60</v>
      </c>
    </row>
    <row r="34" spans="2:21" s="319" customFormat="1" ht="21" x14ac:dyDescent="0.5">
      <c r="B34" s="328">
        <v>2</v>
      </c>
      <c r="C34" s="13" t="s">
        <v>77</v>
      </c>
      <c r="D34" s="13" t="s">
        <v>77</v>
      </c>
      <c r="E34" s="321">
        <v>3</v>
      </c>
      <c r="F34" s="324">
        <v>2</v>
      </c>
      <c r="G34" s="325"/>
      <c r="H34" s="321" t="s">
        <v>73</v>
      </c>
      <c r="J34" s="324"/>
      <c r="L34" s="324"/>
      <c r="M34" s="324">
        <f>F34+L34</f>
        <v>2</v>
      </c>
      <c r="N34" s="321" t="s">
        <v>73</v>
      </c>
      <c r="O34" s="325"/>
      <c r="P34" s="326">
        <f>E34+J34-L34</f>
        <v>3</v>
      </c>
      <c r="Q34" s="321" t="s">
        <v>73</v>
      </c>
      <c r="S34" s="324"/>
      <c r="T34" s="325"/>
      <c r="U34" s="321" t="s">
        <v>73</v>
      </c>
    </row>
    <row r="35" spans="2:21" s="319" customFormat="1" ht="21" x14ac:dyDescent="0.5">
      <c r="B35" s="328">
        <v>3</v>
      </c>
      <c r="C35" s="13" t="s">
        <v>77</v>
      </c>
      <c r="D35" s="13" t="s">
        <v>77</v>
      </c>
      <c r="E35" s="321">
        <v>15</v>
      </c>
      <c r="F35" s="324">
        <v>5</v>
      </c>
      <c r="G35" s="325"/>
      <c r="H35" s="321" t="s">
        <v>73</v>
      </c>
      <c r="J35" s="329"/>
      <c r="L35" s="330"/>
      <c r="M35" s="324">
        <f>F35+L35</f>
        <v>5</v>
      </c>
      <c r="N35" s="321" t="s">
        <v>73</v>
      </c>
      <c r="O35" s="325"/>
      <c r="P35" s="326">
        <f>E35+J35-L35</f>
        <v>15</v>
      </c>
      <c r="Q35" s="321" t="s">
        <v>73</v>
      </c>
      <c r="S35" s="324"/>
      <c r="T35" s="325"/>
      <c r="U35" s="321" t="s">
        <v>73</v>
      </c>
    </row>
    <row r="36" spans="2:21" s="319" customFormat="1" ht="21" x14ac:dyDescent="0.5">
      <c r="B36" s="328">
        <v>4</v>
      </c>
      <c r="C36" s="13" t="s">
        <v>77</v>
      </c>
      <c r="D36" s="13" t="s">
        <v>77</v>
      </c>
      <c r="E36" s="321">
        <v>15</v>
      </c>
      <c r="F36" s="324">
        <v>5</v>
      </c>
      <c r="G36" s="325"/>
      <c r="H36" s="321" t="s">
        <v>73</v>
      </c>
      <c r="J36" s="324"/>
      <c r="L36" s="324"/>
      <c r="M36" s="324">
        <f>F36+L36</f>
        <v>5</v>
      </c>
      <c r="N36" s="321" t="s">
        <v>73</v>
      </c>
      <c r="O36" s="325"/>
      <c r="P36" s="326">
        <f>E36+J36-L36</f>
        <v>15</v>
      </c>
      <c r="Q36" s="321" t="s">
        <v>73</v>
      </c>
      <c r="S36" s="324"/>
      <c r="T36" s="325"/>
      <c r="U36" s="321" t="s">
        <v>73</v>
      </c>
    </row>
    <row r="37" spans="2:21" s="319" customFormat="1" ht="21" x14ac:dyDescent="0.5">
      <c r="B37" s="328">
        <v>5</v>
      </c>
      <c r="C37" s="13" t="s">
        <v>77</v>
      </c>
      <c r="D37" s="13" t="s">
        <v>77</v>
      </c>
      <c r="E37" s="321">
        <v>10</v>
      </c>
      <c r="F37" s="324">
        <v>5</v>
      </c>
      <c r="G37" s="325"/>
      <c r="H37" s="321" t="s">
        <v>73</v>
      </c>
      <c r="J37" s="324"/>
      <c r="L37" s="324"/>
      <c r="M37" s="324">
        <f>F37+L37</f>
        <v>5</v>
      </c>
      <c r="N37" s="321" t="s">
        <v>73</v>
      </c>
      <c r="O37" s="325"/>
      <c r="P37" s="326">
        <f>E37+J37-L37</f>
        <v>10</v>
      </c>
      <c r="Q37" s="321" t="s">
        <v>73</v>
      </c>
      <c r="S37" s="324"/>
      <c r="T37" s="325"/>
      <c r="U37" s="321" t="s">
        <v>73</v>
      </c>
    </row>
    <row r="47" spans="2:21" ht="99.5" customHeight="1" x14ac:dyDescent="0.35"/>
  </sheetData>
  <mergeCells count="6">
    <mergeCell ref="B32:F32"/>
    <mergeCell ref="B2:I2"/>
    <mergeCell ref="B9:J9"/>
    <mergeCell ref="B4:F4"/>
    <mergeCell ref="B10:F10"/>
    <mergeCell ref="B19:F19"/>
  </mergeCells>
  <conditionalFormatting sqref="H12:H14">
    <cfRule type="cellIs" dxfId="148" priority="25" operator="lessThan">
      <formula>1.5</formula>
    </cfRule>
  </conditionalFormatting>
  <conditionalFormatting sqref="U12:U14">
    <cfRule type="cellIs" dxfId="147" priority="15" operator="greaterThan">
      <formula>8</formula>
    </cfRule>
    <cfRule type="cellIs" dxfId="146" priority="16" operator="between">
      <formula>3</formula>
      <formula>6</formula>
    </cfRule>
    <cfRule type="cellIs" dxfId="145" priority="17" operator="lessThan">
      <formula>2.8</formula>
    </cfRule>
  </conditionalFormatting>
  <conditionalFormatting sqref="U21:U27">
    <cfRule type="cellIs" dxfId="144" priority="21" operator="greaterThan">
      <formula>8</formula>
    </cfRule>
    <cfRule type="cellIs" dxfId="143" priority="22" operator="between">
      <formula>3</formula>
      <formula>6</formula>
    </cfRule>
    <cfRule type="cellIs" dxfId="142" priority="23" operator="lessThan">
      <formula>2.8</formula>
    </cfRule>
  </conditionalFormatting>
  <pageMargins left="0.7" right="0.7" top="0.75" bottom="0.75" header="0.3" footer="0.3"/>
  <pageSetup paperSize="9" scale="6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BCF0-3F67-455C-A455-6D12D454D054}">
  <dimension ref="A1:Y88"/>
  <sheetViews>
    <sheetView topLeftCell="A37" zoomScale="70" zoomScaleNormal="70" workbookViewId="0">
      <selection activeCell="S70" sqref="S70:S74"/>
    </sheetView>
  </sheetViews>
  <sheetFormatPr baseColWidth="10" defaultRowHeight="14.5" x14ac:dyDescent="0.35"/>
  <cols>
    <col min="1" max="1" width="7.6328125" customWidth="1"/>
    <col min="2" max="2" width="14.90625" bestFit="1" customWidth="1"/>
    <col min="3" max="3" width="11.90625" hidden="1" customWidth="1"/>
    <col min="4" max="4" width="11.81640625" customWidth="1"/>
    <col min="5" max="5" width="10.26953125" customWidth="1"/>
    <col min="6" max="6" width="10.90625" customWidth="1"/>
    <col min="7" max="7" width="6.1796875" customWidth="1"/>
    <col min="8" max="8" width="10.81640625" customWidth="1"/>
    <col min="9" max="9" width="5.81640625" customWidth="1"/>
    <col min="10" max="10" width="10.90625" customWidth="1"/>
    <col min="11" max="11" width="6" hidden="1" customWidth="1"/>
    <col min="12" max="12" width="17" hidden="1" customWidth="1"/>
    <col min="13" max="14" width="10.90625" hidden="1" customWidth="1"/>
    <col min="15" max="15" width="4.81640625" hidden="1" customWidth="1"/>
    <col min="16" max="17" width="10.90625" hidden="1" customWidth="1"/>
    <col min="18" max="18" width="7.6328125" customWidth="1"/>
    <col min="19" max="19" width="10.453125" customWidth="1"/>
    <col min="20" max="20" width="5.6328125" customWidth="1"/>
    <col min="22" max="22" width="5.1796875" customWidth="1"/>
    <col min="24" max="26" width="14" bestFit="1" customWidth="1"/>
  </cols>
  <sheetData>
    <row r="1" spans="1:25" ht="15" thickBot="1" x14ac:dyDescent="0.4"/>
    <row r="2" spans="1:25" ht="30" customHeight="1" thickBot="1" x14ac:dyDescent="0.4">
      <c r="B2" s="380" t="s">
        <v>38</v>
      </c>
      <c r="C2" s="380"/>
      <c r="D2" s="380"/>
      <c r="E2" s="380"/>
      <c r="F2" s="380"/>
      <c r="G2" s="380"/>
      <c r="H2" s="380"/>
    </row>
    <row r="3" spans="1:25" ht="17.25" customHeight="1" x14ac:dyDescent="0.35">
      <c r="B3" s="62"/>
      <c r="C3" s="62"/>
      <c r="D3" s="62"/>
      <c r="E3" s="62"/>
      <c r="F3" s="62"/>
      <c r="G3" s="62"/>
      <c r="H3" s="62"/>
      <c r="X3" s="32"/>
      <c r="Y3" s="71" t="s">
        <v>86</v>
      </c>
    </row>
    <row r="4" spans="1:25" ht="17.25" hidden="1" customHeight="1" x14ac:dyDescent="0.35">
      <c r="B4" s="62"/>
      <c r="C4" s="62"/>
      <c r="D4" s="62"/>
      <c r="E4" s="62"/>
      <c r="F4" s="62"/>
      <c r="G4" s="62"/>
      <c r="H4" s="62"/>
      <c r="X4" s="191"/>
      <c r="Y4" s="23" t="s">
        <v>87</v>
      </c>
    </row>
    <row r="5" spans="1:25" ht="19.5" hidden="1" customHeight="1" thickBot="1" x14ac:dyDescent="0.4">
      <c r="X5" s="192"/>
      <c r="Y5" s="23" t="s">
        <v>88</v>
      </c>
    </row>
    <row r="6" spans="1:25" ht="19.5" hidden="1" thickTop="1" thickBot="1" x14ac:dyDescent="0.4">
      <c r="A6" s="28"/>
      <c r="G6" s="62"/>
      <c r="H6" s="62"/>
      <c r="J6" s="1"/>
      <c r="K6" s="1"/>
      <c r="L6" s="147" t="s">
        <v>65</v>
      </c>
      <c r="M6" s="147"/>
      <c r="N6" s="147"/>
      <c r="O6" s="1"/>
      <c r="P6" s="147" t="s">
        <v>66</v>
      </c>
      <c r="Q6" s="147"/>
    </row>
    <row r="7" spans="1:25" ht="78.5" hidden="1" thickTop="1" thickBot="1" x14ac:dyDescent="0.4">
      <c r="A7" s="28"/>
      <c r="B7" s="56" t="s">
        <v>35</v>
      </c>
      <c r="C7" s="31" t="s">
        <v>49</v>
      </c>
      <c r="D7" s="31" t="s">
        <v>53</v>
      </c>
      <c r="E7" s="29" t="s">
        <v>52</v>
      </c>
      <c r="F7" s="31" t="s">
        <v>44</v>
      </c>
      <c r="G7" s="1"/>
      <c r="H7" s="87" t="s">
        <v>57</v>
      </c>
      <c r="J7" s="131" t="s">
        <v>61</v>
      </c>
      <c r="L7" s="128" t="s">
        <v>63</v>
      </c>
      <c r="M7" s="129" t="s">
        <v>64</v>
      </c>
      <c r="N7" s="130" t="s">
        <v>68</v>
      </c>
      <c r="O7" s="1"/>
      <c r="P7" s="129" t="s">
        <v>58</v>
      </c>
      <c r="Q7" s="134" t="s">
        <v>67</v>
      </c>
      <c r="S7" s="7" t="s">
        <v>59</v>
      </c>
      <c r="T7" s="1"/>
      <c r="U7" s="135" t="s">
        <v>60</v>
      </c>
    </row>
    <row r="8" spans="1:25" ht="15.5" hidden="1" x14ac:dyDescent="0.35">
      <c r="A8" s="28"/>
      <c r="B8" s="32">
        <v>0.5</v>
      </c>
      <c r="C8" s="71">
        <v>19</v>
      </c>
      <c r="D8" s="71">
        <f t="shared" ref="D8:D18" si="0">C8/6</f>
        <v>3.1666666666666665</v>
      </c>
      <c r="E8" s="10">
        <v>10</v>
      </c>
      <c r="F8" s="107">
        <v>9</v>
      </c>
      <c r="H8" s="72">
        <f t="shared" ref="H8:H18" si="1">(E8+F8)/D8</f>
        <v>6</v>
      </c>
      <c r="J8" s="89"/>
      <c r="L8" s="127"/>
      <c r="M8" s="8">
        <f t="shared" ref="M8:M18" si="2">F8+L8</f>
        <v>9</v>
      </c>
      <c r="N8" s="100">
        <f t="shared" ref="N8:N14" si="3">M8/D8</f>
        <v>2.8421052631578947</v>
      </c>
      <c r="O8" s="1"/>
      <c r="P8" s="55">
        <f t="shared" ref="P8:P18" si="4">E8+J8-L8</f>
        <v>10</v>
      </c>
      <c r="Q8" s="100">
        <f t="shared" ref="Q8:Q14" si="5">(P8)/D8</f>
        <v>3.1578947368421053</v>
      </c>
      <c r="S8" s="8"/>
      <c r="T8" s="1"/>
      <c r="U8" s="72">
        <f t="shared" ref="U8:U18" si="6">(P8+M8+S8)/D8</f>
        <v>6</v>
      </c>
    </row>
    <row r="9" spans="1:25" ht="15.5" hidden="1" x14ac:dyDescent="0.35">
      <c r="A9" s="28"/>
      <c r="B9" s="32">
        <v>2</v>
      </c>
      <c r="C9" s="71">
        <v>58</v>
      </c>
      <c r="D9" s="71">
        <f t="shared" si="0"/>
        <v>9.6666666666666661</v>
      </c>
      <c r="E9" s="10">
        <v>48</v>
      </c>
      <c r="F9" s="10">
        <v>32.5</v>
      </c>
      <c r="H9" s="72">
        <f t="shared" si="1"/>
        <v>8.3275862068965516</v>
      </c>
      <c r="J9" s="8"/>
      <c r="L9" s="8"/>
      <c r="M9" s="8">
        <f t="shared" si="2"/>
        <v>32.5</v>
      </c>
      <c r="N9" s="100">
        <f t="shared" si="3"/>
        <v>3.3620689655172415</v>
      </c>
      <c r="O9" s="1"/>
      <c r="P9" s="55">
        <f t="shared" si="4"/>
        <v>48</v>
      </c>
      <c r="Q9" s="100">
        <f t="shared" si="5"/>
        <v>4.9655172413793105</v>
      </c>
      <c r="S9" s="8"/>
      <c r="T9" s="1"/>
      <c r="U9" s="72">
        <f t="shared" si="6"/>
        <v>8.3275862068965516</v>
      </c>
    </row>
    <row r="10" spans="1:25" ht="15.5" hidden="1" x14ac:dyDescent="0.35">
      <c r="A10" s="28"/>
      <c r="B10" s="191">
        <v>3</v>
      </c>
      <c r="C10" s="33">
        <v>25</v>
      </c>
      <c r="D10" s="71">
        <f t="shared" si="0"/>
        <v>4.166666666666667</v>
      </c>
      <c r="E10" s="10"/>
      <c r="F10" s="10">
        <v>18.5</v>
      </c>
      <c r="H10" s="72">
        <f t="shared" si="1"/>
        <v>4.4399999999999995</v>
      </c>
      <c r="J10" s="8"/>
      <c r="L10" s="8"/>
      <c r="M10" s="8">
        <f t="shared" si="2"/>
        <v>18.5</v>
      </c>
      <c r="N10" s="100">
        <f t="shared" si="3"/>
        <v>4.4399999999999995</v>
      </c>
      <c r="O10" s="1"/>
      <c r="P10" s="55">
        <f t="shared" si="4"/>
        <v>0</v>
      </c>
      <c r="Q10" s="100">
        <f t="shared" si="5"/>
        <v>0</v>
      </c>
      <c r="S10" s="8"/>
      <c r="T10" s="1"/>
      <c r="U10" s="72">
        <f t="shared" si="6"/>
        <v>4.4399999999999995</v>
      </c>
    </row>
    <row r="11" spans="1:25" ht="15.5" hidden="1" x14ac:dyDescent="0.35">
      <c r="A11" s="28"/>
      <c r="B11" s="32">
        <v>4</v>
      </c>
      <c r="C11" s="33">
        <v>45</v>
      </c>
      <c r="D11" s="71">
        <f t="shared" si="0"/>
        <v>7.5</v>
      </c>
      <c r="E11" s="10">
        <v>63.5</v>
      </c>
      <c r="F11" s="75">
        <v>15.5</v>
      </c>
      <c r="H11" s="72">
        <f t="shared" si="1"/>
        <v>10.533333333333333</v>
      </c>
      <c r="J11" s="8"/>
      <c r="L11" s="8"/>
      <c r="M11" s="8">
        <f t="shared" si="2"/>
        <v>15.5</v>
      </c>
      <c r="N11" s="100">
        <f t="shared" si="3"/>
        <v>2.0666666666666669</v>
      </c>
      <c r="O11" s="1"/>
      <c r="P11" s="55">
        <f t="shared" si="4"/>
        <v>63.5</v>
      </c>
      <c r="Q11" s="100">
        <f t="shared" si="5"/>
        <v>8.4666666666666668</v>
      </c>
      <c r="S11" s="8"/>
      <c r="T11" s="1"/>
      <c r="U11" s="72">
        <f t="shared" si="6"/>
        <v>10.533333333333333</v>
      </c>
    </row>
    <row r="12" spans="1:25" ht="15.5" hidden="1" x14ac:dyDescent="0.35">
      <c r="A12" s="28"/>
      <c r="B12" s="191">
        <v>4</v>
      </c>
      <c r="C12" s="23">
        <v>15</v>
      </c>
      <c r="D12" s="72">
        <f>C12/6</f>
        <v>2.5</v>
      </c>
      <c r="E12" s="23"/>
      <c r="F12" s="8">
        <v>1</v>
      </c>
      <c r="G12" s="1"/>
      <c r="H12" s="72">
        <f t="shared" si="1"/>
        <v>0.4</v>
      </c>
      <c r="J12" s="8"/>
      <c r="L12" s="8"/>
      <c r="M12" s="8">
        <f t="shared" si="2"/>
        <v>1</v>
      </c>
      <c r="N12" s="100">
        <f t="shared" si="3"/>
        <v>0.4</v>
      </c>
      <c r="O12" s="1"/>
      <c r="P12" s="55">
        <f t="shared" si="4"/>
        <v>0</v>
      </c>
      <c r="Q12" s="100">
        <f t="shared" si="5"/>
        <v>0</v>
      </c>
      <c r="S12" s="8"/>
      <c r="T12" s="1"/>
      <c r="U12" s="72">
        <f t="shared" si="6"/>
        <v>0.4</v>
      </c>
    </row>
    <row r="13" spans="1:25" ht="15.5" hidden="1" x14ac:dyDescent="0.35">
      <c r="A13" s="28"/>
      <c r="B13" s="192">
        <v>4.25</v>
      </c>
      <c r="C13" s="33">
        <v>220</v>
      </c>
      <c r="D13" s="72">
        <f>C13/6</f>
        <v>36.666666666666664</v>
      </c>
      <c r="E13" s="10">
        <v>1115</v>
      </c>
      <c r="F13" s="75">
        <v>19.5</v>
      </c>
      <c r="G13" s="1"/>
      <c r="H13" s="72">
        <f t="shared" si="1"/>
        <v>30.940909090909091</v>
      </c>
      <c r="J13" s="89"/>
      <c r="L13" s="127"/>
      <c r="M13" s="8">
        <f t="shared" si="2"/>
        <v>19.5</v>
      </c>
      <c r="N13" s="100">
        <f t="shared" si="3"/>
        <v>0.53181818181818186</v>
      </c>
      <c r="O13" s="1"/>
      <c r="P13" s="55">
        <f t="shared" si="4"/>
        <v>1115</v>
      </c>
      <c r="Q13" s="100">
        <f t="shared" si="5"/>
        <v>30.40909090909091</v>
      </c>
      <c r="S13" s="8"/>
      <c r="T13" s="1"/>
      <c r="U13" s="72">
        <f t="shared" si="6"/>
        <v>30.940909090909091</v>
      </c>
    </row>
    <row r="14" spans="1:25" ht="15.5" hidden="1" x14ac:dyDescent="0.35">
      <c r="A14" s="28"/>
      <c r="B14" s="32">
        <v>6</v>
      </c>
      <c r="C14" s="23">
        <v>55</v>
      </c>
      <c r="D14" s="71">
        <f t="shared" si="0"/>
        <v>9.1666666666666661</v>
      </c>
      <c r="E14" s="23">
        <v>25</v>
      </c>
      <c r="F14" s="8">
        <v>30</v>
      </c>
      <c r="G14" s="1"/>
      <c r="H14" s="72">
        <f t="shared" si="1"/>
        <v>6</v>
      </c>
      <c r="J14" s="8"/>
      <c r="L14" s="8"/>
      <c r="M14" s="8">
        <f t="shared" si="2"/>
        <v>30</v>
      </c>
      <c r="N14" s="100">
        <f t="shared" si="3"/>
        <v>3.2727272727272729</v>
      </c>
      <c r="O14" s="1"/>
      <c r="P14" s="55">
        <f t="shared" si="4"/>
        <v>25</v>
      </c>
      <c r="Q14" s="100">
        <f t="shared" si="5"/>
        <v>2.7272727272727275</v>
      </c>
      <c r="S14" s="8"/>
      <c r="T14" s="1"/>
      <c r="U14" s="72">
        <f t="shared" si="6"/>
        <v>6</v>
      </c>
    </row>
    <row r="15" spans="1:25" ht="15.5" hidden="1" x14ac:dyDescent="0.35">
      <c r="A15" s="28"/>
      <c r="B15" s="191">
        <v>6</v>
      </c>
      <c r="C15" s="23">
        <v>20</v>
      </c>
      <c r="D15" s="71">
        <f t="shared" si="0"/>
        <v>3.3333333333333335</v>
      </c>
      <c r="E15" s="23"/>
      <c r="F15" s="8">
        <v>89</v>
      </c>
      <c r="G15" s="1"/>
      <c r="H15" s="72">
        <f t="shared" si="1"/>
        <v>26.7</v>
      </c>
      <c r="J15" s="8"/>
      <c r="L15" s="8"/>
      <c r="M15" s="8"/>
      <c r="N15" s="100"/>
      <c r="O15" s="1"/>
      <c r="P15" s="55"/>
      <c r="Q15" s="100"/>
      <c r="S15" s="8"/>
      <c r="T15" s="1"/>
      <c r="U15" s="72">
        <f t="shared" si="6"/>
        <v>0</v>
      </c>
    </row>
    <row r="16" spans="1:25" ht="15.5" hidden="1" x14ac:dyDescent="0.35">
      <c r="A16" s="28"/>
      <c r="B16" s="192">
        <v>6.25</v>
      </c>
      <c r="C16" s="10">
        <v>30</v>
      </c>
      <c r="D16" s="71">
        <f t="shared" si="0"/>
        <v>5</v>
      </c>
      <c r="E16" s="10">
        <v>840</v>
      </c>
      <c r="F16" s="10">
        <v>0.5</v>
      </c>
      <c r="G16" s="1"/>
      <c r="H16" s="72">
        <f t="shared" si="1"/>
        <v>168.1</v>
      </c>
      <c r="J16" s="8"/>
      <c r="L16" s="8"/>
      <c r="M16" s="8">
        <f t="shared" si="2"/>
        <v>0.5</v>
      </c>
      <c r="N16" s="100">
        <f>M16/D16</f>
        <v>0.1</v>
      </c>
      <c r="O16" s="1"/>
      <c r="P16" s="55">
        <f t="shared" si="4"/>
        <v>840</v>
      </c>
      <c r="Q16" s="100">
        <f>(P16)/D16</f>
        <v>168</v>
      </c>
      <c r="S16" s="8"/>
      <c r="T16" s="1"/>
      <c r="U16" s="72">
        <f t="shared" si="6"/>
        <v>168.1</v>
      </c>
    </row>
    <row r="17" spans="1:21" ht="15.65" hidden="1" customHeight="1" x14ac:dyDescent="0.35">
      <c r="A17" s="28"/>
      <c r="B17" s="32">
        <v>8</v>
      </c>
      <c r="C17" s="71" t="s">
        <v>73</v>
      </c>
      <c r="D17" s="71" t="s">
        <v>73</v>
      </c>
      <c r="E17" s="10">
        <v>4.5</v>
      </c>
      <c r="F17" s="10"/>
      <c r="H17" s="71" t="s">
        <v>73</v>
      </c>
      <c r="J17" s="8"/>
      <c r="L17" s="8"/>
      <c r="M17" s="8"/>
      <c r="N17" s="100"/>
      <c r="O17" s="1"/>
      <c r="P17" s="55">
        <f t="shared" si="4"/>
        <v>4.5</v>
      </c>
      <c r="Q17" s="100"/>
      <c r="S17" s="8"/>
      <c r="T17" s="1"/>
      <c r="U17" s="71" t="s">
        <v>73</v>
      </c>
    </row>
    <row r="18" spans="1:21" ht="15.75" hidden="1" customHeight="1" x14ac:dyDescent="0.35">
      <c r="A18" s="28"/>
      <c r="B18" s="192">
        <v>8.25</v>
      </c>
      <c r="C18" s="23">
        <v>6</v>
      </c>
      <c r="D18" s="71">
        <f t="shared" si="0"/>
        <v>1</v>
      </c>
      <c r="E18" s="10">
        <v>200</v>
      </c>
      <c r="F18" s="10">
        <v>46</v>
      </c>
      <c r="G18" s="1"/>
      <c r="H18" s="72">
        <f t="shared" si="1"/>
        <v>246</v>
      </c>
      <c r="J18" s="8"/>
      <c r="L18" s="8"/>
      <c r="M18" s="8">
        <f t="shared" si="2"/>
        <v>46</v>
      </c>
      <c r="N18" s="100">
        <f>M18/D18</f>
        <v>46</v>
      </c>
      <c r="O18" s="1"/>
      <c r="P18" s="55">
        <f t="shared" si="4"/>
        <v>200</v>
      </c>
      <c r="Q18" s="100">
        <f>(P18)/D18</f>
        <v>200</v>
      </c>
      <c r="S18" s="8"/>
      <c r="T18" s="1"/>
      <c r="U18" s="72">
        <f t="shared" si="6"/>
        <v>246</v>
      </c>
    </row>
    <row r="19" spans="1:21" ht="15.5" hidden="1" x14ac:dyDescent="0.35">
      <c r="A19" s="28"/>
    </row>
    <row r="20" spans="1:21" ht="41.4" hidden="1" customHeight="1" thickBot="1" x14ac:dyDescent="0.4">
      <c r="A20" s="28"/>
    </row>
    <row r="21" spans="1:21" ht="19.5" hidden="1" thickTop="1" thickBot="1" x14ac:dyDescent="0.4">
      <c r="A21" s="28"/>
      <c r="B21" s="365" t="s">
        <v>48</v>
      </c>
      <c r="C21" s="366"/>
      <c r="D21" s="366"/>
      <c r="E21" s="366"/>
      <c r="F21" s="367"/>
      <c r="G21" s="62"/>
      <c r="H21" s="62"/>
      <c r="J21" s="1"/>
      <c r="K21" s="1"/>
      <c r="L21" s="147" t="s">
        <v>65</v>
      </c>
      <c r="M21" s="147"/>
      <c r="N21" s="147"/>
      <c r="O21" s="1"/>
      <c r="P21" s="147" t="s">
        <v>66</v>
      </c>
      <c r="Q21" s="147"/>
    </row>
    <row r="22" spans="1:21" ht="78.5" hidden="1" thickTop="1" thickBot="1" x14ac:dyDescent="0.4">
      <c r="A22" s="28"/>
      <c r="B22" s="56" t="s">
        <v>35</v>
      </c>
      <c r="C22" s="44" t="s">
        <v>49</v>
      </c>
      <c r="D22" s="44" t="s">
        <v>53</v>
      </c>
      <c r="E22" s="85" t="s">
        <v>52</v>
      </c>
      <c r="F22" s="44" t="s">
        <v>44</v>
      </c>
      <c r="G22" s="1"/>
      <c r="H22" s="97" t="s">
        <v>57</v>
      </c>
      <c r="J22" s="131" t="s">
        <v>61</v>
      </c>
      <c r="L22" s="128" t="s">
        <v>63</v>
      </c>
      <c r="M22" s="129" t="s">
        <v>64</v>
      </c>
      <c r="N22" s="130" t="s">
        <v>68</v>
      </c>
      <c r="O22" s="1"/>
      <c r="P22" s="129" t="s">
        <v>58</v>
      </c>
      <c r="Q22" s="134" t="s">
        <v>67</v>
      </c>
      <c r="S22" s="7" t="s">
        <v>59</v>
      </c>
      <c r="T22" s="1"/>
      <c r="U22" s="135" t="s">
        <v>60</v>
      </c>
    </row>
    <row r="23" spans="1:21" ht="15.5" hidden="1" x14ac:dyDescent="0.35">
      <c r="A23" s="28"/>
      <c r="B23" s="191">
        <v>0.5</v>
      </c>
      <c r="C23" s="23">
        <v>3</v>
      </c>
      <c r="D23" s="72">
        <f>C23/6</f>
        <v>0.5</v>
      </c>
      <c r="E23" s="23"/>
      <c r="F23" s="8"/>
      <c r="G23" s="1"/>
      <c r="H23" s="72">
        <f t="shared" ref="H23:H29" si="7">(E23+F23)/D23</f>
        <v>0</v>
      </c>
      <c r="J23" s="8"/>
      <c r="L23" s="8"/>
      <c r="M23" s="8">
        <f t="shared" ref="M23:M29" si="8">F23+L23</f>
        <v>0</v>
      </c>
      <c r="N23" s="100">
        <f t="shared" ref="N23:N29" si="9">M23/D23</f>
        <v>0</v>
      </c>
      <c r="O23" s="1"/>
      <c r="P23" s="55">
        <f t="shared" ref="P23:P29" si="10">E23+J23-L23</f>
        <v>0</v>
      </c>
      <c r="Q23" s="100">
        <f t="shared" ref="Q23:Q29" si="11">(P23)/D23</f>
        <v>0</v>
      </c>
      <c r="S23" s="8"/>
      <c r="T23" s="1"/>
      <c r="U23" s="72">
        <f t="shared" ref="U23:U29" si="12">(P23+M23+S23)/D23</f>
        <v>0</v>
      </c>
    </row>
    <row r="24" spans="1:21" ht="15.5" hidden="1" x14ac:dyDescent="0.35">
      <c r="A24" s="28"/>
      <c r="B24" s="191">
        <v>1</v>
      </c>
      <c r="C24" s="23"/>
      <c r="D24" s="23"/>
      <c r="E24" s="23"/>
      <c r="F24" s="8"/>
      <c r="G24" s="1"/>
      <c r="H24" s="72" t="e">
        <f t="shared" si="7"/>
        <v>#DIV/0!</v>
      </c>
      <c r="J24" s="8"/>
      <c r="L24" s="8"/>
      <c r="M24" s="8">
        <f t="shared" si="8"/>
        <v>0</v>
      </c>
      <c r="N24" s="100" t="e">
        <f t="shared" si="9"/>
        <v>#DIV/0!</v>
      </c>
      <c r="O24" s="1"/>
      <c r="P24" s="55">
        <f t="shared" si="10"/>
        <v>0</v>
      </c>
      <c r="Q24" s="100" t="e">
        <f t="shared" si="11"/>
        <v>#DIV/0!</v>
      </c>
      <c r="S24" s="8"/>
      <c r="T24" s="1"/>
      <c r="U24" s="72" t="e">
        <f t="shared" si="12"/>
        <v>#DIV/0!</v>
      </c>
    </row>
    <row r="25" spans="1:21" ht="15.65" hidden="1" customHeight="1" x14ac:dyDescent="0.35">
      <c r="A25" s="28"/>
      <c r="B25" s="191">
        <v>2</v>
      </c>
      <c r="C25" s="23">
        <f>26/2</f>
        <v>13</v>
      </c>
      <c r="D25" s="72">
        <f>C25/6</f>
        <v>2.1666666666666665</v>
      </c>
      <c r="E25" s="23"/>
      <c r="F25" s="8"/>
      <c r="G25" s="1"/>
      <c r="H25" s="72">
        <f t="shared" si="7"/>
        <v>0</v>
      </c>
      <c r="J25" s="8"/>
      <c r="L25" s="8"/>
      <c r="M25" s="8">
        <f t="shared" si="8"/>
        <v>0</v>
      </c>
      <c r="N25" s="100">
        <f t="shared" si="9"/>
        <v>0</v>
      </c>
      <c r="O25" s="1"/>
      <c r="P25" s="55">
        <f t="shared" si="10"/>
        <v>0</v>
      </c>
      <c r="Q25" s="100">
        <f t="shared" si="11"/>
        <v>0</v>
      </c>
      <c r="S25" s="8"/>
      <c r="T25" s="1"/>
      <c r="U25" s="72">
        <f t="shared" si="12"/>
        <v>0</v>
      </c>
    </row>
    <row r="26" spans="1:21" ht="16" hidden="1" customHeight="1" x14ac:dyDescent="0.35">
      <c r="A26" s="28"/>
      <c r="B26" s="191">
        <v>3</v>
      </c>
      <c r="C26" s="23"/>
      <c r="D26" s="23"/>
      <c r="E26" s="23"/>
      <c r="F26" s="8"/>
      <c r="G26" s="1"/>
      <c r="H26" s="72" t="e">
        <f t="shared" si="7"/>
        <v>#DIV/0!</v>
      </c>
      <c r="J26" s="8"/>
      <c r="L26" s="8"/>
      <c r="M26" s="8">
        <f t="shared" si="8"/>
        <v>0</v>
      </c>
      <c r="N26" s="100" t="e">
        <f t="shared" si="9"/>
        <v>#DIV/0!</v>
      </c>
      <c r="O26" s="1"/>
      <c r="P26" s="55">
        <f t="shared" si="10"/>
        <v>0</v>
      </c>
      <c r="Q26" s="100" t="e">
        <f t="shared" si="11"/>
        <v>#DIV/0!</v>
      </c>
      <c r="S26" s="8"/>
      <c r="T26" s="1"/>
      <c r="U26" s="72" t="e">
        <f t="shared" si="12"/>
        <v>#DIV/0!</v>
      </c>
    </row>
    <row r="27" spans="1:21" ht="16" hidden="1" customHeight="1" x14ac:dyDescent="0.35">
      <c r="A27" s="28"/>
      <c r="B27" s="191">
        <v>4</v>
      </c>
      <c r="C27" s="23">
        <f>28/2</f>
        <v>14</v>
      </c>
      <c r="D27" s="72">
        <f>C27/6</f>
        <v>2.3333333333333335</v>
      </c>
      <c r="E27" s="23"/>
      <c r="F27" s="8">
        <v>1</v>
      </c>
      <c r="G27" s="1"/>
      <c r="H27" s="72">
        <f t="shared" si="7"/>
        <v>0.42857142857142855</v>
      </c>
      <c r="J27" s="8"/>
      <c r="L27" s="8"/>
      <c r="M27" s="8">
        <f t="shared" si="8"/>
        <v>1</v>
      </c>
      <c r="N27" s="100">
        <f t="shared" si="9"/>
        <v>0.42857142857142855</v>
      </c>
      <c r="O27" s="1"/>
      <c r="P27" s="55">
        <f t="shared" si="10"/>
        <v>0</v>
      </c>
      <c r="Q27" s="100">
        <f t="shared" si="11"/>
        <v>0</v>
      </c>
      <c r="S27" s="8"/>
      <c r="T27" s="1"/>
      <c r="U27" s="72">
        <f t="shared" si="12"/>
        <v>0.42857142857142855</v>
      </c>
    </row>
    <row r="28" spans="1:21" ht="15.65" hidden="1" customHeight="1" x14ac:dyDescent="0.35">
      <c r="B28" s="191">
        <v>5.25</v>
      </c>
      <c r="C28" s="23">
        <v>8</v>
      </c>
      <c r="D28" s="72">
        <f>C28/6</f>
        <v>1.3333333333333333</v>
      </c>
      <c r="E28" s="23"/>
      <c r="F28" s="8"/>
      <c r="G28" s="1"/>
      <c r="H28" s="72">
        <f t="shared" si="7"/>
        <v>0</v>
      </c>
      <c r="J28" s="8"/>
      <c r="L28" s="8"/>
      <c r="M28" s="8">
        <f t="shared" si="8"/>
        <v>0</v>
      </c>
      <c r="N28" s="100">
        <f t="shared" si="9"/>
        <v>0</v>
      </c>
      <c r="O28" s="1"/>
      <c r="P28" s="55">
        <f t="shared" si="10"/>
        <v>0</v>
      </c>
      <c r="Q28" s="100">
        <f t="shared" si="11"/>
        <v>0</v>
      </c>
      <c r="S28" s="8"/>
      <c r="T28" s="1"/>
      <c r="U28" s="72">
        <f t="shared" si="12"/>
        <v>0</v>
      </c>
    </row>
    <row r="29" spans="1:21" ht="15.5" hidden="1" x14ac:dyDescent="0.35">
      <c r="B29" s="191">
        <v>6</v>
      </c>
      <c r="C29" s="23"/>
      <c r="D29" s="72"/>
      <c r="E29" s="23"/>
      <c r="F29" s="8">
        <v>25</v>
      </c>
      <c r="G29" s="1"/>
      <c r="H29" s="72" t="e">
        <f t="shared" si="7"/>
        <v>#DIV/0!</v>
      </c>
      <c r="J29" s="8"/>
      <c r="L29" s="8"/>
      <c r="M29" s="8">
        <f t="shared" si="8"/>
        <v>25</v>
      </c>
      <c r="N29" s="100" t="e">
        <f t="shared" si="9"/>
        <v>#DIV/0!</v>
      </c>
      <c r="O29" s="1"/>
      <c r="P29" s="55">
        <f t="shared" si="10"/>
        <v>0</v>
      </c>
      <c r="Q29" s="100" t="e">
        <f t="shared" si="11"/>
        <v>#DIV/0!</v>
      </c>
      <c r="S29" s="8"/>
      <c r="T29" s="1"/>
      <c r="U29" s="72" t="e">
        <f t="shared" si="12"/>
        <v>#DIV/0!</v>
      </c>
    </row>
    <row r="30" spans="1:21" hidden="1" x14ac:dyDescent="0.35"/>
    <row r="31" spans="1:21" ht="15" thickBot="1" x14ac:dyDescent="0.4"/>
    <row r="32" spans="1:21" ht="19.5" thickTop="1" thickBot="1" x14ac:dyDescent="0.4">
      <c r="B32" s="365" t="s">
        <v>47</v>
      </c>
      <c r="C32" s="366"/>
      <c r="D32" s="366"/>
      <c r="E32" s="366"/>
      <c r="F32" s="367"/>
      <c r="G32" s="62"/>
      <c r="H32" s="62"/>
      <c r="J32" s="1"/>
      <c r="K32" s="1"/>
      <c r="L32" s="147" t="s">
        <v>65</v>
      </c>
      <c r="M32" s="147"/>
      <c r="N32" s="147"/>
      <c r="O32" s="1"/>
      <c r="P32" s="147" t="s">
        <v>66</v>
      </c>
      <c r="Q32" s="147"/>
    </row>
    <row r="33" spans="1:21" ht="83" customHeight="1" thickTop="1" thickBot="1" x14ac:dyDescent="0.4">
      <c r="B33" s="56" t="s">
        <v>35</v>
      </c>
      <c r="C33" s="44" t="s">
        <v>49</v>
      </c>
      <c r="D33" s="44" t="s">
        <v>53</v>
      </c>
      <c r="E33" s="85" t="s">
        <v>52</v>
      </c>
      <c r="F33" s="44" t="s">
        <v>44</v>
      </c>
      <c r="G33" s="1"/>
      <c r="H33" s="87" t="s">
        <v>57</v>
      </c>
      <c r="J33" s="131" t="s">
        <v>61</v>
      </c>
      <c r="L33" s="128" t="s">
        <v>63</v>
      </c>
      <c r="M33" s="129" t="s">
        <v>64</v>
      </c>
      <c r="N33" s="130" t="s">
        <v>106</v>
      </c>
      <c r="O33" s="1"/>
      <c r="P33" s="129" t="s">
        <v>58</v>
      </c>
      <c r="Q33" s="134" t="s">
        <v>67</v>
      </c>
      <c r="S33" s="7" t="s">
        <v>59</v>
      </c>
      <c r="T33" s="1"/>
      <c r="U33" s="135" t="s">
        <v>107</v>
      </c>
    </row>
    <row r="34" spans="1:21" ht="15.5" x14ac:dyDescent="0.35">
      <c r="B34" s="32">
        <v>0.5</v>
      </c>
      <c r="C34" s="71">
        <v>12</v>
      </c>
      <c r="D34" s="71">
        <f t="shared" ref="D34:D39" si="13">C34/6</f>
        <v>2</v>
      </c>
      <c r="E34" s="10">
        <v>10</v>
      </c>
      <c r="F34" s="107">
        <v>7</v>
      </c>
      <c r="H34" s="10">
        <f t="shared" ref="H34:H39" si="14">(E34+F34)/D34</f>
        <v>8.5</v>
      </c>
      <c r="J34" s="8"/>
      <c r="L34" s="127"/>
      <c r="M34" s="8">
        <f t="shared" ref="M34:M40" si="15">F34+L34</f>
        <v>7</v>
      </c>
      <c r="N34" s="100">
        <f>M34/D34</f>
        <v>3.5</v>
      </c>
      <c r="O34" s="1"/>
      <c r="P34" s="55">
        <f t="shared" ref="P34:P40" si="16">E34+J34-L34</f>
        <v>10</v>
      </c>
      <c r="Q34" s="100">
        <f>(P34)/D34</f>
        <v>5</v>
      </c>
      <c r="S34" s="80">
        <v>16</v>
      </c>
      <c r="T34" s="1"/>
      <c r="U34" s="72">
        <f t="shared" ref="U34:U39" si="17">(P34+M34+S34)/D34</f>
        <v>16.5</v>
      </c>
    </row>
    <row r="35" spans="1:21" ht="15.5" x14ac:dyDescent="0.35">
      <c r="B35" s="32">
        <v>2</v>
      </c>
      <c r="C35" s="71">
        <v>61.5</v>
      </c>
      <c r="D35" s="71">
        <f t="shared" si="13"/>
        <v>10.25</v>
      </c>
      <c r="E35" s="10">
        <v>6</v>
      </c>
      <c r="F35" s="10">
        <v>23</v>
      </c>
      <c r="H35" s="75">
        <f t="shared" si="14"/>
        <v>2.8292682926829267</v>
      </c>
      <c r="J35" s="80"/>
      <c r="L35" s="8"/>
      <c r="M35" s="8">
        <f t="shared" si="15"/>
        <v>23</v>
      </c>
      <c r="N35" s="100">
        <f>M35/D35</f>
        <v>2.2439024390243905</v>
      </c>
      <c r="O35" s="1"/>
      <c r="P35" s="55">
        <f t="shared" si="16"/>
        <v>6</v>
      </c>
      <c r="Q35" s="100">
        <f>(P35)/D35</f>
        <v>0.58536585365853655</v>
      </c>
      <c r="S35" s="8">
        <v>32</v>
      </c>
      <c r="T35" s="1"/>
      <c r="U35" s="72">
        <f t="shared" si="17"/>
        <v>5.9512195121951219</v>
      </c>
    </row>
    <row r="36" spans="1:21" ht="15.5" x14ac:dyDescent="0.35">
      <c r="B36" s="32">
        <v>3</v>
      </c>
      <c r="C36" s="33">
        <v>87.5</v>
      </c>
      <c r="D36" s="71">
        <f t="shared" si="13"/>
        <v>14.583333333333334</v>
      </c>
      <c r="E36" s="10">
        <v>64</v>
      </c>
      <c r="F36" s="10">
        <v>9.5</v>
      </c>
      <c r="H36" s="75">
        <f t="shared" si="14"/>
        <v>5.04</v>
      </c>
      <c r="J36" s="8"/>
      <c r="L36" s="8"/>
      <c r="M36" s="8">
        <f t="shared" si="15"/>
        <v>9.5</v>
      </c>
      <c r="N36" s="33" t="s">
        <v>73</v>
      </c>
      <c r="O36" s="1"/>
      <c r="P36" s="55">
        <f t="shared" si="16"/>
        <v>64</v>
      </c>
      <c r="Q36" s="33" t="s">
        <v>73</v>
      </c>
      <c r="S36" s="8">
        <v>32</v>
      </c>
      <c r="T36" s="1"/>
      <c r="U36" s="72">
        <f t="shared" si="17"/>
        <v>7.234285714285714</v>
      </c>
    </row>
    <row r="37" spans="1:21" ht="15.5" x14ac:dyDescent="0.35">
      <c r="B37" s="32">
        <v>4</v>
      </c>
      <c r="C37" s="33">
        <v>210</v>
      </c>
      <c r="D37" s="71">
        <f t="shared" si="13"/>
        <v>35</v>
      </c>
      <c r="E37" s="10">
        <v>49</v>
      </c>
      <c r="F37" s="75">
        <v>18</v>
      </c>
      <c r="H37" s="75">
        <f t="shared" si="14"/>
        <v>1.9142857142857144</v>
      </c>
      <c r="J37" s="80"/>
      <c r="L37" s="8"/>
      <c r="M37" s="8">
        <f t="shared" si="15"/>
        <v>18</v>
      </c>
      <c r="N37" s="100">
        <f>M37/D37</f>
        <v>0.51428571428571423</v>
      </c>
      <c r="O37" s="1"/>
      <c r="P37" s="55">
        <f t="shared" si="16"/>
        <v>49</v>
      </c>
      <c r="Q37" s="100">
        <f>(P37)/D37</f>
        <v>1.4</v>
      </c>
      <c r="S37" s="8">
        <v>64</v>
      </c>
      <c r="T37" s="1"/>
      <c r="U37" s="72">
        <f t="shared" si="17"/>
        <v>3.7428571428571429</v>
      </c>
    </row>
    <row r="38" spans="1:21" ht="16" customHeight="1" x14ac:dyDescent="0.35">
      <c r="B38" s="32">
        <v>5</v>
      </c>
      <c r="C38" s="71">
        <v>52</v>
      </c>
      <c r="D38" s="71">
        <f t="shared" si="13"/>
        <v>8.6666666666666661</v>
      </c>
      <c r="E38" s="10">
        <v>0</v>
      </c>
      <c r="F38" s="10">
        <v>0</v>
      </c>
      <c r="H38" s="10">
        <f t="shared" si="14"/>
        <v>0</v>
      </c>
      <c r="J38" s="8"/>
      <c r="L38" s="8"/>
      <c r="M38" s="8">
        <f>F38+L38</f>
        <v>0</v>
      </c>
      <c r="N38" s="100">
        <f>M38/D38</f>
        <v>0</v>
      </c>
      <c r="O38" s="1"/>
      <c r="P38" s="55">
        <f>E38+J38-L38</f>
        <v>0</v>
      </c>
      <c r="Q38" s="100">
        <f>(P38)/D38</f>
        <v>0</v>
      </c>
      <c r="S38" s="341">
        <v>68</v>
      </c>
      <c r="T38" s="1"/>
      <c r="U38" s="72">
        <f t="shared" si="17"/>
        <v>7.8461538461538467</v>
      </c>
    </row>
    <row r="39" spans="1:21" ht="16" customHeight="1" x14ac:dyDescent="0.35">
      <c r="B39" s="32">
        <v>6</v>
      </c>
      <c r="C39" s="71">
        <v>22</v>
      </c>
      <c r="D39" s="71">
        <f t="shared" si="13"/>
        <v>3.6666666666666665</v>
      </c>
      <c r="E39" s="10">
        <v>25</v>
      </c>
      <c r="F39" s="10">
        <v>13.5</v>
      </c>
      <c r="H39" s="10">
        <f t="shared" si="14"/>
        <v>10.5</v>
      </c>
      <c r="J39" s="8"/>
      <c r="L39" s="8"/>
      <c r="M39" s="8">
        <f t="shared" si="15"/>
        <v>13.5</v>
      </c>
      <c r="N39" s="100">
        <f>M39/D39</f>
        <v>3.6818181818181821</v>
      </c>
      <c r="O39" s="1"/>
      <c r="P39" s="55">
        <f t="shared" si="16"/>
        <v>25</v>
      </c>
      <c r="Q39" s="100">
        <f>(P39)/D39</f>
        <v>6.8181818181818183</v>
      </c>
      <c r="S39" s="80"/>
      <c r="T39" s="1"/>
      <c r="U39" s="72">
        <f t="shared" si="17"/>
        <v>10.5</v>
      </c>
    </row>
    <row r="40" spans="1:21" ht="16" customHeight="1" x14ac:dyDescent="0.35">
      <c r="B40" s="32">
        <v>8</v>
      </c>
      <c r="C40" s="33" t="s">
        <v>73</v>
      </c>
      <c r="D40" s="33" t="s">
        <v>73</v>
      </c>
      <c r="E40" s="10">
        <v>4.5</v>
      </c>
      <c r="F40" s="10">
        <v>14</v>
      </c>
      <c r="H40" s="33" t="s">
        <v>73</v>
      </c>
      <c r="J40" s="8"/>
      <c r="L40" s="8"/>
      <c r="M40" s="8">
        <f t="shared" si="15"/>
        <v>14</v>
      </c>
      <c r="N40" s="33" t="s">
        <v>73</v>
      </c>
      <c r="O40" s="1"/>
      <c r="P40" s="55">
        <f t="shared" si="16"/>
        <v>4.5</v>
      </c>
      <c r="Q40" s="33" t="s">
        <v>73</v>
      </c>
      <c r="S40" s="8"/>
      <c r="T40" s="1"/>
      <c r="U40" s="33" t="s">
        <v>73</v>
      </c>
    </row>
    <row r="41" spans="1:21" ht="17.5" customHeight="1" x14ac:dyDescent="0.35"/>
    <row r="43" spans="1:21" ht="15.75" customHeight="1" x14ac:dyDescent="0.35">
      <c r="A43" s="28"/>
    </row>
    <row r="44" spans="1:21" ht="15.75" hidden="1" customHeight="1" thickTop="1" thickBot="1" x14ac:dyDescent="0.4">
      <c r="A44" s="28"/>
      <c r="B44" s="365" t="s">
        <v>74</v>
      </c>
      <c r="C44" s="366"/>
      <c r="D44" s="366"/>
      <c r="E44" s="366"/>
      <c r="F44" s="367"/>
      <c r="G44" s="62"/>
      <c r="H44" s="62"/>
      <c r="J44" s="1"/>
      <c r="K44" s="1"/>
      <c r="L44" s="147" t="s">
        <v>65</v>
      </c>
      <c r="M44" s="147"/>
      <c r="N44" s="147"/>
      <c r="O44" s="1"/>
      <c r="P44" s="147" t="s">
        <v>66</v>
      </c>
      <c r="Q44" s="147"/>
    </row>
    <row r="45" spans="1:21" ht="15.75" hidden="1" customHeight="1" thickTop="1" thickBot="1" x14ac:dyDescent="0.4">
      <c r="A45" s="28"/>
      <c r="B45" s="56" t="s">
        <v>35</v>
      </c>
      <c r="C45" s="44" t="s">
        <v>49</v>
      </c>
      <c r="D45" s="44" t="s">
        <v>53</v>
      </c>
      <c r="E45" s="85" t="s">
        <v>52</v>
      </c>
      <c r="F45" s="44" t="s">
        <v>44</v>
      </c>
      <c r="G45" s="1"/>
      <c r="H45" s="87" t="s">
        <v>57</v>
      </c>
      <c r="J45" s="131" t="s">
        <v>61</v>
      </c>
      <c r="L45" s="128" t="s">
        <v>63</v>
      </c>
      <c r="M45" s="129" t="s">
        <v>64</v>
      </c>
      <c r="N45" s="130" t="s">
        <v>68</v>
      </c>
      <c r="O45" s="1"/>
      <c r="P45" s="129" t="s">
        <v>58</v>
      </c>
      <c r="Q45" s="134" t="s">
        <v>67</v>
      </c>
      <c r="S45" s="7" t="s">
        <v>59</v>
      </c>
      <c r="T45" s="1"/>
      <c r="U45" s="135" t="s">
        <v>60</v>
      </c>
    </row>
    <row r="46" spans="1:21" ht="15.5" hidden="1" customHeight="1" x14ac:dyDescent="0.35">
      <c r="B46" s="192">
        <v>4.25</v>
      </c>
      <c r="C46" s="33"/>
      <c r="D46" s="71"/>
      <c r="E46" s="10">
        <v>1130</v>
      </c>
      <c r="F46" s="75">
        <v>10</v>
      </c>
      <c r="G46" s="1"/>
      <c r="H46" s="72" t="e">
        <f>(E46+F46)/D46</f>
        <v>#DIV/0!</v>
      </c>
      <c r="J46" s="89"/>
      <c r="L46" s="127"/>
      <c r="M46" s="8">
        <f>F46+L46</f>
        <v>10</v>
      </c>
      <c r="N46" s="100" t="e">
        <f>M46/D46</f>
        <v>#DIV/0!</v>
      </c>
      <c r="O46" s="1"/>
      <c r="P46" s="55">
        <f>E46+J46-L46</f>
        <v>1130</v>
      </c>
      <c r="Q46" s="100" t="e">
        <f>(P46)/D46</f>
        <v>#DIV/0!</v>
      </c>
      <c r="S46" s="8"/>
      <c r="T46" s="1"/>
      <c r="U46" s="72" t="e">
        <f>(P46+M46+S46)/D46</f>
        <v>#DIV/0!</v>
      </c>
    </row>
    <row r="47" spans="1:21" ht="15.5" hidden="1" customHeight="1" x14ac:dyDescent="0.35">
      <c r="B47" s="192">
        <v>6.25</v>
      </c>
      <c r="C47" s="10">
        <v>78</v>
      </c>
      <c r="D47" s="75">
        <f>C47/6</f>
        <v>13</v>
      </c>
      <c r="E47" s="10">
        <v>840</v>
      </c>
      <c r="F47" s="10">
        <v>0.5</v>
      </c>
      <c r="G47" s="1"/>
      <c r="H47" s="72">
        <f>(E47+F47)/D47</f>
        <v>64.65384615384616</v>
      </c>
      <c r="J47" s="8"/>
      <c r="L47" s="8"/>
      <c r="M47" s="8">
        <f>F47+L47</f>
        <v>0.5</v>
      </c>
      <c r="N47" s="100">
        <f>M47/D47</f>
        <v>3.8461538461538464E-2</v>
      </c>
      <c r="O47" s="1"/>
      <c r="P47" s="55">
        <f>E47+J47-L47</f>
        <v>840</v>
      </c>
      <c r="Q47" s="100">
        <f>(P47)/D47</f>
        <v>64.615384615384613</v>
      </c>
      <c r="S47" s="8"/>
      <c r="T47" s="1"/>
      <c r="U47" s="72">
        <f>(P47+M47+S47)/D47</f>
        <v>64.65384615384616</v>
      </c>
    </row>
    <row r="48" spans="1:21" ht="15.5" hidden="1" customHeight="1" x14ac:dyDescent="0.35">
      <c r="B48" s="192">
        <v>8.25</v>
      </c>
      <c r="C48" s="23"/>
      <c r="D48" s="71"/>
      <c r="E48" s="10">
        <v>200</v>
      </c>
      <c r="F48" s="10">
        <v>46</v>
      </c>
      <c r="G48" s="1"/>
      <c r="H48" s="72" t="e">
        <f>(E48+F48)/D48</f>
        <v>#DIV/0!</v>
      </c>
      <c r="J48" s="8"/>
      <c r="L48" s="8"/>
      <c r="M48" s="8">
        <f>F48+L48</f>
        <v>46</v>
      </c>
      <c r="N48" s="100" t="e">
        <f>M48/D48</f>
        <v>#DIV/0!</v>
      </c>
      <c r="O48" s="1"/>
      <c r="P48" s="55">
        <f>E48+J48-L48</f>
        <v>200</v>
      </c>
      <c r="Q48" s="100" t="e">
        <f>(P48)/D48</f>
        <v>#DIV/0!</v>
      </c>
      <c r="S48" s="8"/>
      <c r="T48" s="1"/>
      <c r="U48" s="72" t="e">
        <f>(P48+M48+S48)/D48</f>
        <v>#DIV/0!</v>
      </c>
    </row>
    <row r="49" spans="1:21" ht="15.5" hidden="1" customHeight="1" x14ac:dyDescent="0.35"/>
    <row r="50" spans="1:21" ht="15.75" hidden="1" customHeight="1" x14ac:dyDescent="0.35">
      <c r="A50" s="28"/>
    </row>
    <row r="51" spans="1:21" ht="15.75" hidden="1" customHeight="1" x14ac:dyDescent="0.35">
      <c r="A51" s="28"/>
    </row>
    <row r="52" spans="1:21" ht="16" hidden="1" thickBot="1" x14ac:dyDescent="0.4">
      <c r="A52" s="28"/>
    </row>
    <row r="53" spans="1:21" ht="19.5" hidden="1" thickTop="1" thickBot="1" x14ac:dyDescent="0.4">
      <c r="A53" s="28"/>
      <c r="B53" s="377" t="s">
        <v>28</v>
      </c>
      <c r="C53" s="378"/>
      <c r="D53" s="378"/>
      <c r="E53" s="378"/>
      <c r="F53" s="379"/>
      <c r="G53" s="1"/>
      <c r="H53" s="1"/>
      <c r="J53" s="1"/>
      <c r="K53" s="1"/>
      <c r="L53" s="147" t="s">
        <v>65</v>
      </c>
      <c r="M53" s="147"/>
      <c r="N53" s="147"/>
      <c r="O53" s="1"/>
      <c r="P53" s="147" t="s">
        <v>66</v>
      </c>
      <c r="Q53" s="147"/>
    </row>
    <row r="54" spans="1:21" ht="31.75" hidden="1" customHeight="1" thickTop="1" thickBot="1" x14ac:dyDescent="0.4">
      <c r="A54" s="28"/>
      <c r="B54" s="160" t="s">
        <v>36</v>
      </c>
      <c r="C54" s="31" t="s">
        <v>49</v>
      </c>
      <c r="D54" s="31" t="s">
        <v>51</v>
      </c>
      <c r="E54" s="29" t="s">
        <v>52</v>
      </c>
      <c r="F54" s="31" t="s">
        <v>10</v>
      </c>
      <c r="G54" s="1"/>
      <c r="H54" s="98" t="s">
        <v>57</v>
      </c>
      <c r="J54" s="131" t="s">
        <v>61</v>
      </c>
      <c r="L54" s="128" t="s">
        <v>63</v>
      </c>
      <c r="M54" s="129" t="s">
        <v>64</v>
      </c>
      <c r="N54" s="130" t="s">
        <v>68</v>
      </c>
      <c r="O54" s="1"/>
      <c r="P54" s="129" t="s">
        <v>58</v>
      </c>
      <c r="Q54" s="134" t="s">
        <v>67</v>
      </c>
      <c r="S54" s="7" t="s">
        <v>59</v>
      </c>
      <c r="T54" s="1"/>
      <c r="U54" s="135" t="s">
        <v>60</v>
      </c>
    </row>
    <row r="55" spans="1:21" ht="16" hidden="1" thickTop="1" x14ac:dyDescent="0.35">
      <c r="A55" s="28"/>
      <c r="B55" s="194">
        <v>0.5</v>
      </c>
      <c r="C55" s="95">
        <v>10</v>
      </c>
      <c r="D55" s="161">
        <f t="shared" ref="D55:D60" si="18">C55/6</f>
        <v>1.6666666666666667</v>
      </c>
      <c r="E55" s="103">
        <v>35</v>
      </c>
      <c r="F55" s="162">
        <v>26.5</v>
      </c>
      <c r="G55" s="1"/>
      <c r="H55" s="75">
        <f>(E55+F55)/C55</f>
        <v>6.15</v>
      </c>
      <c r="J55" s="89"/>
      <c r="L55" s="89"/>
      <c r="M55" s="8">
        <f t="shared" ref="M55:M61" si="19">F55+L55</f>
        <v>26.5</v>
      </c>
      <c r="N55" s="100">
        <f t="shared" ref="N55:N61" si="20">M55/D55</f>
        <v>15.899999999999999</v>
      </c>
      <c r="O55" s="1"/>
      <c r="P55" s="55">
        <f t="shared" ref="P55:P61" si="21">E55+J55-L55</f>
        <v>35</v>
      </c>
      <c r="Q55" s="100">
        <f t="shared" ref="Q55:Q61" si="22">(P55)/D55</f>
        <v>21</v>
      </c>
      <c r="S55" s="8"/>
      <c r="T55" s="1"/>
      <c r="U55" s="72">
        <f t="shared" ref="U55:U61" si="23">(P55+M55+S55)/D55</f>
        <v>36.9</v>
      </c>
    </row>
    <row r="56" spans="1:21" ht="15.5" hidden="1" x14ac:dyDescent="0.35">
      <c r="A56" s="28"/>
      <c r="B56" s="195">
        <v>1</v>
      </c>
      <c r="C56" s="33">
        <v>25</v>
      </c>
      <c r="D56" s="71">
        <f t="shared" si="18"/>
        <v>4.166666666666667</v>
      </c>
      <c r="E56" s="10">
        <v>35</v>
      </c>
      <c r="F56" s="10">
        <v>19.5</v>
      </c>
      <c r="G56" s="1"/>
      <c r="H56" s="75">
        <f>(E56+F56)/C56</f>
        <v>2.1800000000000002</v>
      </c>
      <c r="J56" s="8"/>
      <c r="L56" s="89"/>
      <c r="M56" s="8">
        <f t="shared" si="19"/>
        <v>19.5</v>
      </c>
      <c r="N56" s="100">
        <f t="shared" si="20"/>
        <v>4.68</v>
      </c>
      <c r="O56" s="1"/>
      <c r="P56" s="55">
        <f t="shared" si="21"/>
        <v>35</v>
      </c>
      <c r="Q56" s="100">
        <f t="shared" si="22"/>
        <v>8.3999999999999986</v>
      </c>
      <c r="S56" s="8"/>
      <c r="T56" s="1"/>
      <c r="U56" s="72">
        <f t="shared" si="23"/>
        <v>13.079999999999998</v>
      </c>
    </row>
    <row r="57" spans="1:21" ht="15.5" hidden="1" x14ac:dyDescent="0.35">
      <c r="A57" s="28"/>
      <c r="B57" s="195">
        <v>2</v>
      </c>
      <c r="C57" s="33">
        <v>10</v>
      </c>
      <c r="D57" s="71">
        <f t="shared" si="18"/>
        <v>1.6666666666666667</v>
      </c>
      <c r="E57" s="10"/>
      <c r="F57" s="10">
        <v>29.5</v>
      </c>
      <c r="G57" s="1"/>
      <c r="H57" s="75">
        <f>(E57+F57)/C57</f>
        <v>2.95</v>
      </c>
      <c r="J57" s="8"/>
      <c r="L57" s="89"/>
      <c r="M57" s="8">
        <f t="shared" si="19"/>
        <v>29.5</v>
      </c>
      <c r="N57" s="100">
        <f t="shared" si="20"/>
        <v>17.7</v>
      </c>
      <c r="O57" s="1"/>
      <c r="P57" s="55">
        <f t="shared" si="21"/>
        <v>0</v>
      </c>
      <c r="Q57" s="100">
        <f t="shared" si="22"/>
        <v>0</v>
      </c>
      <c r="S57" s="8"/>
      <c r="T57" s="1"/>
      <c r="U57" s="72">
        <f t="shared" si="23"/>
        <v>17.7</v>
      </c>
    </row>
    <row r="58" spans="1:21" ht="15.5" hidden="1" x14ac:dyDescent="0.35">
      <c r="A58" s="28"/>
      <c r="B58" s="195">
        <v>4</v>
      </c>
      <c r="C58" s="33">
        <v>83.5</v>
      </c>
      <c r="D58" s="71">
        <f t="shared" si="18"/>
        <v>13.916666666666666</v>
      </c>
      <c r="E58" s="10">
        <v>21.5</v>
      </c>
      <c r="F58" s="10"/>
      <c r="G58" s="1"/>
      <c r="H58" s="75" t="s">
        <v>73</v>
      </c>
      <c r="J58" s="89"/>
      <c r="L58" s="89"/>
      <c r="M58" s="8">
        <f t="shared" si="19"/>
        <v>0</v>
      </c>
      <c r="N58" s="100">
        <f t="shared" si="20"/>
        <v>0</v>
      </c>
      <c r="O58" s="1"/>
      <c r="P58" s="55">
        <f t="shared" si="21"/>
        <v>21.5</v>
      </c>
      <c r="Q58" s="190">
        <f t="shared" si="22"/>
        <v>1.5449101796407185</v>
      </c>
      <c r="S58" s="8"/>
      <c r="T58" s="1"/>
      <c r="U58" s="72">
        <f t="shared" si="23"/>
        <v>1.5449101796407185</v>
      </c>
    </row>
    <row r="59" spans="1:21" ht="15.5" hidden="1" x14ac:dyDescent="0.35">
      <c r="A59" s="28"/>
      <c r="B59" s="195">
        <v>5.25</v>
      </c>
      <c r="C59" s="33">
        <v>22</v>
      </c>
      <c r="D59" s="71">
        <f t="shared" si="18"/>
        <v>3.6666666666666665</v>
      </c>
      <c r="E59" s="10">
        <v>16</v>
      </c>
      <c r="F59" s="75">
        <v>54.5</v>
      </c>
      <c r="G59" s="1"/>
      <c r="H59" s="75">
        <f>(E59+F59)/C59</f>
        <v>3.2045454545454546</v>
      </c>
      <c r="J59" s="89"/>
      <c r="L59" s="89"/>
      <c r="M59" s="8">
        <f t="shared" si="19"/>
        <v>54.5</v>
      </c>
      <c r="N59" s="100">
        <f t="shared" si="20"/>
        <v>14.863636363636365</v>
      </c>
      <c r="O59" s="1"/>
      <c r="P59" s="55">
        <f t="shared" si="21"/>
        <v>16</v>
      </c>
      <c r="Q59" s="100">
        <f t="shared" si="22"/>
        <v>4.3636363636363642</v>
      </c>
      <c r="S59" s="8"/>
      <c r="T59" s="1"/>
      <c r="U59" s="72">
        <f t="shared" si="23"/>
        <v>19.227272727272727</v>
      </c>
    </row>
    <row r="60" spans="1:21" ht="15.5" hidden="1" x14ac:dyDescent="0.35">
      <c r="A60" s="28"/>
      <c r="B60" s="195">
        <v>6.25</v>
      </c>
      <c r="C60" s="33">
        <v>4</v>
      </c>
      <c r="D60" s="33">
        <f t="shared" si="18"/>
        <v>0.66666666666666663</v>
      </c>
      <c r="E60" s="10"/>
      <c r="F60" s="10">
        <v>12.5</v>
      </c>
      <c r="G60" s="1"/>
      <c r="H60" s="75">
        <f>(E60+F60)/C60</f>
        <v>3.125</v>
      </c>
      <c r="J60" s="89"/>
      <c r="L60" s="89"/>
      <c r="M60" s="8">
        <f t="shared" si="19"/>
        <v>12.5</v>
      </c>
      <c r="N60" s="100">
        <f t="shared" si="20"/>
        <v>18.75</v>
      </c>
      <c r="O60" s="1"/>
      <c r="P60" s="55">
        <f t="shared" si="21"/>
        <v>0</v>
      </c>
      <c r="Q60" s="190">
        <f t="shared" si="22"/>
        <v>0</v>
      </c>
      <c r="S60" s="8"/>
      <c r="T60" s="1"/>
      <c r="U60" s="72">
        <f t="shared" si="23"/>
        <v>18.75</v>
      </c>
    </row>
    <row r="61" spans="1:21" ht="15.5" hidden="1" x14ac:dyDescent="0.35">
      <c r="B61" s="195">
        <v>7.5</v>
      </c>
      <c r="C61" s="33"/>
      <c r="D61" s="33"/>
      <c r="E61" s="10">
        <v>3</v>
      </c>
      <c r="F61" s="10">
        <v>6</v>
      </c>
      <c r="G61" s="1"/>
      <c r="H61" s="75" t="s">
        <v>73</v>
      </c>
      <c r="J61" s="89"/>
      <c r="L61" s="89"/>
      <c r="M61" s="8">
        <f t="shared" si="19"/>
        <v>6</v>
      </c>
      <c r="N61" s="100" t="e">
        <f t="shared" si="20"/>
        <v>#DIV/0!</v>
      </c>
      <c r="O61" s="1"/>
      <c r="P61" s="55">
        <f t="shared" si="21"/>
        <v>3</v>
      </c>
      <c r="Q61" s="100" t="e">
        <f t="shared" si="22"/>
        <v>#DIV/0!</v>
      </c>
      <c r="S61" s="8"/>
      <c r="T61" s="1"/>
      <c r="U61" s="72" t="e">
        <f t="shared" si="23"/>
        <v>#DIV/0!</v>
      </c>
    </row>
    <row r="62" spans="1:21" ht="15.5" hidden="1" x14ac:dyDescent="0.35">
      <c r="B62" s="1"/>
      <c r="F62" s="1"/>
      <c r="G62" s="1"/>
      <c r="H62" s="1"/>
    </row>
    <row r="63" spans="1:21" ht="15.5" hidden="1" x14ac:dyDescent="0.35">
      <c r="B63" s="1"/>
      <c r="F63" s="1"/>
      <c r="G63" s="1"/>
      <c r="H63" s="1"/>
    </row>
    <row r="64" spans="1:21" ht="15.5" hidden="1" x14ac:dyDescent="0.35">
      <c r="B64" s="1"/>
      <c r="F64" s="1"/>
      <c r="G64" s="1"/>
      <c r="H64" s="1"/>
    </row>
    <row r="65" spans="2:21" ht="19.5" customHeight="1" thickBot="1" x14ac:dyDescent="0.4">
      <c r="B65" s="1"/>
      <c r="F65" s="1"/>
      <c r="G65" s="1"/>
      <c r="H65" s="1"/>
    </row>
    <row r="66" spans="2:21" ht="19.5" thickTop="1" thickBot="1" x14ac:dyDescent="0.4">
      <c r="B66" s="377" t="s">
        <v>48</v>
      </c>
      <c r="C66" s="378"/>
      <c r="D66" s="378"/>
      <c r="E66" s="378"/>
      <c r="F66" s="379"/>
      <c r="G66" s="1"/>
      <c r="H66" s="1"/>
      <c r="J66" s="1"/>
      <c r="K66" s="1"/>
      <c r="L66" s="147" t="s">
        <v>65</v>
      </c>
      <c r="M66" s="147"/>
      <c r="N66" s="147"/>
      <c r="O66" s="1"/>
      <c r="P66" s="147" t="s">
        <v>66</v>
      </c>
      <c r="Q66" s="147"/>
    </row>
    <row r="67" spans="2:21" ht="78.5" thickTop="1" thickBot="1" x14ac:dyDescent="0.4">
      <c r="B67" s="160" t="s">
        <v>36</v>
      </c>
      <c r="C67" s="31" t="s">
        <v>49</v>
      </c>
      <c r="D67" s="31" t="s">
        <v>51</v>
      </c>
      <c r="E67" s="29" t="s">
        <v>52</v>
      </c>
      <c r="F67" s="31" t="s">
        <v>44</v>
      </c>
      <c r="G67" s="1"/>
      <c r="H67" s="98" t="s">
        <v>57</v>
      </c>
      <c r="J67" s="131" t="s">
        <v>61</v>
      </c>
      <c r="L67" s="128" t="s">
        <v>63</v>
      </c>
      <c r="M67" s="129" t="s">
        <v>64</v>
      </c>
      <c r="N67" s="130" t="s">
        <v>68</v>
      </c>
      <c r="O67" s="1"/>
      <c r="P67" s="129" t="s">
        <v>58</v>
      </c>
      <c r="Q67" s="134" t="s">
        <v>67</v>
      </c>
      <c r="S67" s="7" t="s">
        <v>59</v>
      </c>
      <c r="T67" s="1"/>
      <c r="U67" s="135" t="s">
        <v>60</v>
      </c>
    </row>
    <row r="68" spans="2:21" ht="16" hidden="1" thickTop="1" x14ac:dyDescent="0.35">
      <c r="B68" s="193">
        <v>0.5</v>
      </c>
      <c r="C68" s="95"/>
      <c r="D68" s="95"/>
      <c r="E68" s="33"/>
      <c r="F68" s="8"/>
      <c r="G68" s="1"/>
      <c r="H68" s="75" t="s">
        <v>73</v>
      </c>
      <c r="J68" s="89"/>
      <c r="L68" s="127"/>
      <c r="M68" s="8">
        <f>F68+L68</f>
        <v>0</v>
      </c>
      <c r="N68" s="100" t="e">
        <f t="shared" ref="N68:N75" si="24">M68/D68</f>
        <v>#DIV/0!</v>
      </c>
      <c r="O68" s="1"/>
      <c r="P68" s="55">
        <f>E68+J68-L68</f>
        <v>0</v>
      </c>
      <c r="Q68" s="100" t="e">
        <f t="shared" ref="Q68:Q75" si="25">(P68)/D68</f>
        <v>#DIV/0!</v>
      </c>
      <c r="S68" s="8"/>
      <c r="T68" s="1"/>
      <c r="U68" s="72" t="e">
        <f t="shared" ref="U68:U75" si="26">(P68+M68+S68)/D68</f>
        <v>#DIV/0!</v>
      </c>
    </row>
    <row r="69" spans="2:21" ht="15.5" hidden="1" x14ac:dyDescent="0.35">
      <c r="B69" s="191">
        <v>1</v>
      </c>
      <c r="C69" s="33"/>
      <c r="D69" s="33"/>
      <c r="E69" s="33"/>
      <c r="F69" s="8"/>
      <c r="G69" s="1"/>
      <c r="H69" s="75" t="s">
        <v>73</v>
      </c>
      <c r="J69" s="8"/>
      <c r="L69" s="8"/>
      <c r="M69" s="8">
        <f t="shared" ref="M69:M75" si="27">F69+L69</f>
        <v>0</v>
      </c>
      <c r="N69" s="100" t="e">
        <f t="shared" si="24"/>
        <v>#DIV/0!</v>
      </c>
      <c r="O69" s="1"/>
      <c r="P69" s="55">
        <f t="shared" ref="P69:P75" si="28">E69+J69-L69</f>
        <v>0</v>
      </c>
      <c r="Q69" s="100" t="e">
        <f t="shared" si="25"/>
        <v>#DIV/0!</v>
      </c>
      <c r="S69" s="8"/>
      <c r="T69" s="1"/>
      <c r="U69" s="72" t="e">
        <f t="shared" si="26"/>
        <v>#DIV/0!</v>
      </c>
    </row>
    <row r="70" spans="2:21" ht="16" thickTop="1" x14ac:dyDescent="0.35">
      <c r="B70" s="191">
        <v>2</v>
      </c>
      <c r="C70" s="10">
        <v>80</v>
      </c>
      <c r="D70" s="75">
        <f>C70/6</f>
        <v>13.333333333333334</v>
      </c>
      <c r="E70" s="33"/>
      <c r="F70" s="8"/>
      <c r="G70" s="1"/>
      <c r="H70" s="75">
        <f>(E70+F70)/C70</f>
        <v>0</v>
      </c>
      <c r="J70" s="8">
        <v>15</v>
      </c>
      <c r="L70" s="8"/>
      <c r="M70" s="8">
        <f t="shared" si="27"/>
        <v>0</v>
      </c>
      <c r="N70" s="100">
        <f t="shared" si="24"/>
        <v>0</v>
      </c>
      <c r="O70" s="1"/>
      <c r="P70" s="55">
        <f t="shared" si="28"/>
        <v>15</v>
      </c>
      <c r="Q70" s="100">
        <f t="shared" si="25"/>
        <v>1.125</v>
      </c>
      <c r="S70" s="8">
        <v>25</v>
      </c>
      <c r="T70" s="1"/>
      <c r="U70" s="72">
        <f t="shared" si="26"/>
        <v>3</v>
      </c>
    </row>
    <row r="71" spans="2:21" ht="15.5" hidden="1" x14ac:dyDescent="0.35">
      <c r="B71" s="191">
        <v>3</v>
      </c>
      <c r="C71" s="33"/>
      <c r="D71" s="33"/>
      <c r="E71" s="33"/>
      <c r="F71" s="8"/>
      <c r="G71" s="1"/>
      <c r="H71" s="75" t="s">
        <v>73</v>
      </c>
      <c r="J71" s="8"/>
      <c r="L71" s="127"/>
      <c r="M71" s="8">
        <f t="shared" si="27"/>
        <v>0</v>
      </c>
      <c r="N71" s="100" t="e">
        <f t="shared" si="24"/>
        <v>#DIV/0!</v>
      </c>
      <c r="O71" s="1"/>
      <c r="P71" s="55">
        <f t="shared" si="28"/>
        <v>0</v>
      </c>
      <c r="Q71" s="100" t="e">
        <f t="shared" si="25"/>
        <v>#DIV/0!</v>
      </c>
      <c r="S71" s="8"/>
      <c r="T71" s="1"/>
      <c r="U71" s="72" t="e">
        <f t="shared" si="26"/>
        <v>#DIV/0!</v>
      </c>
    </row>
    <row r="72" spans="2:21" ht="15.5" x14ac:dyDescent="0.35">
      <c r="B72" s="191">
        <v>4</v>
      </c>
      <c r="C72" s="10">
        <v>168</v>
      </c>
      <c r="D72" s="75">
        <f>C72/6</f>
        <v>28</v>
      </c>
      <c r="E72" s="33"/>
      <c r="F72" s="8">
        <v>1</v>
      </c>
      <c r="G72" s="1"/>
      <c r="H72" s="75">
        <f>(E72+F72)/C72</f>
        <v>5.9523809523809521E-3</v>
      </c>
      <c r="J72" s="8">
        <v>60</v>
      </c>
      <c r="L72" s="8"/>
      <c r="M72" s="8">
        <f t="shared" si="27"/>
        <v>1</v>
      </c>
      <c r="N72" s="100">
        <f t="shared" si="24"/>
        <v>3.5714285714285712E-2</v>
      </c>
      <c r="O72" s="1"/>
      <c r="P72" s="55">
        <f t="shared" si="28"/>
        <v>60</v>
      </c>
      <c r="Q72" s="100">
        <f t="shared" si="25"/>
        <v>2.1428571428571428</v>
      </c>
      <c r="S72" s="8">
        <v>40</v>
      </c>
      <c r="T72" s="1"/>
      <c r="U72" s="72">
        <f t="shared" si="26"/>
        <v>3.6071428571428572</v>
      </c>
    </row>
    <row r="73" spans="2:21" ht="15.5" hidden="1" x14ac:dyDescent="0.35">
      <c r="B73" s="191">
        <v>5.25</v>
      </c>
      <c r="C73" s="33"/>
      <c r="D73" s="33"/>
      <c r="E73" s="33"/>
      <c r="F73" s="8"/>
      <c r="G73" s="1"/>
      <c r="H73" s="75" t="s">
        <v>73</v>
      </c>
      <c r="J73" s="8"/>
      <c r="L73" s="8"/>
      <c r="M73" s="8">
        <f t="shared" si="27"/>
        <v>0</v>
      </c>
      <c r="N73" s="100" t="e">
        <f t="shared" si="24"/>
        <v>#DIV/0!</v>
      </c>
      <c r="O73" s="1"/>
      <c r="P73" s="55">
        <f t="shared" si="28"/>
        <v>0</v>
      </c>
      <c r="Q73" s="100" t="e">
        <f t="shared" si="25"/>
        <v>#DIV/0!</v>
      </c>
      <c r="S73" s="8"/>
      <c r="T73" s="1"/>
      <c r="U73" s="72" t="e">
        <f t="shared" si="26"/>
        <v>#DIV/0!</v>
      </c>
    </row>
    <row r="74" spans="2:21" ht="15.5" x14ac:dyDescent="0.35">
      <c r="B74" s="191">
        <v>6</v>
      </c>
      <c r="C74" s="10">
        <v>91</v>
      </c>
      <c r="D74" s="75">
        <f>C74/6</f>
        <v>15.166666666666666</v>
      </c>
      <c r="E74" s="33">
        <v>7</v>
      </c>
      <c r="F74" s="8">
        <v>13.5</v>
      </c>
      <c r="G74" s="1"/>
      <c r="H74" s="75">
        <f>(E74+F74)/C74</f>
        <v>0.22527472527472528</v>
      </c>
      <c r="J74" s="8">
        <v>15</v>
      </c>
      <c r="L74" s="127"/>
      <c r="M74" s="8">
        <f t="shared" si="27"/>
        <v>13.5</v>
      </c>
      <c r="N74" s="100">
        <f t="shared" si="24"/>
        <v>0.89010989010989017</v>
      </c>
      <c r="O74" s="1"/>
      <c r="P74" s="55">
        <f t="shared" si="28"/>
        <v>22</v>
      </c>
      <c r="Q74" s="100">
        <f t="shared" si="25"/>
        <v>1.4505494505494505</v>
      </c>
      <c r="S74" s="8">
        <v>10</v>
      </c>
      <c r="T74" s="1"/>
      <c r="U74" s="72">
        <f t="shared" si="26"/>
        <v>3</v>
      </c>
    </row>
    <row r="75" spans="2:21" ht="15.5" hidden="1" x14ac:dyDescent="0.35">
      <c r="B75" s="191">
        <v>7.5</v>
      </c>
      <c r="C75" s="33"/>
      <c r="D75" s="33"/>
      <c r="E75" s="33"/>
      <c r="F75" s="8"/>
      <c r="G75" s="1"/>
      <c r="H75" s="75" t="s">
        <v>73</v>
      </c>
      <c r="J75" s="8"/>
      <c r="L75" s="8"/>
      <c r="M75" s="8">
        <f t="shared" si="27"/>
        <v>0</v>
      </c>
      <c r="N75" s="100" t="e">
        <f t="shared" si="24"/>
        <v>#DIV/0!</v>
      </c>
      <c r="O75" s="1"/>
      <c r="P75" s="55">
        <f t="shared" si="28"/>
        <v>0</v>
      </c>
      <c r="Q75" s="100" t="e">
        <f t="shared" si="25"/>
        <v>#DIV/0!</v>
      </c>
      <c r="S75" s="8"/>
      <c r="T75" s="1"/>
      <c r="U75" s="72" t="e">
        <f t="shared" si="26"/>
        <v>#DIV/0!</v>
      </c>
    </row>
    <row r="78" spans="2:21" ht="19.5" hidden="1" thickTop="1" thickBot="1" x14ac:dyDescent="0.4">
      <c r="B78" s="377" t="s">
        <v>86</v>
      </c>
      <c r="C78" s="378"/>
      <c r="D78" s="378"/>
      <c r="E78" s="378"/>
      <c r="F78" s="379"/>
      <c r="G78" s="1"/>
      <c r="H78" s="1"/>
      <c r="J78" s="1"/>
      <c r="K78" s="1"/>
      <c r="L78" s="147" t="s">
        <v>65</v>
      </c>
      <c r="M78" s="147"/>
      <c r="N78" s="147"/>
      <c r="O78" s="1"/>
      <c r="P78" s="147" t="s">
        <v>66</v>
      </c>
      <c r="Q78" s="147"/>
    </row>
    <row r="79" spans="2:21" ht="78.5" hidden="1" thickTop="1" thickBot="1" x14ac:dyDescent="0.4">
      <c r="B79" s="160" t="s">
        <v>36</v>
      </c>
      <c r="C79" s="31" t="s">
        <v>103</v>
      </c>
      <c r="D79" s="31" t="s">
        <v>104</v>
      </c>
      <c r="E79" s="29" t="s">
        <v>52</v>
      </c>
      <c r="F79" s="31" t="s">
        <v>44</v>
      </c>
      <c r="G79" s="1"/>
      <c r="H79" s="98" t="s">
        <v>57</v>
      </c>
      <c r="J79" s="131" t="s">
        <v>61</v>
      </c>
      <c r="L79" s="128" t="s">
        <v>63</v>
      </c>
      <c r="M79" s="129" t="s">
        <v>64</v>
      </c>
      <c r="N79" s="130" t="s">
        <v>68</v>
      </c>
      <c r="O79" s="1"/>
      <c r="P79" s="129" t="s">
        <v>58</v>
      </c>
      <c r="Q79" s="134" t="s">
        <v>67</v>
      </c>
      <c r="S79" s="7" t="s">
        <v>59</v>
      </c>
      <c r="T79" s="1"/>
      <c r="U79" s="135" t="s">
        <v>60</v>
      </c>
    </row>
    <row r="80" spans="2:21" ht="16" hidden="1" thickTop="1" x14ac:dyDescent="0.35">
      <c r="B80" s="193">
        <v>0.5</v>
      </c>
      <c r="C80" s="95"/>
      <c r="D80" s="95"/>
      <c r="E80" s="33"/>
      <c r="F80" s="8"/>
      <c r="G80" s="1"/>
      <c r="H80" s="75" t="s">
        <v>73</v>
      </c>
      <c r="J80" s="89"/>
      <c r="L80" s="127"/>
      <c r="M80" s="8">
        <f>F80+L80</f>
        <v>0</v>
      </c>
      <c r="N80" s="100" t="e">
        <f t="shared" ref="N80:N87" si="29">M80/D80</f>
        <v>#DIV/0!</v>
      </c>
      <c r="O80" s="1"/>
      <c r="P80" s="55">
        <f>E80+J80-L80</f>
        <v>0</v>
      </c>
      <c r="Q80" s="100" t="e">
        <f t="shared" ref="Q80:Q87" si="30">(P80)/D80</f>
        <v>#DIV/0!</v>
      </c>
      <c r="S80" s="8"/>
      <c r="T80" s="1"/>
      <c r="U80" s="72" t="e">
        <f t="shared" ref="U80:U87" si="31">(P80+M80+S80)/D80</f>
        <v>#DIV/0!</v>
      </c>
    </row>
    <row r="81" spans="2:21" ht="15.5" hidden="1" x14ac:dyDescent="0.35">
      <c r="B81" s="191">
        <v>1</v>
      </c>
      <c r="C81" s="33"/>
      <c r="D81" s="33"/>
      <c r="E81" s="33"/>
      <c r="F81" s="8"/>
      <c r="G81" s="1"/>
      <c r="H81" s="75" t="s">
        <v>73</v>
      </c>
      <c r="J81" s="8"/>
      <c r="L81" s="8"/>
      <c r="M81" s="8">
        <f t="shared" ref="M81:M87" si="32">F81+L81</f>
        <v>0</v>
      </c>
      <c r="N81" s="100" t="e">
        <f t="shared" si="29"/>
        <v>#DIV/0!</v>
      </c>
      <c r="O81" s="1"/>
      <c r="P81" s="55">
        <f t="shared" ref="P81:P87" si="33">E81+J81-L81</f>
        <v>0</v>
      </c>
      <c r="Q81" s="100" t="e">
        <f t="shared" si="30"/>
        <v>#DIV/0!</v>
      </c>
      <c r="S81" s="8"/>
      <c r="T81" s="1"/>
      <c r="U81" s="72" t="e">
        <f t="shared" si="31"/>
        <v>#DIV/0!</v>
      </c>
    </row>
    <row r="82" spans="2:21" ht="15.5" hidden="1" x14ac:dyDescent="0.35">
      <c r="B82" s="32">
        <v>2</v>
      </c>
      <c r="C82" s="10">
        <v>12.5</v>
      </c>
      <c r="D82" s="75">
        <f>C82/6</f>
        <v>2.0833333333333335</v>
      </c>
      <c r="E82" s="33"/>
      <c r="F82" s="8"/>
      <c r="G82" s="1"/>
      <c r="H82" s="75">
        <f>(E82+F82)/C82</f>
        <v>0</v>
      </c>
      <c r="J82" s="8"/>
      <c r="L82" s="8"/>
      <c r="M82" s="8">
        <f t="shared" si="32"/>
        <v>0</v>
      </c>
      <c r="N82" s="100">
        <f t="shared" si="29"/>
        <v>0</v>
      </c>
      <c r="O82" s="1"/>
      <c r="P82" s="55">
        <f t="shared" si="33"/>
        <v>0</v>
      </c>
      <c r="Q82" s="100">
        <f t="shared" si="30"/>
        <v>0</v>
      </c>
      <c r="S82" s="30">
        <v>68</v>
      </c>
      <c r="T82" s="1"/>
      <c r="U82" s="72">
        <f t="shared" si="31"/>
        <v>32.64</v>
      </c>
    </row>
    <row r="83" spans="2:21" ht="15.5" hidden="1" x14ac:dyDescent="0.35">
      <c r="B83" s="32">
        <v>3</v>
      </c>
      <c r="C83" s="33"/>
      <c r="D83" s="33"/>
      <c r="E83" s="33"/>
      <c r="F83" s="8"/>
      <c r="G83" s="1"/>
      <c r="H83" s="75" t="s">
        <v>73</v>
      </c>
      <c r="J83" s="89"/>
      <c r="L83" s="127"/>
      <c r="M83" s="8">
        <f t="shared" si="32"/>
        <v>0</v>
      </c>
      <c r="N83" s="100" t="e">
        <f t="shared" si="29"/>
        <v>#DIV/0!</v>
      </c>
      <c r="O83" s="1"/>
      <c r="P83" s="55">
        <f t="shared" si="33"/>
        <v>0</v>
      </c>
      <c r="Q83" s="100" t="e">
        <f t="shared" si="30"/>
        <v>#DIV/0!</v>
      </c>
      <c r="S83" s="30"/>
      <c r="T83" s="1"/>
      <c r="U83" s="72" t="e">
        <f t="shared" si="31"/>
        <v>#DIV/0!</v>
      </c>
    </row>
    <row r="84" spans="2:21" ht="15.5" hidden="1" x14ac:dyDescent="0.35">
      <c r="B84" s="32">
        <v>4</v>
      </c>
      <c r="C84" s="10">
        <v>103.5</v>
      </c>
      <c r="D84" s="75">
        <f>C84/6</f>
        <v>17.25</v>
      </c>
      <c r="E84" s="33"/>
      <c r="F84" s="8"/>
      <c r="G84" s="1"/>
      <c r="H84" s="75">
        <f>(E84+F84)/C84</f>
        <v>0</v>
      </c>
      <c r="J84" s="8"/>
      <c r="L84" s="8"/>
      <c r="M84" s="8">
        <f t="shared" si="32"/>
        <v>0</v>
      </c>
      <c r="N84" s="100">
        <f t="shared" si="29"/>
        <v>0</v>
      </c>
      <c r="O84" s="1"/>
      <c r="P84" s="55">
        <f t="shared" si="33"/>
        <v>0</v>
      </c>
      <c r="Q84" s="100">
        <f t="shared" si="30"/>
        <v>0</v>
      </c>
      <c r="S84" s="30">
        <v>102</v>
      </c>
      <c r="T84" s="1"/>
      <c r="U84" s="72">
        <f t="shared" si="31"/>
        <v>5.9130434782608692</v>
      </c>
    </row>
    <row r="85" spans="2:21" ht="15.5" hidden="1" x14ac:dyDescent="0.35">
      <c r="B85" s="32">
        <v>5.25</v>
      </c>
      <c r="C85" s="33"/>
      <c r="D85" s="33"/>
      <c r="E85" s="33"/>
      <c r="F85" s="8"/>
      <c r="G85" s="1"/>
      <c r="H85" s="75" t="s">
        <v>73</v>
      </c>
      <c r="J85" s="8"/>
      <c r="L85" s="8"/>
      <c r="M85" s="8">
        <f t="shared" si="32"/>
        <v>0</v>
      </c>
      <c r="N85" s="100" t="e">
        <f t="shared" si="29"/>
        <v>#DIV/0!</v>
      </c>
      <c r="O85" s="1"/>
      <c r="P85" s="55">
        <f t="shared" si="33"/>
        <v>0</v>
      </c>
      <c r="Q85" s="100" t="e">
        <f t="shared" si="30"/>
        <v>#DIV/0!</v>
      </c>
      <c r="S85" s="30"/>
      <c r="T85" s="1"/>
      <c r="U85" s="72" t="e">
        <f t="shared" si="31"/>
        <v>#DIV/0!</v>
      </c>
    </row>
    <row r="86" spans="2:21" ht="15.5" hidden="1" x14ac:dyDescent="0.35">
      <c r="B86" s="32">
        <v>6</v>
      </c>
      <c r="C86" s="10">
        <v>87</v>
      </c>
      <c r="D86" s="75">
        <f>C86/6</f>
        <v>14.5</v>
      </c>
      <c r="E86" s="33"/>
      <c r="F86" s="8"/>
      <c r="G86" s="1"/>
      <c r="H86" s="75">
        <f>(E86+F86)/C86</f>
        <v>0</v>
      </c>
      <c r="J86" s="89"/>
      <c r="L86" s="127"/>
      <c r="M86" s="8">
        <f t="shared" si="32"/>
        <v>0</v>
      </c>
      <c r="N86" s="100">
        <f t="shared" si="29"/>
        <v>0</v>
      </c>
      <c r="O86" s="1"/>
      <c r="P86" s="55">
        <f t="shared" si="33"/>
        <v>0</v>
      </c>
      <c r="Q86" s="100">
        <f t="shared" si="30"/>
        <v>0</v>
      </c>
      <c r="S86" s="30">
        <v>68</v>
      </c>
      <c r="T86" s="1"/>
      <c r="U86" s="72">
        <f t="shared" si="31"/>
        <v>4.6896551724137927</v>
      </c>
    </row>
    <row r="87" spans="2:21" ht="15.5" hidden="1" x14ac:dyDescent="0.35">
      <c r="B87" s="191">
        <v>7.5</v>
      </c>
      <c r="C87" s="33"/>
      <c r="D87" s="33"/>
      <c r="E87" s="33"/>
      <c r="F87" s="8"/>
      <c r="G87" s="1"/>
      <c r="H87" s="75" t="s">
        <v>73</v>
      </c>
      <c r="J87" s="8"/>
      <c r="L87" s="8"/>
      <c r="M87" s="8">
        <f t="shared" si="32"/>
        <v>0</v>
      </c>
      <c r="N87" s="100" t="e">
        <f t="shared" si="29"/>
        <v>#DIV/0!</v>
      </c>
      <c r="O87" s="1"/>
      <c r="P87" s="55">
        <f t="shared" si="33"/>
        <v>0</v>
      </c>
      <c r="Q87" s="100" t="e">
        <f t="shared" si="30"/>
        <v>#DIV/0!</v>
      </c>
      <c r="S87" s="8"/>
      <c r="T87" s="1"/>
      <c r="U87" s="72" t="e">
        <f t="shared" si="31"/>
        <v>#DIV/0!</v>
      </c>
    </row>
    <row r="88" spans="2:21" hidden="1" x14ac:dyDescent="0.35"/>
  </sheetData>
  <mergeCells count="7">
    <mergeCell ref="B78:F78"/>
    <mergeCell ref="B53:F53"/>
    <mergeCell ref="B2:H2"/>
    <mergeCell ref="B21:F21"/>
    <mergeCell ref="B66:F66"/>
    <mergeCell ref="B32:F32"/>
    <mergeCell ref="B44:F44"/>
  </mergeCells>
  <conditionalFormatting sqref="H8:H16 H46:H48">
    <cfRule type="cellIs" dxfId="141" priority="90" operator="lessThan">
      <formula>1.5</formula>
    </cfRule>
  </conditionalFormatting>
  <conditionalFormatting sqref="H18">
    <cfRule type="cellIs" dxfId="140" priority="10" operator="lessThan">
      <formula>1.5</formula>
    </cfRule>
  </conditionalFormatting>
  <conditionalFormatting sqref="H23:H29">
    <cfRule type="cellIs" dxfId="139" priority="89" operator="lessThan">
      <formula>1.5</formula>
    </cfRule>
  </conditionalFormatting>
  <conditionalFormatting sqref="U8:U16 U23:U29 U55:U61">
    <cfRule type="cellIs" dxfId="138" priority="84" operator="greaterThan">
      <formula>8</formula>
    </cfRule>
    <cfRule type="cellIs" dxfId="137" priority="85" operator="between">
      <formula>3</formula>
      <formula>6</formula>
    </cfRule>
    <cfRule type="cellIs" dxfId="136" priority="86" operator="lessThan">
      <formula>2.8</formula>
    </cfRule>
  </conditionalFormatting>
  <conditionalFormatting sqref="U18">
    <cfRule type="cellIs" dxfId="135" priority="36" operator="greaterThan">
      <formula>8</formula>
    </cfRule>
    <cfRule type="cellIs" dxfId="134" priority="37" operator="between">
      <formula>3</formula>
      <formula>6</formula>
    </cfRule>
    <cfRule type="cellIs" dxfId="133" priority="38" operator="lessThan">
      <formula>2.8</formula>
    </cfRule>
  </conditionalFormatting>
  <conditionalFormatting sqref="U34:U39">
    <cfRule type="cellIs" dxfId="132" priority="4" operator="greaterThan">
      <formula>8</formula>
    </cfRule>
    <cfRule type="cellIs" dxfId="131" priority="5" operator="between">
      <formula>3</formula>
      <formula>6</formula>
    </cfRule>
    <cfRule type="cellIs" dxfId="130" priority="6" operator="lessThan">
      <formula>2.8</formula>
    </cfRule>
  </conditionalFormatting>
  <conditionalFormatting sqref="U46:U48">
    <cfRule type="cellIs" dxfId="129" priority="45" operator="greaterThan">
      <formula>8</formula>
    </cfRule>
    <cfRule type="cellIs" dxfId="128" priority="46" operator="between">
      <formula>3</formula>
      <formula>6</formula>
    </cfRule>
    <cfRule type="cellIs" dxfId="127" priority="47" operator="lessThan">
      <formula>2.8</formula>
    </cfRule>
  </conditionalFormatting>
  <conditionalFormatting sqref="U68:U75">
    <cfRule type="cellIs" dxfId="126" priority="39" operator="greaterThan">
      <formula>8</formula>
    </cfRule>
    <cfRule type="cellIs" dxfId="125" priority="40" operator="between">
      <formula>3</formula>
      <formula>6</formula>
    </cfRule>
    <cfRule type="cellIs" dxfId="124" priority="41" operator="lessThan">
      <formula>2.8</formula>
    </cfRule>
  </conditionalFormatting>
  <conditionalFormatting sqref="U80:U87">
    <cfRule type="cellIs" dxfId="123" priority="7" operator="greaterThan">
      <formula>8</formula>
    </cfRule>
    <cfRule type="cellIs" dxfId="122" priority="8" operator="between">
      <formula>3</formula>
      <formula>6</formula>
    </cfRule>
    <cfRule type="cellIs" dxfId="121" priority="9" operator="lessThan">
      <formula>2.8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B218-2BB6-409D-98D8-06731D066280}">
  <sheetPr>
    <tabColor theme="8" tint="0.39997558519241921"/>
  </sheetPr>
  <dimension ref="A1:X64"/>
  <sheetViews>
    <sheetView topLeftCell="A17" zoomScale="70" zoomScaleNormal="70" workbookViewId="0">
      <selection activeCell="F27" sqref="F27:G28"/>
    </sheetView>
  </sheetViews>
  <sheetFormatPr baseColWidth="10" defaultRowHeight="14.5" x14ac:dyDescent="0.35"/>
  <cols>
    <col min="2" max="2" width="11.453125" customWidth="1"/>
    <col min="3" max="3" width="10.08984375" customWidth="1"/>
    <col min="4" max="4" width="11.453125" customWidth="1"/>
    <col min="5" max="5" width="4.90625" customWidth="1"/>
    <col min="6" max="6" width="10.1796875" customWidth="1"/>
    <col min="7" max="7" width="11.453125"/>
    <col min="8" max="8" width="4.1796875" customWidth="1"/>
    <col min="10" max="10" width="4.6328125" customWidth="1"/>
    <col min="11" max="11" width="3.81640625" customWidth="1"/>
    <col min="12" max="12" width="9.90625" hidden="1" customWidth="1"/>
    <col min="13" max="13" width="8.1796875" hidden="1" customWidth="1"/>
    <col min="14" max="14" width="13.6328125" hidden="1" customWidth="1"/>
    <col min="15" max="15" width="10.90625" hidden="1" customWidth="1"/>
    <col min="16" max="16" width="13.54296875" hidden="1" customWidth="1"/>
    <col min="17" max="17" width="6.453125" hidden="1" customWidth="1"/>
    <col min="18" max="18" width="10.90625" hidden="1" customWidth="1"/>
    <col min="19" max="19" width="12.08984375" hidden="1" customWidth="1"/>
    <col min="20" max="20" width="5.81640625" customWidth="1"/>
    <col min="21" max="21" width="3.08984375" customWidth="1"/>
    <col min="22" max="22" width="10.90625" customWidth="1"/>
    <col min="23" max="23" width="4.453125" customWidth="1"/>
    <col min="24" max="24" width="13.7265625" customWidth="1"/>
  </cols>
  <sheetData>
    <row r="1" spans="1:24" ht="15" thickBot="1" x14ac:dyDescent="0.4"/>
    <row r="2" spans="1:24" ht="15" thickBot="1" x14ac:dyDescent="0.4">
      <c r="B2" s="381" t="s">
        <v>129</v>
      </c>
      <c r="C2" s="381"/>
      <c r="D2" s="381"/>
      <c r="E2" s="381"/>
      <c r="F2" s="381"/>
      <c r="G2" s="381"/>
      <c r="H2" s="381"/>
      <c r="I2" s="381"/>
    </row>
    <row r="3" spans="1:24" ht="15" thickBot="1" x14ac:dyDescent="0.4">
      <c r="B3" s="381"/>
      <c r="C3" s="381"/>
      <c r="D3" s="381"/>
      <c r="E3" s="381"/>
      <c r="F3" s="381"/>
      <c r="G3" s="381"/>
      <c r="H3" s="381"/>
      <c r="I3" s="381"/>
    </row>
    <row r="4" spans="1:24" ht="15" thickBot="1" x14ac:dyDescent="0.4">
      <c r="B4" s="66"/>
      <c r="C4" s="66"/>
      <c r="D4" s="66"/>
      <c r="E4" s="66"/>
      <c r="F4" s="66"/>
      <c r="G4" s="66"/>
      <c r="H4" s="66"/>
      <c r="I4" s="66"/>
    </row>
    <row r="5" spans="1:24" ht="30.75" hidden="1" customHeight="1" thickBot="1" x14ac:dyDescent="0.4">
      <c r="B5" s="382" t="s">
        <v>45</v>
      </c>
      <c r="C5" s="382"/>
      <c r="D5" s="382"/>
      <c r="E5" s="382"/>
      <c r="F5" s="382"/>
      <c r="G5" s="382"/>
      <c r="H5" s="382"/>
      <c r="I5" s="382"/>
    </row>
    <row r="6" spans="1:24" ht="15" hidden="1" thickBot="1" x14ac:dyDescent="0.4"/>
    <row r="7" spans="1:24" ht="19.5" hidden="1" thickTop="1" thickBot="1" x14ac:dyDescent="0.4">
      <c r="A7" s="28"/>
      <c r="B7" s="1"/>
      <c r="C7" s="26"/>
      <c r="D7" s="26"/>
      <c r="F7" s="26"/>
      <c r="G7" s="1"/>
      <c r="H7" s="1"/>
      <c r="I7" s="1"/>
      <c r="L7" s="1"/>
      <c r="N7" s="355" t="s">
        <v>65</v>
      </c>
      <c r="O7" s="356"/>
      <c r="P7" s="357"/>
      <c r="R7" s="358" t="s">
        <v>66</v>
      </c>
      <c r="S7" s="359"/>
      <c r="T7" s="1"/>
    </row>
    <row r="8" spans="1:24" ht="65" customHeight="1" thickTop="1" thickBot="1" x14ac:dyDescent="0.4">
      <c r="A8" s="28"/>
      <c r="B8" s="67" t="s">
        <v>14</v>
      </c>
      <c r="C8" s="98" t="s">
        <v>49</v>
      </c>
      <c r="D8" s="98" t="s">
        <v>53</v>
      </c>
      <c r="F8" s="99" t="s">
        <v>52</v>
      </c>
      <c r="G8" s="98" t="s">
        <v>44</v>
      </c>
      <c r="H8" s="1"/>
      <c r="I8" s="98" t="s">
        <v>57</v>
      </c>
      <c r="L8" s="131" t="s">
        <v>78</v>
      </c>
      <c r="M8" s="1"/>
      <c r="N8" s="128" t="s">
        <v>63</v>
      </c>
      <c r="O8" s="153" t="s">
        <v>64</v>
      </c>
      <c r="P8" s="157" t="s">
        <v>106</v>
      </c>
      <c r="Q8" s="1"/>
      <c r="R8" s="155" t="s">
        <v>58</v>
      </c>
      <c r="S8" s="156" t="s">
        <v>67</v>
      </c>
      <c r="U8" s="1"/>
      <c r="V8" s="7" t="s">
        <v>59</v>
      </c>
      <c r="X8" s="158" t="s">
        <v>124</v>
      </c>
    </row>
    <row r="9" spans="1:24" ht="16" thickTop="1" x14ac:dyDescent="0.35">
      <c r="A9" s="28"/>
      <c r="B9" s="32">
        <v>0.5</v>
      </c>
      <c r="C9" s="71">
        <v>17</v>
      </c>
      <c r="D9" s="71">
        <f>C9/6</f>
        <v>2.8333333333333335</v>
      </c>
      <c r="F9" s="77">
        <v>70</v>
      </c>
      <c r="G9" s="79">
        <v>12</v>
      </c>
      <c r="H9" s="1"/>
      <c r="I9" s="72">
        <f>(F9+G9)/D9</f>
        <v>28.941176470588236</v>
      </c>
      <c r="L9" s="8"/>
      <c r="N9" s="151"/>
      <c r="O9" s="72">
        <f>G9+N9</f>
        <v>12</v>
      </c>
      <c r="P9" s="152">
        <f>O9/D9</f>
        <v>4.2352941176470589</v>
      </c>
      <c r="Q9" s="1"/>
      <c r="R9" s="55">
        <f>F9+L9-N9</f>
        <v>70</v>
      </c>
      <c r="S9" s="100">
        <f>(L9+R9)/D9</f>
        <v>24.705882352941174</v>
      </c>
      <c r="U9" s="1"/>
      <c r="V9" s="8"/>
      <c r="W9" s="1"/>
      <c r="X9" s="100">
        <f>(R9+O9+V9)/D9</f>
        <v>28.941176470588236</v>
      </c>
    </row>
    <row r="10" spans="1:24" ht="15.5" hidden="1" x14ac:dyDescent="0.35">
      <c r="B10" s="196">
        <v>1.5</v>
      </c>
      <c r="C10" s="71">
        <v>17.5</v>
      </c>
      <c r="D10" s="71">
        <f>C10/6</f>
        <v>2.9166666666666665</v>
      </c>
      <c r="F10" s="33">
        <v>610</v>
      </c>
      <c r="G10" s="75">
        <v>38</v>
      </c>
      <c r="H10" s="1"/>
      <c r="I10" s="72">
        <f>G10/D10</f>
        <v>13.028571428571428</v>
      </c>
      <c r="L10" s="8"/>
      <c r="N10" s="8"/>
      <c r="O10" s="72">
        <f t="shared" ref="O10:O18" si="0">G10+N10</f>
        <v>38</v>
      </c>
      <c r="P10" s="152">
        <f>O10/D10</f>
        <v>13.028571428571428</v>
      </c>
      <c r="Q10" s="1"/>
      <c r="R10" s="55">
        <f t="shared" ref="R10:R18" si="1">F10+L10-N10</f>
        <v>610</v>
      </c>
      <c r="S10" s="100">
        <f>(L10+R10)/D10</f>
        <v>209.14285714285717</v>
      </c>
      <c r="U10" s="1"/>
      <c r="V10" s="8"/>
      <c r="W10" s="1"/>
      <c r="X10" s="72">
        <f>(R10+O10+V10)/D10</f>
        <v>222.17142857142858</v>
      </c>
    </row>
    <row r="11" spans="1:24" ht="15.5" x14ac:dyDescent="0.35">
      <c r="A11" s="28"/>
      <c r="B11" s="32">
        <v>2</v>
      </c>
      <c r="C11" s="71">
        <v>91</v>
      </c>
      <c r="D11" s="71">
        <f t="shared" ref="D11:D18" si="2">C11/6</f>
        <v>15.166666666666666</v>
      </c>
      <c r="F11" s="292">
        <v>153.5</v>
      </c>
      <c r="G11" s="291">
        <v>22.5</v>
      </c>
      <c r="H11" s="1"/>
      <c r="I11" s="72">
        <f t="shared" ref="I11:I17" si="3">(F11+G11)/D11</f>
        <v>11.604395604395604</v>
      </c>
      <c r="L11" s="8"/>
      <c r="N11" s="8"/>
      <c r="O11" s="72">
        <f t="shared" si="0"/>
        <v>22.5</v>
      </c>
      <c r="P11" s="152">
        <f t="shared" ref="P11:P16" si="4">O11/D11</f>
        <v>1.4835164835164836</v>
      </c>
      <c r="Q11" s="1"/>
      <c r="R11" s="55">
        <f t="shared" si="1"/>
        <v>153.5</v>
      </c>
      <c r="S11" s="100">
        <f t="shared" ref="S11:S16" si="5">(L11+R11)/D11</f>
        <v>10.12087912087912</v>
      </c>
      <c r="U11" s="1"/>
      <c r="V11" s="8"/>
      <c r="W11" s="1"/>
      <c r="X11" s="100">
        <f t="shared" ref="X11:X16" si="6">(R11+O11+V11)/D11</f>
        <v>11.604395604395604</v>
      </c>
    </row>
    <row r="12" spans="1:24" ht="15.5" hidden="1" x14ac:dyDescent="0.35">
      <c r="A12" s="28"/>
      <c r="B12" s="196">
        <v>2.25</v>
      </c>
      <c r="C12" s="71">
        <v>156.5</v>
      </c>
      <c r="D12" s="71">
        <f t="shared" si="2"/>
        <v>26.083333333333332</v>
      </c>
      <c r="F12" s="33">
        <v>105</v>
      </c>
      <c r="G12" s="10">
        <v>6.5</v>
      </c>
      <c r="H12" s="1"/>
      <c r="I12" s="72">
        <f>G12/D12</f>
        <v>0.24920127795527158</v>
      </c>
      <c r="L12" s="8"/>
      <c r="N12" s="8"/>
      <c r="O12" s="72">
        <f t="shared" si="0"/>
        <v>6.5</v>
      </c>
      <c r="P12" s="152">
        <f t="shared" si="4"/>
        <v>0.24920127795527158</v>
      </c>
      <c r="Q12" s="1"/>
      <c r="R12" s="55">
        <f t="shared" si="1"/>
        <v>105</v>
      </c>
      <c r="S12" s="100">
        <f t="shared" si="5"/>
        <v>4.0255591054313102</v>
      </c>
      <c r="U12" s="1"/>
      <c r="V12" s="8"/>
      <c r="W12" s="1"/>
      <c r="X12" s="72">
        <f t="shared" si="6"/>
        <v>4.2747603833865817</v>
      </c>
    </row>
    <row r="13" spans="1:24" ht="15.5" x14ac:dyDescent="0.35">
      <c r="A13" s="28"/>
      <c r="B13" s="32">
        <v>3</v>
      </c>
      <c r="C13" s="33">
        <v>222</v>
      </c>
      <c r="D13" s="71">
        <f t="shared" si="2"/>
        <v>37</v>
      </c>
      <c r="F13" s="197">
        <v>106</v>
      </c>
      <c r="G13" s="8">
        <v>28.5</v>
      </c>
      <c r="H13" s="1"/>
      <c r="I13" s="72">
        <f t="shared" si="3"/>
        <v>3.6351351351351351</v>
      </c>
      <c r="L13" s="8"/>
      <c r="N13" s="8"/>
      <c r="O13" s="72">
        <f t="shared" si="0"/>
        <v>28.5</v>
      </c>
      <c r="P13" s="152">
        <f t="shared" si="4"/>
        <v>0.77027027027027029</v>
      </c>
      <c r="Q13" s="1"/>
      <c r="R13" s="55">
        <f t="shared" si="1"/>
        <v>106</v>
      </c>
      <c r="S13" s="100">
        <f t="shared" si="5"/>
        <v>2.8648648648648649</v>
      </c>
      <c r="U13" s="1"/>
      <c r="V13" s="8">
        <v>48</v>
      </c>
      <c r="W13" s="1"/>
      <c r="X13" s="100">
        <f t="shared" si="6"/>
        <v>4.9324324324324325</v>
      </c>
    </row>
    <row r="14" spans="1:24" ht="15.5" x14ac:dyDescent="0.35">
      <c r="A14" s="28"/>
      <c r="B14" s="32">
        <v>4</v>
      </c>
      <c r="C14" s="33">
        <v>125.5</v>
      </c>
      <c r="D14" s="71">
        <f t="shared" si="2"/>
        <v>20.916666666666668</v>
      </c>
      <c r="F14" s="33">
        <v>380</v>
      </c>
      <c r="G14" s="8">
        <v>22.5</v>
      </c>
      <c r="H14" s="1"/>
      <c r="I14" s="72">
        <f t="shared" si="3"/>
        <v>19.243027888446214</v>
      </c>
      <c r="L14" s="8"/>
      <c r="N14" s="8"/>
      <c r="O14" s="72">
        <f t="shared" si="0"/>
        <v>22.5</v>
      </c>
      <c r="P14" s="152">
        <f t="shared" si="4"/>
        <v>1.0756972111553784</v>
      </c>
      <c r="Q14" s="1"/>
      <c r="R14" s="55">
        <f t="shared" si="1"/>
        <v>380</v>
      </c>
      <c r="S14" s="100">
        <f t="shared" si="5"/>
        <v>18.167330677290835</v>
      </c>
      <c r="U14" s="1"/>
      <c r="V14" s="8"/>
      <c r="W14" s="26"/>
      <c r="X14" s="100">
        <f t="shared" si="6"/>
        <v>19.243027888446214</v>
      </c>
    </row>
    <row r="15" spans="1:24" ht="15.5" x14ac:dyDescent="0.35">
      <c r="A15" s="28"/>
      <c r="B15" s="32">
        <v>5.25</v>
      </c>
      <c r="C15" s="33">
        <v>97</v>
      </c>
      <c r="D15" s="71">
        <f t="shared" si="2"/>
        <v>16.166666666666668</v>
      </c>
      <c r="F15" s="33">
        <v>9</v>
      </c>
      <c r="G15" s="8">
        <v>25</v>
      </c>
      <c r="H15" s="1"/>
      <c r="I15" s="72">
        <f t="shared" si="3"/>
        <v>2.1030927835051543</v>
      </c>
      <c r="L15" s="8"/>
      <c r="N15" s="8"/>
      <c r="O15" s="72">
        <f t="shared" si="0"/>
        <v>25</v>
      </c>
      <c r="P15" s="152">
        <f t="shared" si="4"/>
        <v>1.5463917525773194</v>
      </c>
      <c r="Q15" s="1"/>
      <c r="R15" s="55">
        <f t="shared" si="1"/>
        <v>9</v>
      </c>
      <c r="S15" s="100">
        <f t="shared" si="5"/>
        <v>0.55670103092783496</v>
      </c>
      <c r="U15" s="1"/>
      <c r="V15" s="8">
        <v>48</v>
      </c>
      <c r="W15" s="26"/>
      <c r="X15" s="100">
        <f t="shared" si="6"/>
        <v>5.072164948453608</v>
      </c>
    </row>
    <row r="16" spans="1:24" ht="15.5" x14ac:dyDescent="0.35">
      <c r="A16" s="28"/>
      <c r="B16" s="32">
        <v>6.25</v>
      </c>
      <c r="C16" s="71">
        <v>12</v>
      </c>
      <c r="D16" s="71">
        <f t="shared" si="2"/>
        <v>2</v>
      </c>
      <c r="F16" s="33">
        <v>33</v>
      </c>
      <c r="G16" s="8">
        <v>27</v>
      </c>
      <c r="H16" s="1"/>
      <c r="I16" s="72">
        <f t="shared" si="3"/>
        <v>30</v>
      </c>
      <c r="L16" s="8"/>
      <c r="N16" s="8"/>
      <c r="O16" s="72">
        <f t="shared" si="0"/>
        <v>27</v>
      </c>
      <c r="P16" s="152">
        <f t="shared" si="4"/>
        <v>13.5</v>
      </c>
      <c r="Q16" s="1"/>
      <c r="R16" s="55">
        <f t="shared" si="1"/>
        <v>33</v>
      </c>
      <c r="S16" s="100">
        <f t="shared" si="5"/>
        <v>16.5</v>
      </c>
      <c r="U16" s="1"/>
      <c r="V16" s="8"/>
      <c r="W16" s="26"/>
      <c r="X16" s="100">
        <f t="shared" si="6"/>
        <v>30</v>
      </c>
    </row>
    <row r="17" spans="1:24" ht="15.5" x14ac:dyDescent="0.35">
      <c r="A17" s="28"/>
      <c r="B17" s="32">
        <v>7.5</v>
      </c>
      <c r="C17" s="71">
        <v>3.5</v>
      </c>
      <c r="D17" s="71">
        <f t="shared" si="2"/>
        <v>0.58333333333333337</v>
      </c>
      <c r="F17" s="33">
        <v>16</v>
      </c>
      <c r="G17" s="8">
        <v>15</v>
      </c>
      <c r="H17" s="1"/>
      <c r="I17" s="72">
        <f t="shared" si="3"/>
        <v>53.142857142857139</v>
      </c>
      <c r="L17" s="8"/>
      <c r="N17" s="8"/>
      <c r="O17" s="72">
        <f t="shared" si="0"/>
        <v>15</v>
      </c>
      <c r="P17" s="152">
        <f>O17/D17</f>
        <v>25.714285714285712</v>
      </c>
      <c r="Q17" s="1"/>
      <c r="R17" s="55">
        <f t="shared" si="1"/>
        <v>16</v>
      </c>
      <c r="S17" s="100">
        <f>(L17+R17)/D17</f>
        <v>27.428571428571427</v>
      </c>
      <c r="U17" s="1"/>
      <c r="V17" s="8"/>
      <c r="W17" s="26"/>
      <c r="X17" s="100">
        <f>(R17+O17+V17)/D17</f>
        <v>53.142857142857139</v>
      </c>
    </row>
    <row r="18" spans="1:24" ht="15.5" hidden="1" x14ac:dyDescent="0.35">
      <c r="A18" s="28"/>
      <c r="B18" s="196">
        <v>7.5</v>
      </c>
      <c r="C18" s="71">
        <v>2.5</v>
      </c>
      <c r="D18" s="71">
        <f t="shared" si="2"/>
        <v>0.41666666666666669</v>
      </c>
      <c r="F18" s="33"/>
      <c r="G18" s="10">
        <v>35.5</v>
      </c>
      <c r="H18" s="1"/>
      <c r="I18" s="72">
        <f>G18/D18</f>
        <v>85.2</v>
      </c>
      <c r="L18" s="8"/>
      <c r="N18" s="8"/>
      <c r="O18" s="72">
        <f t="shared" si="0"/>
        <v>35.5</v>
      </c>
      <c r="P18" s="152">
        <f>O18/D18</f>
        <v>85.2</v>
      </c>
      <c r="Q18" s="1"/>
      <c r="R18" s="55">
        <f t="shared" si="1"/>
        <v>0</v>
      </c>
      <c r="S18" s="100">
        <f>(L18+R18)/D18</f>
        <v>0</v>
      </c>
      <c r="U18" s="1"/>
      <c r="V18" s="8"/>
      <c r="W18" s="26"/>
      <c r="X18" s="72">
        <f>(R18+O18+V18)/D18</f>
        <v>85.2</v>
      </c>
    </row>
    <row r="19" spans="1:24" ht="15.5" x14ac:dyDescent="0.35">
      <c r="A19" s="28"/>
      <c r="B19" s="1"/>
      <c r="C19" s="1"/>
      <c r="D19" s="1"/>
      <c r="E19" s="1"/>
      <c r="F19" s="1"/>
      <c r="G19" s="1"/>
      <c r="H19" s="1"/>
      <c r="I19" s="1"/>
      <c r="J19" s="1"/>
    </row>
    <row r="20" spans="1:24" ht="16" thickBot="1" x14ac:dyDescent="0.4">
      <c r="A20" s="28"/>
      <c r="B20" s="1"/>
      <c r="C20" s="1"/>
      <c r="D20" s="1"/>
      <c r="E20" s="1"/>
      <c r="F20" s="1"/>
      <c r="G20" s="1"/>
      <c r="H20" s="1"/>
      <c r="I20" s="1"/>
      <c r="J20" s="1"/>
    </row>
    <row r="21" spans="1:24" ht="29" customHeight="1" thickBot="1" x14ac:dyDescent="0.4">
      <c r="B21" s="386" t="s">
        <v>75</v>
      </c>
      <c r="C21" s="387"/>
      <c r="D21" s="387"/>
      <c r="E21" s="387"/>
      <c r="F21" s="387"/>
      <c r="G21" s="387"/>
      <c r="H21" s="387"/>
      <c r="I21" s="387"/>
      <c r="J21" s="388"/>
    </row>
    <row r="22" spans="1:24" ht="19" customHeight="1" thickTop="1" thickBot="1" x14ac:dyDescent="0.4">
      <c r="B22" s="299"/>
      <c r="C22" s="299"/>
      <c r="D22" s="299"/>
      <c r="E22" s="299"/>
      <c r="F22" s="299"/>
      <c r="L22" s="1"/>
      <c r="N22" s="355" t="s">
        <v>65</v>
      </c>
      <c r="O22" s="356"/>
      <c r="P22" s="357"/>
      <c r="R22" s="358" t="s">
        <v>66</v>
      </c>
      <c r="S22" s="359"/>
      <c r="T22" s="1"/>
    </row>
    <row r="23" spans="1:24" ht="71" customHeight="1" thickTop="1" thickBot="1" x14ac:dyDescent="0.4">
      <c r="B23" s="159" t="s">
        <v>76</v>
      </c>
      <c r="C23" s="44" t="s">
        <v>49</v>
      </c>
      <c r="D23" s="98" t="s">
        <v>53</v>
      </c>
      <c r="F23" s="300" t="s">
        <v>52</v>
      </c>
      <c r="G23" s="98" t="s">
        <v>44</v>
      </c>
      <c r="I23" s="98" t="s">
        <v>57</v>
      </c>
      <c r="L23" s="131" t="s">
        <v>61</v>
      </c>
      <c r="M23" s="1"/>
      <c r="N23" s="128" t="s">
        <v>63</v>
      </c>
      <c r="O23" s="153" t="s">
        <v>64</v>
      </c>
      <c r="P23" s="157" t="s">
        <v>106</v>
      </c>
      <c r="Q23" s="1"/>
      <c r="R23" s="155" t="s">
        <v>58</v>
      </c>
      <c r="S23" s="156" t="s">
        <v>67</v>
      </c>
      <c r="U23" s="1"/>
      <c r="V23" s="7" t="s">
        <v>59</v>
      </c>
      <c r="X23" s="158" t="s">
        <v>105</v>
      </c>
    </row>
    <row r="24" spans="1:24" ht="16" thickTop="1" x14ac:dyDescent="0.35">
      <c r="B24" s="32">
        <v>0.5</v>
      </c>
      <c r="C24" s="71">
        <v>9</v>
      </c>
      <c r="D24" s="71">
        <f>C24/6</f>
        <v>1.5</v>
      </c>
      <c r="E24" s="115"/>
      <c r="F24" s="33">
        <v>51</v>
      </c>
      <c r="G24" s="8">
        <v>9</v>
      </c>
      <c r="I24" s="72">
        <f>(F24+G24)/D24</f>
        <v>40</v>
      </c>
      <c r="L24" s="89"/>
      <c r="N24" s="151"/>
      <c r="O24" s="23">
        <f t="shared" ref="O24:O32" si="7">G24+N24</f>
        <v>9</v>
      </c>
      <c r="P24" s="152">
        <f>O24/D24</f>
        <v>6</v>
      </c>
      <c r="Q24" s="1"/>
      <c r="R24" s="55">
        <f t="shared" ref="R24:R36" si="8">F24+L24-N24</f>
        <v>51</v>
      </c>
      <c r="S24" s="100">
        <f>(L24+R24)/D24</f>
        <v>34</v>
      </c>
      <c r="U24" s="1"/>
      <c r="V24" s="89"/>
      <c r="W24" s="1"/>
      <c r="X24" s="100">
        <f>(R24+O24+V24)/D24</f>
        <v>40</v>
      </c>
    </row>
    <row r="25" spans="1:24" ht="15.5" x14ac:dyDescent="0.35">
      <c r="B25" s="32">
        <v>2</v>
      </c>
      <c r="C25" s="71">
        <v>13</v>
      </c>
      <c r="D25" s="71">
        <f>C25/6</f>
        <v>2.1666666666666665</v>
      </c>
      <c r="E25" s="43"/>
      <c r="F25" s="33">
        <v>47</v>
      </c>
      <c r="G25" s="8">
        <v>19</v>
      </c>
      <c r="I25" s="72">
        <f>(F25+G25)/D25</f>
        <v>30.461538461538463</v>
      </c>
      <c r="L25" s="89"/>
      <c r="N25" s="151"/>
      <c r="O25" s="72">
        <f t="shared" si="7"/>
        <v>19</v>
      </c>
      <c r="P25" s="152">
        <f>O25/D25</f>
        <v>8.7692307692307701</v>
      </c>
      <c r="Q25" s="1"/>
      <c r="R25" s="55">
        <f t="shared" si="8"/>
        <v>47</v>
      </c>
      <c r="S25" s="100">
        <f>(L25+R25)/D25</f>
        <v>21.692307692307693</v>
      </c>
      <c r="U25" s="1"/>
      <c r="V25" s="89"/>
      <c r="W25" s="1"/>
      <c r="X25" s="100">
        <f>(R25+O25+V25)/D25</f>
        <v>30.461538461538463</v>
      </c>
    </row>
    <row r="26" spans="1:24" ht="15.5" x14ac:dyDescent="0.35">
      <c r="B26" s="32">
        <v>4</v>
      </c>
      <c r="C26" s="71">
        <v>22.5</v>
      </c>
      <c r="D26" s="71">
        <f>C26/6</f>
        <v>3.75</v>
      </c>
      <c r="E26" s="43"/>
      <c r="F26" s="33">
        <v>38</v>
      </c>
      <c r="G26" s="8">
        <v>16</v>
      </c>
      <c r="I26" s="72">
        <f>(F26+G26)/D26</f>
        <v>14.4</v>
      </c>
      <c r="L26" s="89"/>
      <c r="N26" s="151"/>
      <c r="O26" s="23">
        <f t="shared" si="7"/>
        <v>16</v>
      </c>
      <c r="P26" s="152">
        <f>O26/D26</f>
        <v>4.2666666666666666</v>
      </c>
      <c r="Q26" s="1"/>
      <c r="R26" s="55">
        <f t="shared" si="8"/>
        <v>38</v>
      </c>
      <c r="S26" s="100">
        <f>(L26+R26)/D26</f>
        <v>10.133333333333333</v>
      </c>
      <c r="U26" s="1"/>
      <c r="V26" s="89"/>
      <c r="W26" s="1"/>
      <c r="X26" s="100">
        <f>(R26+O26+V26)/D26</f>
        <v>14.4</v>
      </c>
    </row>
    <row r="27" spans="1:24" ht="15.5" x14ac:dyDescent="0.35">
      <c r="B27" s="32">
        <v>6</v>
      </c>
      <c r="C27" s="75" t="s">
        <v>73</v>
      </c>
      <c r="D27" s="75" t="s">
        <v>73</v>
      </c>
      <c r="E27" s="115"/>
      <c r="F27" s="33">
        <v>76</v>
      </c>
      <c r="G27" s="8">
        <v>10.5</v>
      </c>
      <c r="I27" s="75" t="s">
        <v>73</v>
      </c>
      <c r="L27" s="89"/>
      <c r="N27" s="151"/>
      <c r="O27" s="72">
        <f t="shared" si="7"/>
        <v>10.5</v>
      </c>
      <c r="P27" s="75" t="s">
        <v>73</v>
      </c>
      <c r="Q27" s="1"/>
      <c r="R27" s="55">
        <f t="shared" si="8"/>
        <v>76</v>
      </c>
      <c r="S27" s="75" t="s">
        <v>73</v>
      </c>
      <c r="U27" s="1"/>
      <c r="V27" s="89"/>
      <c r="W27" s="1"/>
      <c r="X27" s="75" t="s">
        <v>73</v>
      </c>
    </row>
    <row r="28" spans="1:24" ht="15.5" x14ac:dyDescent="0.35">
      <c r="B28" s="32">
        <v>8</v>
      </c>
      <c r="C28" s="75" t="s">
        <v>73</v>
      </c>
      <c r="D28" s="75" t="s">
        <v>73</v>
      </c>
      <c r="E28" s="43"/>
      <c r="F28" s="33">
        <v>14.5</v>
      </c>
      <c r="G28" s="8">
        <v>3</v>
      </c>
      <c r="I28" s="75" t="s">
        <v>73</v>
      </c>
      <c r="L28" s="89"/>
      <c r="N28" s="151"/>
      <c r="O28" s="23">
        <f t="shared" si="7"/>
        <v>3</v>
      </c>
      <c r="P28" s="75" t="s">
        <v>73</v>
      </c>
      <c r="Q28" s="1"/>
      <c r="R28" s="55">
        <f t="shared" si="8"/>
        <v>14.5</v>
      </c>
      <c r="S28" s="75" t="s">
        <v>73</v>
      </c>
      <c r="U28" s="1"/>
      <c r="V28" s="89"/>
      <c r="W28" s="1"/>
      <c r="X28" s="75" t="s">
        <v>73</v>
      </c>
    </row>
    <row r="29" spans="1:24" ht="19.5" hidden="1" customHeight="1" thickTop="1" thickBot="1" x14ac:dyDescent="0.4">
      <c r="B29" s="1"/>
      <c r="C29" s="1"/>
      <c r="D29" s="1"/>
      <c r="E29" s="1"/>
      <c r="F29" s="1"/>
      <c r="G29" s="1"/>
      <c r="H29" s="1"/>
      <c r="I29" s="1"/>
      <c r="J29" s="1"/>
      <c r="K29" s="1"/>
      <c r="L29" s="8"/>
      <c r="N29" s="8"/>
      <c r="O29" s="72">
        <f t="shared" si="7"/>
        <v>0</v>
      </c>
      <c r="P29" s="152" t="e">
        <f t="shared" ref="P29:P36" si="9">O29/D29</f>
        <v>#DIV/0!</v>
      </c>
      <c r="Q29" s="1"/>
      <c r="R29" s="55">
        <f t="shared" si="8"/>
        <v>0</v>
      </c>
      <c r="S29" s="100" t="e">
        <f t="shared" ref="S29:S36" si="10">(L29+R29)/D29</f>
        <v>#DIV/0!</v>
      </c>
      <c r="U29" s="1"/>
      <c r="V29" s="8"/>
      <c r="W29" s="26"/>
      <c r="X29" s="100" t="e">
        <f t="shared" ref="X29:X36" si="11">(R29+O29+V29)/D29</f>
        <v>#DIV/0!</v>
      </c>
    </row>
    <row r="30" spans="1:24" ht="30" hidden="1" customHeight="1" thickTop="1" thickBot="1" x14ac:dyDescent="0.4">
      <c r="B30" s="59" t="s">
        <v>41</v>
      </c>
      <c r="C30" s="31" t="s">
        <v>49</v>
      </c>
      <c r="D30" s="296" t="s">
        <v>53</v>
      </c>
      <c r="F30" s="297" t="s">
        <v>52</v>
      </c>
      <c r="G30" s="31" t="s">
        <v>44</v>
      </c>
      <c r="H30" s="1"/>
      <c r="I30" s="68" t="s">
        <v>9</v>
      </c>
      <c r="L30" s="8"/>
      <c r="N30" s="8"/>
      <c r="O30" s="72" t="e">
        <f t="shared" si="7"/>
        <v>#VALUE!</v>
      </c>
      <c r="P30" s="152" t="e">
        <f t="shared" si="9"/>
        <v>#VALUE!</v>
      </c>
      <c r="Q30" s="1"/>
      <c r="R30" s="55" t="e">
        <f t="shared" si="8"/>
        <v>#VALUE!</v>
      </c>
      <c r="S30" s="100" t="e">
        <f t="shared" si="10"/>
        <v>#VALUE!</v>
      </c>
      <c r="U30" s="1"/>
      <c r="V30" s="8"/>
      <c r="W30" s="26"/>
      <c r="X30" s="100" t="e">
        <f t="shared" si="11"/>
        <v>#VALUE!</v>
      </c>
    </row>
    <row r="31" spans="1:24" ht="16" hidden="1" customHeight="1" thickTop="1" x14ac:dyDescent="0.35">
      <c r="B31" s="196">
        <v>0.5</v>
      </c>
      <c r="C31" s="33"/>
      <c r="D31" s="197"/>
      <c r="F31" s="298"/>
      <c r="G31" s="80"/>
      <c r="H31" s="1"/>
      <c r="I31" s="72" t="e">
        <f t="shared" ref="I31:I38" si="12">G31/D31</f>
        <v>#DIV/0!</v>
      </c>
      <c r="L31" s="8"/>
      <c r="N31" s="8"/>
      <c r="O31" s="72">
        <f t="shared" si="7"/>
        <v>0</v>
      </c>
      <c r="P31" s="152" t="e">
        <f t="shared" si="9"/>
        <v>#DIV/0!</v>
      </c>
      <c r="Q31" s="1"/>
      <c r="R31" s="55">
        <f t="shared" si="8"/>
        <v>0</v>
      </c>
      <c r="S31" s="100" t="e">
        <f t="shared" si="10"/>
        <v>#DIV/0!</v>
      </c>
      <c r="U31" s="1"/>
      <c r="V31" s="8">
        <v>34</v>
      </c>
      <c r="W31" s="26"/>
      <c r="X31" s="100" t="e">
        <f t="shared" si="11"/>
        <v>#DIV/0!</v>
      </c>
    </row>
    <row r="32" spans="1:24" ht="15.5" hidden="1" customHeight="1" x14ac:dyDescent="0.35">
      <c r="B32" s="196">
        <v>1.5</v>
      </c>
      <c r="C32" s="71">
        <v>17.5</v>
      </c>
      <c r="D32" s="81">
        <f>C32/6</f>
        <v>2.9166666666666665</v>
      </c>
      <c r="F32" s="298">
        <v>610</v>
      </c>
      <c r="G32" s="75">
        <v>38</v>
      </c>
      <c r="H32" s="1"/>
      <c r="I32" s="72">
        <f t="shared" si="12"/>
        <v>13.028571428571428</v>
      </c>
      <c r="L32" s="8"/>
      <c r="N32" s="8"/>
      <c r="O32" s="72">
        <f t="shared" si="7"/>
        <v>38</v>
      </c>
      <c r="P32" s="152">
        <f t="shared" si="9"/>
        <v>13.028571428571428</v>
      </c>
      <c r="Q32" s="1"/>
      <c r="R32" s="55">
        <f t="shared" si="8"/>
        <v>610</v>
      </c>
      <c r="S32" s="100">
        <f t="shared" si="10"/>
        <v>209.14285714285717</v>
      </c>
      <c r="U32" s="1"/>
      <c r="V32" s="8"/>
      <c r="W32" s="26"/>
      <c r="X32" s="100">
        <f t="shared" si="11"/>
        <v>222.17142857142858</v>
      </c>
    </row>
    <row r="33" spans="1:24" ht="15.5" hidden="1" customHeight="1" x14ac:dyDescent="0.35">
      <c r="A33" s="28"/>
      <c r="B33" s="196">
        <v>2.25</v>
      </c>
      <c r="C33" s="71">
        <v>156.5</v>
      </c>
      <c r="D33" s="81">
        <f t="shared" ref="D33:D38" si="13">C33/6</f>
        <v>26.083333333333332</v>
      </c>
      <c r="F33" s="298">
        <v>105</v>
      </c>
      <c r="G33" s="10">
        <v>6.5</v>
      </c>
      <c r="H33" s="1"/>
      <c r="I33" s="72">
        <f t="shared" si="12"/>
        <v>0.24920127795527158</v>
      </c>
      <c r="L33" s="8"/>
      <c r="N33" s="8"/>
      <c r="O33" s="72">
        <f>G33+L33</f>
        <v>6.5</v>
      </c>
      <c r="P33" s="152">
        <f t="shared" si="9"/>
        <v>0.24920127795527158</v>
      </c>
      <c r="Q33" s="1"/>
      <c r="R33" s="55">
        <f t="shared" si="8"/>
        <v>105</v>
      </c>
      <c r="S33" s="100">
        <f t="shared" si="10"/>
        <v>4.0255591054313102</v>
      </c>
      <c r="U33" s="1"/>
      <c r="V33" s="8"/>
      <c r="W33" s="1"/>
      <c r="X33" s="72">
        <f t="shared" si="11"/>
        <v>4.2747603833865817</v>
      </c>
    </row>
    <row r="34" spans="1:24" ht="15.5" hidden="1" x14ac:dyDescent="0.35">
      <c r="A34" s="28"/>
      <c r="B34" s="196">
        <v>3.25</v>
      </c>
      <c r="C34" s="33">
        <v>2</v>
      </c>
      <c r="D34" s="81">
        <f t="shared" si="13"/>
        <v>0.33333333333333331</v>
      </c>
      <c r="F34" s="298"/>
      <c r="H34" s="1"/>
      <c r="I34" s="72">
        <f t="shared" si="12"/>
        <v>0</v>
      </c>
      <c r="L34" s="8"/>
      <c r="N34" s="8"/>
      <c r="O34" s="72">
        <f>G34+L34</f>
        <v>0</v>
      </c>
      <c r="P34" s="152">
        <f t="shared" si="9"/>
        <v>0</v>
      </c>
      <c r="Q34" s="1"/>
      <c r="R34" s="55">
        <f t="shared" si="8"/>
        <v>0</v>
      </c>
      <c r="S34" s="100">
        <f t="shared" si="10"/>
        <v>0</v>
      </c>
      <c r="U34" s="1"/>
      <c r="V34" s="8"/>
      <c r="W34" s="26"/>
      <c r="X34" s="72">
        <f t="shared" si="11"/>
        <v>0</v>
      </c>
    </row>
    <row r="35" spans="1:24" ht="15.5" hidden="1" x14ac:dyDescent="0.35">
      <c r="A35" s="28"/>
      <c r="B35" s="196">
        <v>4</v>
      </c>
      <c r="C35" s="33"/>
      <c r="D35" s="81">
        <f t="shared" si="13"/>
        <v>0</v>
      </c>
      <c r="F35" s="298"/>
      <c r="G35" s="80"/>
      <c r="H35" s="1"/>
      <c r="I35" s="72" t="e">
        <f t="shared" si="12"/>
        <v>#DIV/0!</v>
      </c>
      <c r="L35" s="8"/>
      <c r="N35" s="8"/>
      <c r="O35" s="72">
        <f>G35+L35</f>
        <v>0</v>
      </c>
      <c r="P35" s="152" t="e">
        <f t="shared" si="9"/>
        <v>#DIV/0!</v>
      </c>
      <c r="Q35" s="1"/>
      <c r="R35" s="55">
        <f t="shared" si="8"/>
        <v>0</v>
      </c>
      <c r="S35" s="100" t="e">
        <f t="shared" si="10"/>
        <v>#DIV/0!</v>
      </c>
      <c r="U35" s="1"/>
      <c r="V35" s="8"/>
      <c r="W35" s="26"/>
      <c r="X35" s="72" t="e">
        <f t="shared" si="11"/>
        <v>#DIV/0!</v>
      </c>
    </row>
    <row r="36" spans="1:24" ht="15.5" hidden="1" x14ac:dyDescent="0.35">
      <c r="A36" s="28"/>
      <c r="B36" s="196">
        <v>5.5</v>
      </c>
      <c r="C36" s="71">
        <v>4.5</v>
      </c>
      <c r="D36" s="81">
        <f t="shared" si="13"/>
        <v>0.75</v>
      </c>
      <c r="F36" s="298"/>
      <c r="G36" s="80"/>
      <c r="H36" s="1"/>
      <c r="I36" s="72">
        <f t="shared" si="12"/>
        <v>0</v>
      </c>
      <c r="L36" s="8"/>
      <c r="N36" s="8"/>
      <c r="O36" s="72">
        <f>G36+L36</f>
        <v>0</v>
      </c>
      <c r="P36" s="152">
        <f t="shared" si="9"/>
        <v>0</v>
      </c>
      <c r="Q36" s="1"/>
      <c r="R36" s="55">
        <f t="shared" si="8"/>
        <v>0</v>
      </c>
      <c r="S36" s="100">
        <f t="shared" si="10"/>
        <v>0</v>
      </c>
      <c r="U36" s="1"/>
      <c r="V36" s="8"/>
      <c r="W36" s="26"/>
      <c r="X36" s="72">
        <f t="shared" si="11"/>
        <v>0</v>
      </c>
    </row>
    <row r="37" spans="1:24" ht="15.5" hidden="1" x14ac:dyDescent="0.35">
      <c r="A37" s="28"/>
      <c r="B37" s="196">
        <v>6.5</v>
      </c>
      <c r="C37" s="33"/>
      <c r="D37" s="81">
        <f t="shared" si="13"/>
        <v>0</v>
      </c>
      <c r="F37" s="298"/>
      <c r="G37" s="80"/>
      <c r="H37" s="1"/>
      <c r="I37" s="72" t="e">
        <f t="shared" si="12"/>
        <v>#DIV/0!</v>
      </c>
      <c r="L37" s="8"/>
      <c r="N37" s="8"/>
      <c r="O37" s="72"/>
      <c r="P37" s="152"/>
      <c r="Q37" s="1"/>
      <c r="R37" s="55"/>
      <c r="S37" s="100"/>
      <c r="U37" s="1"/>
      <c r="V37" s="8"/>
      <c r="W37" s="26"/>
      <c r="X37" s="72"/>
    </row>
    <row r="38" spans="1:24" ht="15.5" hidden="1" x14ac:dyDescent="0.35">
      <c r="A38" s="28"/>
      <c r="B38" s="196">
        <v>7.5</v>
      </c>
      <c r="C38" s="71">
        <v>2.5</v>
      </c>
      <c r="D38" s="81">
        <f t="shared" si="13"/>
        <v>0.41666666666666669</v>
      </c>
      <c r="F38" s="298"/>
      <c r="G38" s="10">
        <v>35.5</v>
      </c>
      <c r="H38" s="1"/>
      <c r="I38" s="72">
        <f t="shared" si="12"/>
        <v>85.2</v>
      </c>
      <c r="L38" s="8"/>
      <c r="N38" s="8"/>
      <c r="O38" s="72">
        <f>G38+L38</f>
        <v>35.5</v>
      </c>
      <c r="P38" s="152">
        <f>O38/D38</f>
        <v>85.2</v>
      </c>
      <c r="Q38" s="1"/>
      <c r="R38" s="55">
        <f>F38+L38-N38</f>
        <v>0</v>
      </c>
      <c r="S38" s="100">
        <f>(L38+R38)/D38</f>
        <v>0</v>
      </c>
      <c r="U38" s="1"/>
      <c r="V38" s="8"/>
      <c r="W38" s="26"/>
      <c r="X38" s="72">
        <f>(R38+O38+V38)/D38</f>
        <v>85.2</v>
      </c>
    </row>
    <row r="39" spans="1:24" ht="15.5" x14ac:dyDescent="0.35">
      <c r="A39" s="28"/>
    </row>
    <row r="40" spans="1:24" ht="16" thickBot="1" x14ac:dyDescent="0.4">
      <c r="A40" s="28"/>
    </row>
    <row r="41" spans="1:24" ht="21.5" thickBot="1" x14ac:dyDescent="0.4">
      <c r="A41" s="28"/>
      <c r="B41" s="383" t="s">
        <v>46</v>
      </c>
      <c r="C41" s="384"/>
      <c r="D41" s="384"/>
      <c r="E41" s="384"/>
      <c r="F41" s="384"/>
      <c r="G41" s="384"/>
      <c r="H41" s="384"/>
      <c r="I41" s="384"/>
      <c r="J41" s="384"/>
      <c r="K41" s="384"/>
      <c r="L41" s="384"/>
      <c r="M41" s="384"/>
      <c r="N41" s="385"/>
    </row>
    <row r="42" spans="1:24" hidden="1" x14ac:dyDescent="0.35"/>
    <row r="43" spans="1:24" ht="30" hidden="1" customHeight="1" x14ac:dyDescent="0.35">
      <c r="A43" s="28"/>
    </row>
    <row r="44" spans="1:24" ht="124" hidden="1" x14ac:dyDescent="0.35">
      <c r="A44" s="28"/>
      <c r="B44" s="69" t="s">
        <v>42</v>
      </c>
      <c r="C44" s="31" t="s">
        <v>49</v>
      </c>
      <c r="D44" s="31" t="s">
        <v>53</v>
      </c>
      <c r="F44" s="78" t="s">
        <v>52</v>
      </c>
      <c r="G44" s="31" t="s">
        <v>44</v>
      </c>
      <c r="H44" s="1"/>
      <c r="I44" s="68" t="s">
        <v>9</v>
      </c>
      <c r="K44" s="94" t="s">
        <v>59</v>
      </c>
      <c r="L44" s="31" t="s">
        <v>44</v>
      </c>
    </row>
    <row r="45" spans="1:24" ht="15.5" hidden="1" x14ac:dyDescent="0.35">
      <c r="A45" s="28"/>
      <c r="B45" s="32">
        <v>0.5</v>
      </c>
      <c r="C45" s="33">
        <v>1</v>
      </c>
      <c r="D45" s="71">
        <f>C45/6</f>
        <v>0.16666666666666666</v>
      </c>
      <c r="F45" s="33"/>
      <c r="G45" s="80">
        <v>12</v>
      </c>
      <c r="H45" s="1"/>
      <c r="I45" s="72">
        <f t="shared" ref="I45:I52" si="14">G45/D45</f>
        <v>72</v>
      </c>
      <c r="K45" s="77"/>
      <c r="L45" s="79"/>
    </row>
    <row r="46" spans="1:24" ht="16.5" hidden="1" x14ac:dyDescent="0.35">
      <c r="A46" s="28"/>
      <c r="B46" s="32">
        <v>1</v>
      </c>
      <c r="C46" s="33"/>
      <c r="D46" s="71"/>
      <c r="F46" s="33"/>
      <c r="G46" s="80">
        <v>0</v>
      </c>
      <c r="H46" s="1"/>
      <c r="I46" s="72" t="e">
        <f t="shared" si="14"/>
        <v>#DIV/0!</v>
      </c>
      <c r="K46" s="76"/>
      <c r="L46" s="91"/>
    </row>
    <row r="47" spans="1:24" ht="15.5" hidden="1" x14ac:dyDescent="0.35">
      <c r="A47" s="28"/>
      <c r="B47" s="32">
        <v>2</v>
      </c>
      <c r="C47" s="33"/>
      <c r="D47" s="71"/>
      <c r="F47" s="33"/>
      <c r="G47" s="80">
        <v>1</v>
      </c>
      <c r="H47" s="1"/>
      <c r="I47" s="72" t="e">
        <f t="shared" si="14"/>
        <v>#DIV/0!</v>
      </c>
      <c r="K47" s="81"/>
      <c r="L47" s="92"/>
    </row>
    <row r="48" spans="1:24" ht="15.5" hidden="1" x14ac:dyDescent="0.35">
      <c r="A48" s="28"/>
      <c r="B48" s="32">
        <v>3</v>
      </c>
      <c r="C48" s="33"/>
      <c r="D48" s="71"/>
      <c r="F48" s="33"/>
      <c r="G48" s="8">
        <v>0</v>
      </c>
      <c r="H48" s="1"/>
      <c r="I48" s="72" t="e">
        <f t="shared" si="14"/>
        <v>#DIV/0!</v>
      </c>
      <c r="K48" s="33"/>
      <c r="L48" s="92"/>
    </row>
    <row r="49" spans="1:24" ht="15.5" hidden="1" x14ac:dyDescent="0.35">
      <c r="A49" s="28"/>
      <c r="B49" s="32">
        <v>4</v>
      </c>
      <c r="C49" s="33">
        <v>6</v>
      </c>
      <c r="D49" s="71">
        <f>C49/6</f>
        <v>1</v>
      </c>
      <c r="F49" s="71">
        <v>21.5</v>
      </c>
      <c r="G49" s="80">
        <v>0</v>
      </c>
      <c r="H49" s="1"/>
      <c r="I49" s="72">
        <f t="shared" si="14"/>
        <v>0</v>
      </c>
      <c r="K49" s="33"/>
      <c r="L49" s="92"/>
    </row>
    <row r="50" spans="1:24" ht="16" hidden="1" thickBot="1" x14ac:dyDescent="0.4">
      <c r="A50" s="28"/>
      <c r="B50" s="32">
        <v>5.25</v>
      </c>
      <c r="C50" s="33">
        <v>2</v>
      </c>
      <c r="D50" s="71">
        <f>C50/6</f>
        <v>0.33333333333333331</v>
      </c>
      <c r="F50" s="33"/>
      <c r="G50" s="80">
        <v>0</v>
      </c>
      <c r="H50" s="1"/>
      <c r="I50" s="72">
        <f t="shared" si="14"/>
        <v>0</v>
      </c>
      <c r="K50" s="33"/>
      <c r="L50" s="93"/>
    </row>
    <row r="51" spans="1:24" ht="15.5" hidden="1" x14ac:dyDescent="0.35">
      <c r="A51" s="28"/>
      <c r="B51" s="32">
        <v>6.25</v>
      </c>
      <c r="C51" s="33"/>
      <c r="D51" s="71"/>
      <c r="F51" s="33"/>
      <c r="G51" s="80">
        <v>0</v>
      </c>
      <c r="H51" s="1"/>
      <c r="I51" s="72" t="e">
        <f t="shared" si="14"/>
        <v>#DIV/0!</v>
      </c>
      <c r="K51" s="33"/>
      <c r="L51" s="33"/>
    </row>
    <row r="52" spans="1:24" ht="15.5" hidden="1" x14ac:dyDescent="0.35">
      <c r="B52" s="32">
        <v>7.5</v>
      </c>
      <c r="C52" s="33"/>
      <c r="D52" s="71"/>
      <c r="F52" s="33"/>
      <c r="G52" s="80">
        <v>0</v>
      </c>
      <c r="H52" s="1"/>
      <c r="I52" s="72" t="e">
        <f t="shared" si="14"/>
        <v>#DIV/0!</v>
      </c>
      <c r="K52" s="33"/>
      <c r="L52" s="80"/>
    </row>
    <row r="53" spans="1:24" ht="15" thickBot="1" x14ac:dyDescent="0.4"/>
    <row r="54" spans="1:24" ht="19.5" thickTop="1" thickBot="1" x14ac:dyDescent="0.4">
      <c r="K54" s="1"/>
      <c r="L54" s="1"/>
      <c r="N54" s="355" t="s">
        <v>65</v>
      </c>
      <c r="O54" s="356"/>
      <c r="P54" s="357"/>
      <c r="R54" s="358" t="s">
        <v>66</v>
      </c>
      <c r="S54" s="359"/>
      <c r="T54" s="1"/>
    </row>
    <row r="55" spans="1:24" ht="57.5" customHeight="1" thickTop="1" thickBot="1" x14ac:dyDescent="0.4">
      <c r="B55" s="69" t="s">
        <v>43</v>
      </c>
      <c r="C55" s="98" t="s">
        <v>49</v>
      </c>
      <c r="D55" s="98" t="s">
        <v>53</v>
      </c>
      <c r="F55" s="99" t="s">
        <v>52</v>
      </c>
      <c r="G55" s="98" t="s">
        <v>44</v>
      </c>
      <c r="H55" s="1"/>
      <c r="I55" s="98" t="s">
        <v>57</v>
      </c>
      <c r="L55" s="131" t="s">
        <v>61</v>
      </c>
      <c r="M55" s="1"/>
      <c r="N55" s="128" t="s">
        <v>63</v>
      </c>
      <c r="O55" s="153" t="s">
        <v>64</v>
      </c>
      <c r="P55" s="157" t="s">
        <v>68</v>
      </c>
      <c r="Q55" s="1"/>
      <c r="R55" s="155" t="s">
        <v>58</v>
      </c>
      <c r="S55" s="156" t="s">
        <v>67</v>
      </c>
      <c r="U55" s="1"/>
      <c r="V55" s="7" t="s">
        <v>59</v>
      </c>
      <c r="X55" s="158" t="s">
        <v>60</v>
      </c>
    </row>
    <row r="56" spans="1:24" ht="16" thickTop="1" x14ac:dyDescent="0.35">
      <c r="B56" s="32">
        <v>0.5</v>
      </c>
      <c r="C56" s="33">
        <v>10</v>
      </c>
      <c r="D56" s="71">
        <f t="shared" ref="D56:D62" si="15">C56/6</f>
        <v>1.6666666666666667</v>
      </c>
      <c r="F56" s="10">
        <v>35</v>
      </c>
      <c r="G56" s="75">
        <v>26.5</v>
      </c>
      <c r="H56" s="1"/>
      <c r="I56" s="72">
        <f>(F56+G56)/D56</f>
        <v>36.9</v>
      </c>
      <c r="L56" s="89"/>
      <c r="N56" s="151"/>
      <c r="O56" s="72">
        <f>G56+N56</f>
        <v>26.5</v>
      </c>
      <c r="P56" s="152">
        <f t="shared" ref="P56:P61" si="16">O56/D56</f>
        <v>15.899999999999999</v>
      </c>
      <c r="Q56" s="1"/>
      <c r="R56" s="55">
        <f t="shared" ref="R56:R63" si="17">F56+L56-N56</f>
        <v>35</v>
      </c>
      <c r="S56" s="100">
        <f t="shared" ref="S56:S61" si="18">(L56+R56)/D56</f>
        <v>21</v>
      </c>
      <c r="U56" s="1"/>
      <c r="V56" s="8"/>
      <c r="W56" s="1"/>
      <c r="X56" s="100">
        <f t="shared" ref="X56:X61" si="19">(R56+O56+V56)/D56</f>
        <v>36.9</v>
      </c>
    </row>
    <row r="57" spans="1:24" ht="15.5" x14ac:dyDescent="0.35">
      <c r="B57" s="32">
        <v>1</v>
      </c>
      <c r="C57" s="33">
        <v>25</v>
      </c>
      <c r="D57" s="71">
        <f t="shared" si="15"/>
        <v>4.166666666666667</v>
      </c>
      <c r="F57" s="10">
        <v>35</v>
      </c>
      <c r="G57" s="10">
        <v>17.5</v>
      </c>
      <c r="H57" s="1"/>
      <c r="I57" s="72">
        <f t="shared" ref="I57:I62" si="20">(F57+G57)/D57</f>
        <v>12.6</v>
      </c>
      <c r="L57" s="8"/>
      <c r="N57" s="8"/>
      <c r="O57" s="72">
        <f t="shared" ref="O57:O63" si="21">G57+N57</f>
        <v>17.5</v>
      </c>
      <c r="P57" s="152">
        <f t="shared" si="16"/>
        <v>4.1999999999999993</v>
      </c>
      <c r="Q57" s="1"/>
      <c r="R57" s="55">
        <f t="shared" si="17"/>
        <v>35</v>
      </c>
      <c r="S57" s="100">
        <f t="shared" si="18"/>
        <v>8.3999999999999986</v>
      </c>
      <c r="U57" s="1"/>
      <c r="V57" s="80"/>
      <c r="W57" s="1"/>
      <c r="X57" s="72">
        <f t="shared" si="19"/>
        <v>12.6</v>
      </c>
    </row>
    <row r="58" spans="1:24" ht="15.5" x14ac:dyDescent="0.35">
      <c r="B58" s="32">
        <v>2</v>
      </c>
      <c r="C58" s="33">
        <v>32</v>
      </c>
      <c r="D58" s="71">
        <f t="shared" si="15"/>
        <v>5.333333333333333</v>
      </c>
      <c r="F58" s="10">
        <v>61</v>
      </c>
      <c r="G58" s="10">
        <v>36.5</v>
      </c>
      <c r="H58" s="1"/>
      <c r="I58" s="72">
        <f t="shared" si="20"/>
        <v>18.28125</v>
      </c>
      <c r="L58" s="8"/>
      <c r="N58" s="8"/>
      <c r="O58" s="72">
        <f t="shared" si="21"/>
        <v>36.5</v>
      </c>
      <c r="P58" s="152">
        <f t="shared" si="16"/>
        <v>6.84375</v>
      </c>
      <c r="Q58" s="1"/>
      <c r="R58" s="55">
        <f t="shared" si="17"/>
        <v>61</v>
      </c>
      <c r="S58" s="100">
        <f t="shared" si="18"/>
        <v>11.4375</v>
      </c>
      <c r="U58" s="1"/>
      <c r="V58" s="80"/>
      <c r="W58" s="1"/>
      <c r="X58" s="72">
        <f t="shared" si="19"/>
        <v>18.28125</v>
      </c>
    </row>
    <row r="59" spans="1:24" ht="15.5" x14ac:dyDescent="0.35">
      <c r="B59" s="32">
        <v>3</v>
      </c>
      <c r="C59" s="33">
        <v>53</v>
      </c>
      <c r="D59" s="71">
        <f t="shared" si="15"/>
        <v>8.8333333333333339</v>
      </c>
      <c r="F59" s="10">
        <v>0</v>
      </c>
      <c r="G59" s="10">
        <v>12</v>
      </c>
      <c r="H59" s="1"/>
      <c r="I59" s="72">
        <f t="shared" si="20"/>
        <v>1.3584905660377358</v>
      </c>
      <c r="L59" s="8">
        <v>63</v>
      </c>
      <c r="N59" s="8"/>
      <c r="O59" s="72">
        <f t="shared" si="21"/>
        <v>12</v>
      </c>
      <c r="P59" s="152">
        <f t="shared" si="16"/>
        <v>1.3584905660377358</v>
      </c>
      <c r="Q59" s="1"/>
      <c r="R59" s="55">
        <f t="shared" si="17"/>
        <v>63</v>
      </c>
      <c r="S59" s="100">
        <f t="shared" si="18"/>
        <v>14.264150943396226</v>
      </c>
      <c r="U59" s="1"/>
      <c r="V59" s="80"/>
      <c r="W59" s="26"/>
      <c r="X59" s="72">
        <f t="shared" si="19"/>
        <v>8.4905660377358476</v>
      </c>
    </row>
    <row r="60" spans="1:24" ht="15.5" x14ac:dyDescent="0.35">
      <c r="B60" s="32">
        <v>4</v>
      </c>
      <c r="C60" s="33">
        <v>66</v>
      </c>
      <c r="D60" s="71">
        <f t="shared" si="15"/>
        <v>11</v>
      </c>
      <c r="F60" s="10">
        <v>51.5</v>
      </c>
      <c r="G60" s="10">
        <v>33.5</v>
      </c>
      <c r="H60" s="1"/>
      <c r="I60" s="72">
        <f t="shared" si="20"/>
        <v>7.7272727272727275</v>
      </c>
      <c r="L60" s="8">
        <v>63</v>
      </c>
      <c r="N60" s="8"/>
      <c r="O60" s="72">
        <f t="shared" si="21"/>
        <v>33.5</v>
      </c>
      <c r="P60" s="152">
        <f t="shared" si="16"/>
        <v>3.0454545454545454</v>
      </c>
      <c r="Q60" s="1"/>
      <c r="R60" s="55">
        <f t="shared" si="17"/>
        <v>114.5</v>
      </c>
      <c r="S60" s="100">
        <f t="shared" si="18"/>
        <v>16.136363636363637</v>
      </c>
      <c r="U60" s="1"/>
      <c r="V60" s="80"/>
      <c r="W60" s="26"/>
      <c r="X60" s="72">
        <f>(R60+O60+V60)/D60</f>
        <v>13.454545454545455</v>
      </c>
    </row>
    <row r="61" spans="1:24" ht="15.5" x14ac:dyDescent="0.35">
      <c r="B61" s="32">
        <v>5.25</v>
      </c>
      <c r="C61" s="33">
        <v>43</v>
      </c>
      <c r="D61" s="71">
        <f t="shared" si="15"/>
        <v>7.166666666666667</v>
      </c>
      <c r="F61" s="10">
        <v>16</v>
      </c>
      <c r="G61" s="10">
        <v>37</v>
      </c>
      <c r="H61" s="1"/>
      <c r="I61" s="72">
        <f t="shared" si="20"/>
        <v>7.3953488372093021</v>
      </c>
      <c r="L61" s="8"/>
      <c r="N61" s="8"/>
      <c r="O61" s="72">
        <f t="shared" si="21"/>
        <v>37</v>
      </c>
      <c r="P61" s="152">
        <f t="shared" si="16"/>
        <v>5.162790697674418</v>
      </c>
      <c r="Q61" s="1"/>
      <c r="R61" s="55">
        <f t="shared" si="17"/>
        <v>16</v>
      </c>
      <c r="S61" s="100">
        <f t="shared" si="18"/>
        <v>2.2325581395348837</v>
      </c>
      <c r="U61" s="1"/>
      <c r="V61" s="80"/>
      <c r="W61" s="26"/>
      <c r="X61" s="72">
        <f t="shared" si="19"/>
        <v>7.3953488372093021</v>
      </c>
    </row>
    <row r="62" spans="1:24" ht="15.5" x14ac:dyDescent="0.35">
      <c r="B62" s="32">
        <v>6.25</v>
      </c>
      <c r="C62" s="33">
        <v>4</v>
      </c>
      <c r="D62" s="33">
        <f t="shared" si="15"/>
        <v>0.66666666666666663</v>
      </c>
      <c r="F62" s="10">
        <v>31</v>
      </c>
      <c r="G62" s="75">
        <v>12.5</v>
      </c>
      <c r="H62" s="1"/>
      <c r="I62" s="72">
        <f t="shared" si="20"/>
        <v>65.25</v>
      </c>
      <c r="L62" s="8"/>
      <c r="N62" s="8"/>
      <c r="O62" s="72">
        <f t="shared" si="21"/>
        <v>12.5</v>
      </c>
      <c r="P62" s="152">
        <f>O62/D62</f>
        <v>18.75</v>
      </c>
      <c r="Q62" s="1"/>
      <c r="R62" s="55">
        <f t="shared" si="17"/>
        <v>31</v>
      </c>
      <c r="S62" s="100">
        <f>(L62+R62)/D62</f>
        <v>46.5</v>
      </c>
      <c r="U62" s="1"/>
      <c r="V62" s="8"/>
      <c r="W62" s="26"/>
      <c r="X62" s="72">
        <f>(R62+O62+V62)/D62</f>
        <v>65.25</v>
      </c>
    </row>
    <row r="63" spans="1:24" ht="15.5" x14ac:dyDescent="0.35">
      <c r="B63" s="32">
        <v>7.5</v>
      </c>
      <c r="C63" s="33"/>
      <c r="D63" s="33"/>
      <c r="F63" s="10">
        <v>3</v>
      </c>
      <c r="G63" s="10">
        <v>6</v>
      </c>
      <c r="H63" s="1"/>
      <c r="I63" s="75" t="s">
        <v>73</v>
      </c>
      <c r="L63" s="8"/>
      <c r="N63" s="8"/>
      <c r="O63" s="72">
        <f t="shared" si="21"/>
        <v>6</v>
      </c>
      <c r="P63" s="72" t="s">
        <v>73</v>
      </c>
      <c r="Q63" s="1"/>
      <c r="R63" s="55">
        <f t="shared" si="17"/>
        <v>3</v>
      </c>
      <c r="S63" s="72" t="s">
        <v>73</v>
      </c>
      <c r="U63" s="1"/>
      <c r="V63" s="8"/>
      <c r="W63" s="26"/>
      <c r="X63" s="72" t="s">
        <v>73</v>
      </c>
    </row>
    <row r="64" spans="1:24" ht="15.5" x14ac:dyDescent="0.35">
      <c r="S64" s="154"/>
      <c r="T64" s="1"/>
    </row>
  </sheetData>
  <mergeCells count="10">
    <mergeCell ref="R54:S54"/>
    <mergeCell ref="N54:P54"/>
    <mergeCell ref="B2:I3"/>
    <mergeCell ref="B5:I5"/>
    <mergeCell ref="B41:N41"/>
    <mergeCell ref="N7:P7"/>
    <mergeCell ref="R7:S7"/>
    <mergeCell ref="B21:J21"/>
    <mergeCell ref="N22:P22"/>
    <mergeCell ref="R22:S22"/>
  </mergeCells>
  <conditionalFormatting sqref="I9:I18">
    <cfRule type="cellIs" dxfId="120" priority="14" operator="lessThan">
      <formula>2</formula>
    </cfRule>
  </conditionalFormatting>
  <conditionalFormatting sqref="I24:I26">
    <cfRule type="cellIs" dxfId="119" priority="4" operator="lessThan">
      <formula>2</formula>
    </cfRule>
  </conditionalFormatting>
  <conditionalFormatting sqref="I31:I38">
    <cfRule type="cellIs" dxfId="118" priority="52" operator="lessThan">
      <formula>1.5</formula>
    </cfRule>
  </conditionalFormatting>
  <conditionalFormatting sqref="I45:I52">
    <cfRule type="cellIs" dxfId="117" priority="50" operator="lessThan">
      <formula>1.5</formula>
    </cfRule>
  </conditionalFormatting>
  <conditionalFormatting sqref="I56:I62">
    <cfRule type="cellIs" dxfId="116" priority="53" operator="lessThan">
      <formula>1.5</formula>
    </cfRule>
  </conditionalFormatting>
  <conditionalFormatting sqref="P63 S63 X63">
    <cfRule type="cellIs" dxfId="115" priority="32" operator="lessThan">
      <formula>1.5</formula>
    </cfRule>
  </conditionalFormatting>
  <conditionalFormatting sqref="X9:X18">
    <cfRule type="cellIs" dxfId="114" priority="11" operator="greaterThan">
      <formula>8</formula>
    </cfRule>
    <cfRule type="cellIs" dxfId="113" priority="12" operator="between">
      <formula>3</formula>
      <formula>6</formula>
    </cfRule>
    <cfRule type="cellIs" dxfId="112" priority="13" operator="lessThan">
      <formula>2.8</formula>
    </cfRule>
  </conditionalFormatting>
  <conditionalFormatting sqref="X24:X26">
    <cfRule type="cellIs" dxfId="111" priority="1" operator="greaterThan">
      <formula>8</formula>
    </cfRule>
    <cfRule type="cellIs" dxfId="110" priority="2" operator="between">
      <formula>3</formula>
      <formula>6</formula>
    </cfRule>
    <cfRule type="cellIs" dxfId="109" priority="3" operator="lessThan">
      <formula>2.8</formula>
    </cfRule>
  </conditionalFormatting>
  <conditionalFormatting sqref="X29:X38">
    <cfRule type="cellIs" dxfId="108" priority="8" operator="greaterThan">
      <formula>8</formula>
    </cfRule>
    <cfRule type="cellIs" dxfId="107" priority="9" operator="between">
      <formula>3</formula>
      <formula>6</formula>
    </cfRule>
    <cfRule type="cellIs" dxfId="106" priority="10" operator="lessThan">
      <formula>2.8</formula>
    </cfRule>
  </conditionalFormatting>
  <conditionalFormatting sqref="X56:X62">
    <cfRule type="cellIs" dxfId="105" priority="42" operator="greaterThan">
      <formula>8</formula>
    </cfRule>
    <cfRule type="cellIs" dxfId="104" priority="43" operator="between">
      <formula>3</formula>
      <formula>6</formula>
    </cfRule>
    <cfRule type="cellIs" dxfId="103" priority="44" operator="lessThan">
      <formula>2.8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8972-76B1-4D02-9034-51F8CC8ACFFC}">
  <sheetPr>
    <tabColor theme="2" tint="-0.249977111117893"/>
    <pageSetUpPr fitToPage="1"/>
  </sheetPr>
  <dimension ref="B1:AA76"/>
  <sheetViews>
    <sheetView topLeftCell="A4" zoomScale="70" zoomScaleNormal="70" workbookViewId="0">
      <selection activeCell="B5" sqref="B5:X71"/>
    </sheetView>
  </sheetViews>
  <sheetFormatPr baseColWidth="10" defaultColWidth="11.453125" defaultRowHeight="15.5" x14ac:dyDescent="0.35"/>
  <cols>
    <col min="1" max="1" width="5" style="28" customWidth="1"/>
    <col min="2" max="2" width="19" style="1" customWidth="1"/>
    <col min="3" max="3" width="19" style="1" hidden="1" customWidth="1"/>
    <col min="4" max="4" width="13.08984375" style="1" hidden="1" customWidth="1"/>
    <col min="5" max="5" width="12.36328125" style="1" customWidth="1"/>
    <col min="6" max="6" width="4.36328125" style="28" customWidth="1"/>
    <col min="7" max="7" width="10.08984375" style="1" bestFit="1" customWidth="1"/>
    <col min="8" max="8" width="5.6328125" customWidth="1"/>
    <col min="9" max="9" width="14.90625" hidden="1" customWidth="1"/>
    <col min="10" max="11" width="14.54296875" style="28" hidden="1" customWidth="1"/>
    <col min="12" max="12" width="7.08984375" style="28" hidden="1" customWidth="1"/>
    <col min="13" max="13" width="14.1796875" style="28" hidden="1" customWidth="1"/>
    <col min="14" max="14" width="11.81640625" style="1" customWidth="1"/>
    <col min="15" max="15" width="18.1796875" style="28" hidden="1" customWidth="1"/>
    <col min="16" max="16" width="15.54296875" style="28" hidden="1" customWidth="1"/>
    <col min="17" max="17" width="6.453125" style="28" hidden="1" customWidth="1"/>
    <col min="18" max="18" width="16.90625" style="28" hidden="1" customWidth="1"/>
    <col min="19" max="19" width="19.1796875" style="28" hidden="1" customWidth="1"/>
    <col min="20" max="20" width="6.6328125" style="28" customWidth="1"/>
    <col min="21" max="21" width="14.90625" style="28" customWidth="1"/>
    <col min="22" max="22" width="6.6328125" style="28" customWidth="1"/>
    <col min="23" max="24" width="14.90625" style="28" customWidth="1"/>
    <col min="25" max="25" width="11.6328125" customWidth="1"/>
    <col min="26" max="27" width="11.453125" style="1" customWidth="1"/>
    <col min="28" max="16384" width="11.453125" style="28"/>
  </cols>
  <sheetData>
    <row r="1" spans="2:27" ht="17.75" hidden="1" customHeight="1" x14ac:dyDescent="0.35"/>
    <row r="2" spans="2:27" hidden="1" x14ac:dyDescent="0.35"/>
    <row r="3" spans="2:27" hidden="1" x14ac:dyDescent="0.35"/>
    <row r="5" spans="2:27" ht="32.25" customHeight="1" x14ac:dyDescent="0.35">
      <c r="B5" s="389" t="s">
        <v>34</v>
      </c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0"/>
      <c r="R5" s="390"/>
      <c r="S5" s="390"/>
      <c r="T5" s="390"/>
      <c r="U5" s="390"/>
      <c r="V5" s="390"/>
      <c r="W5" s="390"/>
      <c r="X5" s="391"/>
    </row>
    <row r="6" spans="2:27" ht="18" customHeight="1" thickBot="1" x14ac:dyDescent="0.4"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</row>
    <row r="7" spans="2:27" ht="21.5" thickBot="1" x14ac:dyDescent="0.4">
      <c r="F7"/>
      <c r="G7" s="187" t="s">
        <v>66</v>
      </c>
      <c r="J7"/>
      <c r="K7"/>
      <c r="L7"/>
      <c r="M7" s="392" t="s">
        <v>83</v>
      </c>
      <c r="N7" s="393"/>
      <c r="O7" s="393"/>
      <c r="P7" s="186"/>
      <c r="Q7" s="1"/>
      <c r="R7" s="188" t="s">
        <v>66</v>
      </c>
      <c r="S7" s="189"/>
      <c r="T7"/>
      <c r="U7"/>
      <c r="V7"/>
      <c r="W7"/>
      <c r="X7"/>
    </row>
    <row r="8" spans="2:27" ht="62" customHeight="1" thickTop="1" thickBot="1" x14ac:dyDescent="0.4">
      <c r="B8" s="177" t="s">
        <v>69</v>
      </c>
      <c r="C8" s="176" t="s">
        <v>116</v>
      </c>
      <c r="D8" s="176" t="s">
        <v>49</v>
      </c>
      <c r="E8" s="97" t="s">
        <v>51</v>
      </c>
      <c r="G8" s="181" t="s">
        <v>52</v>
      </c>
      <c r="I8" s="286" t="s">
        <v>110</v>
      </c>
      <c r="J8" s="314" t="s">
        <v>111</v>
      </c>
      <c r="K8" s="313" t="s">
        <v>78</v>
      </c>
      <c r="L8"/>
      <c r="M8" s="182" t="s">
        <v>63</v>
      </c>
      <c r="N8" s="181" t="s">
        <v>10</v>
      </c>
      <c r="O8" s="183" t="s">
        <v>82</v>
      </c>
      <c r="P8" s="169" t="s">
        <v>80</v>
      </c>
      <c r="Q8" s="1"/>
      <c r="R8" s="184" t="s">
        <v>81</v>
      </c>
      <c r="S8" s="185" t="s">
        <v>67</v>
      </c>
      <c r="T8" s="1"/>
      <c r="U8" s="7" t="s">
        <v>61</v>
      </c>
      <c r="V8" s="1"/>
      <c r="W8" s="135" t="s">
        <v>130</v>
      </c>
      <c r="X8" s="345" t="s">
        <v>131</v>
      </c>
      <c r="Z8" s="253" t="s">
        <v>89</v>
      </c>
      <c r="AA8" s="254" t="s">
        <v>90</v>
      </c>
    </row>
    <row r="9" spans="2:27" x14ac:dyDescent="0.35">
      <c r="B9" s="171">
        <v>1.5</v>
      </c>
      <c r="C9" s="55">
        <v>150</v>
      </c>
      <c r="D9" s="55">
        <f>C9/2</f>
        <v>75</v>
      </c>
      <c r="E9" s="55">
        <f>D9/6</f>
        <v>12.5</v>
      </c>
      <c r="G9" s="318"/>
      <c r="I9" s="8"/>
      <c r="J9" s="8">
        <v>30</v>
      </c>
      <c r="K9" s="8"/>
      <c r="L9"/>
      <c r="M9" s="127"/>
      <c r="N9" s="170">
        <v>18.5</v>
      </c>
      <c r="O9" s="174">
        <f>N9+M9</f>
        <v>18.5</v>
      </c>
      <c r="P9" s="100">
        <f t="shared" ref="P9:P16" si="0">O9/E9</f>
        <v>1.48</v>
      </c>
      <c r="Q9" s="1"/>
      <c r="R9" s="55">
        <f>G9+K9-M9</f>
        <v>0</v>
      </c>
      <c r="S9" s="100">
        <f>R9/E9</f>
        <v>0</v>
      </c>
      <c r="T9" s="1"/>
      <c r="U9" s="8">
        <v>30</v>
      </c>
      <c r="V9" s="1"/>
      <c r="W9" s="72">
        <f>(G9+N9)/E9</f>
        <v>1.48</v>
      </c>
      <c r="X9" s="72">
        <f t="shared" ref="X9:X16" si="1">(O9+R9+U9)/E9</f>
        <v>3.88</v>
      </c>
      <c r="Z9" s="92">
        <v>6.5</v>
      </c>
      <c r="AA9" s="163">
        <f t="shared" ref="AA9:AA16" si="2">Z9/E9</f>
        <v>0.52</v>
      </c>
    </row>
    <row r="10" spans="2:27" x14ac:dyDescent="0.35">
      <c r="B10" s="171">
        <v>3.25</v>
      </c>
      <c r="C10" s="23">
        <v>388</v>
      </c>
      <c r="D10" s="55">
        <f t="shared" ref="D10:D16" si="3">C10/2</f>
        <v>194</v>
      </c>
      <c r="E10" s="55">
        <f t="shared" ref="E10:E16" si="4">D10/6</f>
        <v>32.333333333333336</v>
      </c>
      <c r="G10" s="23">
        <v>45</v>
      </c>
      <c r="I10" s="8">
        <v>80</v>
      </c>
      <c r="J10" s="8">
        <v>60</v>
      </c>
      <c r="K10" s="8"/>
      <c r="L10"/>
      <c r="M10" s="8"/>
      <c r="N10" s="10">
        <v>11.5</v>
      </c>
      <c r="O10" s="173">
        <f t="shared" ref="O10:O16" si="5">N10+M10</f>
        <v>11.5</v>
      </c>
      <c r="P10" s="100">
        <f t="shared" si="0"/>
        <v>0.35567010309278346</v>
      </c>
      <c r="Q10" s="1"/>
      <c r="R10" s="55">
        <f>G10+K10-M10</f>
        <v>45</v>
      </c>
      <c r="S10" s="100">
        <f t="shared" ref="S10:S16" si="6">R10/E10</f>
        <v>1.3917525773195876</v>
      </c>
      <c r="T10" s="1"/>
      <c r="U10" s="8"/>
      <c r="V10" s="1"/>
      <c r="W10" s="72">
        <f t="shared" ref="W10:W16" si="7">(G10+N10)/E10</f>
        <v>1.7474226804123709</v>
      </c>
      <c r="X10" s="72">
        <f t="shared" si="1"/>
        <v>1.7474226804123709</v>
      </c>
      <c r="Z10" s="92">
        <v>15</v>
      </c>
      <c r="AA10" s="163">
        <f t="shared" si="2"/>
        <v>0.46391752577319584</v>
      </c>
    </row>
    <row r="11" spans="2:27" x14ac:dyDescent="0.35">
      <c r="B11" s="171">
        <v>4.25</v>
      </c>
      <c r="C11" s="23">
        <v>464</v>
      </c>
      <c r="D11" s="55">
        <f t="shared" si="3"/>
        <v>232</v>
      </c>
      <c r="E11" s="55">
        <f t="shared" si="4"/>
        <v>38.666666666666664</v>
      </c>
      <c r="G11" s="23"/>
      <c r="I11" s="8"/>
      <c r="J11" s="8">
        <v>60</v>
      </c>
      <c r="K11" s="8"/>
      <c r="L11"/>
      <c r="M11" s="8"/>
      <c r="N11" s="10">
        <v>5.5</v>
      </c>
      <c r="O11" s="173">
        <f t="shared" si="5"/>
        <v>5.5</v>
      </c>
      <c r="P11" s="100">
        <f t="shared" si="0"/>
        <v>0.14224137931034483</v>
      </c>
      <c r="Q11" s="1"/>
      <c r="R11" s="55">
        <f t="shared" ref="R11:R16" si="8">G11+K11-M11</f>
        <v>0</v>
      </c>
      <c r="S11" s="100">
        <f t="shared" si="6"/>
        <v>0</v>
      </c>
      <c r="T11" s="1"/>
      <c r="U11" s="8">
        <v>60</v>
      </c>
      <c r="V11" s="1"/>
      <c r="W11" s="72">
        <f t="shared" si="7"/>
        <v>0.14224137931034483</v>
      </c>
      <c r="X11" s="72">
        <f t="shared" si="1"/>
        <v>1.6939655172413794</v>
      </c>
      <c r="Z11" s="92">
        <v>16</v>
      </c>
      <c r="AA11" s="163">
        <f t="shared" si="2"/>
        <v>0.41379310344827591</v>
      </c>
    </row>
    <row r="12" spans="2:27" x14ac:dyDescent="0.35">
      <c r="B12" s="171">
        <v>4.75</v>
      </c>
      <c r="C12" s="23">
        <v>348</v>
      </c>
      <c r="D12" s="55">
        <f t="shared" si="3"/>
        <v>174</v>
      </c>
      <c r="E12" s="55">
        <f t="shared" si="4"/>
        <v>29</v>
      </c>
      <c r="G12" s="23">
        <v>30</v>
      </c>
      <c r="I12" s="8">
        <v>45</v>
      </c>
      <c r="J12" s="8">
        <v>30</v>
      </c>
      <c r="K12" s="8"/>
      <c r="L12"/>
      <c r="M12" s="8"/>
      <c r="N12" s="75">
        <v>19.5</v>
      </c>
      <c r="O12" s="175">
        <f t="shared" si="5"/>
        <v>19.5</v>
      </c>
      <c r="P12" s="100">
        <f t="shared" si="0"/>
        <v>0.67241379310344829</v>
      </c>
      <c r="Q12" s="1"/>
      <c r="R12" s="55">
        <f t="shared" si="8"/>
        <v>30</v>
      </c>
      <c r="S12" s="100">
        <f t="shared" si="6"/>
        <v>1.0344827586206897</v>
      </c>
      <c r="T12" s="1"/>
      <c r="U12" s="8"/>
      <c r="V12" s="1"/>
      <c r="W12" s="72">
        <f t="shared" si="7"/>
        <v>1.7068965517241379</v>
      </c>
      <c r="X12" s="72">
        <f t="shared" si="1"/>
        <v>1.7068965517241379</v>
      </c>
      <c r="Z12" s="92">
        <v>18</v>
      </c>
      <c r="AA12" s="163">
        <f t="shared" si="2"/>
        <v>0.62068965517241381</v>
      </c>
    </row>
    <row r="13" spans="2:27" ht="16.25" customHeight="1" x14ac:dyDescent="0.35">
      <c r="B13" s="171">
        <v>5.5</v>
      </c>
      <c r="C13" s="23">
        <v>232</v>
      </c>
      <c r="D13" s="55">
        <f t="shared" si="3"/>
        <v>116</v>
      </c>
      <c r="E13" s="55">
        <f t="shared" si="4"/>
        <v>19.333333333333332</v>
      </c>
      <c r="G13" s="23">
        <v>15</v>
      </c>
      <c r="I13" s="8"/>
      <c r="J13" s="8">
        <v>25</v>
      </c>
      <c r="K13" s="8"/>
      <c r="L13"/>
      <c r="M13" s="8"/>
      <c r="N13" s="75">
        <v>14</v>
      </c>
      <c r="O13" s="173">
        <f t="shared" si="5"/>
        <v>14</v>
      </c>
      <c r="P13" s="100">
        <f t="shared" si="0"/>
        <v>0.72413793103448276</v>
      </c>
      <c r="Q13" s="1"/>
      <c r="R13" s="55">
        <f t="shared" si="8"/>
        <v>15</v>
      </c>
      <c r="S13" s="100">
        <f t="shared" si="6"/>
        <v>0.77586206896551724</v>
      </c>
      <c r="T13" s="1"/>
      <c r="U13" s="8">
        <v>40</v>
      </c>
      <c r="V13" s="1"/>
      <c r="W13" s="72">
        <f t="shared" si="7"/>
        <v>1.5</v>
      </c>
      <c r="X13" s="72">
        <f t="shared" si="1"/>
        <v>3.5689655172413794</v>
      </c>
      <c r="Z13" s="92">
        <v>8</v>
      </c>
      <c r="AA13" s="163">
        <f t="shared" si="2"/>
        <v>0.41379310344827591</v>
      </c>
    </row>
    <row r="14" spans="2:27" x14ac:dyDescent="0.35">
      <c r="B14" s="171">
        <v>7</v>
      </c>
      <c r="C14" s="23">
        <v>8</v>
      </c>
      <c r="D14" s="55">
        <f t="shared" si="3"/>
        <v>4</v>
      </c>
      <c r="E14" s="55">
        <f t="shared" si="4"/>
        <v>0.66666666666666663</v>
      </c>
      <c r="G14" s="8">
        <v>10</v>
      </c>
      <c r="I14" s="8">
        <v>5</v>
      </c>
      <c r="J14" s="8">
        <v>5</v>
      </c>
      <c r="K14" s="8"/>
      <c r="L14"/>
      <c r="M14" s="8"/>
      <c r="N14" s="75">
        <v>7.5</v>
      </c>
      <c r="O14" s="173">
        <f t="shared" si="5"/>
        <v>7.5</v>
      </c>
      <c r="P14" s="100">
        <f t="shared" si="0"/>
        <v>11.25</v>
      </c>
      <c r="Q14" s="1"/>
      <c r="R14" s="55">
        <f t="shared" si="8"/>
        <v>10</v>
      </c>
      <c r="S14" s="100">
        <f t="shared" si="6"/>
        <v>15</v>
      </c>
      <c r="T14" s="1"/>
      <c r="U14" s="8"/>
      <c r="V14" s="1"/>
      <c r="W14" s="72">
        <f t="shared" si="7"/>
        <v>26.25</v>
      </c>
      <c r="X14" s="72">
        <f t="shared" si="1"/>
        <v>26.25</v>
      </c>
      <c r="Z14" s="92">
        <v>3</v>
      </c>
      <c r="AA14" s="163">
        <f t="shared" si="2"/>
        <v>4.5</v>
      </c>
    </row>
    <row r="15" spans="2:27" x14ac:dyDescent="0.35">
      <c r="B15" s="171">
        <v>7.5</v>
      </c>
      <c r="C15" s="23">
        <v>6</v>
      </c>
      <c r="D15" s="55">
        <f t="shared" si="3"/>
        <v>3</v>
      </c>
      <c r="E15" s="55">
        <f t="shared" si="4"/>
        <v>0.5</v>
      </c>
      <c r="G15" s="74"/>
      <c r="I15" s="8"/>
      <c r="J15" s="8"/>
      <c r="K15" s="8"/>
      <c r="L15"/>
      <c r="M15" s="8"/>
      <c r="N15" s="10">
        <v>1</v>
      </c>
      <c r="O15" s="173">
        <f t="shared" si="5"/>
        <v>1</v>
      </c>
      <c r="P15" s="100">
        <f t="shared" si="0"/>
        <v>2</v>
      </c>
      <c r="Q15" s="1"/>
      <c r="R15" s="55">
        <f t="shared" si="8"/>
        <v>0</v>
      </c>
      <c r="S15" s="100">
        <f t="shared" si="6"/>
        <v>0</v>
      </c>
      <c r="T15" s="1"/>
      <c r="U15" s="8"/>
      <c r="V15" s="1"/>
      <c r="W15" s="72">
        <f t="shared" si="7"/>
        <v>2</v>
      </c>
      <c r="X15" s="72">
        <f t="shared" si="1"/>
        <v>2</v>
      </c>
      <c r="Z15" s="92"/>
      <c r="AA15" s="163">
        <f t="shared" si="2"/>
        <v>0</v>
      </c>
    </row>
    <row r="16" spans="2:27" x14ac:dyDescent="0.35">
      <c r="B16" s="171">
        <v>8.5</v>
      </c>
      <c r="C16" s="23">
        <v>8</v>
      </c>
      <c r="D16" s="55">
        <f t="shared" si="3"/>
        <v>4</v>
      </c>
      <c r="E16" s="55">
        <f t="shared" si="4"/>
        <v>0.66666666666666663</v>
      </c>
      <c r="G16" s="23">
        <v>2</v>
      </c>
      <c r="I16" s="8"/>
      <c r="J16" s="8"/>
      <c r="K16" s="8"/>
      <c r="L16"/>
      <c r="M16" s="8"/>
      <c r="N16" s="10">
        <v>3</v>
      </c>
      <c r="O16" s="175">
        <f t="shared" si="5"/>
        <v>3</v>
      </c>
      <c r="P16" s="100">
        <f t="shared" si="0"/>
        <v>4.5</v>
      </c>
      <c r="Q16" s="1"/>
      <c r="R16" s="55">
        <f t="shared" si="8"/>
        <v>2</v>
      </c>
      <c r="S16" s="100">
        <f t="shared" si="6"/>
        <v>3</v>
      </c>
      <c r="T16" s="1"/>
      <c r="U16" s="8"/>
      <c r="V16" s="1"/>
      <c r="W16" s="72">
        <f t="shared" si="7"/>
        <v>7.5</v>
      </c>
      <c r="X16" s="72">
        <f t="shared" si="1"/>
        <v>7.5</v>
      </c>
      <c r="Z16" s="92">
        <v>1</v>
      </c>
      <c r="AA16" s="163">
        <f t="shared" si="2"/>
        <v>1.5</v>
      </c>
    </row>
    <row r="17" spans="2:27" ht="15.5" customHeight="1" thickBot="1" x14ac:dyDescent="0.4">
      <c r="B17"/>
      <c r="C17"/>
      <c r="D17"/>
      <c r="E17"/>
      <c r="G17"/>
      <c r="I17" s="28"/>
      <c r="L17"/>
      <c r="N17"/>
      <c r="U17"/>
      <c r="Z17" s="288">
        <f>SUM(Z9:Z16)</f>
        <v>67.5</v>
      </c>
      <c r="AA17" s="289">
        <f>SUM(AA9:AA16)</f>
        <v>8.4321933878421618</v>
      </c>
    </row>
    <row r="18" spans="2:27" ht="21.5" hidden="1" thickBot="1" x14ac:dyDescent="0.4">
      <c r="F18"/>
      <c r="G18" s="317" t="s">
        <v>66</v>
      </c>
      <c r="J18"/>
      <c r="K18"/>
      <c r="L18"/>
      <c r="M18" s="392" t="s">
        <v>83</v>
      </c>
      <c r="N18" s="393"/>
      <c r="O18" s="393"/>
      <c r="P18" s="186"/>
      <c r="Q18" s="1"/>
      <c r="R18" s="188" t="s">
        <v>66</v>
      </c>
      <c r="S18" s="189"/>
      <c r="T18"/>
      <c r="U18"/>
      <c r="V18"/>
      <c r="W18"/>
      <c r="X18"/>
      <c r="Z18" s="35"/>
      <c r="AA18" s="35"/>
    </row>
    <row r="19" spans="2:27" ht="51" hidden="1" customHeight="1" thickTop="1" thickBot="1" x14ac:dyDescent="0.4">
      <c r="B19" s="57" t="s">
        <v>36</v>
      </c>
      <c r="C19" s="96" t="s">
        <v>49</v>
      </c>
      <c r="D19" s="96" t="s">
        <v>49</v>
      </c>
      <c r="E19" s="96" t="s">
        <v>51</v>
      </c>
      <c r="G19" s="97" t="s">
        <v>52</v>
      </c>
      <c r="I19" s="286" t="s">
        <v>109</v>
      </c>
      <c r="J19" s="314" t="s">
        <v>108</v>
      </c>
      <c r="K19" s="313" t="s">
        <v>78</v>
      </c>
      <c r="L19"/>
      <c r="M19" s="178" t="s">
        <v>63</v>
      </c>
      <c r="N19" s="97" t="s">
        <v>10</v>
      </c>
      <c r="O19" s="179" t="s">
        <v>82</v>
      </c>
      <c r="P19" s="169" t="s">
        <v>68</v>
      </c>
      <c r="Q19" s="1"/>
      <c r="R19" s="180" t="s">
        <v>81</v>
      </c>
      <c r="S19" s="168" t="s">
        <v>67</v>
      </c>
      <c r="T19" s="1"/>
      <c r="U19" s="7" t="s">
        <v>59</v>
      </c>
      <c r="V19" s="1"/>
      <c r="W19" s="135" t="s">
        <v>79</v>
      </c>
      <c r="X19" s="135" t="s">
        <v>79</v>
      </c>
      <c r="Z19" s="253" t="s">
        <v>89</v>
      </c>
      <c r="AA19" s="254" t="s">
        <v>90</v>
      </c>
    </row>
    <row r="20" spans="2:27" ht="16" hidden="1" thickBot="1" x14ac:dyDescent="0.4">
      <c r="B20" s="172">
        <v>1.5</v>
      </c>
      <c r="C20" s="55">
        <v>38</v>
      </c>
      <c r="D20" s="55">
        <v>38</v>
      </c>
      <c r="E20" s="55">
        <f>D20/6</f>
        <v>6.333333333333333</v>
      </c>
      <c r="G20" s="55">
        <v>22.5</v>
      </c>
      <c r="I20" s="89"/>
      <c r="J20" s="89"/>
      <c r="K20" s="89"/>
      <c r="L20"/>
      <c r="M20" s="127"/>
      <c r="N20" s="89">
        <v>9.5</v>
      </c>
      <c r="O20" s="174">
        <f>N20+M20</f>
        <v>9.5</v>
      </c>
      <c r="P20" s="100">
        <f>O20/E20</f>
        <v>1.5</v>
      </c>
      <c r="Q20" s="1"/>
      <c r="R20" s="55">
        <f t="shared" ref="R20:R27" si="9">G20+K20-M20</f>
        <v>22.5</v>
      </c>
      <c r="S20" s="100">
        <f>R20/E20</f>
        <v>3.5526315789473686</v>
      </c>
      <c r="T20" s="1"/>
      <c r="U20" s="8"/>
      <c r="V20" s="1"/>
      <c r="W20" s="72">
        <f t="shared" ref="W20:X27" si="10">(N20+Q20+T20)/D20</f>
        <v>0.25</v>
      </c>
      <c r="X20" s="72">
        <f t="shared" si="10"/>
        <v>5.052631578947369</v>
      </c>
      <c r="Z20" s="92">
        <v>3</v>
      </c>
      <c r="AA20" s="163">
        <f t="shared" ref="AA20:AA27" si="11">Z20/E20</f>
        <v>0.47368421052631582</v>
      </c>
    </row>
    <row r="21" spans="2:27" ht="16" hidden="1" thickBot="1" x14ac:dyDescent="0.4">
      <c r="B21" s="171">
        <v>3.25</v>
      </c>
      <c r="C21" s="23">
        <v>102</v>
      </c>
      <c r="D21" s="23">
        <v>102</v>
      </c>
      <c r="E21" s="55">
        <f t="shared" ref="E21:E27" si="12">D21/6</f>
        <v>17</v>
      </c>
      <c r="G21" s="23">
        <v>13.5</v>
      </c>
      <c r="I21" s="8">
        <v>30</v>
      </c>
      <c r="J21" s="8">
        <v>25</v>
      </c>
      <c r="K21" s="8">
        <f>I21+J21</f>
        <v>55</v>
      </c>
      <c r="L21"/>
      <c r="M21" s="8">
        <v>15</v>
      </c>
      <c r="N21" s="89">
        <v>3.5</v>
      </c>
      <c r="O21" s="175">
        <f t="shared" ref="O21:O27" si="13">N21+M21</f>
        <v>18.5</v>
      </c>
      <c r="P21" s="100">
        <f>O21/E21</f>
        <v>1.088235294117647</v>
      </c>
      <c r="Q21" s="1"/>
      <c r="R21" s="55">
        <f t="shared" si="9"/>
        <v>53.5</v>
      </c>
      <c r="S21" s="100">
        <f t="shared" ref="S21:S27" si="14">R21/E21</f>
        <v>3.1470588235294117</v>
      </c>
      <c r="T21" s="1"/>
      <c r="U21" s="8"/>
      <c r="V21" s="1"/>
      <c r="W21" s="72">
        <f t="shared" si="10"/>
        <v>3.4313725490196081E-2</v>
      </c>
      <c r="X21" s="72">
        <f t="shared" si="10"/>
        <v>4.2352941176470589</v>
      </c>
      <c r="Z21" s="92">
        <v>10</v>
      </c>
      <c r="AA21" s="163">
        <f t="shared" si="11"/>
        <v>0.58823529411764708</v>
      </c>
    </row>
    <row r="22" spans="2:27" ht="15.5" hidden="1" customHeight="1" x14ac:dyDescent="0.35">
      <c r="B22" s="171">
        <v>4.25</v>
      </c>
      <c r="C22" s="23">
        <v>72</v>
      </c>
      <c r="D22" s="23">
        <v>72</v>
      </c>
      <c r="E22" s="55">
        <f t="shared" si="12"/>
        <v>12</v>
      </c>
      <c r="G22" s="23">
        <v>25.5</v>
      </c>
      <c r="I22" s="8"/>
      <c r="J22" s="8">
        <v>15</v>
      </c>
      <c r="K22" s="8">
        <f>I22+J22</f>
        <v>15</v>
      </c>
      <c r="L22"/>
      <c r="M22" s="8"/>
      <c r="N22" s="89">
        <v>32.5</v>
      </c>
      <c r="O22" s="173">
        <f t="shared" si="13"/>
        <v>32.5</v>
      </c>
      <c r="P22" s="100">
        <f>O22/E22</f>
        <v>2.7083333333333335</v>
      </c>
      <c r="Q22" s="1"/>
      <c r="R22" s="55">
        <f t="shared" si="9"/>
        <v>40.5</v>
      </c>
      <c r="S22" s="100">
        <f t="shared" si="14"/>
        <v>3.375</v>
      </c>
      <c r="T22" s="1"/>
      <c r="U22" s="8"/>
      <c r="V22" s="1"/>
      <c r="W22" s="72">
        <f t="shared" si="10"/>
        <v>0.4513888888888889</v>
      </c>
      <c r="X22" s="72">
        <f t="shared" si="10"/>
        <v>6.083333333333333</v>
      </c>
      <c r="Z22" s="92">
        <v>10</v>
      </c>
      <c r="AA22" s="163">
        <f t="shared" si="11"/>
        <v>0.83333333333333337</v>
      </c>
    </row>
    <row r="23" spans="2:27" ht="15.5" hidden="1" customHeight="1" x14ac:dyDescent="0.35">
      <c r="B23" s="171">
        <v>4.75</v>
      </c>
      <c r="C23" s="23">
        <v>80.5</v>
      </c>
      <c r="D23" s="23">
        <v>80.5</v>
      </c>
      <c r="E23" s="55">
        <f t="shared" si="12"/>
        <v>13.416666666666666</v>
      </c>
      <c r="G23" s="23">
        <v>0</v>
      </c>
      <c r="I23" s="8">
        <v>60</v>
      </c>
      <c r="J23" s="8">
        <v>15</v>
      </c>
      <c r="K23" s="8">
        <f>I23+J23</f>
        <v>75</v>
      </c>
      <c r="L23"/>
      <c r="M23" s="8">
        <v>15</v>
      </c>
      <c r="N23" s="89">
        <v>7.5</v>
      </c>
      <c r="O23" s="173">
        <f t="shared" si="13"/>
        <v>22.5</v>
      </c>
      <c r="P23" s="100">
        <v>0.33540372670807456</v>
      </c>
      <c r="Q23" s="1"/>
      <c r="R23" s="55">
        <f t="shared" si="9"/>
        <v>60</v>
      </c>
      <c r="S23" s="100">
        <f t="shared" si="14"/>
        <v>4.4720496894409942</v>
      </c>
      <c r="T23" s="1"/>
      <c r="U23" s="8"/>
      <c r="V23" s="1"/>
      <c r="W23" s="72">
        <f t="shared" si="10"/>
        <v>9.3167701863354033E-2</v>
      </c>
      <c r="X23" s="72">
        <f t="shared" si="10"/>
        <v>6.1490683229813667</v>
      </c>
      <c r="Z23" s="92">
        <v>6</v>
      </c>
      <c r="AA23" s="163">
        <f t="shared" si="11"/>
        <v>0.44720496894409939</v>
      </c>
    </row>
    <row r="24" spans="2:27" ht="16" hidden="1" thickBot="1" x14ac:dyDescent="0.4">
      <c r="B24" s="171">
        <v>5.5</v>
      </c>
      <c r="C24" s="23">
        <v>89</v>
      </c>
      <c r="D24" s="23">
        <v>89</v>
      </c>
      <c r="E24" s="55">
        <f t="shared" si="12"/>
        <v>14.833333333333334</v>
      </c>
      <c r="G24" s="23">
        <v>6.5</v>
      </c>
      <c r="I24" s="8">
        <v>30</v>
      </c>
      <c r="J24" s="8">
        <v>15</v>
      </c>
      <c r="K24" s="8">
        <f>I24+J24</f>
        <v>45</v>
      </c>
      <c r="L24"/>
      <c r="M24" s="8"/>
      <c r="N24" s="89">
        <v>17.5</v>
      </c>
      <c r="O24" s="175">
        <f t="shared" si="13"/>
        <v>17.5</v>
      </c>
      <c r="P24" s="100">
        <f>O24/E24</f>
        <v>1.1797752808988764</v>
      </c>
      <c r="Q24" s="1"/>
      <c r="R24" s="55">
        <f t="shared" si="9"/>
        <v>51.5</v>
      </c>
      <c r="S24" s="100">
        <f t="shared" si="14"/>
        <v>3.4719101123595504</v>
      </c>
      <c r="T24" s="1"/>
      <c r="U24" s="8"/>
      <c r="V24" s="1"/>
      <c r="W24" s="72">
        <f t="shared" si="10"/>
        <v>0.19662921348314608</v>
      </c>
      <c r="X24" s="72">
        <f t="shared" si="10"/>
        <v>4.6516853932584263</v>
      </c>
      <c r="Z24" s="92">
        <v>7</v>
      </c>
      <c r="AA24" s="163">
        <f t="shared" si="11"/>
        <v>0.47191011235955055</v>
      </c>
    </row>
    <row r="25" spans="2:27" ht="15.5" hidden="1" customHeight="1" x14ac:dyDescent="0.35">
      <c r="B25" s="171">
        <v>7</v>
      </c>
      <c r="C25" s="23">
        <v>8.5</v>
      </c>
      <c r="D25" s="23">
        <v>8.5</v>
      </c>
      <c r="E25" s="55">
        <f t="shared" si="12"/>
        <v>1.4166666666666667</v>
      </c>
      <c r="G25" s="23">
        <v>3</v>
      </c>
      <c r="I25" s="8"/>
      <c r="J25" s="8"/>
      <c r="K25" s="8"/>
      <c r="L25"/>
      <c r="M25" s="8"/>
      <c r="N25" s="89">
        <v>5.5</v>
      </c>
      <c r="O25" s="173">
        <f t="shared" si="13"/>
        <v>5.5</v>
      </c>
      <c r="P25" s="100">
        <f>O25/E25</f>
        <v>3.8823529411764706</v>
      </c>
      <c r="Q25" s="1"/>
      <c r="R25" s="55">
        <f t="shared" si="9"/>
        <v>3</v>
      </c>
      <c r="S25" s="100">
        <f t="shared" si="14"/>
        <v>2.1176470588235294</v>
      </c>
      <c r="T25" s="1"/>
      <c r="U25" s="8"/>
      <c r="V25" s="1"/>
      <c r="W25" s="72">
        <f t="shared" si="10"/>
        <v>0.6470588235294118</v>
      </c>
      <c r="X25" s="72">
        <f t="shared" si="10"/>
        <v>6</v>
      </c>
      <c r="Z25" s="92">
        <v>2</v>
      </c>
      <c r="AA25" s="163">
        <f t="shared" si="11"/>
        <v>1.4117647058823528</v>
      </c>
    </row>
    <row r="26" spans="2:27" ht="15.5" hidden="1" customHeight="1" x14ac:dyDescent="0.35">
      <c r="B26" s="171">
        <v>8</v>
      </c>
      <c r="C26" s="23">
        <v>6</v>
      </c>
      <c r="D26" s="23">
        <v>6</v>
      </c>
      <c r="E26" s="100">
        <f t="shared" si="12"/>
        <v>1</v>
      </c>
      <c r="G26" s="23">
        <v>5</v>
      </c>
      <c r="I26" s="8"/>
      <c r="J26" s="8"/>
      <c r="K26" s="8"/>
      <c r="L26"/>
      <c r="M26" s="8"/>
      <c r="N26" s="89">
        <v>4.5</v>
      </c>
      <c r="O26" s="173">
        <f t="shared" si="13"/>
        <v>4.5</v>
      </c>
      <c r="P26" s="100">
        <f>O26/E26</f>
        <v>4.5</v>
      </c>
      <c r="Q26" s="1"/>
      <c r="R26" s="55">
        <f t="shared" si="9"/>
        <v>5</v>
      </c>
      <c r="S26" s="100">
        <f t="shared" si="14"/>
        <v>5</v>
      </c>
      <c r="T26" s="1"/>
      <c r="U26" s="8"/>
      <c r="V26" s="1"/>
      <c r="W26" s="72">
        <f t="shared" si="10"/>
        <v>0.75</v>
      </c>
      <c r="X26" s="72">
        <f t="shared" si="10"/>
        <v>9.5</v>
      </c>
      <c r="Z26" s="92">
        <v>1</v>
      </c>
      <c r="AA26" s="163">
        <f t="shared" si="11"/>
        <v>1</v>
      </c>
    </row>
    <row r="27" spans="2:27" ht="16" hidden="1" thickBot="1" x14ac:dyDescent="0.4">
      <c r="B27" s="171">
        <v>8.5</v>
      </c>
      <c r="C27" s="23">
        <v>3</v>
      </c>
      <c r="D27" s="23">
        <v>3</v>
      </c>
      <c r="E27" s="100">
        <f t="shared" si="12"/>
        <v>0.5</v>
      </c>
      <c r="G27" s="23">
        <v>2</v>
      </c>
      <c r="I27" s="8"/>
      <c r="J27" s="8"/>
      <c r="K27" s="8"/>
      <c r="L27"/>
      <c r="M27" s="8"/>
      <c r="N27" s="8">
        <v>2</v>
      </c>
      <c r="O27" s="175">
        <f t="shared" si="13"/>
        <v>2</v>
      </c>
      <c r="P27" s="100">
        <f>O27/E27</f>
        <v>4</v>
      </c>
      <c r="Q27" s="1"/>
      <c r="R27" s="55">
        <f t="shared" si="9"/>
        <v>2</v>
      </c>
      <c r="S27" s="100">
        <f t="shared" si="14"/>
        <v>4</v>
      </c>
      <c r="T27" s="1"/>
      <c r="U27" s="8"/>
      <c r="V27" s="1"/>
      <c r="W27" s="72">
        <f t="shared" si="10"/>
        <v>0.66666666666666663</v>
      </c>
      <c r="X27" s="72">
        <f t="shared" si="10"/>
        <v>8</v>
      </c>
      <c r="Z27" s="92"/>
      <c r="AA27" s="163">
        <f t="shared" si="11"/>
        <v>0</v>
      </c>
    </row>
    <row r="28" spans="2:27" ht="16" hidden="1" thickBot="1" x14ac:dyDescent="0.4">
      <c r="C28" s="39"/>
      <c r="D28" s="39"/>
      <c r="E28" s="39"/>
      <c r="G28" s="39"/>
      <c r="I28" s="28"/>
      <c r="L28"/>
      <c r="Z28" s="288">
        <f>SUM(Z20:Z27)</f>
        <v>39</v>
      </c>
      <c r="AA28" s="290">
        <f>SUM(AA20:AA27)</f>
        <v>5.2261326251632987</v>
      </c>
    </row>
    <row r="29" spans="2:27" ht="21.5" thickBot="1" x14ac:dyDescent="0.4">
      <c r="F29"/>
      <c r="G29" s="187" t="s">
        <v>66</v>
      </c>
      <c r="J29"/>
      <c r="K29"/>
      <c r="L29"/>
      <c r="M29" s="392" t="s">
        <v>83</v>
      </c>
      <c r="N29" s="393"/>
      <c r="O29" s="393"/>
      <c r="P29" s="186"/>
      <c r="Q29" s="1"/>
      <c r="R29" s="188" t="s">
        <v>66</v>
      </c>
      <c r="S29" s="189"/>
      <c r="T29"/>
      <c r="U29"/>
      <c r="V29"/>
      <c r="W29"/>
      <c r="X29"/>
    </row>
    <row r="30" spans="2:27" ht="64.5" customHeight="1" thickTop="1" thickBot="1" x14ac:dyDescent="0.4">
      <c r="B30" s="58" t="s">
        <v>37</v>
      </c>
      <c r="C30" s="176" t="s">
        <v>116</v>
      </c>
      <c r="D30" s="96" t="s">
        <v>49</v>
      </c>
      <c r="E30" s="96" t="s">
        <v>51</v>
      </c>
      <c r="G30" s="97" t="s">
        <v>52</v>
      </c>
      <c r="I30" s="286" t="s">
        <v>109</v>
      </c>
      <c r="J30" s="314" t="s">
        <v>108</v>
      </c>
      <c r="K30" s="313" t="s">
        <v>78</v>
      </c>
      <c r="L30"/>
      <c r="M30" s="178" t="s">
        <v>63</v>
      </c>
      <c r="N30" s="97" t="s">
        <v>10</v>
      </c>
      <c r="O30" s="179" t="s">
        <v>82</v>
      </c>
      <c r="P30" s="169" t="s">
        <v>68</v>
      </c>
      <c r="Q30" s="1"/>
      <c r="R30" s="180" t="s">
        <v>81</v>
      </c>
      <c r="S30" s="168" t="s">
        <v>67</v>
      </c>
      <c r="T30" s="1"/>
      <c r="U30" s="7" t="s">
        <v>61</v>
      </c>
      <c r="V30" s="1"/>
      <c r="W30" s="135" t="s">
        <v>130</v>
      </c>
      <c r="X30" s="345" t="s">
        <v>131</v>
      </c>
      <c r="Z30" s="253" t="s">
        <v>89</v>
      </c>
      <c r="AA30" s="254" t="s">
        <v>90</v>
      </c>
    </row>
    <row r="31" spans="2:27" x14ac:dyDescent="0.35">
      <c r="B31" s="172">
        <v>1.5</v>
      </c>
      <c r="C31" s="55">
        <v>20</v>
      </c>
      <c r="D31" s="55">
        <v>20</v>
      </c>
      <c r="E31" s="100">
        <f>D31/6</f>
        <v>3.3333333333333335</v>
      </c>
      <c r="G31" s="55">
        <v>45</v>
      </c>
      <c r="I31" s="89"/>
      <c r="J31" s="89"/>
      <c r="K31" s="89"/>
      <c r="L31"/>
      <c r="M31" s="127"/>
      <c r="N31" s="89">
        <v>19</v>
      </c>
      <c r="O31" s="174">
        <f>N31+M31</f>
        <v>19</v>
      </c>
      <c r="P31" s="100">
        <f t="shared" ref="P31:P37" si="15">O31/E31</f>
        <v>5.7</v>
      </c>
      <c r="Q31" s="1"/>
      <c r="R31" s="55">
        <f t="shared" ref="R31:R38" si="16">G31+K31-M31</f>
        <v>45</v>
      </c>
      <c r="S31" s="100">
        <f t="shared" ref="S31:S37" si="17">R31/E31</f>
        <v>13.5</v>
      </c>
      <c r="T31" s="1"/>
      <c r="U31" s="8"/>
      <c r="V31" s="1"/>
      <c r="W31" s="72">
        <f>(G31+N31)/E31</f>
        <v>19.2</v>
      </c>
      <c r="X31" s="72">
        <f t="shared" ref="X31:X37" si="18">(O31+R31+U31)/E31</f>
        <v>19.2</v>
      </c>
      <c r="Z31" s="92"/>
      <c r="AA31" s="163">
        <f t="shared" ref="AA31:AA37" si="19">Z31/E31</f>
        <v>0</v>
      </c>
    </row>
    <row r="32" spans="2:27" x14ac:dyDescent="0.35">
      <c r="B32" s="171">
        <v>3.25</v>
      </c>
      <c r="C32" s="23">
        <v>70</v>
      </c>
      <c r="D32" s="23">
        <v>70</v>
      </c>
      <c r="E32" s="55">
        <f t="shared" ref="E32:E38" si="20">D32/6</f>
        <v>11.666666666666666</v>
      </c>
      <c r="G32" s="23">
        <v>15</v>
      </c>
      <c r="I32" s="8">
        <v>15</v>
      </c>
      <c r="J32" s="8">
        <v>15</v>
      </c>
      <c r="K32" s="8"/>
      <c r="L32"/>
      <c r="M32" s="8"/>
      <c r="N32" s="8">
        <v>10.5</v>
      </c>
      <c r="O32" s="175">
        <f t="shared" ref="O32:O38" si="21">N32+M32</f>
        <v>10.5</v>
      </c>
      <c r="P32" s="100">
        <f t="shared" si="15"/>
        <v>0.9</v>
      </c>
      <c r="Q32" s="1"/>
      <c r="R32" s="55">
        <f t="shared" si="16"/>
        <v>15</v>
      </c>
      <c r="S32" s="100">
        <f t="shared" si="17"/>
        <v>1.2857142857142858</v>
      </c>
      <c r="T32" s="1"/>
      <c r="U32" s="8">
        <v>15</v>
      </c>
      <c r="V32" s="1"/>
      <c r="W32" s="72">
        <f t="shared" ref="W32:W37" si="22">(G32+N32)/E32</f>
        <v>2.1857142857142859</v>
      </c>
      <c r="X32" s="72">
        <f t="shared" si="18"/>
        <v>3.4714285714285715</v>
      </c>
      <c r="Z32" s="92">
        <v>3</v>
      </c>
      <c r="AA32" s="163">
        <f t="shared" si="19"/>
        <v>0.25714285714285717</v>
      </c>
    </row>
    <row r="33" spans="2:27" x14ac:dyDescent="0.35">
      <c r="B33" s="171">
        <v>4.25</v>
      </c>
      <c r="C33" s="23">
        <v>50</v>
      </c>
      <c r="D33" s="23">
        <v>50</v>
      </c>
      <c r="E33" s="55">
        <f t="shared" si="20"/>
        <v>8.3333333333333339</v>
      </c>
      <c r="G33" s="23">
        <v>15</v>
      </c>
      <c r="I33" s="8"/>
      <c r="J33" s="8">
        <v>15</v>
      </c>
      <c r="K33" s="8"/>
      <c r="L33"/>
      <c r="M33" s="8"/>
      <c r="N33" s="8">
        <v>11.5</v>
      </c>
      <c r="O33" s="173">
        <f t="shared" si="21"/>
        <v>11.5</v>
      </c>
      <c r="P33" s="100">
        <f t="shared" si="15"/>
        <v>1.38</v>
      </c>
      <c r="Q33" s="1"/>
      <c r="R33" s="55">
        <f t="shared" si="16"/>
        <v>15</v>
      </c>
      <c r="S33" s="100">
        <f t="shared" si="17"/>
        <v>1.7999999999999998</v>
      </c>
      <c r="T33" s="1"/>
      <c r="U33" s="8">
        <v>15</v>
      </c>
      <c r="V33" s="1"/>
      <c r="W33" s="72">
        <f t="shared" si="22"/>
        <v>3.1799999999999997</v>
      </c>
      <c r="X33" s="72">
        <f t="shared" si="18"/>
        <v>4.9799999999999995</v>
      </c>
      <c r="Z33" s="92">
        <v>3</v>
      </c>
      <c r="AA33" s="163">
        <f t="shared" si="19"/>
        <v>0.36</v>
      </c>
    </row>
    <row r="34" spans="2:27" x14ac:dyDescent="0.35">
      <c r="B34" s="171">
        <v>4.75</v>
      </c>
      <c r="C34" s="23">
        <v>35</v>
      </c>
      <c r="D34" s="23">
        <v>35</v>
      </c>
      <c r="E34" s="55">
        <f t="shared" si="20"/>
        <v>5.833333333333333</v>
      </c>
      <c r="G34" s="23">
        <v>6</v>
      </c>
      <c r="I34" s="8"/>
      <c r="J34" s="8">
        <v>5</v>
      </c>
      <c r="K34" s="8"/>
      <c r="L34"/>
      <c r="M34" s="8"/>
      <c r="N34" s="8">
        <v>18.5</v>
      </c>
      <c r="O34" s="175">
        <f t="shared" si="21"/>
        <v>18.5</v>
      </c>
      <c r="P34" s="100">
        <f t="shared" si="15"/>
        <v>3.1714285714285717</v>
      </c>
      <c r="Q34" s="1"/>
      <c r="R34" s="55">
        <f t="shared" si="16"/>
        <v>6</v>
      </c>
      <c r="S34" s="100">
        <f t="shared" si="17"/>
        <v>1.0285714285714287</v>
      </c>
      <c r="T34" s="1"/>
      <c r="U34" s="8">
        <v>10</v>
      </c>
      <c r="V34" s="1"/>
      <c r="W34" s="72">
        <f t="shared" si="22"/>
        <v>4.2</v>
      </c>
      <c r="X34" s="72">
        <f t="shared" si="18"/>
        <v>5.9142857142857146</v>
      </c>
      <c r="Z34" s="92">
        <v>1</v>
      </c>
      <c r="AA34" s="163">
        <f t="shared" si="19"/>
        <v>0.17142857142857143</v>
      </c>
    </row>
    <row r="35" spans="2:27" x14ac:dyDescent="0.35">
      <c r="B35" s="171">
        <v>5.5</v>
      </c>
      <c r="C35" s="23">
        <v>33</v>
      </c>
      <c r="D35" s="23">
        <v>33</v>
      </c>
      <c r="E35" s="55">
        <f t="shared" si="20"/>
        <v>5.5</v>
      </c>
      <c r="G35" s="23">
        <v>170</v>
      </c>
      <c r="I35" s="8"/>
      <c r="J35" s="8"/>
      <c r="K35" s="8"/>
      <c r="L35"/>
      <c r="M35" s="8"/>
      <c r="N35" s="8">
        <v>18.5</v>
      </c>
      <c r="O35" s="175">
        <f t="shared" si="21"/>
        <v>18.5</v>
      </c>
      <c r="P35" s="100">
        <f t="shared" si="15"/>
        <v>3.3636363636363638</v>
      </c>
      <c r="Q35" s="1"/>
      <c r="R35" s="55">
        <f t="shared" si="16"/>
        <v>170</v>
      </c>
      <c r="S35" s="100">
        <f t="shared" si="17"/>
        <v>30.90909090909091</v>
      </c>
      <c r="T35" s="1"/>
      <c r="U35" s="8"/>
      <c r="V35" s="1"/>
      <c r="W35" s="72">
        <f t="shared" si="22"/>
        <v>34.272727272727273</v>
      </c>
      <c r="X35" s="72">
        <f t="shared" si="18"/>
        <v>34.272727272727273</v>
      </c>
      <c r="Z35" s="92">
        <v>3</v>
      </c>
      <c r="AA35" s="163">
        <f t="shared" si="19"/>
        <v>0.54545454545454541</v>
      </c>
    </row>
    <row r="36" spans="2:27" x14ac:dyDescent="0.35">
      <c r="B36" s="171">
        <v>7</v>
      </c>
      <c r="C36" s="23">
        <v>6</v>
      </c>
      <c r="D36" s="23">
        <v>6</v>
      </c>
      <c r="E36" s="55">
        <f t="shared" si="20"/>
        <v>1</v>
      </c>
      <c r="G36" s="23">
        <v>10</v>
      </c>
      <c r="I36" s="8">
        <v>5</v>
      </c>
      <c r="J36" s="8">
        <v>5</v>
      </c>
      <c r="K36" s="8"/>
      <c r="L36"/>
      <c r="M36" s="8"/>
      <c r="N36" s="8">
        <v>3</v>
      </c>
      <c r="O36" s="175">
        <f t="shared" si="21"/>
        <v>3</v>
      </c>
      <c r="P36" s="100">
        <f t="shared" si="15"/>
        <v>3</v>
      </c>
      <c r="Q36" s="1"/>
      <c r="R36" s="55">
        <f t="shared" si="16"/>
        <v>10</v>
      </c>
      <c r="S36" s="100">
        <f t="shared" si="17"/>
        <v>10</v>
      </c>
      <c r="T36" s="1"/>
      <c r="U36" s="8"/>
      <c r="V36" s="1"/>
      <c r="W36" s="72">
        <f t="shared" si="22"/>
        <v>13</v>
      </c>
      <c r="X36" s="72">
        <f t="shared" si="18"/>
        <v>13</v>
      </c>
      <c r="Z36" s="92"/>
      <c r="AA36" s="163">
        <f t="shared" si="19"/>
        <v>0</v>
      </c>
    </row>
    <row r="37" spans="2:27" x14ac:dyDescent="0.35">
      <c r="B37" s="171">
        <v>7.5</v>
      </c>
      <c r="C37" s="23">
        <v>6</v>
      </c>
      <c r="D37" s="23">
        <v>6</v>
      </c>
      <c r="E37" s="55">
        <f t="shared" si="20"/>
        <v>1</v>
      </c>
      <c r="G37" s="23">
        <v>3</v>
      </c>
      <c r="I37" s="8"/>
      <c r="J37" s="8"/>
      <c r="K37" s="8"/>
      <c r="L37"/>
      <c r="M37" s="8"/>
      <c r="N37" s="8">
        <v>6</v>
      </c>
      <c r="O37" s="175">
        <f t="shared" si="21"/>
        <v>6</v>
      </c>
      <c r="P37" s="165">
        <f t="shared" si="15"/>
        <v>6</v>
      </c>
      <c r="Q37" s="1"/>
      <c r="R37" s="55">
        <f t="shared" si="16"/>
        <v>3</v>
      </c>
      <c r="S37" s="165">
        <f t="shared" si="17"/>
        <v>3</v>
      </c>
      <c r="T37" s="1"/>
      <c r="U37" s="8"/>
      <c r="V37" s="1"/>
      <c r="W37" s="72">
        <f t="shared" si="22"/>
        <v>9</v>
      </c>
      <c r="X37" s="72">
        <f t="shared" si="18"/>
        <v>9</v>
      </c>
      <c r="Z37" s="92"/>
      <c r="AA37" s="163">
        <f t="shared" si="19"/>
        <v>0</v>
      </c>
    </row>
    <row r="38" spans="2:27" x14ac:dyDescent="0.35">
      <c r="B38" s="171">
        <v>8.5</v>
      </c>
      <c r="C38" s="23"/>
      <c r="D38" s="23"/>
      <c r="E38" s="55">
        <f t="shared" si="20"/>
        <v>0</v>
      </c>
      <c r="G38" s="23"/>
      <c r="I38" s="8"/>
      <c r="J38" s="8"/>
      <c r="K38" s="8"/>
      <c r="L38"/>
      <c r="M38" s="8"/>
      <c r="N38" s="8">
        <v>4</v>
      </c>
      <c r="O38" s="295">
        <f t="shared" si="21"/>
        <v>4</v>
      </c>
      <c r="P38" s="72" t="s">
        <v>73</v>
      </c>
      <c r="Q38" s="1"/>
      <c r="R38" s="55">
        <f t="shared" si="16"/>
        <v>0</v>
      </c>
      <c r="S38" s="72" t="s">
        <v>73</v>
      </c>
      <c r="T38" s="1"/>
      <c r="U38" s="8"/>
      <c r="V38" s="1"/>
      <c r="W38" s="72" t="s">
        <v>73</v>
      </c>
      <c r="X38" s="72" t="s">
        <v>73</v>
      </c>
      <c r="Z38" s="8"/>
      <c r="AA38" s="163"/>
    </row>
    <row r="39" spans="2:27" ht="16" thickBot="1" x14ac:dyDescent="0.4">
      <c r="I39" s="28"/>
      <c r="L39"/>
      <c r="M39"/>
      <c r="Z39" s="288">
        <f>SUM(Z31:Z38)</f>
        <v>10</v>
      </c>
      <c r="AA39" s="290">
        <f>SUM(AA31:AA38)</f>
        <v>1.3340259740259741</v>
      </c>
    </row>
    <row r="40" spans="2:27" ht="21.5" thickBot="1" x14ac:dyDescent="0.4">
      <c r="F40"/>
      <c r="G40" s="187" t="s">
        <v>66</v>
      </c>
      <c r="J40"/>
      <c r="K40"/>
      <c r="L40"/>
      <c r="M40" s="392" t="s">
        <v>83</v>
      </c>
      <c r="N40" s="393"/>
      <c r="O40" s="393"/>
      <c r="P40" s="186"/>
      <c r="Q40" s="1"/>
      <c r="R40" s="188" t="s">
        <v>66</v>
      </c>
      <c r="S40" s="189"/>
      <c r="T40"/>
      <c r="U40"/>
      <c r="V40"/>
      <c r="W40"/>
      <c r="X40"/>
    </row>
    <row r="41" spans="2:27" ht="63" thickTop="1" thickBot="1" x14ac:dyDescent="0.4">
      <c r="B41" s="60" t="s">
        <v>70</v>
      </c>
      <c r="C41" s="176" t="s">
        <v>116</v>
      </c>
      <c r="D41" s="96" t="s">
        <v>49</v>
      </c>
      <c r="E41" s="96" t="s">
        <v>51</v>
      </c>
      <c r="G41" s="97" t="s">
        <v>52</v>
      </c>
      <c r="I41" s="286" t="s">
        <v>109</v>
      </c>
      <c r="J41" s="314" t="s">
        <v>108</v>
      </c>
      <c r="K41" s="313" t="s">
        <v>78</v>
      </c>
      <c r="L41"/>
      <c r="M41" s="178" t="s">
        <v>63</v>
      </c>
      <c r="N41" s="97" t="s">
        <v>10</v>
      </c>
      <c r="O41" s="179" t="s">
        <v>84</v>
      </c>
      <c r="P41" s="169" t="s">
        <v>68</v>
      </c>
      <c r="Q41" s="1"/>
      <c r="R41" s="180" t="s">
        <v>85</v>
      </c>
      <c r="S41" s="168" t="s">
        <v>67</v>
      </c>
      <c r="T41" s="1"/>
      <c r="U41" s="7" t="s">
        <v>61</v>
      </c>
      <c r="V41" s="1"/>
      <c r="W41" s="135" t="s">
        <v>130</v>
      </c>
      <c r="X41" s="345" t="s">
        <v>131</v>
      </c>
      <c r="Z41" s="253" t="s">
        <v>89</v>
      </c>
      <c r="AA41" s="254" t="s">
        <v>90</v>
      </c>
    </row>
    <row r="42" spans="2:27" x14ac:dyDescent="0.35">
      <c r="B42" s="172">
        <v>1.5</v>
      </c>
      <c r="C42" s="55">
        <v>38</v>
      </c>
      <c r="D42" s="55">
        <v>38</v>
      </c>
      <c r="E42" s="55">
        <f>D42/6</f>
        <v>6.333333333333333</v>
      </c>
      <c r="G42" s="55">
        <v>39</v>
      </c>
      <c r="I42" s="89">
        <v>30</v>
      </c>
      <c r="J42" s="89">
        <v>15</v>
      </c>
      <c r="K42" s="8"/>
      <c r="L42"/>
      <c r="M42" s="127"/>
      <c r="N42" s="89">
        <v>14.5</v>
      </c>
      <c r="O42" s="174">
        <f>N42+M42</f>
        <v>14.5</v>
      </c>
      <c r="P42" s="100">
        <f t="shared" ref="P42:P49" si="23">O42/E42</f>
        <v>2.2894736842105265</v>
      </c>
      <c r="Q42" s="1"/>
      <c r="R42" s="55">
        <f>G42+K42-M42</f>
        <v>39</v>
      </c>
      <c r="S42" s="100">
        <f t="shared" ref="S42:S49" si="24">R42/E42</f>
        <v>6.1578947368421053</v>
      </c>
      <c r="T42" s="1"/>
      <c r="U42" s="8"/>
      <c r="V42" s="1"/>
      <c r="W42" s="72">
        <f t="shared" ref="W42:W49" si="25">(G42+N42)/E42</f>
        <v>8.4473684210526319</v>
      </c>
      <c r="X42" s="72">
        <f t="shared" ref="X42:X49" si="26">(O42+R42+U42)/E42</f>
        <v>8.4473684210526319</v>
      </c>
      <c r="Z42" s="8">
        <v>2</v>
      </c>
      <c r="AA42" s="163">
        <f t="shared" ref="AA42:AA49" si="27">Z42/E42</f>
        <v>0.31578947368421056</v>
      </c>
    </row>
    <row r="43" spans="2:27" x14ac:dyDescent="0.35">
      <c r="B43" s="171">
        <v>3.25</v>
      </c>
      <c r="C43" s="23">
        <v>78</v>
      </c>
      <c r="D43" s="23">
        <v>78</v>
      </c>
      <c r="E43" s="55">
        <f t="shared" ref="E43:E49" si="28">D43/6</f>
        <v>13</v>
      </c>
      <c r="G43" s="23"/>
      <c r="I43" s="8">
        <v>30</v>
      </c>
      <c r="J43" s="8">
        <v>5</v>
      </c>
      <c r="K43" s="8"/>
      <c r="L43"/>
      <c r="M43" s="8"/>
      <c r="N43" s="8">
        <v>0</v>
      </c>
      <c r="O43" s="175">
        <f t="shared" ref="O43:O49" si="29">N43+M43</f>
        <v>0</v>
      </c>
      <c r="P43" s="100">
        <f t="shared" si="23"/>
        <v>0</v>
      </c>
      <c r="Q43" s="1"/>
      <c r="R43" s="55">
        <f t="shared" ref="R43:R49" si="30">G43+K43-M43</f>
        <v>0</v>
      </c>
      <c r="S43" s="100">
        <f t="shared" si="24"/>
        <v>0</v>
      </c>
      <c r="T43" s="1"/>
      <c r="U43" s="8">
        <v>30</v>
      </c>
      <c r="V43" s="1"/>
      <c r="W43" s="72">
        <f t="shared" si="25"/>
        <v>0</v>
      </c>
      <c r="X43" s="72">
        <f t="shared" si="26"/>
        <v>2.3076923076923075</v>
      </c>
      <c r="Z43" s="8">
        <v>5.5</v>
      </c>
      <c r="AA43" s="163">
        <f t="shared" si="27"/>
        <v>0.42307692307692307</v>
      </c>
    </row>
    <row r="44" spans="2:27" x14ac:dyDescent="0.35">
      <c r="B44" s="171">
        <v>4.25</v>
      </c>
      <c r="C44" s="23">
        <v>119.5</v>
      </c>
      <c r="D44" s="23">
        <v>119.5</v>
      </c>
      <c r="E44" s="55">
        <f t="shared" si="28"/>
        <v>19.916666666666668</v>
      </c>
      <c r="G44" s="23"/>
      <c r="I44" s="8"/>
      <c r="J44" s="8">
        <v>25</v>
      </c>
      <c r="K44" s="8"/>
      <c r="L44"/>
      <c r="M44" s="8"/>
      <c r="N44" s="8">
        <v>2</v>
      </c>
      <c r="O44" s="173">
        <f t="shared" si="29"/>
        <v>2</v>
      </c>
      <c r="P44" s="100">
        <f t="shared" si="23"/>
        <v>0.100418410041841</v>
      </c>
      <c r="Q44" s="1"/>
      <c r="R44" s="55">
        <f t="shared" si="30"/>
        <v>0</v>
      </c>
      <c r="S44" s="100">
        <f t="shared" si="24"/>
        <v>0</v>
      </c>
      <c r="T44" s="1"/>
      <c r="U44" s="8">
        <v>45</v>
      </c>
      <c r="V44" s="1"/>
      <c r="W44" s="72">
        <f t="shared" si="25"/>
        <v>0.100418410041841</v>
      </c>
      <c r="X44" s="72">
        <f t="shared" si="26"/>
        <v>2.3598326359832633</v>
      </c>
      <c r="Z44" s="8">
        <v>4</v>
      </c>
      <c r="AA44" s="163">
        <f t="shared" si="27"/>
        <v>0.20083682008368201</v>
      </c>
    </row>
    <row r="45" spans="2:27" x14ac:dyDescent="0.35">
      <c r="B45" s="171">
        <v>4.75</v>
      </c>
      <c r="C45" s="23">
        <v>77.5</v>
      </c>
      <c r="D45" s="23">
        <v>77.5</v>
      </c>
      <c r="E45" s="55">
        <f t="shared" si="28"/>
        <v>12.916666666666666</v>
      </c>
      <c r="G45" s="23">
        <v>22.5</v>
      </c>
      <c r="I45" s="8"/>
      <c r="J45" s="8"/>
      <c r="K45" s="8"/>
      <c r="L45"/>
      <c r="M45" s="8"/>
      <c r="N45" s="8">
        <v>14.5</v>
      </c>
      <c r="O45" s="173">
        <f t="shared" si="29"/>
        <v>14.5</v>
      </c>
      <c r="P45" s="100">
        <f t="shared" si="23"/>
        <v>1.1225806451612903</v>
      </c>
      <c r="Q45" s="1"/>
      <c r="R45" s="55">
        <f t="shared" si="30"/>
        <v>22.5</v>
      </c>
      <c r="S45" s="100">
        <f t="shared" si="24"/>
        <v>1.7419354838709677</v>
      </c>
      <c r="T45" s="1"/>
      <c r="U45" s="8"/>
      <c r="V45" s="1"/>
      <c r="W45" s="72">
        <f t="shared" si="25"/>
        <v>2.8645161290322583</v>
      </c>
      <c r="X45" s="72">
        <f t="shared" si="26"/>
        <v>2.8645161290322583</v>
      </c>
      <c r="Z45" s="8">
        <v>1</v>
      </c>
      <c r="AA45" s="163">
        <f t="shared" si="27"/>
        <v>7.7419354838709681E-2</v>
      </c>
    </row>
    <row r="46" spans="2:27" ht="17" customHeight="1" x14ac:dyDescent="0.35">
      <c r="B46" s="171">
        <v>5.5</v>
      </c>
      <c r="C46" s="23">
        <v>63</v>
      </c>
      <c r="D46" s="23">
        <v>63</v>
      </c>
      <c r="E46" s="55">
        <f t="shared" si="28"/>
        <v>10.5</v>
      </c>
      <c r="G46" s="23">
        <v>15</v>
      </c>
      <c r="I46" s="8">
        <v>15</v>
      </c>
      <c r="J46" s="8"/>
      <c r="K46" s="8"/>
      <c r="L46"/>
      <c r="M46" s="8"/>
      <c r="N46" s="8">
        <v>26.5</v>
      </c>
      <c r="O46" s="173">
        <f t="shared" si="29"/>
        <v>26.5</v>
      </c>
      <c r="P46" s="100">
        <f t="shared" si="23"/>
        <v>2.5238095238095237</v>
      </c>
      <c r="Q46" s="1"/>
      <c r="R46" s="55">
        <f t="shared" si="30"/>
        <v>15</v>
      </c>
      <c r="S46" s="100">
        <f t="shared" si="24"/>
        <v>1.4285714285714286</v>
      </c>
      <c r="T46" s="1"/>
      <c r="U46" s="8"/>
      <c r="V46" s="1"/>
      <c r="W46" s="72">
        <f t="shared" si="25"/>
        <v>3.9523809523809526</v>
      </c>
      <c r="X46" s="72">
        <f t="shared" si="26"/>
        <v>3.9523809523809526</v>
      </c>
      <c r="Z46" s="8">
        <v>2</v>
      </c>
      <c r="AA46" s="163">
        <f t="shared" si="27"/>
        <v>0.19047619047619047</v>
      </c>
    </row>
    <row r="47" spans="2:27" x14ac:dyDescent="0.35">
      <c r="B47" s="171">
        <v>7</v>
      </c>
      <c r="C47" s="23">
        <v>15</v>
      </c>
      <c r="D47" s="23">
        <v>15</v>
      </c>
      <c r="E47" s="55">
        <f t="shared" si="28"/>
        <v>2.5</v>
      </c>
      <c r="G47" s="23">
        <v>10</v>
      </c>
      <c r="I47" s="8"/>
      <c r="J47" s="8"/>
      <c r="K47" s="8"/>
      <c r="L47"/>
      <c r="M47" s="8"/>
      <c r="N47" s="8">
        <v>14</v>
      </c>
      <c r="O47" s="175">
        <f t="shared" si="29"/>
        <v>14</v>
      </c>
      <c r="P47" s="100">
        <f t="shared" si="23"/>
        <v>5.6</v>
      </c>
      <c r="Q47" s="1"/>
      <c r="R47" s="55">
        <f t="shared" si="30"/>
        <v>10</v>
      </c>
      <c r="S47" s="100">
        <f t="shared" si="24"/>
        <v>4</v>
      </c>
      <c r="T47" s="1"/>
      <c r="U47" s="8"/>
      <c r="V47" s="1"/>
      <c r="W47" s="72">
        <f t="shared" si="25"/>
        <v>9.6</v>
      </c>
      <c r="X47" s="72">
        <f t="shared" si="26"/>
        <v>9.6</v>
      </c>
      <c r="Z47" s="8"/>
      <c r="AA47" s="163">
        <f t="shared" si="27"/>
        <v>0</v>
      </c>
    </row>
    <row r="48" spans="2:27" x14ac:dyDescent="0.35">
      <c r="B48" s="171">
        <v>7.5</v>
      </c>
      <c r="C48" s="23">
        <v>6</v>
      </c>
      <c r="D48" s="23">
        <v>6</v>
      </c>
      <c r="E48" s="55">
        <f t="shared" si="28"/>
        <v>1</v>
      </c>
      <c r="G48" s="23">
        <v>5</v>
      </c>
      <c r="I48" s="8"/>
      <c r="J48" s="8"/>
      <c r="K48" s="8"/>
      <c r="L48"/>
      <c r="M48" s="8"/>
      <c r="N48" s="8">
        <v>0</v>
      </c>
      <c r="O48" s="175">
        <f t="shared" si="29"/>
        <v>0</v>
      </c>
      <c r="P48" s="100">
        <f t="shared" si="23"/>
        <v>0</v>
      </c>
      <c r="Q48" s="1"/>
      <c r="R48" s="55">
        <f t="shared" si="30"/>
        <v>5</v>
      </c>
      <c r="S48" s="100">
        <f t="shared" si="24"/>
        <v>5</v>
      </c>
      <c r="T48" s="1"/>
      <c r="U48" s="8"/>
      <c r="V48" s="1"/>
      <c r="W48" s="72">
        <f t="shared" si="25"/>
        <v>5</v>
      </c>
      <c r="X48" s="72">
        <f t="shared" si="26"/>
        <v>5</v>
      </c>
      <c r="Z48" s="8"/>
      <c r="AA48" s="163">
        <f t="shared" si="27"/>
        <v>0</v>
      </c>
    </row>
    <row r="49" spans="2:27" x14ac:dyDescent="0.35">
      <c r="B49" s="171">
        <v>8.5</v>
      </c>
      <c r="C49" s="23">
        <v>6</v>
      </c>
      <c r="D49" s="23">
        <v>6</v>
      </c>
      <c r="E49" s="55">
        <f t="shared" si="28"/>
        <v>1</v>
      </c>
      <c r="G49" s="23"/>
      <c r="I49" s="8"/>
      <c r="J49" s="8"/>
      <c r="K49" s="8"/>
      <c r="L49"/>
      <c r="M49" s="8"/>
      <c r="N49" s="8">
        <v>2</v>
      </c>
      <c r="O49" s="175">
        <f t="shared" si="29"/>
        <v>2</v>
      </c>
      <c r="P49" s="100">
        <f t="shared" si="23"/>
        <v>2</v>
      </c>
      <c r="Q49" s="1"/>
      <c r="R49" s="55">
        <f t="shared" si="30"/>
        <v>0</v>
      </c>
      <c r="S49" s="100">
        <f t="shared" si="24"/>
        <v>0</v>
      </c>
      <c r="T49" s="1"/>
      <c r="U49" s="8"/>
      <c r="V49" s="1"/>
      <c r="W49" s="72">
        <f t="shared" si="25"/>
        <v>2</v>
      </c>
      <c r="X49" s="72">
        <f t="shared" si="26"/>
        <v>2</v>
      </c>
      <c r="Z49" s="8"/>
      <c r="AA49" s="163">
        <f t="shared" si="27"/>
        <v>0</v>
      </c>
    </row>
    <row r="50" spans="2:27" ht="16" thickBot="1" x14ac:dyDescent="0.4">
      <c r="B50" s="28"/>
      <c r="C50" s="28"/>
      <c r="D50" s="28"/>
      <c r="E50" s="28"/>
      <c r="G50" s="28"/>
      <c r="I50" s="28"/>
      <c r="L50"/>
      <c r="N50" s="28"/>
      <c r="Z50" s="288">
        <f>SUM(Z42:Z49)</f>
        <v>14.5</v>
      </c>
      <c r="AA50" s="290">
        <f>SUM(AA42:AA49)</f>
        <v>1.2075987621597157</v>
      </c>
    </row>
    <row r="51" spans="2:27" ht="21.5" thickBot="1" x14ac:dyDescent="0.4">
      <c r="F51"/>
      <c r="G51" s="187" t="s">
        <v>66</v>
      </c>
      <c r="J51"/>
      <c r="K51"/>
      <c r="L51"/>
      <c r="M51" s="392" t="s">
        <v>83</v>
      </c>
      <c r="N51" s="393"/>
      <c r="O51" s="393"/>
      <c r="P51" s="186"/>
      <c r="Q51" s="1"/>
      <c r="R51" s="188" t="s">
        <v>66</v>
      </c>
      <c r="S51" s="189"/>
      <c r="T51"/>
      <c r="U51"/>
      <c r="V51"/>
      <c r="W51"/>
      <c r="X51"/>
    </row>
    <row r="52" spans="2:27" ht="63" thickTop="1" thickBot="1" x14ac:dyDescent="0.4">
      <c r="B52" s="61" t="s">
        <v>71</v>
      </c>
      <c r="C52" s="176" t="s">
        <v>116</v>
      </c>
      <c r="D52" s="96" t="s">
        <v>49</v>
      </c>
      <c r="E52" s="96" t="s">
        <v>51</v>
      </c>
      <c r="G52" s="97" t="s">
        <v>52</v>
      </c>
      <c r="I52" s="286" t="s">
        <v>109</v>
      </c>
      <c r="J52" s="314" t="s">
        <v>108</v>
      </c>
      <c r="K52" s="313" t="s">
        <v>78</v>
      </c>
      <c r="L52"/>
      <c r="M52" s="178" t="s">
        <v>63</v>
      </c>
      <c r="N52" s="97" t="s">
        <v>10</v>
      </c>
      <c r="O52" s="179" t="s">
        <v>82</v>
      </c>
      <c r="P52" s="169" t="s">
        <v>68</v>
      </c>
      <c r="Q52" s="1"/>
      <c r="R52" s="180" t="s">
        <v>81</v>
      </c>
      <c r="S52" s="168" t="s">
        <v>67</v>
      </c>
      <c r="T52" s="1"/>
      <c r="U52" s="7" t="s">
        <v>61</v>
      </c>
      <c r="V52" s="1"/>
      <c r="W52" s="135" t="s">
        <v>130</v>
      </c>
      <c r="X52" s="345" t="s">
        <v>131</v>
      </c>
      <c r="Z52" s="253" t="s">
        <v>89</v>
      </c>
      <c r="AA52" s="254" t="s">
        <v>90</v>
      </c>
    </row>
    <row r="53" spans="2:27" x14ac:dyDescent="0.35">
      <c r="B53" s="172">
        <v>1.5</v>
      </c>
      <c r="C53" s="55">
        <v>28</v>
      </c>
      <c r="D53" s="55">
        <f>C53/2</f>
        <v>14</v>
      </c>
      <c r="E53" s="55">
        <f>D53/6</f>
        <v>2.3333333333333335</v>
      </c>
      <c r="G53" s="55">
        <v>10</v>
      </c>
      <c r="I53" s="89"/>
      <c r="J53" s="89">
        <v>10</v>
      </c>
      <c r="K53" s="8"/>
      <c r="L53"/>
      <c r="M53" s="127"/>
      <c r="N53" s="55">
        <v>12</v>
      </c>
      <c r="O53" s="174">
        <f>N53+M53</f>
        <v>12</v>
      </c>
      <c r="P53" s="100">
        <f t="shared" ref="P53:P59" si="31">O53/E53</f>
        <v>5.1428571428571423</v>
      </c>
      <c r="Q53" s="1"/>
      <c r="R53" s="55">
        <f t="shared" ref="R53:R60" si="32">G53+K53-M53</f>
        <v>10</v>
      </c>
      <c r="S53" s="100">
        <f t="shared" ref="S53:S59" si="33">R53/E53</f>
        <v>4.2857142857142856</v>
      </c>
      <c r="T53" s="1"/>
      <c r="U53" s="8"/>
      <c r="V53" s="1"/>
      <c r="W53" s="72">
        <f t="shared" ref="W53:X59" si="34">(N53+Q53+T53)/D53</f>
        <v>0.8571428571428571</v>
      </c>
      <c r="X53" s="72">
        <f t="shared" si="34"/>
        <v>9.4285714285714288</v>
      </c>
      <c r="Z53" s="8">
        <v>1</v>
      </c>
      <c r="AA53" s="163">
        <f t="shared" ref="AA53:AA59" si="35">Z53/E53</f>
        <v>0.42857142857142855</v>
      </c>
    </row>
    <row r="54" spans="2:27" x14ac:dyDescent="0.35">
      <c r="B54" s="171">
        <v>3.25</v>
      </c>
      <c r="C54" s="23">
        <v>210</v>
      </c>
      <c r="D54" s="55">
        <f t="shared" ref="D54:D60" si="36">C54/2</f>
        <v>105</v>
      </c>
      <c r="E54" s="55">
        <f t="shared" ref="E54:E60" si="37">D54/6</f>
        <v>17.5</v>
      </c>
      <c r="G54" s="23">
        <v>10</v>
      </c>
      <c r="I54" s="8"/>
      <c r="J54" s="8">
        <v>25</v>
      </c>
      <c r="K54" s="8"/>
      <c r="L54"/>
      <c r="M54" s="8"/>
      <c r="N54" s="55">
        <v>8.5</v>
      </c>
      <c r="O54" s="175">
        <f t="shared" ref="O54:O60" si="38">N54+M54</f>
        <v>8.5</v>
      </c>
      <c r="P54" s="100">
        <f t="shared" si="31"/>
        <v>0.48571428571428571</v>
      </c>
      <c r="Q54" s="1"/>
      <c r="R54" s="55">
        <f t="shared" si="32"/>
        <v>10</v>
      </c>
      <c r="S54" s="100">
        <f t="shared" si="33"/>
        <v>0.5714285714285714</v>
      </c>
      <c r="T54" s="1"/>
      <c r="U54" s="8"/>
      <c r="V54" s="1"/>
      <c r="W54" s="72">
        <f t="shared" si="34"/>
        <v>8.0952380952380956E-2</v>
      </c>
      <c r="X54" s="72">
        <f t="shared" si="34"/>
        <v>1.0571428571428572</v>
      </c>
      <c r="Z54" s="8">
        <v>6</v>
      </c>
      <c r="AA54" s="163">
        <f t="shared" si="35"/>
        <v>0.34285714285714286</v>
      </c>
    </row>
    <row r="55" spans="2:27" x14ac:dyDescent="0.35">
      <c r="B55" s="171">
        <v>4.25</v>
      </c>
      <c r="C55" s="23">
        <v>40</v>
      </c>
      <c r="D55" s="55">
        <f t="shared" si="36"/>
        <v>20</v>
      </c>
      <c r="E55" s="55">
        <f t="shared" si="37"/>
        <v>3.3333333333333335</v>
      </c>
      <c r="G55" s="55">
        <v>40.5</v>
      </c>
      <c r="I55" s="8"/>
      <c r="J55" s="8"/>
      <c r="K55" s="8"/>
      <c r="L55"/>
      <c r="M55" s="8"/>
      <c r="N55" s="55">
        <v>24</v>
      </c>
      <c r="O55" s="173">
        <f t="shared" si="38"/>
        <v>24</v>
      </c>
      <c r="P55" s="100">
        <f t="shared" si="31"/>
        <v>7.1999999999999993</v>
      </c>
      <c r="Q55" s="1"/>
      <c r="R55" s="55">
        <f t="shared" si="32"/>
        <v>40.5</v>
      </c>
      <c r="S55" s="100">
        <f t="shared" si="33"/>
        <v>12.149999999999999</v>
      </c>
      <c r="T55" s="1"/>
      <c r="U55" s="8"/>
      <c r="V55" s="1"/>
      <c r="W55" s="72">
        <f t="shared" si="34"/>
        <v>1.2</v>
      </c>
      <c r="X55" s="72">
        <f t="shared" si="34"/>
        <v>19.349999999999998</v>
      </c>
      <c r="Z55" s="8">
        <v>3.5</v>
      </c>
      <c r="AA55" s="163">
        <f t="shared" si="35"/>
        <v>1.05</v>
      </c>
    </row>
    <row r="56" spans="2:27" x14ac:dyDescent="0.35">
      <c r="B56" s="171">
        <v>4.75</v>
      </c>
      <c r="C56" s="23">
        <v>10</v>
      </c>
      <c r="D56" s="55">
        <f t="shared" si="36"/>
        <v>5</v>
      </c>
      <c r="E56" s="55">
        <f t="shared" si="37"/>
        <v>0.83333333333333337</v>
      </c>
      <c r="G56" s="55">
        <v>5</v>
      </c>
      <c r="I56" s="8"/>
      <c r="J56" s="8"/>
      <c r="K56" s="8"/>
      <c r="L56"/>
      <c r="M56" s="8"/>
      <c r="N56" s="55">
        <v>36</v>
      </c>
      <c r="O56" s="175">
        <f t="shared" si="38"/>
        <v>36</v>
      </c>
      <c r="P56" s="100">
        <f t="shared" si="31"/>
        <v>43.199999999999996</v>
      </c>
      <c r="Q56" s="1"/>
      <c r="R56" s="55">
        <f t="shared" si="32"/>
        <v>5</v>
      </c>
      <c r="S56" s="100">
        <f t="shared" si="33"/>
        <v>6</v>
      </c>
      <c r="T56" s="1"/>
      <c r="U56" s="8"/>
      <c r="V56" s="1"/>
      <c r="W56" s="72">
        <f t="shared" si="34"/>
        <v>7.2</v>
      </c>
      <c r="X56" s="72">
        <f t="shared" si="34"/>
        <v>49.199999999999996</v>
      </c>
      <c r="Z56" s="8">
        <v>2</v>
      </c>
      <c r="AA56" s="163">
        <f t="shared" si="35"/>
        <v>2.4</v>
      </c>
    </row>
    <row r="57" spans="2:27" x14ac:dyDescent="0.35">
      <c r="B57" s="171">
        <v>5.5</v>
      </c>
      <c r="C57" s="23">
        <v>28</v>
      </c>
      <c r="D57" s="55">
        <f t="shared" si="36"/>
        <v>14</v>
      </c>
      <c r="E57" s="55">
        <f t="shared" si="37"/>
        <v>2.3333333333333335</v>
      </c>
      <c r="G57" s="55">
        <v>15</v>
      </c>
      <c r="I57" s="8"/>
      <c r="J57" s="8"/>
      <c r="K57" s="8"/>
      <c r="L57"/>
      <c r="M57" s="8"/>
      <c r="N57" s="55">
        <v>17.5</v>
      </c>
      <c r="O57" s="175">
        <f t="shared" si="38"/>
        <v>17.5</v>
      </c>
      <c r="P57" s="100">
        <f t="shared" si="31"/>
        <v>7.4999999999999991</v>
      </c>
      <c r="Q57" s="1"/>
      <c r="R57" s="55">
        <f t="shared" si="32"/>
        <v>15</v>
      </c>
      <c r="S57" s="100">
        <f t="shared" si="33"/>
        <v>6.4285714285714279</v>
      </c>
      <c r="T57" s="1"/>
      <c r="U57" s="8"/>
      <c r="V57" s="1"/>
      <c r="W57" s="72">
        <f t="shared" si="34"/>
        <v>1.25</v>
      </c>
      <c r="X57" s="72">
        <f t="shared" si="34"/>
        <v>13.928571428571427</v>
      </c>
      <c r="Z57" s="8">
        <v>2</v>
      </c>
      <c r="AA57" s="163">
        <f t="shared" si="35"/>
        <v>0.8571428571428571</v>
      </c>
    </row>
    <row r="58" spans="2:27" x14ac:dyDescent="0.35">
      <c r="B58" s="171">
        <v>7</v>
      </c>
      <c r="C58" s="23">
        <v>2</v>
      </c>
      <c r="D58" s="55">
        <f t="shared" si="36"/>
        <v>1</v>
      </c>
      <c r="E58" s="100">
        <f t="shared" si="37"/>
        <v>0.16666666666666666</v>
      </c>
      <c r="G58" s="55">
        <v>5</v>
      </c>
      <c r="I58" s="8"/>
      <c r="J58" s="8"/>
      <c r="K58" s="8"/>
      <c r="L58"/>
      <c r="M58" s="8"/>
      <c r="N58" s="55">
        <v>13</v>
      </c>
      <c r="O58" s="175">
        <f t="shared" si="38"/>
        <v>13</v>
      </c>
      <c r="P58" s="100">
        <f t="shared" si="31"/>
        <v>78</v>
      </c>
      <c r="Q58" s="1"/>
      <c r="R58" s="55">
        <f t="shared" si="32"/>
        <v>5</v>
      </c>
      <c r="S58" s="100">
        <f t="shared" si="33"/>
        <v>30</v>
      </c>
      <c r="T58" s="1"/>
      <c r="U58" s="8"/>
      <c r="V58" s="1"/>
      <c r="W58" s="72">
        <f t="shared" si="34"/>
        <v>13</v>
      </c>
      <c r="X58" s="72">
        <f t="shared" si="34"/>
        <v>108</v>
      </c>
      <c r="Z58" s="8"/>
      <c r="AA58" s="163">
        <f t="shared" si="35"/>
        <v>0</v>
      </c>
    </row>
    <row r="59" spans="2:27" x14ac:dyDescent="0.35">
      <c r="B59" s="171">
        <v>7.5</v>
      </c>
      <c r="C59" s="23">
        <v>5</v>
      </c>
      <c r="D59" s="55">
        <f t="shared" si="36"/>
        <v>2.5</v>
      </c>
      <c r="E59" s="100">
        <f t="shared" si="37"/>
        <v>0.41666666666666669</v>
      </c>
      <c r="G59" s="55">
        <v>3</v>
      </c>
      <c r="I59" s="8"/>
      <c r="J59" s="8"/>
      <c r="K59" s="8"/>
      <c r="L59"/>
      <c r="M59" s="8"/>
      <c r="N59" s="55">
        <v>0</v>
      </c>
      <c r="O59" s="175">
        <f t="shared" si="38"/>
        <v>0</v>
      </c>
      <c r="P59" s="165">
        <f t="shared" si="31"/>
        <v>0</v>
      </c>
      <c r="Q59" s="1"/>
      <c r="R59" s="55">
        <f t="shared" si="32"/>
        <v>3</v>
      </c>
      <c r="S59" s="100">
        <f t="shared" si="33"/>
        <v>7.1999999999999993</v>
      </c>
      <c r="T59" s="1"/>
      <c r="U59" s="8"/>
      <c r="V59" s="1"/>
      <c r="W59" s="72">
        <f t="shared" si="34"/>
        <v>0</v>
      </c>
      <c r="X59" s="72">
        <f t="shared" si="34"/>
        <v>7.1999999999999993</v>
      </c>
      <c r="Z59" s="8"/>
      <c r="AA59" s="163">
        <f t="shared" si="35"/>
        <v>0</v>
      </c>
    </row>
    <row r="60" spans="2:27" x14ac:dyDescent="0.35">
      <c r="B60" s="171">
        <v>8.5</v>
      </c>
      <c r="C60" s="23"/>
      <c r="D60" s="55">
        <f t="shared" si="36"/>
        <v>0</v>
      </c>
      <c r="E60" s="100">
        <f t="shared" si="37"/>
        <v>0</v>
      </c>
      <c r="G60" s="23">
        <v>0</v>
      </c>
      <c r="I60" s="8"/>
      <c r="J60" s="8"/>
      <c r="K60" s="8"/>
      <c r="L60"/>
      <c r="M60" s="8"/>
      <c r="N60" s="55">
        <v>3.5</v>
      </c>
      <c r="O60" s="175">
        <f t="shared" si="38"/>
        <v>3.5</v>
      </c>
      <c r="P60" s="72" t="s">
        <v>73</v>
      </c>
      <c r="Q60" s="1"/>
      <c r="R60" s="55">
        <f t="shared" si="32"/>
        <v>0</v>
      </c>
      <c r="S60" s="72" t="s">
        <v>73</v>
      </c>
      <c r="T60" s="1"/>
      <c r="U60" s="8"/>
      <c r="V60" s="1"/>
      <c r="W60" s="72" t="s">
        <v>73</v>
      </c>
      <c r="X60" s="72" t="s">
        <v>73</v>
      </c>
      <c r="Z60" s="8"/>
      <c r="AA60" s="163"/>
    </row>
    <row r="61" spans="2:27" ht="16" thickBot="1" x14ac:dyDescent="0.4">
      <c r="I61" s="28"/>
      <c r="L61"/>
      <c r="Z61" s="288">
        <f>SUM(Z53:Z60)</f>
        <v>14.5</v>
      </c>
      <c r="AA61" s="290">
        <f>SUM(AA53:AA60)</f>
        <v>5.0785714285714283</v>
      </c>
    </row>
    <row r="62" spans="2:27" ht="21.5" thickBot="1" x14ac:dyDescent="0.4">
      <c r="F62"/>
      <c r="G62" s="187" t="s">
        <v>66</v>
      </c>
      <c r="J62"/>
      <c r="K62"/>
      <c r="L62"/>
      <c r="M62" s="392" t="s">
        <v>83</v>
      </c>
      <c r="N62" s="393"/>
      <c r="O62" s="393"/>
      <c r="P62" s="186"/>
      <c r="Q62" s="1"/>
      <c r="R62" s="188" t="s">
        <v>66</v>
      </c>
      <c r="S62" s="208"/>
      <c r="T62"/>
      <c r="U62"/>
      <c r="V62"/>
      <c r="W62"/>
      <c r="X62"/>
    </row>
    <row r="63" spans="2:27" ht="63" thickTop="1" thickBot="1" x14ac:dyDescent="0.4">
      <c r="B63" s="70" t="s">
        <v>72</v>
      </c>
      <c r="C63" s="176" t="s">
        <v>116</v>
      </c>
      <c r="D63" s="96" t="s">
        <v>49</v>
      </c>
      <c r="E63" s="96" t="s">
        <v>51</v>
      </c>
      <c r="G63" s="97" t="s">
        <v>52</v>
      </c>
      <c r="I63" s="286" t="s">
        <v>109</v>
      </c>
      <c r="J63" s="314" t="s">
        <v>108</v>
      </c>
      <c r="K63" s="313" t="s">
        <v>78</v>
      </c>
      <c r="L63"/>
      <c r="M63" s="178" t="s">
        <v>63</v>
      </c>
      <c r="N63" s="97" t="s">
        <v>10</v>
      </c>
      <c r="O63" s="179" t="s">
        <v>82</v>
      </c>
      <c r="P63" s="169" t="s">
        <v>68</v>
      </c>
      <c r="Q63" s="1"/>
      <c r="R63" s="207" t="s">
        <v>81</v>
      </c>
      <c r="S63" s="156" t="s">
        <v>67</v>
      </c>
      <c r="T63" s="1"/>
      <c r="U63" s="7" t="s">
        <v>61</v>
      </c>
      <c r="V63"/>
      <c r="W63" s="135" t="s">
        <v>130</v>
      </c>
      <c r="X63" s="345" t="s">
        <v>131</v>
      </c>
      <c r="Z63" s="253" t="s">
        <v>89</v>
      </c>
      <c r="AA63" s="254" t="s">
        <v>90</v>
      </c>
    </row>
    <row r="64" spans="2:27" x14ac:dyDescent="0.35">
      <c r="B64" s="172">
        <v>1.5</v>
      </c>
      <c r="C64" s="55">
        <v>168</v>
      </c>
      <c r="D64" s="55">
        <f>C64/2</f>
        <v>84</v>
      </c>
      <c r="E64" s="55">
        <f>D64/6</f>
        <v>14</v>
      </c>
      <c r="G64" s="23"/>
      <c r="I64" s="89"/>
      <c r="J64" s="89">
        <v>15</v>
      </c>
      <c r="K64" s="8"/>
      <c r="L64"/>
      <c r="M64" s="127"/>
      <c r="N64" s="170">
        <v>13.5</v>
      </c>
      <c r="O64" s="174">
        <f>N64+M64</f>
        <v>13.5</v>
      </c>
      <c r="P64" s="100">
        <f>O64/E64</f>
        <v>0.9642857142857143</v>
      </c>
      <c r="Q64" s="1"/>
      <c r="R64" s="55">
        <f t="shared" ref="R64:R71" si="39">G64+K64-M64</f>
        <v>0</v>
      </c>
      <c r="S64" s="100">
        <f t="shared" ref="S64:S71" si="40">R64/E64</f>
        <v>0</v>
      </c>
      <c r="T64" s="1"/>
      <c r="U64" s="8">
        <v>10</v>
      </c>
      <c r="V64"/>
      <c r="W64" s="72">
        <f t="shared" ref="W64:W69" si="41">(G64+N64)/E64</f>
        <v>0.9642857142857143</v>
      </c>
      <c r="X64" s="72">
        <f t="shared" ref="X64:X69" si="42">(O64+R64+U64)/E64</f>
        <v>1.6785714285714286</v>
      </c>
      <c r="Z64" s="8">
        <v>2</v>
      </c>
      <c r="AA64" s="163">
        <f t="shared" ref="AA64:AA69" si="43">Z64/E64</f>
        <v>0.14285714285714285</v>
      </c>
    </row>
    <row r="65" spans="2:27" x14ac:dyDescent="0.35">
      <c r="B65" s="171">
        <v>3.25</v>
      </c>
      <c r="C65" s="23">
        <v>235</v>
      </c>
      <c r="D65" s="55">
        <f t="shared" ref="D65:D71" si="44">C65/2</f>
        <v>117.5</v>
      </c>
      <c r="E65" s="55">
        <f t="shared" ref="E65:E71" si="45">D65/6</f>
        <v>19.583333333333332</v>
      </c>
      <c r="G65" s="23">
        <v>10</v>
      </c>
      <c r="I65" s="8">
        <v>30</v>
      </c>
      <c r="J65" s="8">
        <v>40</v>
      </c>
      <c r="K65" s="8"/>
      <c r="L65"/>
      <c r="M65" s="8"/>
      <c r="N65" s="10">
        <v>16.5</v>
      </c>
      <c r="O65" s="175">
        <f t="shared" ref="O65:O71" si="46">N65+M65</f>
        <v>16.5</v>
      </c>
      <c r="P65" s="100">
        <f>O65/E65</f>
        <v>0.84255319148936181</v>
      </c>
      <c r="Q65" s="1"/>
      <c r="R65" s="55">
        <f t="shared" si="39"/>
        <v>10</v>
      </c>
      <c r="S65" s="100">
        <f t="shared" si="40"/>
        <v>0.5106382978723405</v>
      </c>
      <c r="T65" s="1"/>
      <c r="U65" s="8"/>
      <c r="V65"/>
      <c r="W65" s="72">
        <f t="shared" si="41"/>
        <v>1.3531914893617023</v>
      </c>
      <c r="X65" s="72">
        <f t="shared" si="42"/>
        <v>1.3531914893617023</v>
      </c>
      <c r="Z65" s="8">
        <v>5</v>
      </c>
      <c r="AA65" s="163">
        <f t="shared" si="43"/>
        <v>0.25531914893617025</v>
      </c>
    </row>
    <row r="66" spans="2:27" x14ac:dyDescent="0.35">
      <c r="B66" s="171">
        <v>4.25</v>
      </c>
      <c r="C66" s="23">
        <v>190</v>
      </c>
      <c r="D66" s="55">
        <f t="shared" si="44"/>
        <v>95</v>
      </c>
      <c r="E66" s="55">
        <f t="shared" si="45"/>
        <v>15.833333333333334</v>
      </c>
      <c r="G66" s="23">
        <v>5</v>
      </c>
      <c r="I66" s="8">
        <v>15</v>
      </c>
      <c r="J66" s="8">
        <v>35</v>
      </c>
      <c r="K66" s="8"/>
      <c r="L66"/>
      <c r="M66" s="8"/>
      <c r="N66" s="10">
        <v>23</v>
      </c>
      <c r="O66" s="175">
        <f t="shared" si="46"/>
        <v>23</v>
      </c>
      <c r="P66" s="100">
        <f>O66/E66</f>
        <v>1.4526315789473683</v>
      </c>
      <c r="Q66" s="1"/>
      <c r="R66" s="55">
        <f t="shared" si="39"/>
        <v>5</v>
      </c>
      <c r="S66" s="100">
        <f t="shared" si="40"/>
        <v>0.31578947368421051</v>
      </c>
      <c r="T66" s="1"/>
      <c r="U66" s="8">
        <v>15</v>
      </c>
      <c r="V66"/>
      <c r="W66" s="72">
        <f t="shared" si="41"/>
        <v>1.7684210526315789</v>
      </c>
      <c r="X66" s="72">
        <f t="shared" si="42"/>
        <v>2.7157894736842105</v>
      </c>
      <c r="Z66" s="8">
        <v>3</v>
      </c>
      <c r="AA66" s="163">
        <f t="shared" si="43"/>
        <v>0.18947368421052632</v>
      </c>
    </row>
    <row r="67" spans="2:27" x14ac:dyDescent="0.35">
      <c r="B67" s="171">
        <v>4.75</v>
      </c>
      <c r="C67" s="23">
        <v>223</v>
      </c>
      <c r="D67" s="55">
        <f t="shared" si="44"/>
        <v>111.5</v>
      </c>
      <c r="E67" s="55">
        <f t="shared" si="45"/>
        <v>18.583333333333332</v>
      </c>
      <c r="G67" s="74"/>
      <c r="I67" s="8"/>
      <c r="J67" s="8"/>
      <c r="K67" s="8"/>
      <c r="L67"/>
      <c r="M67" s="8"/>
      <c r="N67" s="107">
        <v>10.5</v>
      </c>
      <c r="O67" s="175">
        <f t="shared" si="46"/>
        <v>10.5</v>
      </c>
      <c r="P67" s="72">
        <v>3.2093023255813953</v>
      </c>
      <c r="Q67" s="1"/>
      <c r="R67" s="55">
        <f t="shared" si="39"/>
        <v>0</v>
      </c>
      <c r="S67" s="100">
        <f t="shared" si="40"/>
        <v>0</v>
      </c>
      <c r="T67" s="1"/>
      <c r="U67" s="8">
        <v>45</v>
      </c>
      <c r="V67"/>
      <c r="W67" s="72">
        <f t="shared" si="41"/>
        <v>0.56502242152466375</v>
      </c>
      <c r="X67" s="72">
        <f t="shared" si="42"/>
        <v>2.9865470852017939</v>
      </c>
      <c r="Z67" s="8">
        <v>2</v>
      </c>
      <c r="AA67" s="163">
        <f t="shared" si="43"/>
        <v>0.10762331838565023</v>
      </c>
    </row>
    <row r="68" spans="2:27" x14ac:dyDescent="0.35">
      <c r="B68" s="171">
        <v>5.5</v>
      </c>
      <c r="C68" s="23">
        <v>67</v>
      </c>
      <c r="D68" s="55">
        <f t="shared" si="44"/>
        <v>33.5</v>
      </c>
      <c r="E68" s="55">
        <f t="shared" si="45"/>
        <v>5.583333333333333</v>
      </c>
      <c r="G68" s="74">
        <v>15</v>
      </c>
      <c r="I68" s="8"/>
      <c r="J68" s="8"/>
      <c r="K68" s="8"/>
      <c r="L68"/>
      <c r="M68" s="8"/>
      <c r="N68" s="107">
        <v>20</v>
      </c>
      <c r="O68" s="175">
        <f t="shared" si="46"/>
        <v>20</v>
      </c>
      <c r="P68" s="72">
        <f>O68/E68</f>
        <v>3.5820895522388061</v>
      </c>
      <c r="Q68" s="1"/>
      <c r="R68" s="55">
        <f t="shared" si="39"/>
        <v>15</v>
      </c>
      <c r="S68" s="100">
        <f t="shared" si="40"/>
        <v>2.6865671641791047</v>
      </c>
      <c r="T68" s="1"/>
      <c r="U68" s="8"/>
      <c r="V68"/>
      <c r="W68" s="72">
        <f t="shared" si="41"/>
        <v>6.2686567164179108</v>
      </c>
      <c r="X68" s="72">
        <f t="shared" si="42"/>
        <v>6.2686567164179108</v>
      </c>
      <c r="Z68" s="8">
        <v>4</v>
      </c>
      <c r="AA68" s="163">
        <f t="shared" si="43"/>
        <v>0.71641791044776126</v>
      </c>
    </row>
    <row r="69" spans="2:27" x14ac:dyDescent="0.35">
      <c r="B69" s="171">
        <v>7</v>
      </c>
      <c r="C69" s="23">
        <v>11</v>
      </c>
      <c r="D69" s="55">
        <f t="shared" si="44"/>
        <v>5.5</v>
      </c>
      <c r="E69" s="55">
        <f t="shared" si="45"/>
        <v>0.91666666666666663</v>
      </c>
      <c r="G69" s="74">
        <v>5</v>
      </c>
      <c r="I69" s="8"/>
      <c r="J69" s="8"/>
      <c r="K69" s="8"/>
      <c r="L69"/>
      <c r="M69" s="8"/>
      <c r="N69" s="10">
        <v>0</v>
      </c>
      <c r="O69" s="175">
        <f>N69+M69</f>
        <v>0</v>
      </c>
      <c r="P69" s="72">
        <f>O69/E69</f>
        <v>0</v>
      </c>
      <c r="Q69" s="1"/>
      <c r="R69" s="55">
        <f t="shared" si="39"/>
        <v>5</v>
      </c>
      <c r="S69" s="100">
        <f t="shared" si="40"/>
        <v>5.454545454545455</v>
      </c>
      <c r="T69" s="1"/>
      <c r="U69" s="8"/>
      <c r="V69"/>
      <c r="W69" s="72">
        <f t="shared" si="41"/>
        <v>5.454545454545455</v>
      </c>
      <c r="X69" s="72">
        <f t="shared" si="42"/>
        <v>5.454545454545455</v>
      </c>
      <c r="Z69" s="8">
        <v>1</v>
      </c>
      <c r="AA69" s="163">
        <f t="shared" si="43"/>
        <v>1.0909090909090911</v>
      </c>
    </row>
    <row r="70" spans="2:27" x14ac:dyDescent="0.35">
      <c r="B70" s="171">
        <v>7.5</v>
      </c>
      <c r="C70" s="23"/>
      <c r="D70" s="55">
        <f t="shared" si="44"/>
        <v>0</v>
      </c>
      <c r="E70" s="55">
        <f t="shared" si="45"/>
        <v>0</v>
      </c>
      <c r="G70" s="23"/>
      <c r="I70" s="8"/>
      <c r="J70" s="8"/>
      <c r="K70" s="8"/>
      <c r="L70"/>
      <c r="M70" s="8"/>
      <c r="N70" s="10">
        <v>0</v>
      </c>
      <c r="O70" s="175">
        <f t="shared" si="46"/>
        <v>0</v>
      </c>
      <c r="P70" s="72" t="s">
        <v>73</v>
      </c>
      <c r="Q70" s="1"/>
      <c r="R70" s="55">
        <f t="shared" si="39"/>
        <v>0</v>
      </c>
      <c r="S70" s="72" t="s">
        <v>73</v>
      </c>
      <c r="T70" s="1"/>
      <c r="U70" s="8"/>
      <c r="V70"/>
      <c r="W70" s="165" t="s">
        <v>73</v>
      </c>
      <c r="X70" s="165" t="s">
        <v>73</v>
      </c>
      <c r="Z70" s="8"/>
      <c r="AA70" s="163"/>
    </row>
    <row r="71" spans="2:27" x14ac:dyDescent="0.35">
      <c r="B71" s="171">
        <v>8.5</v>
      </c>
      <c r="C71" s="23">
        <v>3</v>
      </c>
      <c r="D71" s="55">
        <f t="shared" si="44"/>
        <v>1.5</v>
      </c>
      <c r="E71" s="55">
        <f t="shared" si="45"/>
        <v>0.25</v>
      </c>
      <c r="G71" s="23"/>
      <c r="I71" s="8"/>
      <c r="J71" s="8"/>
      <c r="K71" s="8"/>
      <c r="L71"/>
      <c r="M71" s="8"/>
      <c r="N71" s="107">
        <v>4</v>
      </c>
      <c r="O71" s="175">
        <f t="shared" si="46"/>
        <v>4</v>
      </c>
      <c r="P71" s="72">
        <f>O71/E71</f>
        <v>16</v>
      </c>
      <c r="Q71" s="1"/>
      <c r="R71" s="55">
        <f t="shared" si="39"/>
        <v>0</v>
      </c>
      <c r="S71" s="72">
        <f t="shared" si="40"/>
        <v>0</v>
      </c>
      <c r="T71" s="1"/>
      <c r="U71" s="8"/>
      <c r="V71"/>
      <c r="W71" s="72">
        <f t="shared" ref="W71" si="47">(G71+N71)/E71</f>
        <v>16</v>
      </c>
      <c r="X71" s="72">
        <f>(O71+R71)/E71</f>
        <v>16</v>
      </c>
      <c r="Z71" s="8"/>
      <c r="AA71" s="163">
        <f>Z71/E71</f>
        <v>0</v>
      </c>
    </row>
    <row r="72" spans="2:27" x14ac:dyDescent="0.35">
      <c r="L72"/>
      <c r="Z72" s="288">
        <f>SUM(Z64:Z71)</f>
        <v>17</v>
      </c>
      <c r="AA72" s="290">
        <f>SUM(AA64:AA71)</f>
        <v>2.5026002957463422</v>
      </c>
    </row>
    <row r="73" spans="2:27" x14ac:dyDescent="0.35">
      <c r="L73"/>
    </row>
    <row r="74" spans="2:27" x14ac:dyDescent="0.35">
      <c r="L74"/>
    </row>
    <row r="75" spans="2:27" x14ac:dyDescent="0.35">
      <c r="L75"/>
    </row>
    <row r="76" spans="2:27" x14ac:dyDescent="0.35">
      <c r="L76"/>
    </row>
  </sheetData>
  <mergeCells count="7">
    <mergeCell ref="B5:X5"/>
    <mergeCell ref="M40:O40"/>
    <mergeCell ref="M51:O51"/>
    <mergeCell ref="M62:O62"/>
    <mergeCell ref="M7:O7"/>
    <mergeCell ref="M18:O18"/>
    <mergeCell ref="M29:O29"/>
  </mergeCells>
  <conditionalFormatting sqref="P38">
    <cfRule type="cellIs" dxfId="102" priority="59" operator="lessThan">
      <formula>1.5</formula>
    </cfRule>
  </conditionalFormatting>
  <conditionalFormatting sqref="P60">
    <cfRule type="cellIs" dxfId="101" priority="56" operator="lessThan">
      <formula>1.5</formula>
    </cfRule>
  </conditionalFormatting>
  <conditionalFormatting sqref="S38">
    <cfRule type="cellIs" dxfId="100" priority="58" operator="lessThan">
      <formula>1.5</formula>
    </cfRule>
  </conditionalFormatting>
  <conditionalFormatting sqref="S60">
    <cfRule type="cellIs" dxfId="99" priority="55" operator="lessThan">
      <formula>1.5</formula>
    </cfRule>
  </conditionalFormatting>
  <conditionalFormatting sqref="W9:X16">
    <cfRule type="cellIs" dxfId="98" priority="25" operator="greaterThan">
      <formula>8</formula>
    </cfRule>
    <cfRule type="cellIs" dxfId="97" priority="26" operator="between">
      <formula>3</formula>
      <formula>6</formula>
    </cfRule>
    <cfRule type="cellIs" dxfId="96" priority="27" operator="lessThan">
      <formula>2.8</formula>
    </cfRule>
  </conditionalFormatting>
  <conditionalFormatting sqref="W20:X27">
    <cfRule type="cellIs" dxfId="95" priority="22" operator="greaterThan">
      <formula>8</formula>
    </cfRule>
    <cfRule type="cellIs" dxfId="94" priority="23" operator="between">
      <formula>3</formula>
      <formula>6</formula>
    </cfRule>
    <cfRule type="cellIs" dxfId="93" priority="24" operator="lessThan">
      <formula>2.8</formula>
    </cfRule>
  </conditionalFormatting>
  <conditionalFormatting sqref="W31:X38">
    <cfRule type="cellIs" dxfId="92" priority="7" operator="greaterThan">
      <formula>8</formula>
    </cfRule>
    <cfRule type="cellIs" dxfId="91" priority="8" operator="between">
      <formula>3</formula>
      <formula>6</formula>
    </cfRule>
    <cfRule type="cellIs" dxfId="90" priority="9" operator="lessThan">
      <formula>2.8</formula>
    </cfRule>
  </conditionalFormatting>
  <conditionalFormatting sqref="W42:X49">
    <cfRule type="cellIs" dxfId="89" priority="4" operator="greaterThan">
      <formula>8</formula>
    </cfRule>
    <cfRule type="cellIs" dxfId="88" priority="5" operator="between">
      <formula>3</formula>
      <formula>6</formula>
    </cfRule>
    <cfRule type="cellIs" dxfId="87" priority="6" operator="lessThan">
      <formula>2.8</formula>
    </cfRule>
  </conditionalFormatting>
  <conditionalFormatting sqref="W53:X59">
    <cfRule type="cellIs" dxfId="86" priority="13" operator="greaterThan">
      <formula>8</formula>
    </cfRule>
    <cfRule type="cellIs" dxfId="85" priority="14" operator="between">
      <formula>3</formula>
      <formula>6</formula>
    </cfRule>
    <cfRule type="cellIs" dxfId="84" priority="15" operator="lessThan">
      <formula>2.8</formula>
    </cfRule>
  </conditionalFormatting>
  <conditionalFormatting sqref="W60:X60">
    <cfRule type="cellIs" dxfId="83" priority="54" operator="lessThan">
      <formula>1.5</formula>
    </cfRule>
  </conditionalFormatting>
  <conditionalFormatting sqref="W64:X69 W71:X71">
    <cfRule type="cellIs" dxfId="82" priority="1" operator="greaterThan">
      <formula>8</formula>
    </cfRule>
    <cfRule type="cellIs" dxfId="81" priority="2" operator="between">
      <formula>3</formula>
      <formula>6</formula>
    </cfRule>
    <cfRule type="cellIs" dxfId="80" priority="3" operator="lessThan">
      <formula>2.8</formula>
    </cfRule>
  </conditionalFormatting>
  <pageMargins left="0.7" right="0.7" top="0.75" bottom="0.75" header="0.3" footer="0.3"/>
  <pageSetup scale="5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4AF3-5517-4B3B-A848-775953449D6F}">
  <dimension ref="B1:H33"/>
  <sheetViews>
    <sheetView zoomScale="70" zoomScaleNormal="70" workbookViewId="0">
      <selection activeCell="B1" sqref="B1:H22"/>
    </sheetView>
  </sheetViews>
  <sheetFormatPr baseColWidth="10" defaultRowHeight="14.5" x14ac:dyDescent="0.35"/>
  <cols>
    <col min="2" max="2" width="14.26953125" bestFit="1" customWidth="1"/>
    <col min="3" max="3" width="0" hidden="1" customWidth="1"/>
    <col min="6" max="6" width="14.26953125" bestFit="1" customWidth="1"/>
    <col min="7" max="7" width="0" hidden="1" customWidth="1"/>
  </cols>
  <sheetData>
    <row r="1" spans="2:8" ht="19" thickBot="1" x14ac:dyDescent="0.5">
      <c r="B1" s="394" t="s">
        <v>114</v>
      </c>
      <c r="C1" s="395"/>
      <c r="D1" s="395"/>
      <c r="E1" s="395"/>
      <c r="F1" s="395"/>
      <c r="G1" s="395"/>
      <c r="H1" s="396"/>
    </row>
    <row r="2" spans="2:8" ht="15" thickBot="1" x14ac:dyDescent="0.4">
      <c r="B2" s="397" t="s">
        <v>113</v>
      </c>
      <c r="C2" s="398"/>
      <c r="D2" s="399"/>
      <c r="F2" s="400" t="s">
        <v>115</v>
      </c>
      <c r="G2" s="401"/>
      <c r="H2" s="402"/>
    </row>
    <row r="3" spans="2:8" ht="31.5" thickBot="1" x14ac:dyDescent="0.4">
      <c r="B3" s="315" t="s">
        <v>71</v>
      </c>
      <c r="C3" s="316" t="s">
        <v>49</v>
      </c>
      <c r="D3" s="316" t="s">
        <v>51</v>
      </c>
      <c r="F3" s="315" t="s">
        <v>71</v>
      </c>
      <c r="G3" s="316" t="s">
        <v>49</v>
      </c>
      <c r="H3" s="316" t="s">
        <v>51</v>
      </c>
    </row>
    <row r="4" spans="2:8" ht="15.5" x14ac:dyDescent="0.35">
      <c r="B4" s="172">
        <v>1.5</v>
      </c>
      <c r="C4" s="55">
        <v>32</v>
      </c>
      <c r="D4" s="55">
        <f>C4/6</f>
        <v>5.333333333333333</v>
      </c>
      <c r="F4" s="172">
        <v>1.5</v>
      </c>
      <c r="G4" s="55">
        <v>28</v>
      </c>
      <c r="H4" s="55">
        <f>G4/6</f>
        <v>4.666666666666667</v>
      </c>
    </row>
    <row r="5" spans="2:8" ht="15.5" x14ac:dyDescent="0.35">
      <c r="B5" s="171">
        <v>3.25</v>
      </c>
      <c r="C5" s="23">
        <v>73</v>
      </c>
      <c r="D5" s="55">
        <f t="shared" ref="D5:D11" si="0">C5/6</f>
        <v>12.166666666666666</v>
      </c>
      <c r="F5" s="171">
        <v>3.25</v>
      </c>
      <c r="G5" s="23">
        <v>210</v>
      </c>
      <c r="H5" s="55">
        <f t="shared" ref="H5:H11" si="1">G5/6</f>
        <v>35</v>
      </c>
    </row>
    <row r="6" spans="2:8" ht="15.5" x14ac:dyDescent="0.35">
      <c r="B6" s="171">
        <v>4.25</v>
      </c>
      <c r="C6" s="23">
        <v>71.5</v>
      </c>
      <c r="D6" s="55">
        <f t="shared" si="0"/>
        <v>11.916666666666666</v>
      </c>
      <c r="F6" s="171">
        <v>4.25</v>
      </c>
      <c r="G6" s="23">
        <v>40</v>
      </c>
      <c r="H6" s="55">
        <f t="shared" si="1"/>
        <v>6.666666666666667</v>
      </c>
    </row>
    <row r="7" spans="2:8" ht="15.5" x14ac:dyDescent="0.35">
      <c r="B7" s="171">
        <v>4.75</v>
      </c>
      <c r="C7" s="23">
        <v>66</v>
      </c>
      <c r="D7" s="55">
        <f t="shared" si="0"/>
        <v>11</v>
      </c>
      <c r="F7" s="171">
        <v>4.75</v>
      </c>
      <c r="G7" s="23">
        <v>10</v>
      </c>
      <c r="H7" s="55">
        <f t="shared" si="1"/>
        <v>1.6666666666666667</v>
      </c>
    </row>
    <row r="8" spans="2:8" ht="15.5" x14ac:dyDescent="0.35">
      <c r="B8" s="171">
        <v>5.5</v>
      </c>
      <c r="C8" s="23">
        <v>36</v>
      </c>
      <c r="D8" s="55">
        <f t="shared" si="0"/>
        <v>6</v>
      </c>
      <c r="F8" s="171">
        <v>5.5</v>
      </c>
      <c r="G8" s="23">
        <v>28</v>
      </c>
      <c r="H8" s="55">
        <f t="shared" si="1"/>
        <v>4.666666666666667</v>
      </c>
    </row>
    <row r="9" spans="2:8" ht="15.5" x14ac:dyDescent="0.35">
      <c r="B9" s="171">
        <v>7</v>
      </c>
      <c r="C9" s="23">
        <v>15</v>
      </c>
      <c r="D9" s="100">
        <f t="shared" si="0"/>
        <v>2.5</v>
      </c>
      <c r="F9" s="171">
        <v>7</v>
      </c>
      <c r="G9" s="23">
        <v>2</v>
      </c>
      <c r="H9" s="100">
        <f t="shared" si="1"/>
        <v>0.33333333333333331</v>
      </c>
    </row>
    <row r="10" spans="2:8" ht="15.5" x14ac:dyDescent="0.35">
      <c r="B10" s="171">
        <v>7.5</v>
      </c>
      <c r="C10" s="23">
        <v>5</v>
      </c>
      <c r="D10" s="100">
        <f t="shared" si="0"/>
        <v>0.83333333333333337</v>
      </c>
      <c r="F10" s="171">
        <v>7.5</v>
      </c>
      <c r="G10" s="23">
        <v>5</v>
      </c>
      <c r="H10" s="55">
        <f t="shared" si="1"/>
        <v>0.83333333333333337</v>
      </c>
    </row>
    <row r="11" spans="2:8" ht="15.5" x14ac:dyDescent="0.35">
      <c r="B11" s="171">
        <v>8.5</v>
      </c>
      <c r="C11" s="23"/>
      <c r="D11" s="100">
        <f t="shared" si="0"/>
        <v>0</v>
      </c>
      <c r="F11" s="171">
        <v>8.5</v>
      </c>
      <c r="G11" s="23"/>
      <c r="H11" s="55">
        <f t="shared" si="1"/>
        <v>0</v>
      </c>
    </row>
    <row r="12" spans="2:8" ht="16" thickBot="1" x14ac:dyDescent="0.4">
      <c r="B12" s="1"/>
      <c r="C12" s="1"/>
      <c r="D12" s="1"/>
    </row>
    <row r="13" spans="2:8" ht="15" thickBot="1" x14ac:dyDescent="0.4">
      <c r="B13" s="397" t="s">
        <v>113</v>
      </c>
      <c r="C13" s="398"/>
      <c r="D13" s="399"/>
      <c r="F13" s="400" t="s">
        <v>115</v>
      </c>
      <c r="G13" s="401"/>
      <c r="H13" s="402"/>
    </row>
    <row r="14" spans="2:8" ht="31.5" thickBot="1" x14ac:dyDescent="0.4">
      <c r="B14" s="70" t="s">
        <v>72</v>
      </c>
      <c r="C14" s="96" t="s">
        <v>49</v>
      </c>
      <c r="D14" s="96" t="s">
        <v>51</v>
      </c>
      <c r="F14" s="70" t="s">
        <v>72</v>
      </c>
      <c r="G14" s="96" t="s">
        <v>49</v>
      </c>
      <c r="H14" s="96" t="s">
        <v>51</v>
      </c>
    </row>
    <row r="15" spans="2:8" ht="15.5" x14ac:dyDescent="0.35">
      <c r="B15" s="172">
        <v>1.5</v>
      </c>
      <c r="C15" s="55">
        <v>168</v>
      </c>
      <c r="D15" s="55">
        <v>8</v>
      </c>
      <c r="F15" s="172">
        <v>1.5</v>
      </c>
      <c r="G15" s="55">
        <v>168</v>
      </c>
      <c r="H15" s="55">
        <f>G15/6</f>
        <v>28</v>
      </c>
    </row>
    <row r="16" spans="2:8" ht="15.5" x14ac:dyDescent="0.35">
      <c r="B16" s="171">
        <v>3.25</v>
      </c>
      <c r="C16" s="23">
        <v>235</v>
      </c>
      <c r="D16" s="55">
        <v>10</v>
      </c>
      <c r="F16" s="171">
        <v>3.25</v>
      </c>
      <c r="G16" s="23">
        <v>235</v>
      </c>
      <c r="H16" s="55">
        <f t="shared" ref="H16:H22" si="2">G16/6</f>
        <v>39.166666666666664</v>
      </c>
    </row>
    <row r="17" spans="2:8" ht="15.5" x14ac:dyDescent="0.35">
      <c r="B17" s="171">
        <v>4.25</v>
      </c>
      <c r="C17" s="23">
        <v>190</v>
      </c>
      <c r="D17" s="55">
        <v>12</v>
      </c>
      <c r="F17" s="171">
        <v>4.25</v>
      </c>
      <c r="G17" s="23">
        <v>190</v>
      </c>
      <c r="H17" s="55">
        <f t="shared" si="2"/>
        <v>31.666666666666668</v>
      </c>
    </row>
    <row r="18" spans="2:8" ht="15.5" x14ac:dyDescent="0.35">
      <c r="B18" s="171">
        <v>4.75</v>
      </c>
      <c r="C18" s="23">
        <v>223</v>
      </c>
      <c r="D18" s="55">
        <v>5</v>
      </c>
      <c r="F18" s="171">
        <v>4.75</v>
      </c>
      <c r="G18" s="23">
        <v>223</v>
      </c>
      <c r="H18" s="55">
        <f t="shared" si="2"/>
        <v>37.166666666666664</v>
      </c>
    </row>
    <row r="19" spans="2:8" ht="15.5" x14ac:dyDescent="0.35">
      <c r="B19" s="171">
        <v>5.5</v>
      </c>
      <c r="C19" s="23">
        <v>67</v>
      </c>
      <c r="D19" s="55">
        <v>4</v>
      </c>
      <c r="F19" s="171">
        <v>5.5</v>
      </c>
      <c r="G19" s="23">
        <v>67</v>
      </c>
      <c r="H19" s="55">
        <f t="shared" si="2"/>
        <v>11.166666666666666</v>
      </c>
    </row>
    <row r="20" spans="2:8" ht="15.5" x14ac:dyDescent="0.35">
      <c r="B20" s="171">
        <v>7</v>
      </c>
      <c r="C20" s="23">
        <v>11</v>
      </c>
      <c r="D20" s="55">
        <f>C20/6</f>
        <v>1.8333333333333333</v>
      </c>
      <c r="F20" s="171">
        <v>7</v>
      </c>
      <c r="G20" s="23">
        <v>11</v>
      </c>
      <c r="H20" s="55">
        <f t="shared" si="2"/>
        <v>1.8333333333333333</v>
      </c>
    </row>
    <row r="21" spans="2:8" ht="15.5" x14ac:dyDescent="0.35">
      <c r="B21" s="171">
        <v>7.5</v>
      </c>
      <c r="C21" s="23"/>
      <c r="D21" s="100">
        <v>0.4</v>
      </c>
      <c r="F21" s="171">
        <v>7.5</v>
      </c>
      <c r="G21" s="23"/>
      <c r="H21" s="55">
        <f t="shared" si="2"/>
        <v>0</v>
      </c>
    </row>
    <row r="22" spans="2:8" ht="15.5" x14ac:dyDescent="0.35">
      <c r="B22" s="171">
        <v>8.5</v>
      </c>
      <c r="C22" s="23">
        <v>3</v>
      </c>
      <c r="D22" s="55">
        <f>C22/6</f>
        <v>0.5</v>
      </c>
      <c r="F22" s="171">
        <v>8.5</v>
      </c>
      <c r="G22" s="23">
        <v>3</v>
      </c>
      <c r="H22" s="55">
        <f t="shared" si="2"/>
        <v>0.5</v>
      </c>
    </row>
    <row r="24" spans="2:8" ht="15" thickBot="1" x14ac:dyDescent="0.4"/>
    <row r="25" spans="2:8" ht="31.5" thickBot="1" x14ac:dyDescent="0.4">
      <c r="B25" s="177" t="s">
        <v>69</v>
      </c>
      <c r="C25" s="176" t="s">
        <v>49</v>
      </c>
      <c r="D25" s="97" t="s">
        <v>51</v>
      </c>
      <c r="F25" s="177" t="s">
        <v>69</v>
      </c>
      <c r="G25" s="176" t="s">
        <v>49</v>
      </c>
      <c r="H25" s="97" t="s">
        <v>51</v>
      </c>
    </row>
    <row r="26" spans="2:8" ht="15.5" x14ac:dyDescent="0.35">
      <c r="B26" s="171">
        <v>1.5</v>
      </c>
      <c r="C26" s="55">
        <v>60</v>
      </c>
      <c r="D26" s="55">
        <f t="shared" ref="D26:D33" si="3">C26/6</f>
        <v>10</v>
      </c>
      <c r="F26" s="171">
        <v>1.5</v>
      </c>
      <c r="G26" s="55">
        <v>150</v>
      </c>
      <c r="H26" s="55">
        <f>G26/6</f>
        <v>25</v>
      </c>
    </row>
    <row r="27" spans="2:8" ht="15.5" x14ac:dyDescent="0.35">
      <c r="B27" s="171">
        <v>3.25</v>
      </c>
      <c r="C27" s="23">
        <v>207</v>
      </c>
      <c r="D27" s="55">
        <f t="shared" si="3"/>
        <v>34.5</v>
      </c>
      <c r="F27" s="171">
        <v>3.25</v>
      </c>
      <c r="G27" s="23">
        <v>388</v>
      </c>
      <c r="H27" s="55">
        <f t="shared" ref="H27:H33" si="4">G27/6</f>
        <v>64.666666666666671</v>
      </c>
    </row>
    <row r="28" spans="2:8" ht="15.5" x14ac:dyDescent="0.35">
      <c r="B28" s="171">
        <v>4.25</v>
      </c>
      <c r="C28" s="23">
        <v>200</v>
      </c>
      <c r="D28" s="55">
        <f t="shared" si="3"/>
        <v>33.333333333333336</v>
      </c>
      <c r="F28" s="171">
        <v>4.25</v>
      </c>
      <c r="G28" s="23">
        <v>464</v>
      </c>
      <c r="H28" s="55">
        <f t="shared" si="4"/>
        <v>77.333333333333329</v>
      </c>
    </row>
    <row r="29" spans="2:8" ht="15.5" x14ac:dyDescent="0.35">
      <c r="B29" s="171">
        <v>4.75</v>
      </c>
      <c r="C29" s="23">
        <v>153</v>
      </c>
      <c r="D29" s="55">
        <f t="shared" si="3"/>
        <v>25.5</v>
      </c>
      <c r="F29" s="171">
        <v>4.75</v>
      </c>
      <c r="G29" s="23">
        <v>348</v>
      </c>
      <c r="H29" s="55">
        <f t="shared" si="4"/>
        <v>58</v>
      </c>
    </row>
    <row r="30" spans="2:8" ht="15.5" x14ac:dyDescent="0.35">
      <c r="B30" s="171">
        <v>5.5</v>
      </c>
      <c r="C30" s="23">
        <v>140</v>
      </c>
      <c r="D30" s="55">
        <f t="shared" si="3"/>
        <v>23.333333333333332</v>
      </c>
      <c r="F30" s="171">
        <v>5.5</v>
      </c>
      <c r="G30" s="23">
        <v>232</v>
      </c>
      <c r="H30" s="55">
        <f t="shared" si="4"/>
        <v>38.666666666666664</v>
      </c>
    </row>
    <row r="31" spans="2:8" ht="15.5" x14ac:dyDescent="0.35">
      <c r="B31" s="171">
        <v>7</v>
      </c>
      <c r="C31" s="23">
        <v>30</v>
      </c>
      <c r="D31" s="55">
        <f t="shared" si="3"/>
        <v>5</v>
      </c>
      <c r="F31" s="171">
        <v>7</v>
      </c>
      <c r="G31" s="23">
        <v>8</v>
      </c>
      <c r="H31" s="55">
        <f t="shared" si="4"/>
        <v>1.3333333333333333</v>
      </c>
    </row>
    <row r="32" spans="2:8" ht="15.5" x14ac:dyDescent="0.35">
      <c r="B32" s="171">
        <v>7.5</v>
      </c>
      <c r="C32" s="72">
        <v>6</v>
      </c>
      <c r="D32" s="55">
        <f t="shared" si="3"/>
        <v>1</v>
      </c>
      <c r="F32" s="171">
        <v>7.5</v>
      </c>
      <c r="G32" s="23">
        <v>6</v>
      </c>
      <c r="H32" s="55">
        <f t="shared" si="4"/>
        <v>1</v>
      </c>
    </row>
    <row r="33" spans="2:8" ht="15.5" x14ac:dyDescent="0.35">
      <c r="B33" s="171">
        <v>8.5</v>
      </c>
      <c r="C33" s="72">
        <v>8</v>
      </c>
      <c r="D33" s="55">
        <f t="shared" si="3"/>
        <v>1.3333333333333333</v>
      </c>
      <c r="F33" s="171">
        <v>8.5</v>
      </c>
      <c r="G33" s="23">
        <v>8</v>
      </c>
      <c r="H33" s="55">
        <f t="shared" si="4"/>
        <v>1.3333333333333333</v>
      </c>
    </row>
  </sheetData>
  <mergeCells count="5">
    <mergeCell ref="B1:H1"/>
    <mergeCell ref="B2:D2"/>
    <mergeCell ref="F2:H2"/>
    <mergeCell ref="B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Poly Blue filter</vt:lpstr>
      <vt:lpstr>Poli Blanco</vt:lpstr>
      <vt:lpstr>Organico Blanco </vt:lpstr>
      <vt:lpstr>Poly AR</vt:lpstr>
      <vt:lpstr>Organico Foto AR</vt:lpstr>
      <vt:lpstr>Organico Foto</vt:lpstr>
      <vt:lpstr>Poli Foto</vt:lpstr>
      <vt:lpstr>Transitions </vt:lpstr>
      <vt:lpstr>rotacion transitions</vt:lpstr>
      <vt:lpstr>Foto Majestic </vt:lpstr>
      <vt:lpstr>Polarizados</vt:lpstr>
      <vt:lpstr>Thin and Lite</vt:lpstr>
      <vt:lpstr>Super Thin and 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Antireflejo</dc:creator>
  <cp:lastModifiedBy>Juan Carlos Chojllu</cp:lastModifiedBy>
  <cp:lastPrinted>2025-02-21T16:56:23Z</cp:lastPrinted>
  <dcterms:created xsi:type="dcterms:W3CDTF">2023-10-24T18:55:06Z</dcterms:created>
  <dcterms:modified xsi:type="dcterms:W3CDTF">2025-03-13T22:13:31Z</dcterms:modified>
</cp:coreProperties>
</file>