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quipo\Documents\PSP\Personal Process Software 2\PROGRAMA 9A JUAN ALBERTO GUTIERREZ CANTO\8-Postmortem\"/>
    </mc:Choice>
  </mc:AlternateContent>
  <bookViews>
    <workbookView xWindow="0" yWindow="0" windowWidth="16815" windowHeight="8820" firstSheet="1" activeTab="1"/>
  </bookViews>
  <sheets>
    <sheet name="Task Planning Template" sheetId="1" r:id="rId1"/>
    <sheet name="Schedule Planning Template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9" i="2" l="1"/>
  <c r="I10" i="2"/>
  <c r="I11" i="2"/>
  <c r="I12" i="2"/>
  <c r="I13" i="2"/>
  <c r="I14" i="2"/>
  <c r="I15" i="2"/>
  <c r="I16" i="2"/>
  <c r="I17" i="2"/>
  <c r="I18" i="2"/>
  <c r="I19" i="2"/>
  <c r="I8" i="2"/>
  <c r="F19" i="2"/>
  <c r="H19" i="2"/>
  <c r="H9" i="2"/>
  <c r="H10" i="2"/>
  <c r="H11" i="2"/>
  <c r="H12" i="2"/>
  <c r="H13" i="2"/>
  <c r="H14" i="2"/>
  <c r="H15" i="2"/>
  <c r="H16" i="2"/>
  <c r="H17" i="2"/>
  <c r="H18" i="2"/>
  <c r="H8" i="2"/>
  <c r="F17" i="2"/>
  <c r="F16" i="2"/>
  <c r="J10" i="1"/>
  <c r="J11" i="1"/>
  <c r="J12" i="1"/>
  <c r="J13" i="1"/>
  <c r="J14" i="1" s="1"/>
  <c r="J15" i="1" s="1"/>
  <c r="J16" i="1" s="1"/>
  <c r="J17" i="1" s="1"/>
  <c r="J18" i="1" s="1"/>
  <c r="J19" i="1" s="1"/>
  <c r="J20" i="1" s="1"/>
  <c r="J9" i="1"/>
  <c r="J8" i="1"/>
  <c r="I20" i="1"/>
  <c r="I17" i="1"/>
  <c r="I16" i="1"/>
  <c r="E9" i="2" l="1"/>
  <c r="E10" i="2"/>
  <c r="E11" i="2"/>
  <c r="E12" i="2"/>
  <c r="E13" i="2"/>
  <c r="E14" i="2"/>
  <c r="E15" i="2"/>
  <c r="E8" i="2"/>
  <c r="D11" i="2"/>
  <c r="D12" i="2"/>
  <c r="D13" i="2"/>
  <c r="D14" i="2"/>
  <c r="D15" i="2" s="1"/>
  <c r="F10" i="1"/>
  <c r="F11" i="1" s="1"/>
  <c r="F12" i="1" s="1"/>
  <c r="F13" i="1" s="1"/>
  <c r="F14" i="1" s="1"/>
  <c r="F15" i="1" s="1"/>
  <c r="E10" i="1"/>
  <c r="E11" i="1"/>
  <c r="E12" i="1" s="1"/>
  <c r="E13" i="1" s="1"/>
  <c r="E14" i="1" s="1"/>
  <c r="E15" i="1" s="1"/>
  <c r="D9" i="1"/>
  <c r="D10" i="1"/>
  <c r="D11" i="1"/>
  <c r="D12" i="1"/>
  <c r="D13" i="1"/>
  <c r="D14" i="1"/>
  <c r="D15" i="1"/>
  <c r="D16" i="1"/>
  <c r="D8" i="1"/>
  <c r="E8" i="1"/>
  <c r="F8" i="1"/>
  <c r="G8" i="2" l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D8" i="2" l="1"/>
  <c r="E9" i="1"/>
  <c r="F9" i="1" l="1"/>
  <c r="D9" i="2"/>
  <c r="D10" i="2" l="1"/>
</calcChain>
</file>

<file path=xl/sharedStrings.xml><?xml version="1.0" encoding="utf-8"?>
<sst xmlns="http://schemas.openxmlformats.org/spreadsheetml/2006/main" count="49" uniqueCount="35">
  <si>
    <t>Table C47 Task Planning Template</t>
  </si>
  <si>
    <t>Student</t>
  </si>
  <si>
    <t>Project</t>
  </si>
  <si>
    <t>Task</t>
  </si>
  <si>
    <t>Number</t>
  </si>
  <si>
    <t>Name</t>
  </si>
  <si>
    <t>Minutes</t>
  </si>
  <si>
    <t>Planned Value</t>
  </si>
  <si>
    <t>Cumulative Minutes</t>
  </si>
  <si>
    <t>Cumulative Planned Value</t>
  </si>
  <si>
    <t>Date Monday</t>
  </si>
  <si>
    <t>Date</t>
  </si>
  <si>
    <t>Earned Value</t>
  </si>
  <si>
    <t>Cumulative Earned Value</t>
  </si>
  <si>
    <t>Plan</t>
  </si>
  <si>
    <t>Actual</t>
  </si>
  <si>
    <t>Instructor</t>
  </si>
  <si>
    <t xml:space="preserve">               Juan Alberto Gutierrez Canto              </t>
  </si>
  <si>
    <t>Total</t>
  </si>
  <si>
    <t xml:space="preserve">  Planning</t>
  </si>
  <si>
    <t xml:space="preserve">  Design</t>
  </si>
  <si>
    <t xml:space="preserve">  Code</t>
  </si>
  <si>
    <t xml:space="preserve">  Compile</t>
  </si>
  <si>
    <t xml:space="preserve">  Test</t>
  </si>
  <si>
    <t xml:space="preserve">  Postmortem</t>
  </si>
  <si>
    <t>Table C49 Schedule Planning Template</t>
  </si>
  <si>
    <t>Day Number</t>
  </si>
  <si>
    <t>Direct Min</t>
  </si>
  <si>
    <t>Cumutative Minute</t>
  </si>
  <si>
    <t>Adjusted Earned Value</t>
  </si>
  <si>
    <t xml:space="preserve">             J. R. A. C.               </t>
  </si>
  <si>
    <t xml:space="preserve">  Design Review</t>
  </si>
  <si>
    <t xml:space="preserve">  Code Review</t>
  </si>
  <si>
    <t>Chi-square Test  9A</t>
  </si>
  <si>
    <t xml:space="preserve">                   Chi-square Test  9A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</si>
</sst>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0"/>
      <name val="MS Sans Serif"/>
      <family val="2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/>
    <xf numFmtId="43" fontId="1" fillId="0" borderId="0" applyFont="0" applyFill="0" applyBorder="0" applyAlignment="0" applyProtection="0"/>
  </cellStyleXfs>
  <cellXfs count="21">
    <xf numFmtId="0" fontId="0" fillId="0" borderId="0" xfId="0"/>
    <xf numFmtId="0" fontId="0" fillId="0" borderId="1" xfId="0" applyBorder="1"/>
    <xf numFmtId="0" fontId="5" fillId="0" borderId="1" xfId="2" applyFont="1" applyBorder="1" applyProtection="1"/>
    <xf numFmtId="14" fontId="0" fillId="0" borderId="1" xfId="0" applyNumberFormat="1" applyBorder="1"/>
    <xf numFmtId="0" fontId="2" fillId="0" borderId="1" xfId="0" applyFont="1" applyBorder="1" applyAlignment="1">
      <alignment horizontal="center" vertical="center" wrapText="1"/>
    </xf>
    <xf numFmtId="0" fontId="2" fillId="0" borderId="0" xfId="0" applyFont="1"/>
    <xf numFmtId="1" fontId="5" fillId="0" borderId="3" xfId="2" applyNumberFormat="1" applyFont="1" applyFill="1" applyBorder="1" applyProtection="1"/>
    <xf numFmtId="1" fontId="0" fillId="0" borderId="1" xfId="0" applyNumberFormat="1" applyBorder="1"/>
    <xf numFmtId="9" fontId="0" fillId="0" borderId="1" xfId="1" applyNumberFormat="1" applyFont="1" applyBorder="1"/>
    <xf numFmtId="9" fontId="0" fillId="0" borderId="1" xfId="0" applyNumberFormat="1" applyBorder="1"/>
    <xf numFmtId="1" fontId="6" fillId="0" borderId="1" xfId="2" applyNumberFormat="1" applyFont="1" applyFill="1" applyBorder="1" applyProtection="1"/>
    <xf numFmtId="0" fontId="3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14" fontId="3" fillId="0" borderId="0" xfId="0" applyNumberFormat="1" applyFont="1" applyAlignment="1">
      <alignment horizontal="center"/>
    </xf>
    <xf numFmtId="0" fontId="2" fillId="0" borderId="2" xfId="0" applyFont="1" applyBorder="1" applyAlignment="1">
      <alignment horizontal="center"/>
    </xf>
    <xf numFmtId="9" fontId="0" fillId="0" borderId="1" xfId="1" applyFont="1" applyBorder="1"/>
    <xf numFmtId="9" fontId="0" fillId="0" borderId="0" xfId="1" applyFont="1"/>
    <xf numFmtId="9" fontId="0" fillId="0" borderId="0" xfId="1" applyFont="1" applyFill="1" applyBorder="1"/>
    <xf numFmtId="0" fontId="0" fillId="0" borderId="4" xfId="0" applyFill="1" applyBorder="1"/>
    <xf numFmtId="43" fontId="0" fillId="0" borderId="1" xfId="3" applyFont="1" applyBorder="1"/>
  </cellXfs>
  <cellStyles count="4">
    <cellStyle name="Millares" xfId="3" builtinId="3"/>
    <cellStyle name="Normal" xfId="0" builtinId="0"/>
    <cellStyle name="Normal_Stuwbk97vBr1.8.a" xfId="2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showGridLines="0" topLeftCell="C4" workbookViewId="0">
      <selection activeCell="J21" sqref="J21:J22"/>
    </sheetView>
  </sheetViews>
  <sheetFormatPr baseColWidth="10" defaultRowHeight="15" x14ac:dyDescent="0.25"/>
  <cols>
    <col min="1" max="1" width="9.140625" customWidth="1"/>
    <col min="2" max="2" width="16.5703125" customWidth="1"/>
    <col min="3" max="4" width="8.28515625" customWidth="1"/>
    <col min="7" max="7" width="12.28515625" customWidth="1"/>
    <col min="9" max="9" width="8.7109375" customWidth="1"/>
  </cols>
  <sheetData>
    <row r="1" spans="1:10" x14ac:dyDescent="0.25">
      <c r="C1" s="13" t="s">
        <v>0</v>
      </c>
      <c r="D1" s="13"/>
      <c r="E1" s="13"/>
      <c r="F1" s="13"/>
      <c r="G1" s="13"/>
    </row>
    <row r="3" spans="1:10" x14ac:dyDescent="0.25">
      <c r="B3" t="s">
        <v>1</v>
      </c>
      <c r="C3" s="11" t="s">
        <v>17</v>
      </c>
      <c r="D3" s="11"/>
      <c r="E3" s="11"/>
      <c r="F3" s="11"/>
      <c r="G3" t="s">
        <v>11</v>
      </c>
      <c r="H3" s="14">
        <v>42558</v>
      </c>
      <c r="I3" s="14"/>
    </row>
    <row r="4" spans="1:10" x14ac:dyDescent="0.25">
      <c r="B4" t="s">
        <v>2</v>
      </c>
      <c r="C4" s="11" t="s">
        <v>33</v>
      </c>
      <c r="D4" s="11"/>
      <c r="E4" s="11"/>
      <c r="F4" s="11"/>
      <c r="G4" t="s">
        <v>16</v>
      </c>
      <c r="H4" s="11" t="s">
        <v>30</v>
      </c>
      <c r="I4" s="11"/>
    </row>
    <row r="6" spans="1:10" x14ac:dyDescent="0.25">
      <c r="A6" s="12" t="s">
        <v>3</v>
      </c>
      <c r="B6" s="12"/>
      <c r="C6" s="12" t="s">
        <v>14</v>
      </c>
      <c r="D6" s="12"/>
      <c r="E6" s="12"/>
      <c r="F6" s="12"/>
      <c r="G6" s="12"/>
      <c r="H6" s="12" t="s">
        <v>15</v>
      </c>
      <c r="I6" s="12"/>
      <c r="J6" s="12"/>
    </row>
    <row r="7" spans="1:10" ht="45" x14ac:dyDescent="0.25">
      <c r="A7" s="4" t="s">
        <v>4</v>
      </c>
      <c r="B7" s="4" t="s">
        <v>5</v>
      </c>
      <c r="C7" s="4" t="s">
        <v>6</v>
      </c>
      <c r="D7" s="4" t="s">
        <v>7</v>
      </c>
      <c r="E7" s="4" t="s">
        <v>8</v>
      </c>
      <c r="F7" s="4" t="s">
        <v>9</v>
      </c>
      <c r="G7" s="4" t="s">
        <v>10</v>
      </c>
      <c r="H7" s="4" t="s">
        <v>11</v>
      </c>
      <c r="I7" s="4" t="s">
        <v>12</v>
      </c>
      <c r="J7" s="4" t="s">
        <v>13</v>
      </c>
    </row>
    <row r="8" spans="1:10" x14ac:dyDescent="0.25">
      <c r="A8" s="1">
        <v>1</v>
      </c>
      <c r="B8" s="2" t="s">
        <v>19</v>
      </c>
      <c r="C8" s="6">
        <v>42.250088049640524</v>
      </c>
      <c r="D8" s="8">
        <f>C8*1/$C$16</f>
        <v>0.15392552714221627</v>
      </c>
      <c r="E8" s="7">
        <f>C8</f>
        <v>42.250088049640524</v>
      </c>
      <c r="F8" s="9">
        <f>D8</f>
        <v>0.15392552714221627</v>
      </c>
      <c r="G8" s="3">
        <v>42558</v>
      </c>
      <c r="H8" s="3">
        <v>42558</v>
      </c>
      <c r="I8" s="16">
        <v>0</v>
      </c>
      <c r="J8" s="9">
        <f>I8</f>
        <v>0</v>
      </c>
    </row>
    <row r="9" spans="1:10" x14ac:dyDescent="0.25">
      <c r="A9" s="1">
        <v>2</v>
      </c>
      <c r="B9" s="2" t="s">
        <v>20</v>
      </c>
      <c r="C9" s="6">
        <v>121.245807909286</v>
      </c>
      <c r="D9" s="8">
        <f t="shared" ref="D9:D16" si="0">C9*1/$C$16</f>
        <v>0.44172274562584091</v>
      </c>
      <c r="E9" s="7">
        <f>E8+C9</f>
        <v>163.49589595892652</v>
      </c>
      <c r="F9" s="9">
        <f>F8+D9</f>
        <v>0.59564827276805721</v>
      </c>
      <c r="G9" s="3">
        <v>42559</v>
      </c>
      <c r="H9" s="3">
        <v>42559</v>
      </c>
      <c r="I9" s="16">
        <v>0</v>
      </c>
      <c r="J9" s="9">
        <f>J8+I9</f>
        <v>0</v>
      </c>
    </row>
    <row r="10" spans="1:10" x14ac:dyDescent="0.25">
      <c r="A10" s="1">
        <v>3</v>
      </c>
      <c r="B10" s="2" t="s">
        <v>31</v>
      </c>
      <c r="C10" s="6">
        <v>23.230775606425709</v>
      </c>
      <c r="D10" s="8">
        <f t="shared" si="0"/>
        <v>8.4634365186181906E-2</v>
      </c>
      <c r="E10" s="7">
        <f t="shared" ref="E10:E15" si="1">E9+C10</f>
        <v>186.72667156535223</v>
      </c>
      <c r="F10" s="9">
        <f t="shared" ref="F10:F15" si="2">F9+D10</f>
        <v>0.68028263795423916</v>
      </c>
      <c r="G10" s="3">
        <v>42560</v>
      </c>
      <c r="H10" s="3">
        <v>42560</v>
      </c>
      <c r="I10" s="16">
        <v>0</v>
      </c>
      <c r="J10" s="9">
        <f t="shared" ref="J10:J20" si="3">J9+I10</f>
        <v>0</v>
      </c>
    </row>
    <row r="11" spans="1:10" x14ac:dyDescent="0.25">
      <c r="A11" s="1">
        <v>4</v>
      </c>
      <c r="B11" s="2" t="s">
        <v>21</v>
      </c>
      <c r="C11" s="6">
        <v>41.973018104692507</v>
      </c>
      <c r="D11" s="8">
        <f t="shared" si="0"/>
        <v>0.15291610587707524</v>
      </c>
      <c r="E11" s="7">
        <f t="shared" si="1"/>
        <v>228.69968967004473</v>
      </c>
      <c r="F11" s="9">
        <f t="shared" si="2"/>
        <v>0.83319874383131443</v>
      </c>
      <c r="G11" s="3">
        <v>42561</v>
      </c>
      <c r="H11" s="3">
        <v>42561</v>
      </c>
      <c r="I11" s="16">
        <v>0</v>
      </c>
      <c r="J11" s="9">
        <f t="shared" si="3"/>
        <v>0</v>
      </c>
    </row>
    <row r="12" spans="1:10" x14ac:dyDescent="0.25">
      <c r="A12" s="1">
        <v>5</v>
      </c>
      <c r="B12" s="2" t="s">
        <v>32</v>
      </c>
      <c r="C12" s="6">
        <v>15.546702466531926</v>
      </c>
      <c r="D12" s="8">
        <f t="shared" si="0"/>
        <v>5.6639748766262779E-2</v>
      </c>
      <c r="E12" s="7">
        <f t="shared" si="1"/>
        <v>244.24639213657667</v>
      </c>
      <c r="F12" s="9">
        <f t="shared" si="2"/>
        <v>0.88983849259757719</v>
      </c>
      <c r="G12" s="3">
        <v>42562</v>
      </c>
      <c r="H12" s="3">
        <v>42562</v>
      </c>
      <c r="I12" s="16">
        <v>0.15</v>
      </c>
      <c r="J12" s="9">
        <f t="shared" si="3"/>
        <v>0.15</v>
      </c>
    </row>
    <row r="13" spans="1:10" x14ac:dyDescent="0.25">
      <c r="A13" s="1">
        <v>6</v>
      </c>
      <c r="B13" s="2" t="s">
        <v>22</v>
      </c>
      <c r="C13" s="6">
        <v>0.39405503281510812</v>
      </c>
      <c r="D13" s="8">
        <f t="shared" si="0"/>
        <v>1.4356213548678018E-3</v>
      </c>
      <c r="E13" s="7">
        <f t="shared" si="1"/>
        <v>244.64044716939179</v>
      </c>
      <c r="F13" s="9">
        <f t="shared" si="2"/>
        <v>0.89127411395244505</v>
      </c>
      <c r="G13" s="3">
        <v>42563</v>
      </c>
      <c r="H13" s="3">
        <v>42563</v>
      </c>
      <c r="I13" s="16">
        <v>0</v>
      </c>
      <c r="J13" s="9">
        <f t="shared" si="3"/>
        <v>0.15</v>
      </c>
    </row>
    <row r="14" spans="1:10" x14ac:dyDescent="0.25">
      <c r="A14" s="1">
        <v>7</v>
      </c>
      <c r="B14" s="1" t="s">
        <v>23</v>
      </c>
      <c r="C14" s="10">
        <v>14.863263268993371</v>
      </c>
      <c r="D14" s="8">
        <f t="shared" si="0"/>
        <v>5.4149842978914481E-2</v>
      </c>
      <c r="E14" s="7">
        <f t="shared" si="1"/>
        <v>259.50371043838516</v>
      </c>
      <c r="F14" s="9">
        <f t="shared" si="2"/>
        <v>0.9454239569313595</v>
      </c>
      <c r="G14" s="3">
        <v>42564</v>
      </c>
      <c r="H14" s="3">
        <v>42564</v>
      </c>
      <c r="I14" s="16">
        <v>0</v>
      </c>
      <c r="J14" s="9">
        <f t="shared" si="3"/>
        <v>0.15</v>
      </c>
    </row>
    <row r="15" spans="1:10" x14ac:dyDescent="0.25">
      <c r="A15" s="1">
        <v>8</v>
      </c>
      <c r="B15" s="1" t="s">
        <v>24</v>
      </c>
      <c r="C15" s="1">
        <v>14.980248356860312</v>
      </c>
      <c r="D15" s="8">
        <f t="shared" si="0"/>
        <v>5.4576043068640695E-2</v>
      </c>
      <c r="E15" s="7">
        <f t="shared" si="1"/>
        <v>274.48395879524548</v>
      </c>
      <c r="F15" s="9">
        <f t="shared" si="2"/>
        <v>1.0000000000000002</v>
      </c>
      <c r="G15" s="3">
        <v>42565</v>
      </c>
      <c r="H15" s="3">
        <v>42565</v>
      </c>
      <c r="I15" s="16">
        <v>0</v>
      </c>
      <c r="J15" s="9">
        <f t="shared" si="3"/>
        <v>0.15</v>
      </c>
    </row>
    <row r="16" spans="1:10" x14ac:dyDescent="0.25">
      <c r="A16" s="1" t="s">
        <v>18</v>
      </c>
      <c r="C16" s="1">
        <v>274.48395879524543</v>
      </c>
      <c r="D16" s="8">
        <f t="shared" si="0"/>
        <v>1</v>
      </c>
      <c r="E16" s="7"/>
      <c r="H16" s="3">
        <v>42566</v>
      </c>
      <c r="I16" s="17">
        <f>D9+D10+D11</f>
        <v>0.67927321668909812</v>
      </c>
      <c r="J16" s="9">
        <f t="shared" si="3"/>
        <v>0.82927321668909815</v>
      </c>
    </row>
    <row r="17" spans="8:10" x14ac:dyDescent="0.25">
      <c r="H17" s="3">
        <v>42567</v>
      </c>
      <c r="I17" s="17">
        <f>D12+D13+D14</f>
        <v>0.11222521310004506</v>
      </c>
      <c r="J17" s="9">
        <f t="shared" si="3"/>
        <v>0.94149842978914322</v>
      </c>
    </row>
    <row r="18" spans="8:10" x14ac:dyDescent="0.25">
      <c r="H18" s="3">
        <v>42568</v>
      </c>
      <c r="I18" s="18">
        <v>0</v>
      </c>
      <c r="J18" s="9">
        <f t="shared" si="3"/>
        <v>0.94149842978914322</v>
      </c>
    </row>
    <row r="19" spans="8:10" x14ac:dyDescent="0.25">
      <c r="H19" s="3">
        <v>42569</v>
      </c>
      <c r="I19" s="17">
        <v>0</v>
      </c>
      <c r="J19" s="9">
        <f t="shared" si="3"/>
        <v>0.94149842978914322</v>
      </c>
    </row>
    <row r="20" spans="8:10" x14ac:dyDescent="0.25">
      <c r="H20" s="3">
        <v>42570</v>
      </c>
      <c r="I20" s="17">
        <f>D15</f>
        <v>5.4576043068640695E-2</v>
      </c>
      <c r="J20" s="9">
        <f t="shared" si="3"/>
        <v>0.99607447285778394</v>
      </c>
    </row>
  </sheetData>
  <mergeCells count="8">
    <mergeCell ref="C4:F4"/>
    <mergeCell ref="A6:B6"/>
    <mergeCell ref="C6:G6"/>
    <mergeCell ref="H6:J6"/>
    <mergeCell ref="C1:G1"/>
    <mergeCell ref="H3:I3"/>
    <mergeCell ref="H4:I4"/>
    <mergeCell ref="C3:F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showGridLines="0" tabSelected="1" topLeftCell="C1" workbookViewId="0">
      <selection activeCell="D17" sqref="D17"/>
    </sheetView>
  </sheetViews>
  <sheetFormatPr baseColWidth="10" defaultRowHeight="15" x14ac:dyDescent="0.25"/>
  <cols>
    <col min="6" max="6" width="11.42578125" customWidth="1"/>
  </cols>
  <sheetData>
    <row r="1" spans="1:9" x14ac:dyDescent="0.25">
      <c r="C1" s="13" t="s">
        <v>25</v>
      </c>
      <c r="D1" s="13"/>
      <c r="E1" s="13"/>
      <c r="F1" s="13"/>
      <c r="G1" s="13"/>
    </row>
    <row r="3" spans="1:9" x14ac:dyDescent="0.25">
      <c r="B3" t="s">
        <v>1</v>
      </c>
      <c r="C3" s="11" t="s">
        <v>17</v>
      </c>
      <c r="D3" s="11"/>
      <c r="E3" s="11"/>
      <c r="F3" s="11"/>
      <c r="G3" t="s">
        <v>11</v>
      </c>
      <c r="H3" s="14">
        <v>42558</v>
      </c>
      <c r="I3" s="14"/>
    </row>
    <row r="4" spans="1:9" x14ac:dyDescent="0.25">
      <c r="B4" t="s">
        <v>2</v>
      </c>
      <c r="C4" s="11" t="s">
        <v>34</v>
      </c>
      <c r="D4" s="11"/>
      <c r="E4" s="11"/>
      <c r="F4" s="11"/>
      <c r="G4" t="s">
        <v>16</v>
      </c>
      <c r="H4" s="11" t="s">
        <v>30</v>
      </c>
      <c r="I4" s="11"/>
    </row>
    <row r="6" spans="1:9" x14ac:dyDescent="0.25">
      <c r="A6" s="5"/>
      <c r="B6" s="5"/>
      <c r="C6" s="15" t="s">
        <v>14</v>
      </c>
      <c r="D6" s="15"/>
      <c r="E6" s="15"/>
      <c r="F6" s="15" t="s">
        <v>15</v>
      </c>
      <c r="G6" s="15"/>
      <c r="H6" s="15"/>
      <c r="I6" s="5"/>
    </row>
    <row r="7" spans="1:9" ht="45" x14ac:dyDescent="0.25">
      <c r="A7" s="4" t="s">
        <v>26</v>
      </c>
      <c r="B7" s="4" t="s">
        <v>10</v>
      </c>
      <c r="C7" s="4" t="s">
        <v>27</v>
      </c>
      <c r="D7" s="4" t="s">
        <v>28</v>
      </c>
      <c r="E7" s="4" t="s">
        <v>9</v>
      </c>
      <c r="F7" s="4" t="s">
        <v>27</v>
      </c>
      <c r="G7" s="4" t="s">
        <v>8</v>
      </c>
      <c r="H7" s="4" t="s">
        <v>13</v>
      </c>
      <c r="I7" s="4" t="s">
        <v>29</v>
      </c>
    </row>
    <row r="8" spans="1:9" x14ac:dyDescent="0.25">
      <c r="A8" s="1">
        <v>1</v>
      </c>
      <c r="B8" s="3">
        <v>42558</v>
      </c>
      <c r="C8" s="6">
        <v>42.250088049640524</v>
      </c>
      <c r="D8" s="1">
        <f>C8</f>
        <v>42.250088049640524</v>
      </c>
      <c r="E8" s="8">
        <f>D8/$D$15</f>
        <v>0.15392552714221625</v>
      </c>
      <c r="F8" s="1">
        <v>14.7</v>
      </c>
      <c r="G8" s="20">
        <f>F8</f>
        <v>14.7</v>
      </c>
      <c r="H8" s="9">
        <f>F8/$G$18</f>
        <v>1.8418744518230796E-2</v>
      </c>
      <c r="I8" s="9">
        <f>E8-H8</f>
        <v>0.13550678262398544</v>
      </c>
    </row>
    <row r="9" spans="1:9" x14ac:dyDescent="0.25">
      <c r="A9" s="1">
        <v>2</v>
      </c>
      <c r="B9" s="3">
        <v>42559</v>
      </c>
      <c r="C9" s="6">
        <v>121.245807909286</v>
      </c>
      <c r="D9" s="1">
        <f>D8+C9</f>
        <v>163.49589595892652</v>
      </c>
      <c r="E9" s="8">
        <f t="shared" ref="E9:E15" si="0">D9/$D$15</f>
        <v>0.5956482727680571</v>
      </c>
      <c r="F9" s="1">
        <v>30.3</v>
      </c>
      <c r="G9" s="20">
        <f>G8+F9</f>
        <v>45</v>
      </c>
      <c r="H9" s="9">
        <f t="shared" ref="H9:H18" si="1">F9/$G$18</f>
        <v>3.7965167272271644E-2</v>
      </c>
      <c r="I9" s="9">
        <f t="shared" ref="I9:I19" si="2">E9-H9</f>
        <v>0.55768310549578548</v>
      </c>
    </row>
    <row r="10" spans="1:9" x14ac:dyDescent="0.25">
      <c r="A10" s="1">
        <v>3</v>
      </c>
      <c r="B10" s="3">
        <v>42560</v>
      </c>
      <c r="C10" s="6">
        <v>23.230775606425709</v>
      </c>
      <c r="D10" s="1">
        <f t="shared" ref="D10:D15" si="3">D9+C10</f>
        <v>186.72667156535223</v>
      </c>
      <c r="E10" s="8">
        <f t="shared" si="0"/>
        <v>0.68028263795423893</v>
      </c>
      <c r="F10" s="1">
        <v>97.1</v>
      </c>
      <c r="G10" s="20">
        <f t="shared" ref="G10:G18" si="4">G9+F10</f>
        <v>142.1</v>
      </c>
      <c r="H10" s="9">
        <f t="shared" si="1"/>
        <v>0.12166395188572859</v>
      </c>
      <c r="I10" s="9">
        <f t="shared" si="2"/>
        <v>0.55861868606851028</v>
      </c>
    </row>
    <row r="11" spans="1:9" x14ac:dyDescent="0.25">
      <c r="A11" s="1">
        <v>4</v>
      </c>
      <c r="B11" s="3">
        <v>42561</v>
      </c>
      <c r="C11" s="6">
        <v>41.973018104692507</v>
      </c>
      <c r="D11" s="1">
        <f t="shared" si="3"/>
        <v>228.69968967004473</v>
      </c>
      <c r="E11" s="8">
        <f t="shared" si="0"/>
        <v>0.8331987438313142</v>
      </c>
      <c r="F11" s="1">
        <v>0</v>
      </c>
      <c r="G11" s="20">
        <f t="shared" si="4"/>
        <v>142.1</v>
      </c>
      <c r="H11" s="9">
        <f t="shared" si="1"/>
        <v>0</v>
      </c>
      <c r="I11" s="9">
        <f t="shared" si="2"/>
        <v>0.8331987438313142</v>
      </c>
    </row>
    <row r="12" spans="1:9" x14ac:dyDescent="0.25">
      <c r="A12" s="1">
        <v>5</v>
      </c>
      <c r="B12" s="3">
        <v>42562</v>
      </c>
      <c r="C12" s="6">
        <v>15.546702466531926</v>
      </c>
      <c r="D12" s="1">
        <f t="shared" si="3"/>
        <v>244.24639213657667</v>
      </c>
      <c r="E12" s="8">
        <f t="shared" si="0"/>
        <v>0.88983849259757697</v>
      </c>
      <c r="F12" s="1">
        <v>30.2</v>
      </c>
      <c r="G12" s="20">
        <f t="shared" si="4"/>
        <v>172.29999999999998</v>
      </c>
      <c r="H12" s="9">
        <f t="shared" si="1"/>
        <v>3.783986969051497E-2</v>
      </c>
      <c r="I12" s="9">
        <f t="shared" si="2"/>
        <v>0.85199862290706196</v>
      </c>
    </row>
    <row r="13" spans="1:9" x14ac:dyDescent="0.25">
      <c r="A13" s="1">
        <v>6</v>
      </c>
      <c r="B13" s="3">
        <v>42563</v>
      </c>
      <c r="C13" s="6">
        <v>0.39405503281510812</v>
      </c>
      <c r="D13" s="1">
        <f t="shared" si="3"/>
        <v>244.64044716939179</v>
      </c>
      <c r="E13" s="8">
        <f t="shared" si="0"/>
        <v>0.89127411395244482</v>
      </c>
      <c r="F13" s="1">
        <v>97</v>
      </c>
      <c r="G13" s="20">
        <f t="shared" si="4"/>
        <v>269.29999999999995</v>
      </c>
      <c r="H13" s="9">
        <f t="shared" si="1"/>
        <v>0.12153865430397193</v>
      </c>
      <c r="I13" s="9">
        <f t="shared" si="2"/>
        <v>0.7697354596484729</v>
      </c>
    </row>
    <row r="14" spans="1:9" x14ac:dyDescent="0.25">
      <c r="A14" s="1">
        <v>7</v>
      </c>
      <c r="B14" s="3">
        <v>42564</v>
      </c>
      <c r="C14" s="10">
        <v>14.863263268993371</v>
      </c>
      <c r="D14" s="1">
        <f t="shared" si="3"/>
        <v>259.50371043838516</v>
      </c>
      <c r="E14" s="8">
        <f t="shared" si="0"/>
        <v>0.94542395693135928</v>
      </c>
      <c r="F14" s="1">
        <v>49.6</v>
      </c>
      <c r="G14" s="20">
        <f t="shared" si="4"/>
        <v>318.89999999999998</v>
      </c>
      <c r="H14" s="9">
        <f t="shared" si="1"/>
        <v>6.2147600551309357E-2</v>
      </c>
      <c r="I14" s="9">
        <f t="shared" si="2"/>
        <v>0.88327635638004987</v>
      </c>
    </row>
    <row r="15" spans="1:9" x14ac:dyDescent="0.25">
      <c r="B15" s="3">
        <v>42565</v>
      </c>
      <c r="C15" s="1">
        <v>14.980248356860312</v>
      </c>
      <c r="D15" s="1">
        <f t="shared" si="3"/>
        <v>274.48395879524548</v>
      </c>
      <c r="E15" s="8">
        <f t="shared" si="0"/>
        <v>1</v>
      </c>
      <c r="F15" s="19">
        <v>101.7</v>
      </c>
      <c r="G15" s="20">
        <f t="shared" si="4"/>
        <v>420.59999999999997</v>
      </c>
      <c r="H15" s="9">
        <f t="shared" si="1"/>
        <v>0.12742764064653553</v>
      </c>
      <c r="I15" s="9">
        <f t="shared" si="2"/>
        <v>0.87257235935346444</v>
      </c>
    </row>
    <row r="16" spans="1:9" x14ac:dyDescent="0.25">
      <c r="F16" s="19">
        <f>90.4+27.8+90.6</f>
        <v>208.8</v>
      </c>
      <c r="G16" s="20">
        <f t="shared" si="4"/>
        <v>629.4</v>
      </c>
      <c r="H16" s="9">
        <f t="shared" si="1"/>
        <v>0.26162135070793135</v>
      </c>
      <c r="I16" s="9">
        <f t="shared" si="2"/>
        <v>-0.26162135070793135</v>
      </c>
    </row>
    <row r="17" spans="6:9" x14ac:dyDescent="0.25">
      <c r="F17">
        <f>47+11.1+37.1</f>
        <v>95.2</v>
      </c>
      <c r="G17" s="20">
        <f t="shared" si="4"/>
        <v>724.6</v>
      </c>
      <c r="H17" s="9">
        <f t="shared" si="1"/>
        <v>0.11928329783235184</v>
      </c>
      <c r="I17" s="9">
        <f t="shared" si="2"/>
        <v>-0.11928329783235184</v>
      </c>
    </row>
    <row r="18" spans="6:9" x14ac:dyDescent="0.25">
      <c r="F18">
        <v>73.5</v>
      </c>
      <c r="G18" s="20">
        <f t="shared" si="4"/>
        <v>798.1</v>
      </c>
      <c r="H18" s="9">
        <f t="shared" si="1"/>
        <v>9.209372259115399E-2</v>
      </c>
      <c r="I18" s="9">
        <f t="shared" si="2"/>
        <v>-9.209372259115399E-2</v>
      </c>
    </row>
    <row r="19" spans="6:9" x14ac:dyDescent="0.25">
      <c r="F19">
        <f>SUM(F8:F18)</f>
        <v>798.1</v>
      </c>
      <c r="H19" s="9">
        <f>F19/$G$18</f>
        <v>1</v>
      </c>
      <c r="I19" s="9">
        <f t="shared" si="2"/>
        <v>-1</v>
      </c>
    </row>
  </sheetData>
  <mergeCells count="7">
    <mergeCell ref="C6:E6"/>
    <mergeCell ref="F6:H6"/>
    <mergeCell ref="C1:G1"/>
    <mergeCell ref="C3:F3"/>
    <mergeCell ref="H3:I3"/>
    <mergeCell ref="C4:F4"/>
    <mergeCell ref="H4:I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Task Planning Template</vt:lpstr>
      <vt:lpstr>Schedule Planning 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equipo</dc:creator>
  <cp:lastModifiedBy>equipo</cp:lastModifiedBy>
  <dcterms:created xsi:type="dcterms:W3CDTF">2016-04-13T03:47:35Z</dcterms:created>
  <dcterms:modified xsi:type="dcterms:W3CDTF">2016-07-20T06:34:53Z</dcterms:modified>
</cp:coreProperties>
</file>