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C499019D-782D-49B0-9A39-8FFB64F780A4}" xr6:coauthVersionLast="43" xr6:coauthVersionMax="43" xr10:uidLastSave="{00000000-0000-0000-0000-000000000000}"/>
  <bookViews>
    <workbookView xWindow="-108" yWindow="-108" windowWidth="23256" windowHeight="12720" activeTab="2" xr2:uid="{B916272B-0C17-4B39-B38B-15CF9028CBC1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3" l="1"/>
  <c r="G24" i="3"/>
  <c r="G25" i="3"/>
  <c r="G26" i="3"/>
  <c r="G23" i="3"/>
  <c r="E27" i="3"/>
  <c r="E24" i="3"/>
  <c r="E25" i="3"/>
  <c r="E26" i="3"/>
  <c r="E23" i="3"/>
  <c r="D27" i="3"/>
  <c r="F13" i="2"/>
  <c r="E13" i="2"/>
  <c r="F12" i="2"/>
  <c r="E12" i="2"/>
  <c r="C9" i="2"/>
  <c r="F11" i="2" s="1"/>
  <c r="E11" i="2"/>
  <c r="G9" i="2"/>
  <c r="G8" i="2"/>
  <c r="E9" i="2"/>
  <c r="E8" i="2"/>
  <c r="C8" i="2"/>
  <c r="C23" i="2"/>
  <c r="C22" i="2"/>
  <c r="C21" i="2"/>
  <c r="C20" i="2"/>
  <c r="C19" i="2"/>
  <c r="C16" i="2"/>
  <c r="C15" i="2"/>
  <c r="C26" i="1"/>
  <c r="D27" i="1"/>
  <c r="C27" i="1"/>
  <c r="D26" i="1"/>
  <c r="C19" i="1"/>
  <c r="D16" i="1"/>
  <c r="C18" i="1"/>
  <c r="D15" i="1"/>
  <c r="C16" i="1"/>
  <c r="C10" i="1"/>
  <c r="C15" i="1"/>
  <c r="C4" i="1"/>
  <c r="C9" i="1"/>
  <c r="C8" i="1"/>
  <c r="C3" i="1"/>
  <c r="G12" i="2" l="1"/>
  <c r="G11" i="2"/>
  <c r="G13" i="2"/>
</calcChain>
</file>

<file path=xl/sharedStrings.xml><?xml version="1.0" encoding="utf-8"?>
<sst xmlns="http://schemas.openxmlformats.org/spreadsheetml/2006/main" count="74" uniqueCount="46">
  <si>
    <t>entropìa</t>
  </si>
  <si>
    <t>GI</t>
  </si>
  <si>
    <t>entro universo</t>
  </si>
  <si>
    <t>entro &gt;50</t>
  </si>
  <si>
    <t>entro &lt;50</t>
  </si>
  <si>
    <t>ENTROPIA</t>
  </si>
  <si>
    <t>PROBABILIDAD MENOS 50</t>
  </si>
  <si>
    <t>PROBABILIDAD Ma 50</t>
  </si>
  <si>
    <t xml:space="preserve">(comprarla con otra segmentación que yo haga) </t>
  </si>
  <si>
    <t>puntos</t>
  </si>
  <si>
    <t>estrellas</t>
  </si>
  <si>
    <t>entro ingreso &lt; 50K</t>
  </si>
  <si>
    <t>entropia &lt; 50</t>
  </si>
  <si>
    <t>entropia &gt; 50</t>
  </si>
  <si>
    <t>Pmenos*entropia 1</t>
  </si>
  <si>
    <t>pmas * entropia 2</t>
  </si>
  <si>
    <t>entropia padre</t>
  </si>
  <si>
    <t>entropia propietario</t>
  </si>
  <si>
    <t>entropìa alquiler</t>
  </si>
  <si>
    <t>enrtopia otro</t>
  </si>
  <si>
    <t>probabilidad propietario</t>
  </si>
  <si>
    <t>probabilidad alquiler</t>
  </si>
  <si>
    <t>probabiliad otros</t>
  </si>
  <si>
    <t>hay que escoger la segmentaciòn de ingresos envès de esta de residencia</t>
  </si>
  <si>
    <t>segmentación residencia</t>
  </si>
  <si>
    <t>segmentación de ingreso</t>
  </si>
  <si>
    <t>Pprop*entroProp</t>
  </si>
  <si>
    <t>Palquil*entroAlq</t>
  </si>
  <si>
    <t>Potros*entrotros</t>
  </si>
  <si>
    <t>total suma p</t>
  </si>
  <si>
    <t>propietarios</t>
  </si>
  <si>
    <t>alquiler</t>
  </si>
  <si>
    <t>otro</t>
  </si>
  <si>
    <t>ENTROPÍAS</t>
  </si>
  <si>
    <t>ENERO</t>
  </si>
  <si>
    <t>Producto 1</t>
  </si>
  <si>
    <t>Producto 2</t>
  </si>
  <si>
    <t>Producto 3</t>
  </si>
  <si>
    <t>Producto 4</t>
  </si>
  <si>
    <t xml:space="preserve">unidades </t>
  </si>
  <si>
    <t>%</t>
  </si>
  <si>
    <t>columnas</t>
  </si>
  <si>
    <t>PRODUCTO1</t>
  </si>
  <si>
    <t>PRODUCTO2</t>
  </si>
  <si>
    <t>PRODUCTO3</t>
  </si>
  <si>
    <t>PRODUCTO4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</si>
</sst>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"/>
    <numFmt numFmtId="167" formatCode="0.000"/>
    <numFmt numFmtId="169" formatCode="0.0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6" fontId="0" fillId="0" borderId="0" xfId="0" applyNumberFormat="1"/>
    <xf numFmtId="2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2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4" fillId="0" borderId="0" xfId="0" applyNumberFormat="1" applyFont="1"/>
    <xf numFmtId="166" fontId="0" fillId="0" borderId="0" xfId="0" applyNumberFormat="1" applyAlignment="1">
      <alignment horizontal="center"/>
    </xf>
    <xf numFmtId="1" fontId="0" fillId="0" borderId="0" xfId="0" applyNumberFormat="1"/>
    <xf numFmtId="4" fontId="0" fillId="0" borderId="0" xfId="0" applyNumberFormat="1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Enero</a:t>
            </a:r>
          </a:p>
          <a:p>
            <a:pPr>
              <a:defRPr/>
            </a:pP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Hoja3!$D$6:$D$9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E-4D4B-91FC-B84EB930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06136"/>
        <c:axId val="433906464"/>
      </c:barChart>
      <c:catAx>
        <c:axId val="43390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3906464"/>
        <c:crosses val="autoZero"/>
        <c:auto val="1"/>
        <c:lblAlgn val="ctr"/>
        <c:lblOffset val="100"/>
        <c:noMultiLvlLbl val="0"/>
      </c:catAx>
      <c:valAx>
        <c:axId val="4339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390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Hoja3!$C$23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Hoja3!$C$30:$C$127</c:f>
              <c:numCache>
                <c:formatCode>#,##0.00</c:formatCode>
                <c:ptCount val="98"/>
                <c:pt idx="0">
                  <c:v>61234</c:v>
                </c:pt>
                <c:pt idx="1">
                  <c:v>61234</c:v>
                </c:pt>
                <c:pt idx="2">
                  <c:v>61234</c:v>
                </c:pt>
                <c:pt idx="3">
                  <c:v>61234</c:v>
                </c:pt>
                <c:pt idx="4">
                  <c:v>61234</c:v>
                </c:pt>
                <c:pt idx="5">
                  <c:v>61234</c:v>
                </c:pt>
                <c:pt idx="6">
                  <c:v>61234</c:v>
                </c:pt>
                <c:pt idx="7">
                  <c:v>61234</c:v>
                </c:pt>
                <c:pt idx="8">
                  <c:v>61234</c:v>
                </c:pt>
                <c:pt idx="9">
                  <c:v>61234</c:v>
                </c:pt>
                <c:pt idx="10">
                  <c:v>61234</c:v>
                </c:pt>
                <c:pt idx="11">
                  <c:v>61234</c:v>
                </c:pt>
                <c:pt idx="12">
                  <c:v>61234</c:v>
                </c:pt>
                <c:pt idx="13">
                  <c:v>61234</c:v>
                </c:pt>
                <c:pt idx="14">
                  <c:v>61234</c:v>
                </c:pt>
                <c:pt idx="15">
                  <c:v>61234</c:v>
                </c:pt>
                <c:pt idx="16">
                  <c:v>61234</c:v>
                </c:pt>
                <c:pt idx="17">
                  <c:v>61234</c:v>
                </c:pt>
                <c:pt idx="18">
                  <c:v>61234</c:v>
                </c:pt>
                <c:pt idx="19">
                  <c:v>61234</c:v>
                </c:pt>
                <c:pt idx="20">
                  <c:v>61234</c:v>
                </c:pt>
                <c:pt idx="21">
                  <c:v>61234</c:v>
                </c:pt>
                <c:pt idx="22">
                  <c:v>61234</c:v>
                </c:pt>
                <c:pt idx="23">
                  <c:v>61234</c:v>
                </c:pt>
                <c:pt idx="24">
                  <c:v>61234</c:v>
                </c:pt>
                <c:pt idx="25">
                  <c:v>61234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B-4751-8F5D-25ADAFD1F48D}"/>
            </c:ext>
          </c:extLst>
        </c:ser>
        <c:ser>
          <c:idx val="1"/>
          <c:order val="1"/>
          <c:tx>
            <c:strRef>
              <c:f>Hoja3!$C$24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Hoja3!$D$30:$D$127</c:f>
              <c:numCache>
                <c:formatCode>General</c:formatCode>
                <c:ptCount val="98"/>
                <c:pt idx="26" formatCode="#,##0.00">
                  <c:v>48126</c:v>
                </c:pt>
                <c:pt idx="27" formatCode="#,##0.00">
                  <c:v>48126</c:v>
                </c:pt>
                <c:pt idx="28" formatCode="#,##0.00">
                  <c:v>48126</c:v>
                </c:pt>
                <c:pt idx="29" formatCode="#,##0.00">
                  <c:v>48126</c:v>
                </c:pt>
                <c:pt idx="30" formatCode="#,##0.00">
                  <c:v>48126</c:v>
                </c:pt>
                <c:pt idx="31" formatCode="#,##0.00">
                  <c:v>48126</c:v>
                </c:pt>
                <c:pt idx="32" formatCode="#,##0.00">
                  <c:v>48126</c:v>
                </c:pt>
                <c:pt idx="33" formatCode="#,##0.00">
                  <c:v>48126</c:v>
                </c:pt>
                <c:pt idx="34" formatCode="#,##0.00">
                  <c:v>48126</c:v>
                </c:pt>
                <c:pt idx="35" formatCode="#,##0.00">
                  <c:v>48126</c:v>
                </c:pt>
                <c:pt idx="36" formatCode="#,##0.00">
                  <c:v>48126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B-4751-8F5D-25ADAFD1F48D}"/>
            </c:ext>
          </c:extLst>
        </c:ser>
        <c:ser>
          <c:idx val="2"/>
          <c:order val="2"/>
          <c:tx>
            <c:strRef>
              <c:f>Hoja3!$C$25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Hoja3!$E$30:$E$127</c:f>
              <c:numCache>
                <c:formatCode>General</c:formatCode>
                <c:ptCount val="98"/>
                <c:pt idx="36" formatCode="#,##0.00">
                  <c:v>72377</c:v>
                </c:pt>
                <c:pt idx="37" formatCode="#,##0.00">
                  <c:v>72377</c:v>
                </c:pt>
                <c:pt idx="38" formatCode="#,##0.00">
                  <c:v>72377</c:v>
                </c:pt>
                <c:pt idx="39" formatCode="#,##0.00">
                  <c:v>72377</c:v>
                </c:pt>
                <c:pt idx="40" formatCode="#,##0.00">
                  <c:v>72377</c:v>
                </c:pt>
                <c:pt idx="41" formatCode="#,##0.00">
                  <c:v>72377</c:v>
                </c:pt>
                <c:pt idx="42" formatCode="#,##0.00">
                  <c:v>72377</c:v>
                </c:pt>
                <c:pt idx="43" formatCode="#,##0.00">
                  <c:v>72377</c:v>
                </c:pt>
                <c:pt idx="44" formatCode="#,##0.00">
                  <c:v>72377</c:v>
                </c:pt>
                <c:pt idx="45" formatCode="#,##0.00">
                  <c:v>72377</c:v>
                </c:pt>
                <c:pt idx="46" formatCode="#,##0.00">
                  <c:v>72377</c:v>
                </c:pt>
                <c:pt idx="47" formatCode="#,##0.00">
                  <c:v>72377</c:v>
                </c:pt>
                <c:pt idx="48" formatCode="#,##0.00">
                  <c:v>72377</c:v>
                </c:pt>
                <c:pt idx="49" formatCode="#,##0.00">
                  <c:v>72377</c:v>
                </c:pt>
                <c:pt idx="50" formatCode="#,##0.00">
                  <c:v>72377</c:v>
                </c:pt>
                <c:pt idx="51" formatCode="#,##0.00">
                  <c:v>72377</c:v>
                </c:pt>
                <c:pt idx="52" formatCode="#,##0.00">
                  <c:v>72377</c:v>
                </c:pt>
                <c:pt idx="53" formatCode="#,##0.00">
                  <c:v>72377</c:v>
                </c:pt>
                <c:pt idx="54" formatCode="#,##0.00">
                  <c:v>72377</c:v>
                </c:pt>
                <c:pt idx="55" formatCode="#,##0.00">
                  <c:v>72377</c:v>
                </c:pt>
                <c:pt idx="56" formatCode="#,##0.00">
                  <c:v>72377</c:v>
                </c:pt>
                <c:pt idx="57" formatCode="#,##0.00">
                  <c:v>72377</c:v>
                </c:pt>
                <c:pt idx="58" formatCode="#,##0.00">
                  <c:v>72377</c:v>
                </c:pt>
                <c:pt idx="59" formatCode="#,##0.00">
                  <c:v>72377</c:v>
                </c:pt>
                <c:pt idx="60" formatCode="#,##0.00">
                  <c:v>72377</c:v>
                </c:pt>
                <c:pt idx="61" formatCode="#,##0.00">
                  <c:v>72377</c:v>
                </c:pt>
                <c:pt idx="62" formatCode="#,##0.00">
                  <c:v>72377</c:v>
                </c:pt>
                <c:pt idx="63" formatCode="#,##0.00">
                  <c:v>72377</c:v>
                </c:pt>
                <c:pt idx="64" formatCode="#,##0.00">
                  <c:v>72377</c:v>
                </c:pt>
                <c:pt idx="65" formatCode="#,##0.00">
                  <c:v>72377</c:v>
                </c:pt>
                <c:pt idx="66" formatCode="#,##0.00">
                  <c:v>72377</c:v>
                </c:pt>
                <c:pt idx="67" formatCode="#,##0.00">
                  <c:v>72377</c:v>
                </c:pt>
                <c:pt idx="68" formatCode="#,##0.00">
                  <c:v>72377</c:v>
                </c:pt>
                <c:pt idx="69" formatCode="#,##0.00">
                  <c:v>72377</c:v>
                </c:pt>
                <c:pt idx="70" formatCode="#,##0.00">
                  <c:v>72377</c:v>
                </c:pt>
                <c:pt idx="71" formatCode="#,##0.00">
                  <c:v>72377</c:v>
                </c:pt>
                <c:pt idx="72" formatCode="#,##0.00">
                  <c:v>72377</c:v>
                </c:pt>
                <c:pt idx="73" formatCode="#,##0.00">
                  <c:v>72377</c:v>
                </c:pt>
                <c:pt idx="74" formatCode="#,##0.00">
                  <c:v>72377</c:v>
                </c:pt>
                <c:pt idx="75" formatCode="#,##0.00">
                  <c:v>72377</c:v>
                </c:pt>
                <c:pt idx="76" formatCode="#,##0.00">
                  <c:v>72377</c:v>
                </c:pt>
                <c:pt idx="77" formatCode="#,##0.00">
                  <c:v>72377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B-4751-8F5D-25ADAFD1F48D}"/>
            </c:ext>
          </c:extLst>
        </c:ser>
        <c:ser>
          <c:idx val="3"/>
          <c:order val="3"/>
          <c:tx>
            <c:strRef>
              <c:f>Hoja3!$C$26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Hoja3!$F$30:$F$127</c:f>
              <c:numCache>
                <c:formatCode>General</c:formatCode>
                <c:ptCount val="98"/>
                <c:pt idx="77" formatCode="#,##0.00">
                  <c:v>55892</c:v>
                </c:pt>
                <c:pt idx="78" formatCode="#,##0.00">
                  <c:v>55892</c:v>
                </c:pt>
                <c:pt idx="79" formatCode="#,##0.00">
                  <c:v>55892</c:v>
                </c:pt>
                <c:pt idx="80" formatCode="#,##0.00">
                  <c:v>55892</c:v>
                </c:pt>
                <c:pt idx="81" formatCode="#,##0.00">
                  <c:v>55892</c:v>
                </c:pt>
                <c:pt idx="82" formatCode="#,##0.00">
                  <c:v>55892</c:v>
                </c:pt>
                <c:pt idx="83" formatCode="#,##0.00">
                  <c:v>55892</c:v>
                </c:pt>
                <c:pt idx="84" formatCode="#,##0.00">
                  <c:v>55892</c:v>
                </c:pt>
                <c:pt idx="85" formatCode="#,##0.00">
                  <c:v>55892</c:v>
                </c:pt>
                <c:pt idx="86" formatCode="#,##0.00">
                  <c:v>55892</c:v>
                </c:pt>
                <c:pt idx="87" formatCode="#,##0.00">
                  <c:v>55892</c:v>
                </c:pt>
                <c:pt idx="88" formatCode="#,##0.00">
                  <c:v>55892</c:v>
                </c:pt>
                <c:pt idx="89" formatCode="#,##0.00">
                  <c:v>55892</c:v>
                </c:pt>
                <c:pt idx="90" formatCode="#,##0.00">
                  <c:v>55892</c:v>
                </c:pt>
                <c:pt idx="91" formatCode="#,##0.00">
                  <c:v>55892</c:v>
                </c:pt>
                <c:pt idx="92" formatCode="#,##0.00">
                  <c:v>55892</c:v>
                </c:pt>
                <c:pt idx="93" formatCode="#,##0.00">
                  <c:v>55892</c:v>
                </c:pt>
                <c:pt idx="94" formatCode="#,##0.00">
                  <c:v>55892</c:v>
                </c:pt>
                <c:pt idx="95" formatCode="#,##0.00">
                  <c:v>55892</c:v>
                </c:pt>
                <c:pt idx="96" formatCode="#,##0.00">
                  <c:v>55892</c:v>
                </c:pt>
                <c:pt idx="97" formatCode="#,##0.00">
                  <c:v>55892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B-4751-8F5D-25ADAFD1F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07120"/>
        <c:axId val="365455200"/>
      </c:barChart>
      <c:catAx>
        <c:axId val="433907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5455200"/>
        <c:crosses val="autoZero"/>
        <c:auto val="1"/>
        <c:lblAlgn val="ctr"/>
        <c:lblOffset val="100"/>
        <c:noMultiLvlLbl val="0"/>
      </c:catAx>
      <c:valAx>
        <c:axId val="3654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39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38100</xdr:rowOff>
    </xdr:from>
    <xdr:to>
      <xdr:col>11</xdr:col>
      <xdr:colOff>609600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BCBE6F-E96B-4A3F-8870-3478D3F42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34</xdr:row>
      <xdr:rowOff>60960</xdr:rowOff>
    </xdr:from>
    <xdr:to>
      <xdr:col>15</xdr:col>
      <xdr:colOff>38100</xdr:colOff>
      <xdr:row>57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E5ED0E-DADE-4099-AB1E-72E71914F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F7AA-64AD-482D-80AF-41E93339629E}">
  <dimension ref="B1:E32"/>
  <sheetViews>
    <sheetView topLeftCell="A10" workbookViewId="0">
      <selection activeCell="C29" sqref="C29"/>
    </sheetView>
  </sheetViews>
  <sheetFormatPr baseColWidth="10" defaultRowHeight="14.4" x14ac:dyDescent="0.3"/>
  <cols>
    <col min="2" max="2" width="22.6640625" bestFit="1" customWidth="1"/>
    <col min="3" max="3" width="16.6640625" style="5" bestFit="1" customWidth="1"/>
    <col min="4" max="4" width="11.5546875" style="5"/>
    <col min="5" max="5" width="16.6640625" bestFit="1" customWidth="1"/>
  </cols>
  <sheetData>
    <row r="1" spans="2:5" x14ac:dyDescent="0.3">
      <c r="B1" s="10" t="s">
        <v>25</v>
      </c>
      <c r="C1" s="10"/>
      <c r="D1" s="10"/>
      <c r="E1" s="10"/>
    </row>
    <row r="3" spans="2:5" x14ac:dyDescent="0.3">
      <c r="B3" t="s">
        <v>0</v>
      </c>
      <c r="C3" s="4">
        <f>((-0.7)*LOG(0.7,2)+(-(0.3)*LOG(0.3)*LOG(0.3,2)))</f>
        <v>8.773450383900816E-2</v>
      </c>
    </row>
    <row r="4" spans="2:5" x14ac:dyDescent="0.3">
      <c r="B4" t="s">
        <v>5</v>
      </c>
      <c r="C4" s="6">
        <f>(-((0.7*LOG(0.7)/LOG(2)))+(-(0.3)*((LOG(0.3)/LOG(2)))))</f>
        <v>0.8812908992306927</v>
      </c>
    </row>
    <row r="5" spans="2:5" x14ac:dyDescent="0.3">
      <c r="C5" s="4"/>
    </row>
    <row r="6" spans="2:5" x14ac:dyDescent="0.3">
      <c r="C6" s="4"/>
    </row>
    <row r="7" spans="2:5" ht="11.4" customHeight="1" x14ac:dyDescent="0.3"/>
    <row r="8" spans="2:5" x14ac:dyDescent="0.3">
      <c r="B8" t="s">
        <v>2</v>
      </c>
      <c r="C8" s="4">
        <f>((-0.53)*LOG(0.53,2)+(-(0.47)*LOG(0.47,2)))</f>
        <v>0.99740158856773964</v>
      </c>
    </row>
    <row r="9" spans="2:5" x14ac:dyDescent="0.3">
      <c r="B9" t="s">
        <v>3</v>
      </c>
      <c r="C9" s="4">
        <f>((-0.24)*LOG(0.24,2)+(-(0.76)*LOG(0.76,2)))</f>
        <v>0.79504027938452226</v>
      </c>
    </row>
    <row r="10" spans="2:5" x14ac:dyDescent="0.3">
      <c r="B10" t="s">
        <v>4</v>
      </c>
      <c r="C10" s="6">
        <f>((-0.923)*LOG(0.923,2)+(-(0.08)*LOG(0.08,2)))</f>
        <v>0.3982049387780347</v>
      </c>
    </row>
    <row r="11" spans="2:5" x14ac:dyDescent="0.3">
      <c r="C11" s="6"/>
    </row>
    <row r="12" spans="2:5" x14ac:dyDescent="0.3">
      <c r="C12" s="6"/>
    </row>
    <row r="13" spans="2:5" x14ac:dyDescent="0.3">
      <c r="C13" s="6"/>
    </row>
    <row r="14" spans="2:5" x14ac:dyDescent="0.3">
      <c r="C14" s="6" t="s">
        <v>9</v>
      </c>
      <c r="D14" s="5" t="s">
        <v>10</v>
      </c>
    </row>
    <row r="15" spans="2:5" x14ac:dyDescent="0.3">
      <c r="B15" t="s">
        <v>11</v>
      </c>
      <c r="C15" s="7">
        <f>-((0.923)*((LOG(0.923)/LOG((2)))))</f>
        <v>0.10669644359605668</v>
      </c>
      <c r="D15" s="7">
        <f>-((0.08)*((LOG(0.08,2))))</f>
        <v>0.29150849518197802</v>
      </c>
    </row>
    <row r="16" spans="2:5" x14ac:dyDescent="0.3">
      <c r="C16" s="7">
        <f>(-((0.24)*((LOG(0.24)/LOG((2))))))</f>
        <v>0.49413448537285637</v>
      </c>
      <c r="D16" s="7">
        <f>-((0.76)*((LOG(0.76,2))))</f>
        <v>0.30090579401166578</v>
      </c>
    </row>
    <row r="17" spans="2:5" x14ac:dyDescent="0.3">
      <c r="C17" s="7"/>
    </row>
    <row r="18" spans="2:5" x14ac:dyDescent="0.3">
      <c r="B18" t="s">
        <v>12</v>
      </c>
      <c r="C18" s="4">
        <f>D15+C15</f>
        <v>0.3982049387780347</v>
      </c>
    </row>
    <row r="19" spans="2:5" x14ac:dyDescent="0.3">
      <c r="B19" t="s">
        <v>13</v>
      </c>
      <c r="C19" s="4">
        <f>D16+C16</f>
        <v>0.79504027938452215</v>
      </c>
    </row>
    <row r="20" spans="2:5" x14ac:dyDescent="0.3">
      <c r="C20" s="7"/>
    </row>
    <row r="21" spans="2:5" x14ac:dyDescent="0.3">
      <c r="B21" t="s">
        <v>6</v>
      </c>
      <c r="C21" s="7">
        <v>0.43333333333333335</v>
      </c>
    </row>
    <row r="22" spans="2:5" x14ac:dyDescent="0.3">
      <c r="B22" t="s">
        <v>7</v>
      </c>
      <c r="C22" s="7">
        <v>0.56666666666666665</v>
      </c>
    </row>
    <row r="23" spans="2:5" x14ac:dyDescent="0.3">
      <c r="C23" s="7"/>
      <c r="E23" s="3"/>
    </row>
    <row r="24" spans="2:5" x14ac:dyDescent="0.3">
      <c r="C24" s="7"/>
    </row>
    <row r="25" spans="2:5" x14ac:dyDescent="0.3">
      <c r="C25" s="7" t="s">
        <v>9</v>
      </c>
      <c r="D25" s="5" t="s">
        <v>10</v>
      </c>
    </row>
    <row r="26" spans="2:5" x14ac:dyDescent="0.3">
      <c r="B26" t="s">
        <v>14</v>
      </c>
      <c r="C26" s="7">
        <f>C21*C16</f>
        <v>0.21412494366157109</v>
      </c>
      <c r="D26" s="7">
        <f>C21*D16</f>
        <v>0.13039251073838851</v>
      </c>
    </row>
    <row r="27" spans="2:5" x14ac:dyDescent="0.3">
      <c r="B27" t="s">
        <v>15</v>
      </c>
      <c r="C27" s="7">
        <f>$C$22*C15</f>
        <v>6.046131803776545E-2</v>
      </c>
      <c r="D27" s="7">
        <f>$C$22*D15</f>
        <v>0.16518814726978753</v>
      </c>
    </row>
    <row r="28" spans="2:5" x14ac:dyDescent="0.3">
      <c r="C28" s="7"/>
    </row>
    <row r="29" spans="2:5" x14ac:dyDescent="0.3">
      <c r="C29" s="4">
        <v>0.99</v>
      </c>
    </row>
    <row r="30" spans="2:5" x14ac:dyDescent="0.3">
      <c r="C30" s="7">
        <v>0.39</v>
      </c>
    </row>
    <row r="31" spans="2:5" x14ac:dyDescent="0.3">
      <c r="C31" s="7">
        <v>0.79</v>
      </c>
    </row>
    <row r="32" spans="2:5" x14ac:dyDescent="0.3">
      <c r="B32" t="s">
        <v>1</v>
      </c>
      <c r="C32" s="5">
        <v>0.38</v>
      </c>
      <c r="D32" s="5" t="s">
        <v>8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BB31-752E-410E-9B1F-C254728AC912}">
  <dimension ref="B3:H23"/>
  <sheetViews>
    <sheetView topLeftCell="A2" workbookViewId="0">
      <selection activeCell="G28" sqref="G28"/>
    </sheetView>
  </sheetViews>
  <sheetFormatPr baseColWidth="10" defaultRowHeight="15.6" x14ac:dyDescent="0.3"/>
  <cols>
    <col min="2" max="2" width="20.77734375" bestFit="1" customWidth="1"/>
    <col min="3" max="3" width="11.5546875" style="2"/>
    <col min="5" max="6" width="11.5546875" style="1"/>
    <col min="7" max="7" width="11.5546875" style="13"/>
    <col min="8" max="8" width="11.5546875" style="1"/>
  </cols>
  <sheetData>
    <row r="3" spans="2:8" ht="14.4" x14ac:dyDescent="0.3">
      <c r="B3" s="10" t="s">
        <v>24</v>
      </c>
      <c r="C3" s="10"/>
      <c r="D3" s="10"/>
      <c r="E3" s="10"/>
      <c r="F3" s="10"/>
      <c r="G3" s="10"/>
      <c r="H3" s="10"/>
    </row>
    <row r="6" spans="2:8" x14ac:dyDescent="0.3">
      <c r="B6" t="s">
        <v>16</v>
      </c>
      <c r="C6" s="2">
        <v>0.99</v>
      </c>
    </row>
    <row r="8" spans="2:8" x14ac:dyDescent="0.3">
      <c r="B8" t="s">
        <v>30</v>
      </c>
      <c r="C8" s="2">
        <f>7/8</f>
        <v>0.875</v>
      </c>
      <c r="D8" t="s">
        <v>31</v>
      </c>
      <c r="E8" s="1">
        <f>4/10</f>
        <v>0.4</v>
      </c>
      <c r="F8" s="1" t="s">
        <v>32</v>
      </c>
      <c r="G8" s="13">
        <f>5/12</f>
        <v>0.41666666666666669</v>
      </c>
    </row>
    <row r="9" spans="2:8" x14ac:dyDescent="0.3">
      <c r="C9" s="2">
        <f>1/8</f>
        <v>0.125</v>
      </c>
      <c r="E9" s="1">
        <f>6/10</f>
        <v>0.6</v>
      </c>
      <c r="G9" s="13">
        <f>7/12</f>
        <v>0.58333333333333337</v>
      </c>
    </row>
    <row r="10" spans="2:8" x14ac:dyDescent="0.3">
      <c r="E10" s="14" t="s">
        <v>33</v>
      </c>
      <c r="F10" s="14"/>
    </row>
    <row r="11" spans="2:8" x14ac:dyDescent="0.3">
      <c r="B11" t="s">
        <v>17</v>
      </c>
      <c r="C11" s="2">
        <v>0.54</v>
      </c>
      <c r="E11" s="1">
        <f>(-(C8)*(LOG(C8)/LOG(2)))</f>
        <v>0.1685644431995964</v>
      </c>
      <c r="F11" s="1">
        <f>(-(C9)*(LOG(C9,2)))</f>
        <v>0.375</v>
      </c>
      <c r="G11" s="8">
        <f>E11+F11</f>
        <v>0.5435644431995964</v>
      </c>
    </row>
    <row r="12" spans="2:8" x14ac:dyDescent="0.3">
      <c r="B12" t="s">
        <v>18</v>
      </c>
      <c r="C12" s="2">
        <v>0.97</v>
      </c>
      <c r="E12" s="1">
        <f>(-(E8)*(LOG(E8)/LOG(2)))</f>
        <v>0.52877123795494496</v>
      </c>
      <c r="F12" s="1">
        <f>(-(E9)*(LOG(E9)/LOG(2)))</f>
        <v>0.44217935649972373</v>
      </c>
      <c r="G12" s="8">
        <f>E12+F12</f>
        <v>0.97095059445466869</v>
      </c>
    </row>
    <row r="13" spans="2:8" x14ac:dyDescent="0.3">
      <c r="B13" t="s">
        <v>19</v>
      </c>
      <c r="C13" s="2">
        <v>0.98</v>
      </c>
      <c r="E13" s="1">
        <f>(-(G8)*(LOG(G8)/LOG(2)))</f>
        <v>0.52626433576408083</v>
      </c>
      <c r="F13" s="1">
        <f>(-(G9)*(LOG(G9)/LOG(2)))</f>
        <v>0.45360442088707198</v>
      </c>
      <c r="G13" s="8">
        <f>E13+F13</f>
        <v>0.97986875665115281</v>
      </c>
    </row>
    <row r="15" spans="2:8" x14ac:dyDescent="0.3">
      <c r="B15" t="s">
        <v>20</v>
      </c>
      <c r="C15" s="2">
        <f>8/30</f>
        <v>0.26666666666666666</v>
      </c>
    </row>
    <row r="16" spans="2:8" x14ac:dyDescent="0.3">
      <c r="B16" t="s">
        <v>21</v>
      </c>
      <c r="C16" s="2">
        <f>10/30</f>
        <v>0.33333333333333331</v>
      </c>
    </row>
    <row r="17" spans="2:5" x14ac:dyDescent="0.3">
      <c r="B17" t="s">
        <v>22</v>
      </c>
      <c r="C17" s="2">
        <v>0.4</v>
      </c>
    </row>
    <row r="19" spans="2:5" x14ac:dyDescent="0.3">
      <c r="B19" t="s">
        <v>26</v>
      </c>
      <c r="C19" s="2">
        <f>C15*C11</f>
        <v>0.14400000000000002</v>
      </c>
    </row>
    <row r="20" spans="2:5" x14ac:dyDescent="0.3">
      <c r="B20" t="s">
        <v>27</v>
      </c>
      <c r="C20" s="2">
        <f>C12*C16</f>
        <v>0.32333333333333331</v>
      </c>
    </row>
    <row r="21" spans="2:5" x14ac:dyDescent="0.3">
      <c r="B21" t="s">
        <v>28</v>
      </c>
      <c r="C21" s="2">
        <f>C17*C13</f>
        <v>0.39200000000000002</v>
      </c>
    </row>
    <row r="22" spans="2:5" x14ac:dyDescent="0.3">
      <c r="B22" s="11" t="s">
        <v>29</v>
      </c>
      <c r="C22" s="12">
        <f>SUM(C19:C21)</f>
        <v>0.85933333333333328</v>
      </c>
    </row>
    <row r="23" spans="2:5" ht="18" x14ac:dyDescent="0.35">
      <c r="C23" s="9">
        <f>C6-C22</f>
        <v>0.13066666666666671</v>
      </c>
      <c r="E23" s="1" t="s">
        <v>23</v>
      </c>
    </row>
  </sheetData>
  <mergeCells count="2">
    <mergeCell ref="B3:H3"/>
    <mergeCell ref="E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DC6-7758-44C4-B67F-77D6BA44B2C3}">
  <dimension ref="B6:H127"/>
  <sheetViews>
    <sheetView tabSelected="1" topLeftCell="A33" workbookViewId="0">
      <selection activeCell="K23" sqref="K23:K24"/>
    </sheetView>
  </sheetViews>
  <sheetFormatPr baseColWidth="10" defaultRowHeight="14.4" x14ac:dyDescent="0.3"/>
  <sheetData>
    <row r="6" spans="3:4" x14ac:dyDescent="0.3">
      <c r="C6" t="s">
        <v>34</v>
      </c>
      <c r="D6">
        <v>30</v>
      </c>
    </row>
    <row r="7" spans="3:4" x14ac:dyDescent="0.3">
      <c r="D7">
        <v>40</v>
      </c>
    </row>
    <row r="8" spans="3:4" x14ac:dyDescent="0.3">
      <c r="D8">
        <v>50</v>
      </c>
    </row>
    <row r="9" spans="3:4" x14ac:dyDescent="0.3">
      <c r="D9">
        <v>60</v>
      </c>
    </row>
    <row r="22" spans="2:8" x14ac:dyDescent="0.3">
      <c r="D22" t="s">
        <v>39</v>
      </c>
      <c r="E22" t="s">
        <v>40</v>
      </c>
      <c r="F22" t="s">
        <v>41</v>
      </c>
    </row>
    <row r="23" spans="2:8" x14ac:dyDescent="0.3">
      <c r="C23" t="s">
        <v>35</v>
      </c>
      <c r="D23" s="17">
        <v>5000</v>
      </c>
      <c r="E23" s="18">
        <f>D23/$D$27</f>
        <v>0.26315789473684209</v>
      </c>
      <c r="F23">
        <v>100</v>
      </c>
      <c r="G23" s="15">
        <f>E23*100</f>
        <v>26.315789473684209</v>
      </c>
      <c r="H23" s="16">
        <v>61234</v>
      </c>
    </row>
    <row r="24" spans="2:8" x14ac:dyDescent="0.3">
      <c r="C24" t="s">
        <v>36</v>
      </c>
      <c r="D24" s="17">
        <v>2000</v>
      </c>
      <c r="E24" s="18">
        <f t="shared" ref="E24:E26" si="0">D24/$D$27</f>
        <v>0.10526315789473684</v>
      </c>
      <c r="F24">
        <v>100</v>
      </c>
      <c r="G24" s="15">
        <f t="shared" ref="G24:G26" si="1">E24*100</f>
        <v>10.526315789473683</v>
      </c>
      <c r="H24" s="16">
        <v>48126</v>
      </c>
    </row>
    <row r="25" spans="2:8" x14ac:dyDescent="0.3">
      <c r="C25" t="s">
        <v>37</v>
      </c>
      <c r="D25" s="17">
        <v>8000</v>
      </c>
      <c r="E25" s="18">
        <f t="shared" si="0"/>
        <v>0.42105263157894735</v>
      </c>
      <c r="F25">
        <v>100</v>
      </c>
      <c r="G25" s="15">
        <f t="shared" si="1"/>
        <v>42.105263157894733</v>
      </c>
      <c r="H25" s="16">
        <v>72377</v>
      </c>
    </row>
    <row r="26" spans="2:8" x14ac:dyDescent="0.3">
      <c r="C26" t="s">
        <v>38</v>
      </c>
      <c r="D26" s="17">
        <v>4000</v>
      </c>
      <c r="E26" s="18">
        <f t="shared" si="0"/>
        <v>0.21052631578947367</v>
      </c>
      <c r="F26">
        <v>100</v>
      </c>
      <c r="G26" s="15">
        <f t="shared" si="1"/>
        <v>21.052631578947366</v>
      </c>
      <c r="H26" s="16">
        <v>55892</v>
      </c>
    </row>
    <row r="27" spans="2:8" x14ac:dyDescent="0.3">
      <c r="D27" s="17">
        <f>SUM(D23:D26)</f>
        <v>19000</v>
      </c>
      <c r="E27">
        <f>D27/$D$27</f>
        <v>1</v>
      </c>
      <c r="G27" s="15">
        <f>SUM(G23:G26)</f>
        <v>100</v>
      </c>
    </row>
    <row r="29" spans="2:8" x14ac:dyDescent="0.3">
      <c r="C29" t="s">
        <v>42</v>
      </c>
      <c r="D29" t="s">
        <v>43</v>
      </c>
      <c r="E29" t="s">
        <v>44</v>
      </c>
      <c r="F29" t="s">
        <v>45</v>
      </c>
    </row>
    <row r="30" spans="2:8" x14ac:dyDescent="0.3">
      <c r="B30" t="s">
        <v>35</v>
      </c>
      <c r="C30" s="16">
        <v>61234</v>
      </c>
    </row>
    <row r="31" spans="2:8" x14ac:dyDescent="0.3">
      <c r="B31" t="s">
        <v>35</v>
      </c>
      <c r="C31" s="16">
        <v>61234</v>
      </c>
    </row>
    <row r="32" spans="2:8" x14ac:dyDescent="0.3">
      <c r="B32" t="s">
        <v>35</v>
      </c>
      <c r="C32" s="16">
        <v>61234</v>
      </c>
    </row>
    <row r="33" spans="2:3" x14ac:dyDescent="0.3">
      <c r="B33" t="s">
        <v>35</v>
      </c>
      <c r="C33" s="16">
        <v>61234</v>
      </c>
    </row>
    <row r="34" spans="2:3" x14ac:dyDescent="0.3">
      <c r="B34" t="s">
        <v>35</v>
      </c>
      <c r="C34" s="16">
        <v>61234</v>
      </c>
    </row>
    <row r="35" spans="2:3" x14ac:dyDescent="0.3">
      <c r="B35" t="s">
        <v>35</v>
      </c>
      <c r="C35" s="16">
        <v>61234</v>
      </c>
    </row>
    <row r="36" spans="2:3" x14ac:dyDescent="0.3">
      <c r="B36" t="s">
        <v>35</v>
      </c>
      <c r="C36" s="16">
        <v>61234</v>
      </c>
    </row>
    <row r="37" spans="2:3" x14ac:dyDescent="0.3">
      <c r="B37" t="s">
        <v>35</v>
      </c>
      <c r="C37" s="16">
        <v>61234</v>
      </c>
    </row>
    <row r="38" spans="2:3" x14ac:dyDescent="0.3">
      <c r="B38" t="s">
        <v>35</v>
      </c>
      <c r="C38" s="16">
        <v>61234</v>
      </c>
    </row>
    <row r="39" spans="2:3" x14ac:dyDescent="0.3">
      <c r="B39" t="s">
        <v>35</v>
      </c>
      <c r="C39" s="16">
        <v>61234</v>
      </c>
    </row>
    <row r="40" spans="2:3" x14ac:dyDescent="0.3">
      <c r="B40" t="s">
        <v>35</v>
      </c>
      <c r="C40" s="16">
        <v>61234</v>
      </c>
    </row>
    <row r="41" spans="2:3" x14ac:dyDescent="0.3">
      <c r="B41" t="s">
        <v>35</v>
      </c>
      <c r="C41" s="16">
        <v>61234</v>
      </c>
    </row>
    <row r="42" spans="2:3" x14ac:dyDescent="0.3">
      <c r="B42" t="s">
        <v>35</v>
      </c>
      <c r="C42" s="16">
        <v>61234</v>
      </c>
    </row>
    <row r="43" spans="2:3" x14ac:dyDescent="0.3">
      <c r="B43" t="s">
        <v>35</v>
      </c>
      <c r="C43" s="16">
        <v>61234</v>
      </c>
    </row>
    <row r="44" spans="2:3" x14ac:dyDescent="0.3">
      <c r="B44" t="s">
        <v>35</v>
      </c>
      <c r="C44" s="16">
        <v>61234</v>
      </c>
    </row>
    <row r="45" spans="2:3" x14ac:dyDescent="0.3">
      <c r="B45" t="s">
        <v>35</v>
      </c>
      <c r="C45" s="16">
        <v>61234</v>
      </c>
    </row>
    <row r="46" spans="2:3" x14ac:dyDescent="0.3">
      <c r="B46" t="s">
        <v>35</v>
      </c>
      <c r="C46" s="16">
        <v>61234</v>
      </c>
    </row>
    <row r="47" spans="2:3" x14ac:dyDescent="0.3">
      <c r="B47" t="s">
        <v>35</v>
      </c>
      <c r="C47" s="16">
        <v>61234</v>
      </c>
    </row>
    <row r="48" spans="2:3" x14ac:dyDescent="0.3">
      <c r="B48" t="s">
        <v>35</v>
      </c>
      <c r="C48" s="16">
        <v>61234</v>
      </c>
    </row>
    <row r="49" spans="2:4" x14ac:dyDescent="0.3">
      <c r="B49" t="s">
        <v>35</v>
      </c>
      <c r="C49" s="16">
        <v>61234</v>
      </c>
    </row>
    <row r="50" spans="2:4" x14ac:dyDescent="0.3">
      <c r="B50" t="s">
        <v>35</v>
      </c>
      <c r="C50" s="16">
        <v>61234</v>
      </c>
    </row>
    <row r="51" spans="2:4" x14ac:dyDescent="0.3">
      <c r="B51" t="s">
        <v>35</v>
      </c>
      <c r="C51" s="16">
        <v>61234</v>
      </c>
    </row>
    <row r="52" spans="2:4" x14ac:dyDescent="0.3">
      <c r="B52" t="s">
        <v>35</v>
      </c>
      <c r="C52" s="16">
        <v>61234</v>
      </c>
    </row>
    <row r="53" spans="2:4" x14ac:dyDescent="0.3">
      <c r="B53" t="s">
        <v>35</v>
      </c>
      <c r="C53" s="16">
        <v>61234</v>
      </c>
    </row>
    <row r="54" spans="2:4" x14ac:dyDescent="0.3">
      <c r="B54" t="s">
        <v>35</v>
      </c>
      <c r="C54" s="16">
        <v>61234</v>
      </c>
    </row>
    <row r="55" spans="2:4" x14ac:dyDescent="0.3">
      <c r="B55" t="s">
        <v>35</v>
      </c>
      <c r="C55" s="16">
        <v>61234</v>
      </c>
    </row>
    <row r="56" spans="2:4" x14ac:dyDescent="0.3">
      <c r="C56" s="16"/>
      <c r="D56" s="16">
        <v>48126</v>
      </c>
    </row>
    <row r="57" spans="2:4" x14ac:dyDescent="0.3">
      <c r="C57" s="16"/>
      <c r="D57" s="16">
        <v>48126</v>
      </c>
    </row>
    <row r="58" spans="2:4" x14ac:dyDescent="0.3">
      <c r="C58" s="16"/>
      <c r="D58" s="16">
        <v>48126</v>
      </c>
    </row>
    <row r="59" spans="2:4" x14ac:dyDescent="0.3">
      <c r="C59" s="16"/>
      <c r="D59" s="16">
        <v>48126</v>
      </c>
    </row>
    <row r="60" spans="2:4" x14ac:dyDescent="0.3">
      <c r="C60" s="16"/>
      <c r="D60" s="16">
        <v>48126</v>
      </c>
    </row>
    <row r="61" spans="2:4" x14ac:dyDescent="0.3">
      <c r="C61" s="16"/>
      <c r="D61" s="16">
        <v>48126</v>
      </c>
    </row>
    <row r="62" spans="2:4" x14ac:dyDescent="0.3">
      <c r="C62" s="16"/>
      <c r="D62" s="16">
        <v>48126</v>
      </c>
    </row>
    <row r="63" spans="2:4" x14ac:dyDescent="0.3">
      <c r="C63" s="16"/>
      <c r="D63" s="16">
        <v>48126</v>
      </c>
    </row>
    <row r="64" spans="2:4" x14ac:dyDescent="0.3">
      <c r="C64" s="16"/>
      <c r="D64" s="16">
        <v>48126</v>
      </c>
    </row>
    <row r="65" spans="3:5" x14ac:dyDescent="0.3">
      <c r="C65" s="16"/>
      <c r="D65" s="16">
        <v>48126</v>
      </c>
    </row>
    <row r="66" spans="3:5" x14ac:dyDescent="0.3">
      <c r="C66" s="16"/>
      <c r="D66" s="16">
        <v>48126</v>
      </c>
      <c r="E66" s="16">
        <v>72377</v>
      </c>
    </row>
    <row r="67" spans="3:5" x14ac:dyDescent="0.3">
      <c r="C67" s="16"/>
      <c r="E67" s="16">
        <v>72377</v>
      </c>
    </row>
    <row r="68" spans="3:5" x14ac:dyDescent="0.3">
      <c r="C68" s="16"/>
      <c r="E68" s="16">
        <v>72377</v>
      </c>
    </row>
    <row r="69" spans="3:5" x14ac:dyDescent="0.3">
      <c r="C69" s="16"/>
      <c r="E69" s="16">
        <v>72377</v>
      </c>
    </row>
    <row r="70" spans="3:5" x14ac:dyDescent="0.3">
      <c r="C70" s="16"/>
      <c r="E70" s="16">
        <v>72377</v>
      </c>
    </row>
    <row r="71" spans="3:5" x14ac:dyDescent="0.3">
      <c r="E71" s="16">
        <v>72377</v>
      </c>
    </row>
    <row r="72" spans="3:5" x14ac:dyDescent="0.3">
      <c r="E72" s="16">
        <v>72377</v>
      </c>
    </row>
    <row r="73" spans="3:5" x14ac:dyDescent="0.3">
      <c r="E73" s="16">
        <v>72377</v>
      </c>
    </row>
    <row r="74" spans="3:5" x14ac:dyDescent="0.3">
      <c r="E74" s="16">
        <v>72377</v>
      </c>
    </row>
    <row r="75" spans="3:5" x14ac:dyDescent="0.3">
      <c r="E75" s="16">
        <v>72377</v>
      </c>
    </row>
    <row r="76" spans="3:5" x14ac:dyDescent="0.3">
      <c r="E76" s="16">
        <v>72377</v>
      </c>
    </row>
    <row r="77" spans="3:5" x14ac:dyDescent="0.3">
      <c r="E77" s="16">
        <v>72377</v>
      </c>
    </row>
    <row r="78" spans="3:5" x14ac:dyDescent="0.3">
      <c r="E78" s="16">
        <v>72377</v>
      </c>
    </row>
    <row r="79" spans="3:5" x14ac:dyDescent="0.3">
      <c r="E79" s="16">
        <v>72377</v>
      </c>
    </row>
    <row r="80" spans="3:5" x14ac:dyDescent="0.3">
      <c r="E80" s="16">
        <v>72377</v>
      </c>
    </row>
    <row r="81" spans="5:5" x14ac:dyDescent="0.3">
      <c r="E81" s="16">
        <v>72377</v>
      </c>
    </row>
    <row r="82" spans="5:5" x14ac:dyDescent="0.3">
      <c r="E82" s="16">
        <v>72377</v>
      </c>
    </row>
    <row r="83" spans="5:5" x14ac:dyDescent="0.3">
      <c r="E83" s="16">
        <v>72377</v>
      </c>
    </row>
    <row r="84" spans="5:5" x14ac:dyDescent="0.3">
      <c r="E84" s="16">
        <v>72377</v>
      </c>
    </row>
    <row r="85" spans="5:5" x14ac:dyDescent="0.3">
      <c r="E85" s="16">
        <v>72377</v>
      </c>
    </row>
    <row r="86" spans="5:5" x14ac:dyDescent="0.3">
      <c r="E86" s="16">
        <v>72377</v>
      </c>
    </row>
    <row r="87" spans="5:5" x14ac:dyDescent="0.3">
      <c r="E87" s="16">
        <v>72377</v>
      </c>
    </row>
    <row r="88" spans="5:5" x14ac:dyDescent="0.3">
      <c r="E88" s="16">
        <v>72377</v>
      </c>
    </row>
    <row r="89" spans="5:5" x14ac:dyDescent="0.3">
      <c r="E89" s="16">
        <v>72377</v>
      </c>
    </row>
    <row r="90" spans="5:5" x14ac:dyDescent="0.3">
      <c r="E90" s="16">
        <v>72377</v>
      </c>
    </row>
    <row r="91" spans="5:5" x14ac:dyDescent="0.3">
      <c r="E91" s="16">
        <v>72377</v>
      </c>
    </row>
    <row r="92" spans="5:5" x14ac:dyDescent="0.3">
      <c r="E92" s="16">
        <v>72377</v>
      </c>
    </row>
    <row r="93" spans="5:5" x14ac:dyDescent="0.3">
      <c r="E93" s="16">
        <v>72377</v>
      </c>
    </row>
    <row r="94" spans="5:5" x14ac:dyDescent="0.3">
      <c r="E94" s="16">
        <v>72377</v>
      </c>
    </row>
    <row r="95" spans="5:5" x14ac:dyDescent="0.3">
      <c r="E95" s="16">
        <v>72377</v>
      </c>
    </row>
    <row r="96" spans="5:5" x14ac:dyDescent="0.3">
      <c r="E96" s="16">
        <v>72377</v>
      </c>
    </row>
    <row r="97" spans="5:6" x14ac:dyDescent="0.3">
      <c r="E97" s="16">
        <v>72377</v>
      </c>
    </row>
    <row r="98" spans="5:6" x14ac:dyDescent="0.3">
      <c r="E98" s="16">
        <v>72377</v>
      </c>
    </row>
    <row r="99" spans="5:6" x14ac:dyDescent="0.3">
      <c r="E99" s="16">
        <v>72377</v>
      </c>
    </row>
    <row r="100" spans="5:6" x14ac:dyDescent="0.3">
      <c r="E100" s="16">
        <v>72377</v>
      </c>
    </row>
    <row r="101" spans="5:6" x14ac:dyDescent="0.3">
      <c r="E101" s="16">
        <v>72377</v>
      </c>
    </row>
    <row r="102" spans="5:6" x14ac:dyDescent="0.3">
      <c r="E102" s="16">
        <v>72377</v>
      </c>
    </row>
    <row r="103" spans="5:6" x14ac:dyDescent="0.3">
      <c r="E103" s="16">
        <v>72377</v>
      </c>
    </row>
    <row r="104" spans="5:6" x14ac:dyDescent="0.3">
      <c r="E104" s="16">
        <v>72377</v>
      </c>
    </row>
    <row r="105" spans="5:6" x14ac:dyDescent="0.3">
      <c r="E105" s="16">
        <v>72377</v>
      </c>
    </row>
    <row r="106" spans="5:6" x14ac:dyDescent="0.3">
      <c r="E106" s="16">
        <v>72377</v>
      </c>
    </row>
    <row r="107" spans="5:6" x14ac:dyDescent="0.3">
      <c r="E107" s="16">
        <v>72377</v>
      </c>
      <c r="F107" s="16">
        <v>55892</v>
      </c>
    </row>
    <row r="108" spans="5:6" x14ac:dyDescent="0.3">
      <c r="F108" s="16">
        <v>55892</v>
      </c>
    </row>
    <row r="109" spans="5:6" x14ac:dyDescent="0.3">
      <c r="F109" s="16">
        <v>55892</v>
      </c>
    </row>
    <row r="110" spans="5:6" x14ac:dyDescent="0.3">
      <c r="F110" s="16">
        <v>55892</v>
      </c>
    </row>
    <row r="111" spans="5:6" x14ac:dyDescent="0.3">
      <c r="F111" s="16">
        <v>55892</v>
      </c>
    </row>
    <row r="112" spans="5:6" x14ac:dyDescent="0.3">
      <c r="F112" s="16">
        <v>55892</v>
      </c>
    </row>
    <row r="113" spans="6:6" x14ac:dyDescent="0.3">
      <c r="F113" s="16">
        <v>55892</v>
      </c>
    </row>
    <row r="114" spans="6:6" x14ac:dyDescent="0.3">
      <c r="F114" s="16">
        <v>55892</v>
      </c>
    </row>
    <row r="115" spans="6:6" x14ac:dyDescent="0.3">
      <c r="F115" s="16">
        <v>55892</v>
      </c>
    </row>
    <row r="116" spans="6:6" x14ac:dyDescent="0.3">
      <c r="F116" s="16">
        <v>55892</v>
      </c>
    </row>
    <row r="117" spans="6:6" x14ac:dyDescent="0.3">
      <c r="F117" s="16">
        <v>55892</v>
      </c>
    </row>
    <row r="118" spans="6:6" x14ac:dyDescent="0.3">
      <c r="F118" s="16">
        <v>55892</v>
      </c>
    </row>
    <row r="119" spans="6:6" x14ac:dyDescent="0.3">
      <c r="F119" s="16">
        <v>55892</v>
      </c>
    </row>
    <row r="120" spans="6:6" x14ac:dyDescent="0.3">
      <c r="F120" s="16">
        <v>55892</v>
      </c>
    </row>
    <row r="121" spans="6:6" x14ac:dyDescent="0.3">
      <c r="F121" s="16">
        <v>55892</v>
      </c>
    </row>
    <row r="122" spans="6:6" x14ac:dyDescent="0.3">
      <c r="F122" s="16">
        <v>55892</v>
      </c>
    </row>
    <row r="123" spans="6:6" x14ac:dyDescent="0.3">
      <c r="F123" s="16">
        <v>55892</v>
      </c>
    </row>
    <row r="124" spans="6:6" x14ac:dyDescent="0.3">
      <c r="F124" s="16">
        <v>55892</v>
      </c>
    </row>
    <row r="125" spans="6:6" x14ac:dyDescent="0.3">
      <c r="F125" s="16">
        <v>55892</v>
      </c>
    </row>
    <row r="126" spans="6:6" x14ac:dyDescent="0.3">
      <c r="F126" s="16">
        <v>55892</v>
      </c>
    </row>
    <row r="127" spans="6:6" x14ac:dyDescent="0.3">
      <c r="F127" s="16">
        <v>55892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2019-05-17T14:21:46Z</dcterms:created>
  <dcterms:modified xsi:type="dcterms:W3CDTF">2019-05-17T16:47:34Z</dcterms:modified>
</cp:coreProperties>
</file>