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positorios\aeronauticalEngineering\seventh Semester\propellers_rotors_and_power_train\finalCode\"/>
    </mc:Choice>
  </mc:AlternateContent>
  <xr:revisionPtr revIDLastSave="0" documentId="13_ncr:1_{B7033673-4FC1-4DF1-80C1-51482E53F0D0}" xr6:coauthVersionLast="47" xr6:coauthVersionMax="47" xr10:uidLastSave="{00000000-0000-0000-0000-000000000000}"/>
  <bookViews>
    <workbookView xWindow="-120" yWindow="-120" windowWidth="29040" windowHeight="15840" xr2:uid="{D2B90A67-4C76-40F4-9777-4A56825FF4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43" i="1"/>
  <c r="M45" i="1"/>
  <c r="M46" i="1"/>
  <c r="M48" i="1"/>
  <c r="M49" i="1"/>
  <c r="M51" i="1"/>
  <c r="M52" i="1"/>
  <c r="M39" i="1"/>
  <c r="M40" i="1"/>
  <c r="M36" i="1"/>
  <c r="M37" i="1"/>
  <c r="M34" i="1"/>
  <c r="M3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10" i="1"/>
  <c r="M11" i="1"/>
  <c r="M12" i="1"/>
  <c r="M13" i="1"/>
  <c r="M14" i="1"/>
  <c r="M15" i="1"/>
  <c r="M16" i="1"/>
  <c r="M3" i="1"/>
  <c r="M4" i="1"/>
  <c r="M5" i="1"/>
  <c r="M6" i="1"/>
  <c r="M7" i="1"/>
  <c r="M8" i="1"/>
  <c r="M2" i="1"/>
  <c r="M44" i="1"/>
  <c r="M50" i="1"/>
  <c r="M33" i="1"/>
  <c r="M35" i="1"/>
  <c r="M38" i="1"/>
  <c r="M41" i="1"/>
  <c r="M47" i="1"/>
  <c r="M9" i="1"/>
  <c r="M17" i="1"/>
  <c r="P2" i="1"/>
  <c r="G2" i="1"/>
  <c r="H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G52" i="1" s="1"/>
  <c r="H5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G14" i="1" l="1"/>
  <c r="H14" i="1" s="1"/>
  <c r="G40" i="1"/>
  <c r="H40" i="1" s="1"/>
  <c r="G3" i="1"/>
  <c r="H3" i="1" s="1"/>
  <c r="G29" i="1"/>
  <c r="H29" i="1" s="1"/>
  <c r="G10" i="1"/>
  <c r="H10" i="1" s="1"/>
  <c r="G44" i="1"/>
  <c r="H44" i="1" s="1"/>
  <c r="G36" i="1"/>
  <c r="H36" i="1" s="1"/>
  <c r="G28" i="1"/>
  <c r="H28" i="1" s="1"/>
  <c r="G17" i="1"/>
  <c r="H17" i="1" s="1"/>
  <c r="G9" i="1"/>
  <c r="H9" i="1" s="1"/>
  <c r="G51" i="1"/>
  <c r="H51" i="1" s="1"/>
  <c r="G43" i="1"/>
  <c r="H43" i="1" s="1"/>
  <c r="G35" i="1"/>
  <c r="H35" i="1" s="1"/>
  <c r="G27" i="1"/>
  <c r="H27" i="1" s="1"/>
  <c r="G19" i="1"/>
  <c r="H19" i="1" s="1"/>
  <c r="G48" i="1"/>
  <c r="H48" i="1" s="1"/>
  <c r="G11" i="1"/>
  <c r="H11" i="1" s="1"/>
  <c r="G37" i="1"/>
  <c r="H37" i="1" s="1"/>
  <c r="G16" i="1"/>
  <c r="H16" i="1" s="1"/>
  <c r="G8" i="1"/>
  <c r="H8" i="1" s="1"/>
  <c r="G50" i="1"/>
  <c r="H50" i="1" s="1"/>
  <c r="G42" i="1"/>
  <c r="H42" i="1" s="1"/>
  <c r="G34" i="1"/>
  <c r="H34" i="1" s="1"/>
  <c r="G26" i="1"/>
  <c r="H26" i="1" s="1"/>
  <c r="G18" i="1"/>
  <c r="H18" i="1" s="1"/>
  <c r="G15" i="1"/>
  <c r="H15" i="1" s="1"/>
  <c r="G7" i="1"/>
  <c r="H7" i="1" s="1"/>
  <c r="G49" i="1"/>
  <c r="H49" i="1" s="1"/>
  <c r="G41" i="1"/>
  <c r="H41" i="1" s="1"/>
  <c r="G33" i="1"/>
  <c r="H33" i="1" s="1"/>
  <c r="G25" i="1"/>
  <c r="H25" i="1" s="1"/>
  <c r="G6" i="1"/>
  <c r="H6" i="1" s="1"/>
  <c r="G32" i="1"/>
  <c r="H32" i="1" s="1"/>
  <c r="G24" i="1"/>
  <c r="H24" i="1" s="1"/>
  <c r="G13" i="1"/>
  <c r="H13" i="1" s="1"/>
  <c r="G5" i="1"/>
  <c r="H5" i="1" s="1"/>
  <c r="G47" i="1"/>
  <c r="H47" i="1" s="1"/>
  <c r="G39" i="1"/>
  <c r="H39" i="1" s="1"/>
  <c r="G31" i="1"/>
  <c r="H31" i="1" s="1"/>
  <c r="G23" i="1"/>
  <c r="H23" i="1" s="1"/>
  <c r="G12" i="1"/>
  <c r="H12" i="1" s="1"/>
  <c r="G4" i="1"/>
  <c r="H4" i="1" s="1"/>
  <c r="G46" i="1"/>
  <c r="H46" i="1" s="1"/>
  <c r="G38" i="1"/>
  <c r="H38" i="1" s="1"/>
  <c r="G30" i="1"/>
  <c r="H30" i="1" s="1"/>
  <c r="G22" i="1"/>
  <c r="H22" i="1" s="1"/>
  <c r="G45" i="1"/>
  <c r="H45" i="1" s="1"/>
  <c r="G21" i="1"/>
  <c r="H21" i="1" s="1"/>
  <c r="G20" i="1"/>
  <c r="H20" i="1" s="1"/>
  <c r="C2" i="1"/>
  <c r="C52" i="1" l="1"/>
  <c r="C44" i="1"/>
  <c r="C10" i="1"/>
  <c r="C47" i="1"/>
  <c r="C46" i="1"/>
  <c r="C20" i="1"/>
  <c r="C50" i="1"/>
  <c r="C3" i="1"/>
  <c r="C45" i="1"/>
  <c r="C37" i="1"/>
  <c r="C6" i="1"/>
  <c r="C35" i="1"/>
  <c r="C19" i="1"/>
  <c r="C31" i="1"/>
  <c r="C13" i="1"/>
  <c r="C36" i="1"/>
  <c r="C25" i="1"/>
  <c r="C23" i="1"/>
  <c r="C16" i="1"/>
  <c r="C30" i="1"/>
  <c r="C17" i="1"/>
  <c r="C21" i="1"/>
  <c r="C14" i="1"/>
  <c r="C29" i="1"/>
  <c r="C4" i="1"/>
  <c r="C24" i="1"/>
  <c r="C18" i="1"/>
  <c r="C12" i="1"/>
  <c r="C42" i="1"/>
  <c r="C48" i="1"/>
  <c r="C34" i="1"/>
  <c r="C22" i="1"/>
  <c r="C8" i="1"/>
  <c r="C27" i="1"/>
  <c r="C9" i="1"/>
  <c r="C15" i="1"/>
  <c r="C26" i="1"/>
  <c r="C5" i="1"/>
  <c r="C33" i="1"/>
  <c r="C28" i="1"/>
  <c r="C49" i="1"/>
  <c r="C38" i="1"/>
  <c r="C32" i="1"/>
  <c r="C11" i="1"/>
  <c r="C43" i="1"/>
  <c r="C40" i="1"/>
  <c r="C51" i="1"/>
  <c r="C7" i="1"/>
  <c r="C39" i="1"/>
  <c r="C41" i="1"/>
</calcChain>
</file>

<file path=xl/sharedStrings.xml><?xml version="1.0" encoding="utf-8"?>
<sst xmlns="http://schemas.openxmlformats.org/spreadsheetml/2006/main" count="73" uniqueCount="27">
  <si>
    <t>secciones</t>
  </si>
  <si>
    <t>radio desde el centro (cm)</t>
  </si>
  <si>
    <t>x=r/R</t>
  </si>
  <si>
    <t>C</t>
  </si>
  <si>
    <t xml:space="preserve"> </t>
  </si>
  <si>
    <t>maximo</t>
  </si>
  <si>
    <t>inicio - parte interna</t>
  </si>
  <si>
    <t>final - parte externa</t>
  </si>
  <si>
    <t>Cuerda (m)</t>
  </si>
  <si>
    <t>Densidad (Kg/m^3)</t>
  </si>
  <si>
    <t>Presion (Pa)</t>
  </si>
  <si>
    <t>R (𝐽/ 𝑘𝑔 ∗ 𝐾)</t>
  </si>
  <si>
    <t>Temperatura (K)</t>
  </si>
  <si>
    <t>𝜇 (𝑃𝑎 ∗ 𝑠)</t>
  </si>
  <si>
    <t>Velocidad (𝑚/𝑠)</t>
  </si>
  <si>
    <t>𝛾</t>
  </si>
  <si>
    <t>Re</t>
  </si>
  <si>
    <t>M</t>
  </si>
  <si>
    <t xml:space="preserve">E63  </t>
  </si>
  <si>
    <t>NACA 4412</t>
  </si>
  <si>
    <t>Cl</t>
  </si>
  <si>
    <t>Cl 1</t>
  </si>
  <si>
    <t>Cl 2</t>
  </si>
  <si>
    <t>Alpha 1</t>
  </si>
  <si>
    <t>Alpha 2</t>
  </si>
  <si>
    <t>a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</si>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</sst>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1" xfId="0" applyNumberFormat="1" applyFill="1" applyBorder="1"/>
    <xf numFmtId="2" fontId="0" fillId="0" borderId="1" xfId="0" applyNumberFormat="1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0B0B"/>
      <color rgb="FF1D4121"/>
      <color rgb="FF003B75"/>
      <color rgb="FF756F20"/>
      <color rgb="FF011A59"/>
      <color rgb="FF500000"/>
      <color rgb="FF75003B"/>
      <color rgb="FF053D58"/>
      <color rgb="FF844800"/>
      <color rgb="FF797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B0D0-54BD-41AA-B40C-56CF99BB99A1}">
  <dimension ref="A1:R52"/>
  <sheetViews>
    <sheetView tabSelected="1" topLeftCell="A18" zoomScaleNormal="100" workbookViewId="0">
      <selection activeCell="D53" sqref="D53"/>
    </sheetView>
  </sheetViews>
  <sheetFormatPr baseColWidth="10" defaultRowHeight="15" x14ac:dyDescent="0.25"/>
  <cols>
    <col min="1" max="1" width="11.42578125" style="2"/>
    <col min="2" max="2" width="26.28515625" style="2" customWidth="1"/>
    <col min="3" max="6" width="11.42578125" style="2"/>
    <col min="7" max="7" width="11.5703125" style="3"/>
    <col min="8" max="8" width="11.42578125" style="2"/>
    <col min="9" max="9" width="11.5703125" style="3"/>
    <col min="10" max="10" width="16.42578125" style="3" bestFit="1" customWidth="1"/>
    <col min="11" max="12" width="11.5703125" style="3"/>
    <col min="13" max="16384" width="11.425781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G1" s="3" t="s">
        <v>8</v>
      </c>
      <c r="H1" s="2" t="s">
        <v>16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20</v>
      </c>
      <c r="O1" s="3" t="s">
        <v>26</v>
      </c>
      <c r="P1" s="2" t="s">
        <v>17</v>
      </c>
    </row>
    <row r="2" spans="1:18" x14ac:dyDescent="0.25">
      <c r="A2" s="1">
        <v>0</v>
      </c>
      <c r="B2" s="4">
        <f>6.477*0.2</f>
        <v>1.2954000000000001</v>
      </c>
      <c r="C2" s="1">
        <f>B2/B$52</f>
        <v>0.2002040059347179</v>
      </c>
      <c r="D2" s="1">
        <v>1.2</v>
      </c>
      <c r="E2" s="2" t="s">
        <v>6</v>
      </c>
      <c r="G2" s="3">
        <f>(D2/100)</f>
        <v>1.2E-2</v>
      </c>
      <c r="H2" s="2">
        <f>((0.947106*20*G2)/(0.00001802))</f>
        <v>12614.064372918978</v>
      </c>
      <c r="I2" s="3">
        <v>-0.28272999999999998</v>
      </c>
      <c r="J2" s="2">
        <v>0.75331000000000004</v>
      </c>
      <c r="K2" s="3">
        <v>-2</v>
      </c>
      <c r="L2" s="2">
        <v>5</v>
      </c>
      <c r="M2" s="2">
        <f>(J2-I2)/(L2-K2)</f>
        <v>0.1480057142857143</v>
      </c>
      <c r="N2" s="2">
        <v>0.28665000000000002</v>
      </c>
      <c r="O2" s="2">
        <v>3.9829999999999997E-2</v>
      </c>
      <c r="P2" s="2">
        <f>(20)/(SQRT(1.4*287*271.25))</f>
        <v>6.0581518657817315E-2</v>
      </c>
    </row>
    <row r="3" spans="1:18" x14ac:dyDescent="0.25">
      <c r="A3" s="1">
        <f>A2+1</f>
        <v>1</v>
      </c>
      <c r="B3" s="5">
        <f>(6.477*0.2)+0.1035</f>
        <v>1.3989</v>
      </c>
      <c r="C3" s="1">
        <f t="shared" ref="C3:C52" si="0">B3/B$52</f>
        <v>0.21619992581602351</v>
      </c>
      <c r="D3" s="1">
        <f>D2+0.015</f>
        <v>1.2149999999999999</v>
      </c>
      <c r="E3" s="2" t="s">
        <v>19</v>
      </c>
      <c r="G3" s="3">
        <f t="shared" ref="G3:G53" si="1">(D3/100)</f>
        <v>1.2149999999999999E-2</v>
      </c>
      <c r="H3" s="2">
        <f t="shared" ref="H3:H53" si="2">((0.947106*20*G3)/(0.00001802))</f>
        <v>12771.740177580465</v>
      </c>
      <c r="I3" s="3">
        <v>-0.28272999999999998</v>
      </c>
      <c r="J3" s="2">
        <v>0.75331000000000004</v>
      </c>
      <c r="K3" s="3">
        <v>-2</v>
      </c>
      <c r="L3" s="2">
        <v>5</v>
      </c>
      <c r="M3" s="2">
        <f t="shared" ref="M3:M8" si="3">(J3-I3)/(L3-K3)</f>
        <v>0.1480057142857143</v>
      </c>
      <c r="N3" s="2">
        <v>0.28665000000000002</v>
      </c>
      <c r="O3" s="2">
        <v>3.9829999999999997E-2</v>
      </c>
      <c r="Q3" s="2" t="s">
        <v>9</v>
      </c>
      <c r="R3" s="2">
        <v>0.947106</v>
      </c>
    </row>
    <row r="4" spans="1:18" x14ac:dyDescent="0.25">
      <c r="A4" s="1">
        <f t="shared" ref="A4:A52" si="4">A3+1</f>
        <v>2</v>
      </c>
      <c r="B4" s="5">
        <f>B3+0.1035</f>
        <v>1.5024</v>
      </c>
      <c r="C4" s="1">
        <f t="shared" si="0"/>
        <v>0.23219584569732912</v>
      </c>
      <c r="D4" s="1">
        <f t="shared" ref="D4:D29" si="5">D3+0.015</f>
        <v>1.2299999999999998</v>
      </c>
      <c r="E4" s="2" t="s">
        <v>19</v>
      </c>
      <c r="G4" s="3">
        <f t="shared" si="1"/>
        <v>1.2299999999999998E-2</v>
      </c>
      <c r="H4" s="2">
        <f t="shared" si="2"/>
        <v>12929.415982241951</v>
      </c>
      <c r="I4" s="3">
        <v>-0.28272999999999998</v>
      </c>
      <c r="J4" s="2">
        <v>0.75331000000000004</v>
      </c>
      <c r="K4" s="3">
        <v>-2</v>
      </c>
      <c r="L4" s="2">
        <v>5</v>
      </c>
      <c r="M4" s="2">
        <f t="shared" si="3"/>
        <v>0.1480057142857143</v>
      </c>
      <c r="N4" s="2">
        <v>0.28665000000000002</v>
      </c>
      <c r="O4" s="2">
        <v>3.9829999999999997E-2</v>
      </c>
      <c r="Q4" s="2" t="s">
        <v>10</v>
      </c>
      <c r="R4" s="2">
        <v>73744.600000000006</v>
      </c>
    </row>
    <row r="5" spans="1:18" x14ac:dyDescent="0.25">
      <c r="A5" s="1">
        <f t="shared" si="4"/>
        <v>3</v>
      </c>
      <c r="B5" s="5">
        <f t="shared" ref="B5:B52" si="6">B4+0.1035</f>
        <v>1.6058999999999999</v>
      </c>
      <c r="C5" s="1">
        <f t="shared" si="0"/>
        <v>0.24819176557863473</v>
      </c>
      <c r="D5" s="1">
        <f t="shared" si="5"/>
        <v>1.2449999999999997</v>
      </c>
      <c r="E5" s="2" t="s">
        <v>19</v>
      </c>
      <c r="G5" s="3">
        <f t="shared" si="1"/>
        <v>1.2449999999999996E-2</v>
      </c>
      <c r="H5" s="2">
        <f t="shared" si="2"/>
        <v>13087.091786903437</v>
      </c>
      <c r="I5" s="3">
        <v>-0.28272999999999998</v>
      </c>
      <c r="J5" s="2">
        <v>0.75331000000000004</v>
      </c>
      <c r="K5" s="3">
        <v>-2</v>
      </c>
      <c r="L5" s="2">
        <v>5</v>
      </c>
      <c r="M5" s="2">
        <f t="shared" si="3"/>
        <v>0.1480057142857143</v>
      </c>
      <c r="N5" s="2">
        <v>0.28665000000000002</v>
      </c>
      <c r="O5" s="2">
        <v>3.9829999999999997E-2</v>
      </c>
      <c r="Q5" s="2" t="s">
        <v>11</v>
      </c>
      <c r="R5" s="2">
        <v>287</v>
      </c>
    </row>
    <row r="6" spans="1:18" x14ac:dyDescent="0.25">
      <c r="A6" s="1">
        <f t="shared" si="4"/>
        <v>4</v>
      </c>
      <c r="B6" s="5">
        <f t="shared" si="6"/>
        <v>1.7093999999999998</v>
      </c>
      <c r="C6" s="1">
        <f t="shared" si="0"/>
        <v>0.26418768545994037</v>
      </c>
      <c r="D6" s="1">
        <f t="shared" si="5"/>
        <v>1.2599999999999996</v>
      </c>
      <c r="E6" s="2" t="s">
        <v>19</v>
      </c>
      <c r="G6" s="3">
        <f t="shared" si="1"/>
        <v>1.2599999999999995E-2</v>
      </c>
      <c r="H6" s="2">
        <f t="shared" si="2"/>
        <v>13244.767591564922</v>
      </c>
      <c r="I6" s="3">
        <v>-0.28272999999999998</v>
      </c>
      <c r="J6" s="2">
        <v>0.75331000000000004</v>
      </c>
      <c r="K6" s="3">
        <v>-2</v>
      </c>
      <c r="L6" s="2">
        <v>5</v>
      </c>
      <c r="M6" s="2">
        <f t="shared" si="3"/>
        <v>0.1480057142857143</v>
      </c>
      <c r="N6" s="2">
        <v>0.28665000000000002</v>
      </c>
      <c r="O6" s="2">
        <v>3.9829999999999997E-2</v>
      </c>
      <c r="Q6" s="2" t="s">
        <v>12</v>
      </c>
      <c r="R6" s="2">
        <v>271.25</v>
      </c>
    </row>
    <row r="7" spans="1:18" x14ac:dyDescent="0.25">
      <c r="A7" s="1">
        <f t="shared" si="4"/>
        <v>5</v>
      </c>
      <c r="B7" s="5">
        <f t="shared" si="6"/>
        <v>1.8128999999999997</v>
      </c>
      <c r="C7" s="1">
        <f t="shared" si="0"/>
        <v>0.28018360534124598</v>
      </c>
      <c r="D7" s="1">
        <f t="shared" si="5"/>
        <v>1.2749999999999995</v>
      </c>
      <c r="E7" s="2" t="s">
        <v>19</v>
      </c>
      <c r="G7" s="3">
        <f t="shared" si="1"/>
        <v>1.2749999999999994E-2</v>
      </c>
      <c r="H7" s="2">
        <f t="shared" si="2"/>
        <v>13402.443396226408</v>
      </c>
      <c r="I7" s="3">
        <v>-0.28272999999999998</v>
      </c>
      <c r="J7" s="2">
        <v>0.75331000000000004</v>
      </c>
      <c r="K7" s="3">
        <v>-2</v>
      </c>
      <c r="L7" s="2">
        <v>5</v>
      </c>
      <c r="M7" s="2">
        <f t="shared" si="3"/>
        <v>0.1480057142857143</v>
      </c>
      <c r="N7" s="2">
        <v>0.28665000000000002</v>
      </c>
      <c r="O7" s="2">
        <v>3.9829999999999997E-2</v>
      </c>
      <c r="Q7" s="2" t="s">
        <v>13</v>
      </c>
      <c r="R7" s="2">
        <v>1.802E-5</v>
      </c>
    </row>
    <row r="8" spans="1:18" x14ac:dyDescent="0.25">
      <c r="A8" s="1">
        <f t="shared" si="4"/>
        <v>6</v>
      </c>
      <c r="B8" s="5">
        <f t="shared" si="6"/>
        <v>1.9163999999999997</v>
      </c>
      <c r="C8" s="1">
        <f t="shared" si="0"/>
        <v>0.29617952522255159</v>
      </c>
      <c r="D8" s="1">
        <f t="shared" si="5"/>
        <v>1.2899999999999994</v>
      </c>
      <c r="E8" s="2" t="s">
        <v>19</v>
      </c>
      <c r="G8" s="3">
        <f t="shared" si="1"/>
        <v>1.2899999999999993E-2</v>
      </c>
      <c r="H8" s="2">
        <f>((0.947106*20*G8)/(0.00001802))</f>
        <v>13560.119200887895</v>
      </c>
      <c r="I8" s="3">
        <v>-0.28272999999999998</v>
      </c>
      <c r="J8" s="2">
        <v>0.75331000000000004</v>
      </c>
      <c r="K8" s="3">
        <v>-2</v>
      </c>
      <c r="L8" s="2">
        <v>5</v>
      </c>
      <c r="M8" s="2">
        <f t="shared" si="3"/>
        <v>0.1480057142857143</v>
      </c>
      <c r="N8" s="2">
        <v>0.28665000000000002</v>
      </c>
      <c r="O8" s="2">
        <v>3.9829999999999997E-2</v>
      </c>
      <c r="Q8" s="2" t="s">
        <v>14</v>
      </c>
      <c r="R8" s="2">
        <v>20</v>
      </c>
    </row>
    <row r="9" spans="1:18" x14ac:dyDescent="0.25">
      <c r="A9" s="1">
        <f t="shared" si="4"/>
        <v>7</v>
      </c>
      <c r="B9" s="5">
        <f t="shared" si="6"/>
        <v>2.0198999999999998</v>
      </c>
      <c r="C9" s="1">
        <f t="shared" si="0"/>
        <v>0.3121754451038572</v>
      </c>
      <c r="D9" s="1">
        <f t="shared" si="5"/>
        <v>1.3049999999999993</v>
      </c>
      <c r="E9" s="2" t="s">
        <v>19</v>
      </c>
      <c r="G9" s="3">
        <f t="shared" si="1"/>
        <v>1.3049999999999992E-2</v>
      </c>
      <c r="H9" s="2">
        <f t="shared" si="2"/>
        <v>13717.79500554938</v>
      </c>
      <c r="I9" s="2">
        <v>-0.28594000000000003</v>
      </c>
      <c r="J9" s="2">
        <v>0.77929000000000004</v>
      </c>
      <c r="K9" s="2">
        <v>-2</v>
      </c>
      <c r="L9" s="2">
        <v>5.5</v>
      </c>
      <c r="M9" s="2">
        <f t="shared" ref="M9:M49" si="7">(J9-I9)/(L9-K9)</f>
        <v>0.14203066666666669</v>
      </c>
      <c r="N9" s="2">
        <v>0.30348000000000003</v>
      </c>
      <c r="O9" s="2">
        <v>3.8859999999999999E-2</v>
      </c>
    </row>
    <row r="10" spans="1:18" x14ac:dyDescent="0.25">
      <c r="A10" s="1">
        <f t="shared" si="4"/>
        <v>8</v>
      </c>
      <c r="B10" s="5">
        <f t="shared" si="6"/>
        <v>2.1233999999999997</v>
      </c>
      <c r="C10" s="1">
        <f t="shared" si="0"/>
        <v>0.32817136498516281</v>
      </c>
      <c r="D10" s="1">
        <f t="shared" si="5"/>
        <v>1.3199999999999992</v>
      </c>
      <c r="E10" s="2" t="s">
        <v>19</v>
      </c>
      <c r="G10" s="3">
        <f t="shared" si="1"/>
        <v>1.3199999999999991E-2</v>
      </c>
      <c r="H10" s="2">
        <f t="shared" si="2"/>
        <v>13875.470810210867</v>
      </c>
      <c r="I10" s="2">
        <v>-0.28594000000000003</v>
      </c>
      <c r="J10" s="2">
        <v>0.77929000000000004</v>
      </c>
      <c r="K10" s="2">
        <v>-2</v>
      </c>
      <c r="L10" s="2">
        <v>5.5</v>
      </c>
      <c r="M10" s="2">
        <f t="shared" si="7"/>
        <v>0.14203066666666669</v>
      </c>
      <c r="N10" s="2">
        <v>0.30348000000000003</v>
      </c>
      <c r="O10" s="2">
        <v>3.8859999999999999E-2</v>
      </c>
      <c r="Q10" s="3" t="s">
        <v>15</v>
      </c>
      <c r="R10" s="2">
        <v>1.4</v>
      </c>
    </row>
    <row r="11" spans="1:18" x14ac:dyDescent="0.25">
      <c r="A11" s="1">
        <f t="shared" si="4"/>
        <v>9</v>
      </c>
      <c r="B11" s="5">
        <f t="shared" si="6"/>
        <v>2.2268999999999997</v>
      </c>
      <c r="C11" s="1">
        <f t="shared" si="0"/>
        <v>0.34416728486646841</v>
      </c>
      <c r="D11" s="1">
        <f t="shared" si="5"/>
        <v>1.3349999999999991</v>
      </c>
      <c r="E11" s="2" t="s">
        <v>19</v>
      </c>
      <c r="G11" s="3">
        <f t="shared" si="1"/>
        <v>1.334999999999999E-2</v>
      </c>
      <c r="H11" s="2">
        <f t="shared" si="2"/>
        <v>14033.146614872352</v>
      </c>
      <c r="I11" s="2">
        <v>-0.28594000000000003</v>
      </c>
      <c r="J11" s="2">
        <v>0.77929000000000004</v>
      </c>
      <c r="K11" s="2">
        <v>-2</v>
      </c>
      <c r="L11" s="2">
        <v>5.5</v>
      </c>
      <c r="M11" s="2">
        <f t="shared" si="7"/>
        <v>0.14203066666666669</v>
      </c>
      <c r="N11" s="2">
        <v>0.30348000000000003</v>
      </c>
      <c r="O11" s="2">
        <v>3.8859999999999999E-2</v>
      </c>
    </row>
    <row r="12" spans="1:18" x14ac:dyDescent="0.25">
      <c r="A12" s="1">
        <f t="shared" si="4"/>
        <v>10</v>
      </c>
      <c r="B12" s="5">
        <f t="shared" si="6"/>
        <v>2.3303999999999996</v>
      </c>
      <c r="C12" s="1">
        <f t="shared" si="0"/>
        <v>0.36016320474777402</v>
      </c>
      <c r="D12" s="1">
        <f t="shared" si="5"/>
        <v>1.349999999999999</v>
      </c>
      <c r="E12" s="2" t="s">
        <v>19</v>
      </c>
      <c r="G12" s="3">
        <f t="shared" si="1"/>
        <v>1.3499999999999989E-2</v>
      </c>
      <c r="H12" s="2">
        <f t="shared" si="2"/>
        <v>14190.822419533839</v>
      </c>
      <c r="I12" s="2">
        <v>-0.28594000000000003</v>
      </c>
      <c r="J12" s="2">
        <v>0.77929000000000004</v>
      </c>
      <c r="K12" s="2">
        <v>-2</v>
      </c>
      <c r="L12" s="2">
        <v>5.5</v>
      </c>
      <c r="M12" s="2">
        <f t="shared" si="7"/>
        <v>0.14203066666666669</v>
      </c>
      <c r="N12" s="2">
        <v>0.30348000000000003</v>
      </c>
      <c r="O12" s="2">
        <v>3.8859999999999999E-2</v>
      </c>
    </row>
    <row r="13" spans="1:18" x14ac:dyDescent="0.25">
      <c r="A13" s="1">
        <f t="shared" si="4"/>
        <v>11</v>
      </c>
      <c r="B13" s="5">
        <f t="shared" si="6"/>
        <v>2.4338999999999995</v>
      </c>
      <c r="C13" s="1">
        <f t="shared" si="0"/>
        <v>0.37615912462907963</v>
      </c>
      <c r="D13" s="1">
        <f t="shared" si="5"/>
        <v>1.3649999999999989</v>
      </c>
      <c r="E13" s="2" t="s">
        <v>19</v>
      </c>
      <c r="G13" s="3">
        <f t="shared" si="1"/>
        <v>1.3649999999999989E-2</v>
      </c>
      <c r="H13" s="2">
        <f t="shared" si="2"/>
        <v>14348.498224195326</v>
      </c>
      <c r="I13" s="2">
        <v>-0.28594000000000003</v>
      </c>
      <c r="J13" s="2">
        <v>0.77929000000000004</v>
      </c>
      <c r="K13" s="2">
        <v>-2</v>
      </c>
      <c r="L13" s="2">
        <v>5.5</v>
      </c>
      <c r="M13" s="2">
        <f t="shared" si="7"/>
        <v>0.14203066666666669</v>
      </c>
      <c r="N13" s="2">
        <v>0.30348000000000003</v>
      </c>
      <c r="O13" s="2">
        <v>3.8859999999999999E-2</v>
      </c>
    </row>
    <row r="14" spans="1:18" x14ac:dyDescent="0.25">
      <c r="A14" s="1">
        <f t="shared" si="4"/>
        <v>12</v>
      </c>
      <c r="B14" s="5">
        <f t="shared" si="6"/>
        <v>2.5373999999999994</v>
      </c>
      <c r="C14" s="1">
        <f t="shared" si="0"/>
        <v>0.39215504451038524</v>
      </c>
      <c r="D14" s="1">
        <f t="shared" si="5"/>
        <v>1.3799999999999988</v>
      </c>
      <c r="E14" s="2" t="s">
        <v>19</v>
      </c>
      <c r="G14" s="3">
        <f t="shared" si="1"/>
        <v>1.3799999999999988E-2</v>
      </c>
      <c r="H14" s="2">
        <f t="shared" si="2"/>
        <v>14506.174028856811</v>
      </c>
      <c r="I14" s="2">
        <v>-0.28594000000000003</v>
      </c>
      <c r="J14" s="2">
        <v>0.77929000000000004</v>
      </c>
      <c r="K14" s="2">
        <v>-2</v>
      </c>
      <c r="L14" s="2">
        <v>5.5</v>
      </c>
      <c r="M14" s="2">
        <f t="shared" si="7"/>
        <v>0.14203066666666669</v>
      </c>
      <c r="N14" s="2">
        <v>0.30348000000000003</v>
      </c>
      <c r="O14" s="2">
        <v>3.8859999999999999E-2</v>
      </c>
    </row>
    <row r="15" spans="1:18" x14ac:dyDescent="0.25">
      <c r="A15" s="1">
        <f t="shared" si="4"/>
        <v>13</v>
      </c>
      <c r="B15" s="5">
        <f t="shared" si="6"/>
        <v>2.6408999999999994</v>
      </c>
      <c r="C15" s="1">
        <f t="shared" si="0"/>
        <v>0.40815096439169085</v>
      </c>
      <c r="D15" s="1">
        <f t="shared" si="5"/>
        <v>1.3949999999999987</v>
      </c>
      <c r="E15" s="2" t="s">
        <v>19</v>
      </c>
      <c r="G15" s="3">
        <f t="shared" si="1"/>
        <v>1.3949999999999987E-2</v>
      </c>
      <c r="H15" s="2">
        <f t="shared" si="2"/>
        <v>14663.849833518298</v>
      </c>
      <c r="I15" s="2">
        <v>-0.28594000000000003</v>
      </c>
      <c r="J15" s="2">
        <v>0.77929000000000004</v>
      </c>
      <c r="K15" s="2">
        <v>-2</v>
      </c>
      <c r="L15" s="2">
        <v>5.5</v>
      </c>
      <c r="M15" s="2">
        <f t="shared" si="7"/>
        <v>0.14203066666666669</v>
      </c>
      <c r="N15" s="2">
        <v>0.30348000000000003</v>
      </c>
      <c r="O15" s="2">
        <v>3.8859999999999999E-2</v>
      </c>
    </row>
    <row r="16" spans="1:18" x14ac:dyDescent="0.25">
      <c r="A16" s="1">
        <f t="shared" si="4"/>
        <v>14</v>
      </c>
      <c r="B16" s="5">
        <f t="shared" si="6"/>
        <v>2.7443999999999993</v>
      </c>
      <c r="C16" s="1">
        <f t="shared" si="0"/>
        <v>0.42414688427299646</v>
      </c>
      <c r="D16" s="1">
        <f t="shared" si="5"/>
        <v>1.4099999999999986</v>
      </c>
      <c r="E16" s="2" t="s">
        <v>19</v>
      </c>
      <c r="G16" s="3">
        <f t="shared" si="1"/>
        <v>1.4099999999999986E-2</v>
      </c>
      <c r="H16" s="2">
        <f t="shared" si="2"/>
        <v>14821.525638179784</v>
      </c>
      <c r="I16" s="2">
        <v>-0.28594000000000003</v>
      </c>
      <c r="J16" s="2">
        <v>0.77929000000000004</v>
      </c>
      <c r="K16" s="2">
        <v>-2</v>
      </c>
      <c r="L16" s="2">
        <v>5.5</v>
      </c>
      <c r="M16" s="2">
        <f t="shared" si="7"/>
        <v>0.14203066666666669</v>
      </c>
      <c r="N16" s="2">
        <v>0.30348000000000003</v>
      </c>
      <c r="O16" s="2">
        <v>3.8859999999999999E-2</v>
      </c>
    </row>
    <row r="17" spans="1:15" x14ac:dyDescent="0.25">
      <c r="A17" s="1">
        <f t="shared" si="4"/>
        <v>15</v>
      </c>
      <c r="B17" s="5">
        <f t="shared" si="6"/>
        <v>2.8478999999999992</v>
      </c>
      <c r="C17" s="1">
        <f t="shared" si="0"/>
        <v>0.44014280415430207</v>
      </c>
      <c r="D17" s="1">
        <f t="shared" si="5"/>
        <v>1.4249999999999985</v>
      </c>
      <c r="E17" s="2" t="s">
        <v>19</v>
      </c>
      <c r="G17" s="3">
        <f t="shared" si="1"/>
        <v>1.4249999999999985E-2</v>
      </c>
      <c r="H17" s="2">
        <f t="shared" si="2"/>
        <v>14979.201442841269</v>
      </c>
      <c r="I17" s="6">
        <v>-0.28149000000000002</v>
      </c>
      <c r="J17" s="6">
        <v>0.73426000000000002</v>
      </c>
      <c r="K17" s="6">
        <v>-2</v>
      </c>
      <c r="L17" s="6">
        <v>4.5</v>
      </c>
      <c r="M17" s="2">
        <f t="shared" si="7"/>
        <v>0.1562692307692308</v>
      </c>
      <c r="N17" s="2">
        <v>0.32357000000000002</v>
      </c>
      <c r="O17" s="2">
        <v>3.8109999999999998E-2</v>
      </c>
    </row>
    <row r="18" spans="1:15" x14ac:dyDescent="0.25">
      <c r="A18" s="1">
        <f t="shared" si="4"/>
        <v>16</v>
      </c>
      <c r="B18" s="5">
        <f t="shared" si="6"/>
        <v>2.9513999999999991</v>
      </c>
      <c r="C18" s="1">
        <f t="shared" si="0"/>
        <v>0.45613872403560768</v>
      </c>
      <c r="D18" s="1">
        <f t="shared" si="5"/>
        <v>1.4399999999999984</v>
      </c>
      <c r="E18" s="2" t="s">
        <v>19</v>
      </c>
      <c r="G18" s="3">
        <f t="shared" si="1"/>
        <v>1.4399999999999984E-2</v>
      </c>
      <c r="H18" s="2">
        <f t="shared" si="2"/>
        <v>15136.877247502756</v>
      </c>
      <c r="I18" s="6">
        <v>-0.28149000000000002</v>
      </c>
      <c r="J18" s="6">
        <v>0.73426000000000002</v>
      </c>
      <c r="K18" s="6">
        <v>-2</v>
      </c>
      <c r="L18" s="6">
        <v>4.5</v>
      </c>
      <c r="M18" s="2">
        <f t="shared" si="7"/>
        <v>0.1562692307692308</v>
      </c>
      <c r="N18" s="2">
        <v>0.32357000000000002</v>
      </c>
      <c r="O18" s="2">
        <v>3.8109999999999998E-2</v>
      </c>
    </row>
    <row r="19" spans="1:15" x14ac:dyDescent="0.25">
      <c r="A19" s="1">
        <f t="shared" si="4"/>
        <v>17</v>
      </c>
      <c r="B19" s="5">
        <f t="shared" si="6"/>
        <v>3.0548999999999991</v>
      </c>
      <c r="C19" s="1">
        <f t="shared" si="0"/>
        <v>0.47213464391691329</v>
      </c>
      <c r="D19" s="1">
        <f t="shared" si="5"/>
        <v>1.4549999999999983</v>
      </c>
      <c r="E19" s="2" t="s">
        <v>19</v>
      </c>
      <c r="G19" s="3">
        <f t="shared" si="1"/>
        <v>1.4549999999999983E-2</v>
      </c>
      <c r="H19" s="2">
        <f t="shared" si="2"/>
        <v>15294.553052164243</v>
      </c>
      <c r="I19" s="6">
        <v>-0.28149000000000002</v>
      </c>
      <c r="J19" s="6">
        <v>0.73426000000000002</v>
      </c>
      <c r="K19" s="6">
        <v>-2</v>
      </c>
      <c r="L19" s="6">
        <v>4.5</v>
      </c>
      <c r="M19" s="2">
        <f t="shared" si="7"/>
        <v>0.1562692307692308</v>
      </c>
      <c r="N19" s="2">
        <v>0.32357000000000002</v>
      </c>
      <c r="O19" s="2">
        <v>3.8109999999999998E-2</v>
      </c>
    </row>
    <row r="20" spans="1:15" x14ac:dyDescent="0.25">
      <c r="A20" s="1">
        <f t="shared" si="4"/>
        <v>18</v>
      </c>
      <c r="B20" s="5">
        <f t="shared" si="6"/>
        <v>3.158399999999999</v>
      </c>
      <c r="C20" s="1">
        <f t="shared" si="0"/>
        <v>0.4881305637982189</v>
      </c>
      <c r="D20" s="1">
        <f t="shared" si="5"/>
        <v>1.4699999999999982</v>
      </c>
      <c r="E20" s="2" t="s">
        <v>19</v>
      </c>
      <c r="G20" s="3">
        <f t="shared" si="1"/>
        <v>1.4699999999999982E-2</v>
      </c>
      <c r="H20" s="2">
        <f t="shared" si="2"/>
        <v>15452.228856825728</v>
      </c>
      <c r="I20" s="6">
        <v>-0.28149000000000002</v>
      </c>
      <c r="J20" s="6">
        <v>0.73426000000000002</v>
      </c>
      <c r="K20" s="6">
        <v>-2</v>
      </c>
      <c r="L20" s="6">
        <v>4.5</v>
      </c>
      <c r="M20" s="2">
        <f t="shared" si="7"/>
        <v>0.1562692307692308</v>
      </c>
      <c r="N20" s="2">
        <v>0.32357000000000002</v>
      </c>
      <c r="O20" s="2">
        <v>3.8109999999999998E-2</v>
      </c>
    </row>
    <row r="21" spans="1:15" x14ac:dyDescent="0.25">
      <c r="A21" s="1">
        <f t="shared" si="4"/>
        <v>19</v>
      </c>
      <c r="B21" s="5">
        <f t="shared" si="6"/>
        <v>3.2618999999999989</v>
      </c>
      <c r="C21" s="1">
        <f t="shared" si="0"/>
        <v>0.50412648367952451</v>
      </c>
      <c r="D21" s="1">
        <f t="shared" si="5"/>
        <v>1.4849999999999981</v>
      </c>
      <c r="E21" s="2" t="s">
        <v>19</v>
      </c>
      <c r="G21" s="3">
        <f t="shared" si="1"/>
        <v>1.4849999999999981E-2</v>
      </c>
      <c r="H21" s="2">
        <f t="shared" si="2"/>
        <v>15609.904661487215</v>
      </c>
      <c r="I21" s="6">
        <v>-0.28149000000000002</v>
      </c>
      <c r="J21" s="6">
        <v>0.73426000000000002</v>
      </c>
      <c r="K21" s="6">
        <v>-2</v>
      </c>
      <c r="L21" s="6">
        <v>4.5</v>
      </c>
      <c r="M21" s="2">
        <f t="shared" si="7"/>
        <v>0.1562692307692308</v>
      </c>
      <c r="N21" s="2">
        <v>0.32357000000000002</v>
      </c>
      <c r="O21" s="2">
        <v>3.8109999999999998E-2</v>
      </c>
    </row>
    <row r="22" spans="1:15" x14ac:dyDescent="0.25">
      <c r="A22" s="1">
        <f t="shared" si="4"/>
        <v>20</v>
      </c>
      <c r="B22" s="5">
        <f t="shared" si="6"/>
        <v>3.3653999999999988</v>
      </c>
      <c r="C22" s="1">
        <f t="shared" si="0"/>
        <v>0.52012240356083017</v>
      </c>
      <c r="D22" s="1">
        <f t="shared" si="5"/>
        <v>1.499999999999998</v>
      </c>
      <c r="E22" s="2" t="s">
        <v>19</v>
      </c>
      <c r="G22" s="3">
        <f t="shared" si="1"/>
        <v>1.499999999999998E-2</v>
      </c>
      <c r="H22" s="2">
        <f t="shared" si="2"/>
        <v>15767.580466148702</v>
      </c>
      <c r="I22" s="6">
        <v>-0.28149000000000002</v>
      </c>
      <c r="J22" s="6">
        <v>0.73426000000000002</v>
      </c>
      <c r="K22" s="6">
        <v>-2</v>
      </c>
      <c r="L22" s="6">
        <v>4.5</v>
      </c>
      <c r="M22" s="2">
        <f t="shared" si="7"/>
        <v>0.1562692307692308</v>
      </c>
      <c r="N22" s="2">
        <v>0.32357000000000002</v>
      </c>
      <c r="O22" s="2">
        <v>3.8109999999999998E-2</v>
      </c>
    </row>
    <row r="23" spans="1:15" x14ac:dyDescent="0.25">
      <c r="A23" s="1">
        <f t="shared" si="4"/>
        <v>21</v>
      </c>
      <c r="B23" s="5">
        <f t="shared" si="6"/>
        <v>3.4688999999999988</v>
      </c>
      <c r="C23" s="1">
        <f t="shared" si="0"/>
        <v>0.53611832344213572</v>
      </c>
      <c r="D23" s="1">
        <f t="shared" si="5"/>
        <v>1.5149999999999979</v>
      </c>
      <c r="E23" s="2" t="s">
        <v>19</v>
      </c>
      <c r="G23" s="3">
        <f t="shared" si="1"/>
        <v>1.5149999999999979E-2</v>
      </c>
      <c r="H23" s="2">
        <f t="shared" si="2"/>
        <v>15925.256270810187</v>
      </c>
      <c r="I23" s="6">
        <v>-0.28149000000000002</v>
      </c>
      <c r="J23" s="6">
        <v>0.73426000000000002</v>
      </c>
      <c r="K23" s="6">
        <v>-2</v>
      </c>
      <c r="L23" s="6">
        <v>4.5</v>
      </c>
      <c r="M23" s="2">
        <f t="shared" si="7"/>
        <v>0.1562692307692308</v>
      </c>
      <c r="N23" s="2">
        <v>0.32357000000000002</v>
      </c>
      <c r="O23" s="2">
        <v>3.8109999999999998E-2</v>
      </c>
    </row>
    <row r="24" spans="1:15" x14ac:dyDescent="0.25">
      <c r="A24" s="1">
        <f t="shared" si="4"/>
        <v>22</v>
      </c>
      <c r="B24" s="5">
        <f t="shared" si="6"/>
        <v>3.5723999999999987</v>
      </c>
      <c r="C24" s="1">
        <f t="shared" si="0"/>
        <v>0.55211424332344139</v>
      </c>
      <c r="D24" s="1">
        <f t="shared" si="5"/>
        <v>1.5299999999999978</v>
      </c>
      <c r="E24" s="2" t="s">
        <v>19</v>
      </c>
      <c r="G24" s="3">
        <f t="shared" si="1"/>
        <v>1.5299999999999979E-2</v>
      </c>
      <c r="H24" s="2">
        <f t="shared" si="2"/>
        <v>16082.932075471674</v>
      </c>
      <c r="I24" s="6">
        <v>-0.28149000000000002</v>
      </c>
      <c r="J24" s="6">
        <v>0.73426000000000002</v>
      </c>
      <c r="K24" s="6">
        <v>-2</v>
      </c>
      <c r="L24" s="6">
        <v>4.5</v>
      </c>
      <c r="M24" s="2">
        <f t="shared" si="7"/>
        <v>0.1562692307692308</v>
      </c>
      <c r="N24" s="2">
        <v>0.32357000000000002</v>
      </c>
      <c r="O24" s="2">
        <v>3.8109999999999998E-2</v>
      </c>
    </row>
    <row r="25" spans="1:15" x14ac:dyDescent="0.25">
      <c r="A25" s="1">
        <f t="shared" si="4"/>
        <v>23</v>
      </c>
      <c r="B25" s="5">
        <f t="shared" si="6"/>
        <v>3.6758999999999986</v>
      </c>
      <c r="C25" s="1">
        <f t="shared" si="0"/>
        <v>0.56811016320474694</v>
      </c>
      <c r="D25" s="1">
        <f t="shared" si="5"/>
        <v>1.5449999999999977</v>
      </c>
      <c r="E25" s="2" t="s">
        <v>19</v>
      </c>
      <c r="G25" s="3">
        <f t="shared" si="1"/>
        <v>1.5449999999999978E-2</v>
      </c>
      <c r="H25" s="2">
        <f t="shared" si="2"/>
        <v>16240.607880133161</v>
      </c>
      <c r="I25" s="6">
        <v>-0.28149000000000002</v>
      </c>
      <c r="J25" s="6">
        <v>0.73426000000000002</v>
      </c>
      <c r="K25" s="6">
        <v>-2</v>
      </c>
      <c r="L25" s="6">
        <v>4.5</v>
      </c>
      <c r="M25" s="2">
        <f t="shared" si="7"/>
        <v>0.1562692307692308</v>
      </c>
      <c r="N25" s="2">
        <v>0.32357000000000002</v>
      </c>
      <c r="O25" s="2">
        <v>3.8109999999999998E-2</v>
      </c>
    </row>
    <row r="26" spans="1:15" x14ac:dyDescent="0.25">
      <c r="A26" s="1">
        <f t="shared" si="4"/>
        <v>24</v>
      </c>
      <c r="B26" s="5">
        <f t="shared" si="6"/>
        <v>3.7793999999999985</v>
      </c>
      <c r="C26" s="1">
        <f t="shared" si="0"/>
        <v>0.58410608308605261</v>
      </c>
      <c r="D26" s="1">
        <f t="shared" si="5"/>
        <v>1.5599999999999976</v>
      </c>
      <c r="E26" s="2" t="s">
        <v>19</v>
      </c>
      <c r="G26" s="3">
        <f t="shared" si="1"/>
        <v>1.5599999999999977E-2</v>
      </c>
      <c r="H26" s="2">
        <f t="shared" si="2"/>
        <v>16398.283684794646</v>
      </c>
      <c r="I26" s="6">
        <v>-0.28149000000000002</v>
      </c>
      <c r="J26" s="6">
        <v>0.73426000000000002</v>
      </c>
      <c r="K26" s="6">
        <v>-2</v>
      </c>
      <c r="L26" s="6">
        <v>4.5</v>
      </c>
      <c r="M26" s="2">
        <f t="shared" si="7"/>
        <v>0.1562692307692308</v>
      </c>
      <c r="N26" s="2">
        <v>0.32357000000000002</v>
      </c>
      <c r="O26" s="2">
        <v>3.8109999999999998E-2</v>
      </c>
    </row>
    <row r="27" spans="1:15" x14ac:dyDescent="0.25">
      <c r="A27" s="1">
        <f t="shared" si="4"/>
        <v>25</v>
      </c>
      <c r="B27" s="5">
        <f t="shared" si="6"/>
        <v>3.8828999999999985</v>
      </c>
      <c r="C27" s="1">
        <f t="shared" si="0"/>
        <v>0.60010200296735816</v>
      </c>
      <c r="D27" s="1">
        <f t="shared" si="5"/>
        <v>1.5749999999999975</v>
      </c>
      <c r="E27" s="2" t="s">
        <v>19</v>
      </c>
      <c r="G27" s="3">
        <f t="shared" si="1"/>
        <v>1.5749999999999976E-2</v>
      </c>
      <c r="H27" s="2">
        <f t="shared" si="2"/>
        <v>16555.959489456131</v>
      </c>
      <c r="I27" s="6">
        <v>-0.28149000000000002</v>
      </c>
      <c r="J27" s="6">
        <v>0.73426000000000002</v>
      </c>
      <c r="K27" s="6">
        <v>-2</v>
      </c>
      <c r="L27" s="6">
        <v>4.5</v>
      </c>
      <c r="M27" s="2">
        <f t="shared" si="7"/>
        <v>0.1562692307692308</v>
      </c>
      <c r="N27" s="2">
        <v>0.32357000000000002</v>
      </c>
      <c r="O27" s="2">
        <v>3.8109999999999998E-2</v>
      </c>
    </row>
    <row r="28" spans="1:15" x14ac:dyDescent="0.25">
      <c r="A28" s="1">
        <f t="shared" si="4"/>
        <v>26</v>
      </c>
      <c r="B28" s="5">
        <f t="shared" si="6"/>
        <v>3.9863999999999984</v>
      </c>
      <c r="C28" s="1">
        <f t="shared" si="0"/>
        <v>0.61609792284866383</v>
      </c>
      <c r="D28" s="1">
        <f t="shared" si="5"/>
        <v>1.5899999999999974</v>
      </c>
      <c r="E28" s="2" t="s">
        <v>19</v>
      </c>
      <c r="G28" s="3">
        <f t="shared" si="1"/>
        <v>1.5899999999999973E-2</v>
      </c>
      <c r="H28" s="2">
        <f t="shared" si="2"/>
        <v>16713.635294117619</v>
      </c>
      <c r="I28" s="6">
        <v>-0.28149000000000002</v>
      </c>
      <c r="J28" s="6">
        <v>0.73426000000000002</v>
      </c>
      <c r="K28" s="6">
        <v>-2</v>
      </c>
      <c r="L28" s="6">
        <v>4.5</v>
      </c>
      <c r="M28" s="2">
        <f t="shared" si="7"/>
        <v>0.1562692307692308</v>
      </c>
      <c r="N28" s="2">
        <v>0.32357000000000002</v>
      </c>
      <c r="O28" s="2">
        <v>3.8109999999999998E-2</v>
      </c>
    </row>
    <row r="29" spans="1:15" x14ac:dyDescent="0.25">
      <c r="A29" s="1">
        <f t="shared" si="4"/>
        <v>27</v>
      </c>
      <c r="B29" s="5">
        <f t="shared" si="6"/>
        <v>4.0898999999999983</v>
      </c>
      <c r="C29" s="1">
        <f t="shared" si="0"/>
        <v>0.63209384272996938</v>
      </c>
      <c r="D29" s="5">
        <f t="shared" si="5"/>
        <v>1.6049999999999973</v>
      </c>
      <c r="E29" s="2" t="s">
        <v>5</v>
      </c>
      <c r="F29" s="2" t="s">
        <v>4</v>
      </c>
      <c r="G29" s="3">
        <f t="shared" si="1"/>
        <v>1.6049999999999974E-2</v>
      </c>
      <c r="H29" s="2">
        <f t="shared" si="2"/>
        <v>16871.311098779104</v>
      </c>
      <c r="I29" s="6">
        <v>-0.28149000000000002</v>
      </c>
      <c r="J29" s="6">
        <v>0.73426000000000002</v>
      </c>
      <c r="K29" s="6">
        <v>-2</v>
      </c>
      <c r="L29" s="6">
        <v>4.5</v>
      </c>
      <c r="M29" s="2">
        <f t="shared" si="7"/>
        <v>0.1562692307692308</v>
      </c>
      <c r="N29" s="2">
        <v>0.32357000000000002</v>
      </c>
      <c r="O29" s="2">
        <v>3.8109999999999998E-2</v>
      </c>
    </row>
    <row r="30" spans="1:15" x14ac:dyDescent="0.25">
      <c r="A30" s="1">
        <f t="shared" si="4"/>
        <v>28</v>
      </c>
      <c r="B30" s="5">
        <f t="shared" si="6"/>
        <v>4.1933999999999987</v>
      </c>
      <c r="C30" s="1">
        <f t="shared" si="0"/>
        <v>0.64808976261127504</v>
      </c>
      <c r="D30" s="5">
        <f>D29-0.035</f>
        <v>1.5699999999999974</v>
      </c>
      <c r="E30" s="2" t="s">
        <v>18</v>
      </c>
      <c r="G30" s="3">
        <f t="shared" si="1"/>
        <v>1.5699999999999974E-2</v>
      </c>
      <c r="H30" s="2">
        <f t="shared" si="2"/>
        <v>16503.400887902302</v>
      </c>
      <c r="I30" s="6">
        <v>-0.28149000000000002</v>
      </c>
      <c r="J30" s="6">
        <v>0.73426000000000002</v>
      </c>
      <c r="K30" s="6">
        <v>-2</v>
      </c>
      <c r="L30" s="6">
        <v>4.5</v>
      </c>
      <c r="M30" s="2">
        <f t="shared" si="7"/>
        <v>0.1562692307692308</v>
      </c>
      <c r="N30" s="2">
        <v>0.32357000000000002</v>
      </c>
      <c r="O30" s="2">
        <v>3.8109999999999998E-2</v>
      </c>
    </row>
    <row r="31" spans="1:15" x14ac:dyDescent="0.25">
      <c r="A31" s="1">
        <f t="shared" si="4"/>
        <v>29</v>
      </c>
      <c r="B31" s="5">
        <f t="shared" si="6"/>
        <v>4.2968999999999991</v>
      </c>
      <c r="C31" s="1">
        <f t="shared" si="0"/>
        <v>0.66408568249258071</v>
      </c>
      <c r="D31" s="5">
        <f t="shared" ref="D31:D52" si="8">D30-0.035</f>
        <v>1.5349999999999975</v>
      </c>
      <c r="E31" s="2" t="s">
        <v>18</v>
      </c>
      <c r="G31" s="3">
        <f t="shared" si="1"/>
        <v>1.5349999999999975E-2</v>
      </c>
      <c r="H31" s="2">
        <f t="shared" si="2"/>
        <v>16135.490677025498</v>
      </c>
      <c r="I31" s="6">
        <v>-0.28149000000000002</v>
      </c>
      <c r="J31" s="6">
        <v>0.73426000000000002</v>
      </c>
      <c r="K31" s="6">
        <v>-2</v>
      </c>
      <c r="L31" s="6">
        <v>4.5</v>
      </c>
      <c r="M31" s="2">
        <f t="shared" si="7"/>
        <v>0.1562692307692308</v>
      </c>
      <c r="N31" s="2">
        <v>0.32357000000000002</v>
      </c>
      <c r="O31" s="2">
        <v>3.8109999999999998E-2</v>
      </c>
    </row>
    <row r="32" spans="1:15" x14ac:dyDescent="0.25">
      <c r="A32" s="1">
        <f t="shared" si="4"/>
        <v>30</v>
      </c>
      <c r="B32" s="5">
        <f t="shared" si="6"/>
        <v>4.4003999999999994</v>
      </c>
      <c r="C32" s="1">
        <f t="shared" si="0"/>
        <v>0.68008160237388648</v>
      </c>
      <c r="D32" s="5">
        <f t="shared" si="8"/>
        <v>1.4999999999999976</v>
      </c>
      <c r="E32" s="2" t="s">
        <v>18</v>
      </c>
      <c r="G32" s="3">
        <f t="shared" si="1"/>
        <v>1.4999999999999975E-2</v>
      </c>
      <c r="H32" s="2">
        <f t="shared" si="2"/>
        <v>15767.580466148695</v>
      </c>
      <c r="I32" s="2">
        <v>-0.16722999999999999</v>
      </c>
      <c r="J32" s="2">
        <v>0.35848999999999998</v>
      </c>
      <c r="K32" s="2">
        <v>-6.5</v>
      </c>
      <c r="L32" s="2">
        <v>2.5</v>
      </c>
      <c r="M32" s="2">
        <f t="shared" si="7"/>
        <v>5.8413333333333331E-2</v>
      </c>
      <c r="N32" s="2">
        <v>0.24034</v>
      </c>
      <c r="O32" s="2">
        <v>3.006E-2</v>
      </c>
    </row>
    <row r="33" spans="1:15" x14ac:dyDescent="0.25">
      <c r="A33" s="1">
        <f t="shared" si="4"/>
        <v>31</v>
      </c>
      <c r="B33" s="5">
        <f t="shared" si="6"/>
        <v>4.5038999999999998</v>
      </c>
      <c r="C33" s="1">
        <f t="shared" si="0"/>
        <v>0.69607752225519215</v>
      </c>
      <c r="D33" s="5">
        <f t="shared" si="8"/>
        <v>1.4649999999999976</v>
      </c>
      <c r="E33" s="2" t="s">
        <v>18</v>
      </c>
      <c r="G33" s="3">
        <f t="shared" si="1"/>
        <v>1.4649999999999976E-2</v>
      </c>
      <c r="H33" s="2">
        <f t="shared" si="2"/>
        <v>15399.670255271894</v>
      </c>
      <c r="I33" s="2">
        <v>-0.16722999999999999</v>
      </c>
      <c r="J33" s="2">
        <v>0.35848999999999998</v>
      </c>
      <c r="K33" s="2">
        <v>-6.5</v>
      </c>
      <c r="L33" s="2">
        <v>2.5</v>
      </c>
      <c r="M33" s="2">
        <f t="shared" si="7"/>
        <v>5.8413333333333331E-2</v>
      </c>
      <c r="N33" s="2">
        <v>0.24034</v>
      </c>
      <c r="O33" s="2">
        <v>3.006E-2</v>
      </c>
    </row>
    <row r="34" spans="1:15" x14ac:dyDescent="0.25">
      <c r="A34" s="1">
        <f t="shared" si="4"/>
        <v>32</v>
      </c>
      <c r="B34" s="5">
        <f t="shared" si="6"/>
        <v>4.6074000000000002</v>
      </c>
      <c r="C34" s="1">
        <f t="shared" si="0"/>
        <v>0.71207344213649781</v>
      </c>
      <c r="D34" s="5">
        <f t="shared" si="8"/>
        <v>1.4299999999999977</v>
      </c>
      <c r="E34" s="2" t="s">
        <v>18</v>
      </c>
      <c r="G34" s="3">
        <f t="shared" si="1"/>
        <v>1.4299999999999978E-2</v>
      </c>
      <c r="H34" s="2">
        <f t="shared" si="2"/>
        <v>15031.760044395092</v>
      </c>
      <c r="I34" s="2">
        <v>-0.16722999999999999</v>
      </c>
      <c r="J34" s="2">
        <v>0.35848999999999998</v>
      </c>
      <c r="K34" s="2">
        <v>-6.5</v>
      </c>
      <c r="L34" s="2">
        <v>2.5</v>
      </c>
      <c r="M34" s="2">
        <f t="shared" si="7"/>
        <v>5.8413333333333331E-2</v>
      </c>
      <c r="N34" s="2">
        <v>0.24034</v>
      </c>
      <c r="O34" s="2">
        <v>3.006E-2</v>
      </c>
    </row>
    <row r="35" spans="1:15" x14ac:dyDescent="0.25">
      <c r="A35" s="1">
        <f t="shared" si="4"/>
        <v>33</v>
      </c>
      <c r="B35" s="5">
        <f t="shared" si="6"/>
        <v>4.7109000000000005</v>
      </c>
      <c r="C35" s="1">
        <f t="shared" si="0"/>
        <v>0.72806936201780348</v>
      </c>
      <c r="D35" s="5">
        <f t="shared" si="8"/>
        <v>1.3949999999999978</v>
      </c>
      <c r="E35" s="2" t="s">
        <v>18</v>
      </c>
      <c r="G35" s="3">
        <f t="shared" si="1"/>
        <v>1.3949999999999978E-2</v>
      </c>
      <c r="H35" s="2">
        <f t="shared" si="2"/>
        <v>14663.849833518289</v>
      </c>
      <c r="I35" s="2">
        <v>-0.22922000000000001</v>
      </c>
      <c r="J35" s="2">
        <v>0.40032000000000001</v>
      </c>
      <c r="K35" s="2">
        <v>-7.5</v>
      </c>
      <c r="L35" s="2">
        <v>4</v>
      </c>
      <c r="M35" s="2">
        <f t="shared" si="7"/>
        <v>5.4742608695652173E-2</v>
      </c>
      <c r="N35" s="2">
        <v>0.2298</v>
      </c>
      <c r="O35" s="2">
        <v>3.074E-2</v>
      </c>
    </row>
    <row r="36" spans="1:15" x14ac:dyDescent="0.25">
      <c r="A36" s="1">
        <f t="shared" si="4"/>
        <v>34</v>
      </c>
      <c r="B36" s="5">
        <f t="shared" si="6"/>
        <v>4.8144000000000009</v>
      </c>
      <c r="C36" s="1">
        <f t="shared" si="0"/>
        <v>0.74406528189910914</v>
      </c>
      <c r="D36" s="5">
        <f t="shared" si="8"/>
        <v>1.3599999999999979</v>
      </c>
      <c r="E36" s="2" t="s">
        <v>18</v>
      </c>
      <c r="G36" s="3">
        <f t="shared" si="1"/>
        <v>1.3599999999999978E-2</v>
      </c>
      <c r="H36" s="2">
        <f t="shared" si="2"/>
        <v>14295.939622641485</v>
      </c>
      <c r="I36" s="2">
        <v>-0.22922000000000001</v>
      </c>
      <c r="J36" s="2">
        <v>0.40032000000000001</v>
      </c>
      <c r="K36" s="2">
        <v>-7.5</v>
      </c>
      <c r="L36" s="2">
        <v>4</v>
      </c>
      <c r="M36" s="2">
        <f t="shared" si="7"/>
        <v>5.4742608695652173E-2</v>
      </c>
      <c r="N36" s="2">
        <v>0.2298</v>
      </c>
      <c r="O36" s="2">
        <v>3.074E-2</v>
      </c>
    </row>
    <row r="37" spans="1:15" x14ac:dyDescent="0.25">
      <c r="A37" s="1">
        <f t="shared" si="4"/>
        <v>35</v>
      </c>
      <c r="B37" s="5">
        <f t="shared" si="6"/>
        <v>4.9179000000000013</v>
      </c>
      <c r="C37" s="1">
        <f t="shared" si="0"/>
        <v>0.76006120178041481</v>
      </c>
      <c r="D37" s="5">
        <f t="shared" si="8"/>
        <v>1.324999999999998</v>
      </c>
      <c r="E37" s="2" t="s">
        <v>18</v>
      </c>
      <c r="G37" s="3">
        <f t="shared" si="1"/>
        <v>1.3249999999999979E-2</v>
      </c>
      <c r="H37" s="2">
        <f t="shared" si="2"/>
        <v>13928.029411764683</v>
      </c>
      <c r="I37" s="2">
        <v>-0.22922000000000001</v>
      </c>
      <c r="J37" s="2">
        <v>0.40032000000000001</v>
      </c>
      <c r="K37" s="2">
        <v>-7.5</v>
      </c>
      <c r="L37" s="2">
        <v>4</v>
      </c>
      <c r="M37" s="2">
        <f t="shared" si="7"/>
        <v>5.4742608695652173E-2</v>
      </c>
      <c r="N37" s="2">
        <v>0.2298</v>
      </c>
      <c r="O37" s="2">
        <v>3.074E-2</v>
      </c>
    </row>
    <row r="38" spans="1:15" x14ac:dyDescent="0.25">
      <c r="A38" s="1">
        <f t="shared" si="4"/>
        <v>36</v>
      </c>
      <c r="B38" s="5">
        <f t="shared" si="6"/>
        <v>5.0214000000000016</v>
      </c>
      <c r="C38" s="1">
        <f t="shared" si="0"/>
        <v>0.77605712166172047</v>
      </c>
      <c r="D38" s="5">
        <f t="shared" si="8"/>
        <v>1.289999999999998</v>
      </c>
      <c r="E38" s="2" t="s">
        <v>18</v>
      </c>
      <c r="G38" s="3">
        <f t="shared" si="1"/>
        <v>1.2899999999999981E-2</v>
      </c>
      <c r="H38" s="2">
        <f t="shared" si="2"/>
        <v>13560.119200887882</v>
      </c>
      <c r="I38" s="2">
        <v>-0.20093</v>
      </c>
      <c r="J38" s="2">
        <v>0.31396000000000002</v>
      </c>
      <c r="K38" s="2">
        <v>-7</v>
      </c>
      <c r="L38" s="2">
        <v>2</v>
      </c>
      <c r="M38" s="2">
        <f>(J38-I38)/(L38-K38)</f>
        <v>5.7210000000000011E-2</v>
      </c>
      <c r="N38" s="2">
        <v>0.24617</v>
      </c>
      <c r="O38" s="2">
        <v>3.4639999999999997E-2</v>
      </c>
    </row>
    <row r="39" spans="1:15" x14ac:dyDescent="0.25">
      <c r="A39" s="1">
        <f t="shared" si="4"/>
        <v>37</v>
      </c>
      <c r="B39" s="5">
        <f t="shared" si="6"/>
        <v>5.124900000000002</v>
      </c>
      <c r="C39" s="1">
        <f t="shared" si="0"/>
        <v>0.79205304154302614</v>
      </c>
      <c r="D39" s="5">
        <f t="shared" si="8"/>
        <v>1.2549999999999981</v>
      </c>
      <c r="E39" s="2" t="s">
        <v>18</v>
      </c>
      <c r="G39" s="3">
        <f t="shared" si="1"/>
        <v>1.2549999999999981E-2</v>
      </c>
      <c r="H39" s="2">
        <f t="shared" si="2"/>
        <v>13192.208990011079</v>
      </c>
      <c r="I39" s="2">
        <v>-0.20093</v>
      </c>
      <c r="J39" s="2">
        <v>0.31396000000000002</v>
      </c>
      <c r="K39" s="2">
        <v>-7</v>
      </c>
      <c r="L39" s="2">
        <v>2</v>
      </c>
      <c r="M39" s="2">
        <f t="shared" ref="M39:M40" si="9">(J39-I39)/(L39-K39)</f>
        <v>5.7210000000000011E-2</v>
      </c>
      <c r="N39" s="2">
        <v>0.24617</v>
      </c>
      <c r="O39" s="2">
        <v>3.4639999999999997E-2</v>
      </c>
    </row>
    <row r="40" spans="1:15" x14ac:dyDescent="0.25">
      <c r="A40" s="1">
        <f t="shared" si="4"/>
        <v>38</v>
      </c>
      <c r="B40" s="5">
        <f t="shared" si="6"/>
        <v>5.2284000000000024</v>
      </c>
      <c r="C40" s="1">
        <f t="shared" si="0"/>
        <v>0.80804896142433191</v>
      </c>
      <c r="D40" s="5">
        <f t="shared" si="8"/>
        <v>1.2199999999999982</v>
      </c>
      <c r="E40" s="2" t="s">
        <v>18</v>
      </c>
      <c r="G40" s="3">
        <f t="shared" si="1"/>
        <v>1.2199999999999982E-2</v>
      </c>
      <c r="H40" s="2">
        <f t="shared" si="2"/>
        <v>12824.298779134275</v>
      </c>
      <c r="I40" s="2">
        <v>-0.20093</v>
      </c>
      <c r="J40" s="2">
        <v>0.31396000000000002</v>
      </c>
      <c r="K40" s="2">
        <v>-7</v>
      </c>
      <c r="L40" s="2">
        <v>2</v>
      </c>
      <c r="M40" s="2">
        <f t="shared" si="9"/>
        <v>5.7210000000000011E-2</v>
      </c>
      <c r="N40" s="2">
        <v>0.24617</v>
      </c>
      <c r="O40" s="2">
        <v>3.4639999999999997E-2</v>
      </c>
    </row>
    <row r="41" spans="1:15" x14ac:dyDescent="0.25">
      <c r="A41" s="1">
        <f t="shared" si="4"/>
        <v>39</v>
      </c>
      <c r="B41" s="5">
        <f t="shared" si="6"/>
        <v>5.3319000000000027</v>
      </c>
      <c r="C41" s="1">
        <f t="shared" si="0"/>
        <v>0.82404488130563758</v>
      </c>
      <c r="D41" s="5">
        <f t="shared" si="8"/>
        <v>1.1849999999999983</v>
      </c>
      <c r="E41" s="2" t="s">
        <v>18</v>
      </c>
      <c r="G41" s="3">
        <f t="shared" si="1"/>
        <v>1.1849999999999982E-2</v>
      </c>
      <c r="H41" s="2">
        <f t="shared" si="2"/>
        <v>12456.388568257473</v>
      </c>
      <c r="I41" s="2">
        <v>-0.16655</v>
      </c>
      <c r="J41" s="2">
        <v>0.32889000000000002</v>
      </c>
      <c r="K41" s="2">
        <v>-6.5</v>
      </c>
      <c r="L41" s="2">
        <v>2.5</v>
      </c>
      <c r="M41" s="2">
        <f t="shared" si="7"/>
        <v>5.504888888888889E-2</v>
      </c>
      <c r="N41" s="2">
        <v>0.21751000000000001</v>
      </c>
      <c r="O41" s="2">
        <v>3.2530000000000003E-2</v>
      </c>
    </row>
    <row r="42" spans="1:15" x14ac:dyDescent="0.25">
      <c r="A42" s="1">
        <f t="shared" si="4"/>
        <v>40</v>
      </c>
      <c r="B42" s="5">
        <f t="shared" si="6"/>
        <v>5.4354000000000031</v>
      </c>
      <c r="C42" s="1">
        <f t="shared" si="0"/>
        <v>0.84004080118694324</v>
      </c>
      <c r="D42" s="5">
        <f t="shared" si="8"/>
        <v>1.1499999999999984</v>
      </c>
      <c r="E42" s="2" t="s">
        <v>18</v>
      </c>
      <c r="G42" s="3">
        <f t="shared" si="1"/>
        <v>1.1499999999999984E-2</v>
      </c>
      <c r="H42" s="2">
        <f t="shared" si="2"/>
        <v>12088.478357380671</v>
      </c>
      <c r="I42" s="2">
        <v>-0.16655</v>
      </c>
      <c r="J42" s="2">
        <v>0.32889000000000002</v>
      </c>
      <c r="K42" s="2">
        <v>-6.5</v>
      </c>
      <c r="L42" s="2">
        <v>2.5</v>
      </c>
      <c r="M42" s="2">
        <f>(J42-I42)/(L42-K42)</f>
        <v>5.504888888888889E-2</v>
      </c>
      <c r="N42" s="2">
        <v>0.21751000000000001</v>
      </c>
      <c r="O42" s="2">
        <v>3.2530000000000003E-2</v>
      </c>
    </row>
    <row r="43" spans="1:15" x14ac:dyDescent="0.25">
      <c r="A43" s="1">
        <f t="shared" si="4"/>
        <v>41</v>
      </c>
      <c r="B43" s="5">
        <f t="shared" si="6"/>
        <v>5.5389000000000035</v>
      </c>
      <c r="C43" s="1">
        <f t="shared" si="0"/>
        <v>0.85603672106824891</v>
      </c>
      <c r="D43" s="5">
        <f t="shared" si="8"/>
        <v>1.1149999999999984</v>
      </c>
      <c r="E43" s="2" t="s">
        <v>18</v>
      </c>
      <c r="G43" s="3">
        <f t="shared" si="1"/>
        <v>1.1149999999999985E-2</v>
      </c>
      <c r="H43" s="2">
        <f t="shared" si="2"/>
        <v>11720.568146503867</v>
      </c>
      <c r="I43" s="2">
        <v>-0.16655</v>
      </c>
      <c r="J43" s="2">
        <v>0.32889000000000002</v>
      </c>
      <c r="K43" s="2">
        <v>-6.5</v>
      </c>
      <c r="L43" s="2">
        <v>2.5</v>
      </c>
      <c r="M43" s="2">
        <f t="shared" si="7"/>
        <v>5.504888888888889E-2</v>
      </c>
      <c r="N43" s="2">
        <v>0.21751000000000001</v>
      </c>
      <c r="O43" s="2">
        <v>3.2530000000000003E-2</v>
      </c>
    </row>
    <row r="44" spans="1:15" x14ac:dyDescent="0.25">
      <c r="A44" s="1">
        <f t="shared" si="4"/>
        <v>42</v>
      </c>
      <c r="B44" s="5">
        <f t="shared" si="6"/>
        <v>5.6424000000000039</v>
      </c>
      <c r="C44" s="1">
        <f t="shared" si="0"/>
        <v>0.87203264094955457</v>
      </c>
      <c r="D44" s="5">
        <f t="shared" si="8"/>
        <v>1.0799999999999985</v>
      </c>
      <c r="E44" s="2" t="s">
        <v>18</v>
      </c>
      <c r="G44" s="3">
        <f t="shared" si="1"/>
        <v>1.0799999999999985E-2</v>
      </c>
      <c r="H44" s="2">
        <f t="shared" si="2"/>
        <v>11352.657935627065</v>
      </c>
      <c r="I44" s="2">
        <v>5.9979999999999999E-2</v>
      </c>
      <c r="J44" s="2">
        <v>0.31931999999999999</v>
      </c>
      <c r="K44" s="2">
        <v>-3.5</v>
      </c>
      <c r="L44" s="2">
        <v>3</v>
      </c>
      <c r="M44" s="2">
        <f t="shared" si="7"/>
        <v>3.9898461538461542E-2</v>
      </c>
      <c r="N44" s="2">
        <v>0.21379999999999999</v>
      </c>
      <c r="O44" s="2">
        <v>3.4139999999999997E-2</v>
      </c>
    </row>
    <row r="45" spans="1:15" x14ac:dyDescent="0.25">
      <c r="A45" s="1">
        <f t="shared" si="4"/>
        <v>43</v>
      </c>
      <c r="B45" s="5">
        <f t="shared" si="6"/>
        <v>5.7459000000000042</v>
      </c>
      <c r="C45" s="1">
        <f t="shared" si="0"/>
        <v>0.88802856083086024</v>
      </c>
      <c r="D45" s="5">
        <f t="shared" si="8"/>
        <v>1.0449999999999986</v>
      </c>
      <c r="E45" s="2" t="s">
        <v>18</v>
      </c>
      <c r="G45" s="3">
        <f t="shared" si="1"/>
        <v>1.0449999999999985E-2</v>
      </c>
      <c r="H45" s="2">
        <f t="shared" si="2"/>
        <v>10984.747724750261</v>
      </c>
      <c r="I45" s="2">
        <v>5.9979999999999999E-2</v>
      </c>
      <c r="J45" s="2">
        <v>0.31931999999999999</v>
      </c>
      <c r="K45" s="2">
        <v>-3.5</v>
      </c>
      <c r="L45" s="2">
        <v>3</v>
      </c>
      <c r="M45" s="2">
        <f t="shared" si="7"/>
        <v>3.9898461538461542E-2</v>
      </c>
      <c r="N45" s="2">
        <v>0.21379999999999999</v>
      </c>
      <c r="O45" s="2">
        <v>3.4139999999999997E-2</v>
      </c>
    </row>
    <row r="46" spans="1:15" x14ac:dyDescent="0.25">
      <c r="A46" s="1">
        <f t="shared" si="4"/>
        <v>44</v>
      </c>
      <c r="B46" s="5">
        <f t="shared" si="6"/>
        <v>5.8494000000000046</v>
      </c>
      <c r="C46" s="1">
        <f t="shared" si="0"/>
        <v>0.9040244807121659</v>
      </c>
      <c r="D46" s="5">
        <f t="shared" si="8"/>
        <v>1.0099999999999987</v>
      </c>
      <c r="E46" s="2" t="s">
        <v>18</v>
      </c>
      <c r="G46" s="3">
        <f t="shared" si="1"/>
        <v>1.0099999999999987E-2</v>
      </c>
      <c r="H46" s="2">
        <f t="shared" si="2"/>
        <v>10616.837513873459</v>
      </c>
      <c r="I46" s="2">
        <v>5.9979999999999999E-2</v>
      </c>
      <c r="J46" s="2">
        <v>0.31931999999999999</v>
      </c>
      <c r="K46" s="2">
        <v>-3.5</v>
      </c>
      <c r="L46" s="2">
        <v>3</v>
      </c>
      <c r="M46" s="2">
        <f t="shared" si="7"/>
        <v>3.9898461538461542E-2</v>
      </c>
      <c r="N46" s="2">
        <v>0.21379999999999999</v>
      </c>
      <c r="O46" s="2">
        <v>3.4139999999999997E-2</v>
      </c>
    </row>
    <row r="47" spans="1:15" x14ac:dyDescent="0.25">
      <c r="A47" s="1">
        <f t="shared" si="4"/>
        <v>45</v>
      </c>
      <c r="B47" s="5">
        <f t="shared" si="6"/>
        <v>5.952900000000005</v>
      </c>
      <c r="C47" s="1">
        <f t="shared" si="0"/>
        <v>0.92002040059347157</v>
      </c>
      <c r="D47" s="5">
        <f t="shared" si="8"/>
        <v>0.97499999999999865</v>
      </c>
      <c r="E47" s="2" t="s">
        <v>18</v>
      </c>
      <c r="G47" s="3">
        <f t="shared" si="1"/>
        <v>9.7499999999999861E-3</v>
      </c>
      <c r="H47" s="2">
        <f t="shared" si="2"/>
        <v>10248.927302996655</v>
      </c>
      <c r="I47" s="2">
        <v>-2.4199999999999998E-3</v>
      </c>
      <c r="J47" s="2">
        <v>0.27689999999999998</v>
      </c>
      <c r="K47" s="2">
        <v>-4.5</v>
      </c>
      <c r="L47" s="2">
        <v>2.5</v>
      </c>
      <c r="M47" s="2">
        <f t="shared" si="7"/>
        <v>3.9902857142857136E-2</v>
      </c>
      <c r="N47" s="2">
        <v>0.19459000000000001</v>
      </c>
      <c r="O47" s="2">
        <v>3.4229999999999997E-2</v>
      </c>
    </row>
    <row r="48" spans="1:15" x14ac:dyDescent="0.25">
      <c r="A48" s="1">
        <f t="shared" si="4"/>
        <v>46</v>
      </c>
      <c r="B48" s="5">
        <f t="shared" si="6"/>
        <v>6.0564000000000053</v>
      </c>
      <c r="C48" s="1">
        <f t="shared" si="0"/>
        <v>0.93601632047477734</v>
      </c>
      <c r="D48" s="5">
        <f t="shared" si="8"/>
        <v>0.93999999999999861</v>
      </c>
      <c r="E48" s="2" t="s">
        <v>18</v>
      </c>
      <c r="G48" s="3">
        <f t="shared" si="1"/>
        <v>9.3999999999999865E-3</v>
      </c>
      <c r="H48" s="2">
        <f t="shared" si="2"/>
        <v>9881.0170921198514</v>
      </c>
      <c r="I48" s="2">
        <v>-2.4199999999999998E-3</v>
      </c>
      <c r="J48" s="2">
        <v>0.27689999999999998</v>
      </c>
      <c r="K48" s="2">
        <v>-4.5</v>
      </c>
      <c r="L48" s="2">
        <v>2.5</v>
      </c>
      <c r="M48" s="2">
        <f t="shared" si="7"/>
        <v>3.9902857142857136E-2</v>
      </c>
      <c r="N48" s="2">
        <v>0.19459000000000001</v>
      </c>
      <c r="O48" s="2">
        <v>3.4229999999999997E-2</v>
      </c>
    </row>
    <row r="49" spans="1:15" x14ac:dyDescent="0.25">
      <c r="A49" s="1">
        <f t="shared" si="4"/>
        <v>47</v>
      </c>
      <c r="B49" s="5">
        <f t="shared" si="6"/>
        <v>6.1599000000000057</v>
      </c>
      <c r="C49" s="1">
        <f t="shared" si="0"/>
        <v>0.95201224035608301</v>
      </c>
      <c r="D49" s="5">
        <f t="shared" si="8"/>
        <v>0.90499999999999858</v>
      </c>
      <c r="E49" s="2" t="s">
        <v>18</v>
      </c>
      <c r="G49" s="3">
        <f t="shared" si="1"/>
        <v>9.0499999999999851E-3</v>
      </c>
      <c r="H49" s="2">
        <f t="shared" si="2"/>
        <v>9513.1068812430458</v>
      </c>
      <c r="I49" s="2">
        <v>-2.4199999999999998E-3</v>
      </c>
      <c r="J49" s="2">
        <v>0.27689999999999998</v>
      </c>
      <c r="K49" s="2">
        <v>-4.5</v>
      </c>
      <c r="L49" s="2">
        <v>2.5</v>
      </c>
      <c r="M49" s="2">
        <f t="shared" si="7"/>
        <v>3.9902857142857136E-2</v>
      </c>
      <c r="N49" s="2">
        <v>0.19459000000000001</v>
      </c>
      <c r="O49" s="2">
        <v>3.4229999999999997E-2</v>
      </c>
    </row>
    <row r="50" spans="1:15" x14ac:dyDescent="0.25">
      <c r="A50" s="1">
        <f t="shared" si="4"/>
        <v>48</v>
      </c>
      <c r="B50" s="5">
        <f t="shared" si="6"/>
        <v>6.2634000000000061</v>
      </c>
      <c r="C50" s="1">
        <f t="shared" si="0"/>
        <v>0.96800816023738867</v>
      </c>
      <c r="D50" s="5">
        <f t="shared" si="8"/>
        <v>0.86999999999999855</v>
      </c>
      <c r="E50" s="2" t="s">
        <v>18</v>
      </c>
      <c r="G50" s="3">
        <f t="shared" si="1"/>
        <v>8.6999999999999855E-3</v>
      </c>
      <c r="H50" s="2">
        <f t="shared" si="2"/>
        <v>9145.1966703662438</v>
      </c>
      <c r="I50" s="2">
        <v>-2.5999999999999999E-3</v>
      </c>
      <c r="J50" s="2">
        <v>0.26438</v>
      </c>
      <c r="K50" s="2">
        <v>-4.5</v>
      </c>
      <c r="L50" s="2">
        <v>2.5</v>
      </c>
      <c r="M50" s="2">
        <f>(J50-I50)/(L50-K50)</f>
        <v>3.814E-2</v>
      </c>
      <c r="N50" s="2">
        <v>0.18154999999999999</v>
      </c>
      <c r="O50" s="2">
        <v>3.4340000000000002E-2</v>
      </c>
    </row>
    <row r="51" spans="1:15" x14ac:dyDescent="0.25">
      <c r="A51" s="1">
        <f t="shared" si="4"/>
        <v>49</v>
      </c>
      <c r="B51" s="5">
        <f t="shared" si="6"/>
        <v>6.3669000000000064</v>
      </c>
      <c r="C51" s="1">
        <f t="shared" si="0"/>
        <v>0.98400408011869434</v>
      </c>
      <c r="D51" s="5">
        <f t="shared" si="8"/>
        <v>0.83499999999999852</v>
      </c>
      <c r="E51" s="2" t="s">
        <v>18</v>
      </c>
      <c r="G51" s="3">
        <f t="shared" si="1"/>
        <v>8.3499999999999859E-3</v>
      </c>
      <c r="H51" s="2">
        <f t="shared" si="2"/>
        <v>8777.2864594894399</v>
      </c>
      <c r="I51" s="2">
        <v>-2.5999999999999999E-3</v>
      </c>
      <c r="J51" s="2">
        <v>0.26438</v>
      </c>
      <c r="K51" s="2">
        <v>-4.5</v>
      </c>
      <c r="L51" s="2">
        <v>2.5</v>
      </c>
      <c r="M51" s="2">
        <f t="shared" ref="M51:M52" si="10">(J51-I51)/(L51-K51)</f>
        <v>3.814E-2</v>
      </c>
      <c r="N51" s="2">
        <v>0.18154999999999999</v>
      </c>
      <c r="O51" s="2">
        <v>3.4340000000000002E-2</v>
      </c>
    </row>
    <row r="52" spans="1:15" x14ac:dyDescent="0.25">
      <c r="A52" s="1">
        <f t="shared" si="4"/>
        <v>50</v>
      </c>
      <c r="B52" s="5">
        <f t="shared" si="6"/>
        <v>6.4704000000000068</v>
      </c>
      <c r="C52" s="1">
        <f t="shared" si="0"/>
        <v>1</v>
      </c>
      <c r="D52" s="5">
        <f t="shared" si="8"/>
        <v>0.79999999999999849</v>
      </c>
      <c r="E52" s="2" t="s">
        <v>7</v>
      </c>
      <c r="G52" s="3">
        <f t="shared" si="1"/>
        <v>7.9999999999999846E-3</v>
      </c>
      <c r="H52" s="2">
        <f t="shared" si="2"/>
        <v>8409.3762486126361</v>
      </c>
      <c r="I52" s="2">
        <v>-2.5999999999999999E-3</v>
      </c>
      <c r="J52" s="2">
        <v>0.26438</v>
      </c>
      <c r="K52" s="2">
        <v>-4.5</v>
      </c>
      <c r="L52" s="2">
        <v>2.5</v>
      </c>
      <c r="M52" s="2">
        <f t="shared" si="10"/>
        <v>3.814E-2</v>
      </c>
      <c r="N52" s="2">
        <v>0.18154999999999999</v>
      </c>
      <c r="O52" s="2">
        <v>3.4340000000000002E-2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camilo orjuela socha</dc:creator>
  <cp:lastModifiedBy>Juan Andrés Bermúdez Gómez</cp:lastModifiedBy>
  <dcterms:created xsi:type="dcterms:W3CDTF">2024-05-30T17:44:32Z</dcterms:created>
  <dcterms:modified xsi:type="dcterms:W3CDTF">2024-06-03T15:53:18Z</dcterms:modified>
</cp:coreProperties>
</file>