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_rojasa55_uniandes_edu_co/Documents/Documentos/MOPTA-23/Data/"/>
    </mc:Choice>
  </mc:AlternateContent>
  <xr:revisionPtr revIDLastSave="11" documentId="8_{09A28295-DAF2-4F99-AA0C-5BD00B98F11F}" xr6:coauthVersionLast="47" xr6:coauthVersionMax="47" xr10:uidLastSave="{9A3B4253-821B-4F7B-B94F-07A96E51705A}"/>
  <bookViews>
    <workbookView xWindow="-108" yWindow="-108" windowWidth="23256" windowHeight="12456" xr2:uid="{348B8686-914A-4D61-AB6D-CC61D143E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H27" i="1"/>
  <c r="K17" i="1" s="1" a="1"/>
  <c r="K17" i="1" s="1"/>
  <c r="K21" i="1" a="1"/>
  <c r="K21" i="1" s="1"/>
  <c r="J21" i="1" a="1"/>
  <c r="J21" i="1" s="1"/>
  <c r="J17" i="1" a="1"/>
  <c r="J17" i="1" s="1"/>
  <c r="K13" i="1" a="1"/>
  <c r="K13" i="1" s="1"/>
  <c r="H23" i="1"/>
  <c r="G23" i="1"/>
  <c r="F23" i="1"/>
  <c r="E23" i="1"/>
  <c r="J13" i="1" s="1" a="1"/>
  <c r="J13" i="1" s="1"/>
  <c r="F22" i="1"/>
  <c r="G22" i="1"/>
  <c r="H22" i="1"/>
  <c r="E22" i="1"/>
  <c r="D22" i="1"/>
  <c r="K9" i="1" a="1"/>
  <c r="K9" i="1" s="1"/>
  <c r="K4" i="1" a="1"/>
  <c r="K4" i="1" s="1"/>
  <c r="L9" i="1" a="1"/>
  <c r="L9" i="1" s="1"/>
  <c r="L4" i="1" a="1"/>
  <c r="L4" i="1" s="1"/>
  <c r="J4" i="1" a="1"/>
  <c r="J4" i="1" s="1"/>
  <c r="F18" i="1"/>
  <c r="G18" i="1"/>
  <c r="H18" i="1"/>
  <c r="E18" i="1"/>
  <c r="J9" i="1" s="1" a="1"/>
  <c r="J9" i="1" s="1"/>
  <c r="F13" i="1"/>
  <c r="G13" i="1"/>
  <c r="H13" i="1"/>
  <c r="E13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<sst xmlns="http://schemas.openxmlformats.org/spreadsheetml/2006/main" count="8" uniqueCount="8">
  <si>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i</t>
  </si>
  <si>
    <t>Caso 3</t>
  </si>
  <si>
    <t>Caso 4</t>
  </si>
  <si>
    <t>Cost Increase</t>
  </si>
  <si>
    <t>MP</t>
  </si>
  <si>
    <t>IMP</t>
  </si>
  <si>
    <t>Caso 5</t>
  </si>
  <si>
    <t>Caso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</si>
</sst>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781447436954158"/>
          <c:y val="4.1937797547950816E-2"/>
          <c:w val="0.82323201585917716"/>
          <c:h val="0.7387807155927830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MP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Sheet1!$J$4:$J$22</c:f>
              <c:numCache>
                <c:formatCode>0%</c:formatCode>
                <c:ptCount val="19"/>
                <c:pt idx="0">
                  <c:v>0</c:v>
                </c:pt>
                <c:pt idx="1">
                  <c:v>4.6635111719289135E-2</c:v>
                </c:pt>
                <c:pt idx="2">
                  <c:v>9.5445045087592703E-2</c:v>
                </c:pt>
                <c:pt idx="3">
                  <c:v>0.14653123541880433</c:v>
                </c:pt>
                <c:pt idx="4">
                  <c:v>0.19999983403699592</c:v>
                </c:pt>
                <c:pt idx="5">
                  <c:v>3.7802003059482919E-2</c:v>
                </c:pt>
                <c:pt idx="6">
                  <c:v>7.7032994427530921E-2</c:v>
                </c:pt>
                <c:pt idx="7">
                  <c:v>0.11774699676432157</c:v>
                </c:pt>
                <c:pt idx="8">
                  <c:v>0.16000006856300797</c:v>
                </c:pt>
                <c:pt idx="9">
                  <c:v>5.7371299999999952E-2</c:v>
                </c:pt>
                <c:pt idx="10">
                  <c:v>0.11803406606369013</c:v>
                </c:pt>
                <c:pt idx="11">
                  <c:v>0.18217713387804987</c:v>
                </c:pt>
                <c:pt idx="12">
                  <c:v>0.25000017287890774</c:v>
                </c:pt>
                <c:pt idx="13">
                  <c:v>1.2500000000000001E-2</c:v>
                </c:pt>
                <c:pt idx="14">
                  <c:v>2.5000000000000001E-2</c:v>
                </c:pt>
                <c:pt idx="15">
                  <c:v>8.5999999999999993E-2</c:v>
                </c:pt>
                <c:pt idx="16">
                  <c:v>0.216</c:v>
                </c:pt>
                <c:pt idx="17">
                  <c:v>0.22500000000000001</c:v>
                </c:pt>
                <c:pt idx="18">
                  <c:v>6.7000000000000004E-2</c:v>
                </c:pt>
              </c:numCache>
            </c:numRef>
          </c:xVal>
          <c:yVal>
            <c:numRef>
              <c:f>Sheet1!$K$4:$K$22</c:f>
              <c:numCache>
                <c:formatCode>General</c:formatCode>
                <c:ptCount val="19"/>
                <c:pt idx="0">
                  <c:v>593.26616000000001</c:v>
                </c:pt>
                <c:pt idx="1">
                  <c:v>379.07952499999999</c:v>
                </c:pt>
                <c:pt idx="2">
                  <c:v>60.790770100000003</c:v>
                </c:pt>
                <c:pt idx="3">
                  <c:v>14.766473100000001</c:v>
                </c:pt>
                <c:pt idx="4">
                  <c:v>44.452394300000002</c:v>
                </c:pt>
                <c:pt idx="5">
                  <c:v>374.49</c:v>
                </c:pt>
                <c:pt idx="6">
                  <c:v>382.98</c:v>
                </c:pt>
                <c:pt idx="7">
                  <c:v>16.45</c:v>
                </c:pt>
                <c:pt idx="8">
                  <c:v>39.17</c:v>
                </c:pt>
                <c:pt idx="9">
                  <c:v>302.2</c:v>
                </c:pt>
                <c:pt idx="10">
                  <c:v>15.92</c:v>
                </c:pt>
                <c:pt idx="11">
                  <c:v>16.79</c:v>
                </c:pt>
                <c:pt idx="12">
                  <c:v>26.62</c:v>
                </c:pt>
                <c:pt idx="13">
                  <c:v>391.02</c:v>
                </c:pt>
                <c:pt idx="14">
                  <c:v>380.59</c:v>
                </c:pt>
                <c:pt idx="15">
                  <c:v>430.07</c:v>
                </c:pt>
                <c:pt idx="16">
                  <c:v>45.87</c:v>
                </c:pt>
                <c:pt idx="17">
                  <c:v>75.97</c:v>
                </c:pt>
                <c:pt idx="18">
                  <c:v>395.04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1E-4443-B94C-3F466C162544}"/>
            </c:ext>
          </c:extLst>
        </c:ser>
        <c:ser>
          <c:idx val="1"/>
          <c:order val="1"/>
          <c:tx>
            <c:strRef>
              <c:f>Sheet1!$L$3</c:f>
              <c:strCache>
                <c:ptCount val="1"/>
                <c:pt idx="0">
                  <c:v>IMP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Sheet1!$J$4:$J$22</c:f>
              <c:numCache>
                <c:formatCode>0%</c:formatCode>
                <c:ptCount val="19"/>
                <c:pt idx="0">
                  <c:v>0</c:v>
                </c:pt>
                <c:pt idx="1">
                  <c:v>4.6635111719289135E-2</c:v>
                </c:pt>
                <c:pt idx="2">
                  <c:v>9.5445045087592703E-2</c:v>
                </c:pt>
                <c:pt idx="3">
                  <c:v>0.14653123541880433</c:v>
                </c:pt>
                <c:pt idx="4">
                  <c:v>0.19999983403699592</c:v>
                </c:pt>
                <c:pt idx="5">
                  <c:v>3.7802003059482919E-2</c:v>
                </c:pt>
                <c:pt idx="6">
                  <c:v>7.7032994427530921E-2</c:v>
                </c:pt>
                <c:pt idx="7">
                  <c:v>0.11774699676432157</c:v>
                </c:pt>
                <c:pt idx="8">
                  <c:v>0.16000006856300797</c:v>
                </c:pt>
                <c:pt idx="9">
                  <c:v>5.7371299999999952E-2</c:v>
                </c:pt>
                <c:pt idx="10">
                  <c:v>0.11803406606369013</c:v>
                </c:pt>
                <c:pt idx="11">
                  <c:v>0.18217713387804987</c:v>
                </c:pt>
                <c:pt idx="12">
                  <c:v>0.25000017287890774</c:v>
                </c:pt>
                <c:pt idx="13">
                  <c:v>1.2500000000000001E-2</c:v>
                </c:pt>
                <c:pt idx="14">
                  <c:v>2.5000000000000001E-2</c:v>
                </c:pt>
                <c:pt idx="15">
                  <c:v>8.5999999999999993E-2</c:v>
                </c:pt>
                <c:pt idx="16">
                  <c:v>0.216</c:v>
                </c:pt>
                <c:pt idx="17">
                  <c:v>0.22500000000000001</c:v>
                </c:pt>
                <c:pt idx="18">
                  <c:v>6.7000000000000004E-2</c:v>
                </c:pt>
              </c:numCache>
            </c:numRef>
          </c:xVal>
          <c:yVal>
            <c:numRef>
              <c:f>Sheet1!$L$4:$L$22</c:f>
              <c:numCache>
                <c:formatCode>General</c:formatCode>
                <c:ptCount val="19"/>
                <c:pt idx="0">
                  <c:v>602</c:v>
                </c:pt>
                <c:pt idx="1">
                  <c:v>389</c:v>
                </c:pt>
                <c:pt idx="2">
                  <c:v>65</c:v>
                </c:pt>
                <c:pt idx="3">
                  <c:v>21</c:v>
                </c:pt>
                <c:pt idx="4">
                  <c:v>52</c:v>
                </c:pt>
                <c:pt idx="5">
                  <c:v>386</c:v>
                </c:pt>
                <c:pt idx="6">
                  <c:v>391</c:v>
                </c:pt>
                <c:pt idx="7">
                  <c:v>21</c:v>
                </c:pt>
                <c:pt idx="8">
                  <c:v>45</c:v>
                </c:pt>
                <c:pt idx="9">
                  <c:v>311</c:v>
                </c:pt>
                <c:pt idx="10">
                  <c:v>19</c:v>
                </c:pt>
                <c:pt idx="11">
                  <c:v>20</c:v>
                </c:pt>
                <c:pt idx="12">
                  <c:v>#N/A</c:v>
                </c:pt>
                <c:pt idx="13">
                  <c:v>402</c:v>
                </c:pt>
                <c:pt idx="14">
                  <c:v>389</c:v>
                </c:pt>
                <c:pt idx="15">
                  <c:v>440</c:v>
                </c:pt>
                <c:pt idx="16">
                  <c:v>#N/A</c:v>
                </c:pt>
                <c:pt idx="17">
                  <c:v>84</c:v>
                </c:pt>
                <c:pt idx="18">
                  <c:v>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1E-4443-B94C-3F466C162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808416"/>
        <c:axId val="437815520"/>
      </c:scatterChart>
      <c:valAx>
        <c:axId val="82680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r>
                  <a:rPr lang="en-US" baseline="0"/>
                  <a:t>% increase in driving and charging cost,</a:t>
                </a:r>
              </a:p>
              <a:p>
                <a:pPr>
                  <a:defRPr/>
                </a:pPr>
                <a:r>
                  <a:rPr lang="en-US" baseline="0"/>
                  <a:t>relative to minimum cost stations configuration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8308250016929964"/>
              <c:y val="0.848347432714957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Century" panose="02040604050505020304" pitchFamily="18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es-CO"/>
          </a:p>
        </c:txPr>
        <c:crossAx val="437815520"/>
        <c:crosses val="autoZero"/>
        <c:crossBetween val="midCat"/>
      </c:valAx>
      <c:valAx>
        <c:axId val="43781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r>
                  <a:rPr lang="en-US"/>
                  <a:t>Infeasible</a:t>
                </a:r>
                <a:r>
                  <a:rPr lang="en-US" baseline="0"/>
                  <a:t> Vehicles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Century" panose="02040604050505020304" pitchFamily="18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es-CO"/>
          </a:p>
        </c:txPr>
        <c:crossAx val="82680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057395877718307"/>
          <c:y val="0.93778619837372867"/>
          <c:w val="0.13885193262293402"/>
          <c:h val="5.35282573127837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entury" panose="02040604050505020304" pitchFamily="18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Century" panose="02040604050505020304" pitchFamily="18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4761</xdr:rowOff>
    </xdr:from>
    <xdr:to>
      <xdr:col>24</xdr:col>
      <xdr:colOff>0</xdr:colOff>
      <xdr:row>25</xdr:row>
      <xdr:rowOff>172138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4FE568-EF15-31E1-4424-EE3331437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5BD6-7AA2-42DD-8EF8-2EA0D753C20D}">
  <dimension ref="C3:L28"/>
  <sheetViews>
    <sheetView tabSelected="1" topLeftCell="G4" zoomScale="108" workbookViewId="0">
      <selection activeCell="S27" sqref="S27"/>
    </sheetView>
  </sheetViews>
  <sheetFormatPr defaultRowHeight="14.4" x14ac:dyDescent="0.3"/>
  <cols>
    <col min="10" max="10" width="12.6640625" bestFit="1" customWidth="1"/>
    <col min="11" max="11" width="9.88671875" bestFit="1" customWidth="1"/>
  </cols>
  <sheetData>
    <row r="3" spans="3:12" x14ac:dyDescent="0.3">
      <c r="E3" t="s">
        <v>0</v>
      </c>
      <c r="F3">
        <v>5.73713E-2</v>
      </c>
      <c r="G3">
        <f>(1+F3)^4</f>
        <v>1.2500001728789076</v>
      </c>
      <c r="J3" t="s">
        <v>3</v>
      </c>
      <c r="K3" t="s">
        <v>4</v>
      </c>
      <c r="L3" t="s">
        <v>5</v>
      </c>
    </row>
    <row r="4" spans="3:12" x14ac:dyDescent="0.3">
      <c r="J4" s="2" cm="1">
        <f t="array" ref="J4:J8">TRANSPOSE(D13:H13)</f>
        <v>0</v>
      </c>
      <c r="K4" cm="1">
        <f t="array" ref="K4:K8">TRANSPOSE(D10:H10)</f>
        <v>593.26616000000001</v>
      </c>
      <c r="L4" cm="1">
        <f t="array" ref="L4:L8">TRANSPOSE(D11:H11)</f>
        <v>602</v>
      </c>
    </row>
    <row r="5" spans="3:12" x14ac:dyDescent="0.3">
      <c r="J5" s="2">
        <v>4.6635111719289135E-2</v>
      </c>
      <c r="K5">
        <v>379.07952499999999</v>
      </c>
      <c r="L5">
        <v>389</v>
      </c>
    </row>
    <row r="6" spans="3:12" x14ac:dyDescent="0.3">
      <c r="J6" s="2">
        <v>9.5445045087592703E-2</v>
      </c>
      <c r="K6">
        <v>60.790770100000003</v>
      </c>
      <c r="L6">
        <v>65</v>
      </c>
    </row>
    <row r="7" spans="3:12" x14ac:dyDescent="0.3">
      <c r="J7" s="2">
        <v>0.14653123541880433</v>
      </c>
      <c r="K7">
        <v>14.766473100000001</v>
      </c>
      <c r="L7">
        <v>21</v>
      </c>
    </row>
    <row r="8" spans="3:12" x14ac:dyDescent="0.3">
      <c r="J8" s="2">
        <v>0.19999983403699592</v>
      </c>
      <c r="K8">
        <v>44.452394300000002</v>
      </c>
      <c r="L8">
        <v>52</v>
      </c>
    </row>
    <row r="9" spans="3:12" x14ac:dyDescent="0.3">
      <c r="E9">
        <v>1</v>
      </c>
      <c r="F9">
        <v>2</v>
      </c>
      <c r="G9">
        <v>3</v>
      </c>
      <c r="H9">
        <v>4</v>
      </c>
      <c r="J9" s="2" cm="1">
        <f t="array" ref="J9:J12">TRANSPOSE(E18:H18)</f>
        <v>3.7802003059482919E-2</v>
      </c>
      <c r="K9" cm="1">
        <f t="array" ref="K9:K12">TRANSPOSE(E15:H15)</f>
        <v>374.49</v>
      </c>
      <c r="L9" cm="1">
        <f t="array" ref="L9:L12">TRANSPOSE(E16:H16)</f>
        <v>386</v>
      </c>
    </row>
    <row r="10" spans="3:12" x14ac:dyDescent="0.3">
      <c r="C10" t="s">
        <v>1</v>
      </c>
      <c r="D10">
        <v>593.26616000000001</v>
      </c>
      <c r="E10">
        <v>379.07952499999999</v>
      </c>
      <c r="F10">
        <v>60.790770100000003</v>
      </c>
      <c r="G10">
        <v>14.766473100000001</v>
      </c>
      <c r="H10">
        <v>44.452394300000002</v>
      </c>
      <c r="J10" s="2">
        <v>7.7032994427530921E-2</v>
      </c>
      <c r="K10">
        <v>382.98</v>
      </c>
      <c r="L10">
        <v>391</v>
      </c>
    </row>
    <row r="11" spans="3:12" x14ac:dyDescent="0.3">
      <c r="C11">
        <v>4.6635000000000003E-2</v>
      </c>
      <c r="D11">
        <v>602</v>
      </c>
      <c r="E11">
        <v>389</v>
      </c>
      <c r="F11">
        <v>65</v>
      </c>
      <c r="G11">
        <v>21</v>
      </c>
      <c r="H11">
        <v>52</v>
      </c>
      <c r="J11" s="2">
        <v>0.11774699676432157</v>
      </c>
      <c r="K11">
        <v>16.45</v>
      </c>
      <c r="L11">
        <v>21</v>
      </c>
    </row>
    <row r="12" spans="3:12" x14ac:dyDescent="0.3">
      <c r="D12">
        <v>4217.7580495061302</v>
      </c>
      <c r="E12">
        <v>4414.4536673497796</v>
      </c>
      <c r="F12">
        <v>4620.3221567097999</v>
      </c>
      <c r="G12">
        <v>4835.79134719787</v>
      </c>
      <c r="H12">
        <v>5061.3089594155599</v>
      </c>
      <c r="J12" s="2">
        <v>0.16000006856300797</v>
      </c>
      <c r="K12">
        <v>39.17</v>
      </c>
      <c r="L12">
        <v>45</v>
      </c>
    </row>
    <row r="13" spans="3:12" x14ac:dyDescent="0.3">
      <c r="E13" s="1">
        <f>(E12-$D$12)/$D$12</f>
        <v>4.6635111719289135E-2</v>
      </c>
      <c r="F13" s="1">
        <f t="shared" ref="F13:H13" si="0">(F12-$D$12)/$D$12</f>
        <v>9.5445045087592703E-2</v>
      </c>
      <c r="G13" s="1">
        <f t="shared" si="0"/>
        <v>0.14653123541880433</v>
      </c>
      <c r="H13" s="1">
        <f t="shared" si="0"/>
        <v>0.19999983403699592</v>
      </c>
      <c r="J13" s="2" cm="1">
        <f t="array" ref="J13:J16">TRANSPOSE(E23:H23)</f>
        <v>5.7371299999999952E-2</v>
      </c>
      <c r="K13" cm="1">
        <f t="array" ref="K13:L16">TRANSPOSE(E20:H21)</f>
        <v>302.2</v>
      </c>
      <c r="L13">
        <v>311</v>
      </c>
    </row>
    <row r="14" spans="3:12" x14ac:dyDescent="0.3">
      <c r="J14" s="2">
        <v>0.11803406606369013</v>
      </c>
      <c r="K14">
        <v>15.92</v>
      </c>
      <c r="L14">
        <v>19</v>
      </c>
    </row>
    <row r="15" spans="3:12" x14ac:dyDescent="0.3">
      <c r="C15" t="s">
        <v>2</v>
      </c>
      <c r="D15">
        <v>593.26616000000001</v>
      </c>
      <c r="E15">
        <v>374.49</v>
      </c>
      <c r="F15">
        <v>382.98</v>
      </c>
      <c r="G15">
        <v>16.45</v>
      </c>
      <c r="H15">
        <v>39.17</v>
      </c>
      <c r="J15" s="2">
        <v>0.18217713387804987</v>
      </c>
      <c r="K15">
        <v>16.79</v>
      </c>
      <c r="L15">
        <v>20</v>
      </c>
    </row>
    <row r="16" spans="3:12" x14ac:dyDescent="0.3">
      <c r="C16">
        <v>3.7802000000000002E-2</v>
      </c>
      <c r="D16">
        <v>602</v>
      </c>
      <c r="E16">
        <v>386</v>
      </c>
      <c r="F16">
        <v>391</v>
      </c>
      <c r="G16">
        <v>21</v>
      </c>
      <c r="H16">
        <v>45</v>
      </c>
      <c r="J16" s="2">
        <v>0.25000017287890774</v>
      </c>
      <c r="K16">
        <v>26.62</v>
      </c>
      <c r="L16" t="e">
        <v>#N/A</v>
      </c>
    </row>
    <row r="17" spans="3:12" x14ac:dyDescent="0.3">
      <c r="D17">
        <v>4217.7580495061302</v>
      </c>
      <c r="E17">
        <v>4377.1977521977196</v>
      </c>
      <c r="F17">
        <v>4542.6645818304096</v>
      </c>
      <c r="G17">
        <v>4714.3863929140198</v>
      </c>
      <c r="H17">
        <v>4892.5996266092898</v>
      </c>
      <c r="J17" s="2" cm="1">
        <f t="array" ref="J17:J20">TRANSPOSE(E28:H28)</f>
        <v>1.2500000000000001E-2</v>
      </c>
      <c r="K17" cm="1">
        <f t="array" ref="K17:L20">TRANSPOSE(E26:H27)</f>
        <v>391.02</v>
      </c>
      <c r="L17">
        <v>402</v>
      </c>
    </row>
    <row r="18" spans="3:12" x14ac:dyDescent="0.3">
      <c r="E18" s="1">
        <f>(E17-$D$17)/$D$17</f>
        <v>3.7802003059482919E-2</v>
      </c>
      <c r="F18" s="1">
        <f>(F17-$D$17)/$D$17</f>
        <v>7.7032994427530921E-2</v>
      </c>
      <c r="G18" s="1">
        <f>(G17-$D$17)/$D$17</f>
        <v>0.11774699676432157</v>
      </c>
      <c r="H18" s="1">
        <f>(H17-$D$17)/$D$17</f>
        <v>0.16000006856300797</v>
      </c>
      <c r="J18" s="2">
        <v>2.5000000000000001E-2</v>
      </c>
      <c r="K18">
        <v>380.59</v>
      </c>
      <c r="L18">
        <v>389</v>
      </c>
    </row>
    <row r="19" spans="3:12" x14ac:dyDescent="0.3">
      <c r="J19" s="2">
        <v>8.5999999999999993E-2</v>
      </c>
      <c r="K19">
        <v>430.07</v>
      </c>
      <c r="L19">
        <v>440</v>
      </c>
    </row>
    <row r="20" spans="3:12" x14ac:dyDescent="0.3">
      <c r="C20" t="s">
        <v>6</v>
      </c>
      <c r="D20">
        <v>593.26616000000001</v>
      </c>
      <c r="E20">
        <v>302.2</v>
      </c>
      <c r="F20">
        <v>15.92</v>
      </c>
      <c r="G20">
        <v>16.79</v>
      </c>
      <c r="H20">
        <v>26.62</v>
      </c>
      <c r="J20" s="2">
        <v>0.216</v>
      </c>
      <c r="K20">
        <v>45.87</v>
      </c>
      <c r="L20" t="e">
        <v>#N/A</v>
      </c>
    </row>
    <row r="21" spans="3:12" x14ac:dyDescent="0.3">
      <c r="C21">
        <v>5.73713E-2</v>
      </c>
      <c r="D21">
        <v>602</v>
      </c>
      <c r="E21">
        <v>311</v>
      </c>
      <c r="F21">
        <v>19</v>
      </c>
      <c r="G21">
        <v>20</v>
      </c>
      <c r="H21" t="e">
        <f>NA()</f>
        <v>#N/A</v>
      </c>
      <c r="J21" s="2" cm="1">
        <f t="array" ref="J21:J22">TRANSPOSE(I28:J28)</f>
        <v>0.22500000000000001</v>
      </c>
      <c r="K21" cm="1">
        <f t="array" ref="K21:L22">TRANSPOSE(I26:J27)</f>
        <v>75.97</v>
      </c>
      <c r="L21">
        <v>84</v>
      </c>
    </row>
    <row r="22" spans="3:12" x14ac:dyDescent="0.3">
      <c r="D22">
        <f>D17</f>
        <v>4217.7580495061302</v>
      </c>
      <c r="E22">
        <f>$D$22*(1+$C$21)^E9</f>
        <v>4459.736311891761</v>
      </c>
      <c r="F22">
        <f>$D$22*(1+$C$21)^F9</f>
        <v>4715.5971817621976</v>
      </c>
      <c r="G22">
        <f>$D$22*(1+$C$21)^G9</f>
        <v>4986.137122356231</v>
      </c>
      <c r="H22">
        <f>$D$22*(1+$C$21)^H9</f>
        <v>5272.1982910440674</v>
      </c>
      <c r="J22" s="2">
        <v>6.7000000000000004E-2</v>
      </c>
      <c r="K22">
        <v>395.04</v>
      </c>
      <c r="L22">
        <v>401</v>
      </c>
    </row>
    <row r="23" spans="3:12" x14ac:dyDescent="0.3">
      <c r="E23" s="1">
        <f>(E22-$D$17)/$D$17</f>
        <v>5.7371299999999952E-2</v>
      </c>
      <c r="F23" s="1">
        <f>(F22-$D$17)/$D$17</f>
        <v>0.11803406606369013</v>
      </c>
      <c r="G23" s="1">
        <f>(G22-$D$17)/$D$17</f>
        <v>0.18217713387804987</v>
      </c>
      <c r="H23" s="1">
        <f>(H22-$D$17)/$D$17</f>
        <v>0.25000017287890774</v>
      </c>
    </row>
    <row r="26" spans="3:12" x14ac:dyDescent="0.3">
      <c r="C26" t="s">
        <v>7</v>
      </c>
      <c r="E26">
        <v>391.02</v>
      </c>
      <c r="F26">
        <v>380.59</v>
      </c>
      <c r="G26">
        <v>430.07</v>
      </c>
      <c r="H26">
        <v>45.87</v>
      </c>
      <c r="I26">
        <v>75.97</v>
      </c>
      <c r="J26">
        <v>395.04</v>
      </c>
    </row>
    <row r="27" spans="3:12" x14ac:dyDescent="0.3">
      <c r="E27">
        <v>402</v>
      </c>
      <c r="F27">
        <v>389</v>
      </c>
      <c r="G27">
        <v>440</v>
      </c>
      <c r="H27" t="e">
        <f>NA()</f>
        <v>#N/A</v>
      </c>
      <c r="I27">
        <v>84</v>
      </c>
      <c r="J27">
        <v>401</v>
      </c>
    </row>
    <row r="28" spans="3:12" x14ac:dyDescent="0.3">
      <c r="E28">
        <v>1.2500000000000001E-2</v>
      </c>
      <c r="F28">
        <v>2.5000000000000001E-2</v>
      </c>
      <c r="G28">
        <v>8.5999999999999993E-2</v>
      </c>
      <c r="H28">
        <v>0.216</v>
      </c>
      <c r="I28">
        <v>0.22500000000000001</v>
      </c>
      <c r="J28">
        <v>6.7000000000000004E-2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Rojas Alvarez</dc:creator>
  <cp:lastModifiedBy>Ariel Rojas Álvarez</cp:lastModifiedBy>
  <dcterms:created xsi:type="dcterms:W3CDTF">2023-05-08T18:11:29Z</dcterms:created>
  <dcterms:modified xsi:type="dcterms:W3CDTF">2023-05-10T00:01:21Z</dcterms:modified>
</cp:coreProperties>
</file>