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ca\Desktop\ideas\aplicacion whale &amp; jaguar\wjJuanRuiz\"/>
    </mc:Choice>
  </mc:AlternateContent>
  <xr:revisionPtr revIDLastSave="0" documentId="13_ncr:40009_{58753193-A048-4478-88CD-B00BF31186EA}" xr6:coauthVersionLast="36" xr6:coauthVersionMax="36" xr10:uidLastSave="{00000000-0000-0000-0000-000000000000}"/>
  <bookViews>
    <workbookView xWindow="0" yWindow="0" windowWidth="24000" windowHeight="9225"/>
  </bookViews>
  <sheets>
    <sheet name="correlacion" sheetId="1" r:id="rId1"/>
  </sheets>
  <calcPr calcId="0"/>
</workbook>
</file>

<file path=xl/calcChain.xml><?xml version="1.0" encoding="utf-8"?>
<calcChain xmlns="http://schemas.openxmlformats.org/spreadsheetml/2006/main">
  <c r="B45" i="1" l="1"/>
  <c r="C45" i="1"/>
  <c r="B49" i="1"/>
  <c r="B47" i="1"/>
  <c r="C42" i="1"/>
  <c r="C43" i="1"/>
  <c r="E6" i="1"/>
  <c r="G6" i="1" s="1"/>
  <c r="E8" i="1"/>
  <c r="G8" i="1" s="1"/>
  <c r="D10" i="1"/>
  <c r="D18" i="1"/>
  <c r="H18" i="1" s="1"/>
  <c r="E18" i="1"/>
  <c r="G18" i="1" s="1"/>
  <c r="E20" i="1"/>
  <c r="G20" i="1" s="1"/>
  <c r="E28" i="1"/>
  <c r="G28" i="1" s="1"/>
  <c r="D30" i="1"/>
  <c r="H30" i="1" s="1"/>
  <c r="E30" i="1"/>
  <c r="G30" i="1" s="1"/>
  <c r="E38" i="1"/>
  <c r="G38" i="1" s="1"/>
  <c r="E40" i="1"/>
  <c r="G40" i="1" s="1"/>
  <c r="E2" i="1"/>
  <c r="B43" i="1"/>
  <c r="D2" i="1" s="1"/>
  <c r="B42" i="1"/>
  <c r="E36" i="1" l="1"/>
  <c r="G36" i="1" s="1"/>
  <c r="E34" i="1"/>
  <c r="G34" i="1" s="1"/>
  <c r="D14" i="1"/>
  <c r="D34" i="1"/>
  <c r="E22" i="1"/>
  <c r="G22" i="1" s="1"/>
  <c r="E12" i="1"/>
  <c r="G12" i="1" s="1"/>
  <c r="F2" i="1"/>
  <c r="E32" i="1"/>
  <c r="G32" i="1" s="1"/>
  <c r="D22" i="1"/>
  <c r="E10" i="1"/>
  <c r="G10" i="1" s="1"/>
  <c r="G2" i="1"/>
  <c r="F30" i="1"/>
  <c r="F18" i="1"/>
  <c r="F10" i="1"/>
  <c r="H2" i="1"/>
  <c r="D38" i="1"/>
  <c r="E26" i="1"/>
  <c r="G26" i="1" s="1"/>
  <c r="E16" i="1"/>
  <c r="G16" i="1" s="1"/>
  <c r="D6" i="1"/>
  <c r="D26" i="1"/>
  <c r="E14" i="1"/>
  <c r="G14" i="1" s="1"/>
  <c r="E4" i="1"/>
  <c r="G4" i="1" s="1"/>
  <c r="E24" i="1"/>
  <c r="G24" i="1" s="1"/>
  <c r="E41" i="1"/>
  <c r="G41" i="1" s="1"/>
  <c r="E37" i="1"/>
  <c r="G37" i="1" s="1"/>
  <c r="E33" i="1"/>
  <c r="G33" i="1" s="1"/>
  <c r="E29" i="1"/>
  <c r="G29" i="1" s="1"/>
  <c r="E25" i="1"/>
  <c r="G25" i="1" s="1"/>
  <c r="E21" i="1"/>
  <c r="G21" i="1" s="1"/>
  <c r="E17" i="1"/>
  <c r="G17" i="1" s="1"/>
  <c r="E13" i="1"/>
  <c r="G13" i="1" s="1"/>
  <c r="E9" i="1"/>
  <c r="G9" i="1" s="1"/>
  <c r="E5" i="1"/>
  <c r="G5" i="1" s="1"/>
  <c r="D41" i="1"/>
  <c r="D37" i="1"/>
  <c r="D33" i="1"/>
  <c r="D29" i="1"/>
  <c r="D25" i="1"/>
  <c r="D21" i="1"/>
  <c r="D17" i="1"/>
  <c r="D13" i="1"/>
  <c r="D9" i="1"/>
  <c r="D5" i="1"/>
  <c r="D40" i="1"/>
  <c r="D36" i="1"/>
  <c r="D32" i="1"/>
  <c r="D28" i="1"/>
  <c r="D24" i="1"/>
  <c r="D20" i="1"/>
  <c r="D16" i="1"/>
  <c r="D12" i="1"/>
  <c r="D8" i="1"/>
  <c r="D4" i="1"/>
  <c r="E39" i="1"/>
  <c r="G39" i="1" s="1"/>
  <c r="E35" i="1"/>
  <c r="G35" i="1" s="1"/>
  <c r="E31" i="1"/>
  <c r="G31" i="1" s="1"/>
  <c r="E27" i="1"/>
  <c r="G27" i="1" s="1"/>
  <c r="E23" i="1"/>
  <c r="G23" i="1" s="1"/>
  <c r="E19" i="1"/>
  <c r="G19" i="1" s="1"/>
  <c r="E15" i="1"/>
  <c r="G15" i="1" s="1"/>
  <c r="E11" i="1"/>
  <c r="G11" i="1" s="1"/>
  <c r="E7" i="1"/>
  <c r="G7" i="1" s="1"/>
  <c r="E3" i="1"/>
  <c r="G3" i="1" s="1"/>
  <c r="D39" i="1"/>
  <c r="D35" i="1"/>
  <c r="D31" i="1"/>
  <c r="D27" i="1"/>
  <c r="D23" i="1"/>
  <c r="D19" i="1"/>
  <c r="D15" i="1"/>
  <c r="D11" i="1"/>
  <c r="D7" i="1"/>
  <c r="D3" i="1"/>
  <c r="F40" i="1" l="1"/>
  <c r="H40" i="1"/>
  <c r="H5" i="1"/>
  <c r="F5" i="1"/>
  <c r="H6" i="1"/>
  <c r="F6" i="1"/>
  <c r="H34" i="1"/>
  <c r="F34" i="1"/>
  <c r="F31" i="1"/>
  <c r="H31" i="1"/>
  <c r="F16" i="1"/>
  <c r="H16" i="1"/>
  <c r="F9" i="1"/>
  <c r="H9" i="1"/>
  <c r="H41" i="1"/>
  <c r="F41" i="1"/>
  <c r="G42" i="1"/>
  <c r="C44" i="1" s="1"/>
  <c r="G43" i="1"/>
  <c r="H14" i="1"/>
  <c r="F14" i="1"/>
  <c r="H8" i="1"/>
  <c r="F8" i="1"/>
  <c r="F33" i="1"/>
  <c r="H33" i="1"/>
  <c r="F27" i="1"/>
  <c r="H27" i="1"/>
  <c r="F37" i="1"/>
  <c r="H37" i="1"/>
  <c r="F3" i="1"/>
  <c r="F42" i="1" s="1"/>
  <c r="B44" i="1" s="1"/>
  <c r="D43" i="1"/>
  <c r="H3" i="1"/>
  <c r="H20" i="1"/>
  <c r="F20" i="1"/>
  <c r="H17" i="1"/>
  <c r="F17" i="1"/>
  <c r="E43" i="1"/>
  <c r="H10" i="1"/>
  <c r="F7" i="1"/>
  <c r="H7" i="1"/>
  <c r="H24" i="1"/>
  <c r="F24" i="1"/>
  <c r="H38" i="1"/>
  <c r="F38" i="1"/>
  <c r="H21" i="1"/>
  <c r="F21" i="1"/>
  <c r="F15" i="1"/>
  <c r="H15" i="1"/>
  <c r="F32" i="1"/>
  <c r="H32" i="1"/>
  <c r="H25" i="1"/>
  <c r="F25" i="1"/>
  <c r="D42" i="1"/>
  <c r="F23" i="1"/>
  <c r="H23" i="1"/>
  <c r="H26" i="1"/>
  <c r="F26" i="1"/>
  <c r="H12" i="1"/>
  <c r="F12" i="1"/>
  <c r="F35" i="1"/>
  <c r="H35" i="1"/>
  <c r="H13" i="1"/>
  <c r="F13" i="1"/>
  <c r="H39" i="1"/>
  <c r="F39" i="1"/>
  <c r="H22" i="1"/>
  <c r="F22" i="1"/>
  <c r="F11" i="1"/>
  <c r="F43" i="1" s="1"/>
  <c r="H11" i="1"/>
  <c r="H28" i="1"/>
  <c r="F28" i="1"/>
  <c r="F19" i="1"/>
  <c r="H19" i="1"/>
  <c r="H4" i="1"/>
  <c r="F4" i="1"/>
  <c r="H36" i="1"/>
  <c r="F36" i="1"/>
  <c r="H29" i="1"/>
  <c r="F29" i="1"/>
  <c r="E42" i="1"/>
  <c r="B50" i="1" l="1"/>
  <c r="H42" i="1"/>
  <c r="H43" i="1"/>
</calcChain>
</file>

<file path=xl/sharedStrings.xml><?xml version="1.0" encoding="utf-8"?>
<sst xmlns="http://schemas.openxmlformats.org/spreadsheetml/2006/main" count="98" uniqueCount="95">
  <si>
    <t>Tema</t>
  </si>
  <si>
    <t xml:space="preserve"> n Tema</t>
  </si>
  <si>
    <t xml:space="preserve"> yi</t>
  </si>
  <si>
    <t xml:space="preserve"> (xi-x)^2</t>
  </si>
  <si>
    <t xml:space="preserve"> (yi-y)^2</t>
  </si>
  <si>
    <t xml:space="preserve"> (xi-x)(yi-y)</t>
  </si>
  <si>
    <t>Accounting</t>
  </si>
  <si>
    <t>30.2519.492590596627902</t>
  </si>
  <si>
    <t>Advertising</t>
  </si>
  <si>
    <t>110.254.304219913291716</t>
  </si>
  <si>
    <t>Agriculture</t>
  </si>
  <si>
    <t>132.258.5899572946552</t>
  </si>
  <si>
    <t>Architecture</t>
  </si>
  <si>
    <t>90.250.09026016575835147</t>
  </si>
  <si>
    <t>Arts</t>
  </si>
  <si>
    <t>72.251.6454287944748733</t>
  </si>
  <si>
    <t>Automotive</t>
  </si>
  <si>
    <t>2.253.622377902867944</t>
  </si>
  <si>
    <t>Banking</t>
  </si>
  <si>
    <t>240.250.10477704885376801</t>
  </si>
  <si>
    <t>Biotech</t>
  </si>
  <si>
    <t>156.2512.414342568704612</t>
  </si>
  <si>
    <t>BusinessServices</t>
  </si>
  <si>
    <t>110.252.213594872977808</t>
  </si>
  <si>
    <t>Chemicals</t>
  </si>
  <si>
    <t>272.2517.34147503902674</t>
  </si>
  <si>
    <t>Communications-Media</t>
  </si>
  <si>
    <t>132.250.017344672178762333</t>
  </si>
  <si>
    <t>Construction</t>
  </si>
  <si>
    <t>240.2511.03190796118072</t>
  </si>
  <si>
    <t>Consulting</t>
  </si>
  <si>
    <t>6.254.334834542672809</t>
  </si>
  <si>
    <t>Education</t>
  </si>
  <si>
    <t>210.250.03686833630789246</t>
  </si>
  <si>
    <t>Engineering</t>
  </si>
  <si>
    <t>182.252.035109393281559</t>
  </si>
  <si>
    <t>Environment</t>
  </si>
  <si>
    <t>380.2510.146414417624001</t>
  </si>
  <si>
    <t>Fashion</t>
  </si>
  <si>
    <t>0.2512.540269201280719</t>
  </si>
  <si>
    <t>Government</t>
  </si>
  <si>
    <t>56.250.6651416503068526</t>
  </si>
  <si>
    <t>HumanResources</t>
  </si>
  <si>
    <t>20.250.004520261129051377</t>
  </si>
  <si>
    <t>Internet</t>
  </si>
  <si>
    <t>56.257.1100009679977525</t>
  </si>
  <si>
    <t>InvestmentBanking</t>
  </si>
  <si>
    <t>342.252.5786720485915082</t>
  </si>
  <si>
    <t>Law</t>
  </si>
  <si>
    <t>12.250.039020945640453185</t>
  </si>
  <si>
    <t>LawEnforcement-Security</t>
  </si>
  <si>
    <t>12.250.0530353233597697</t>
  </si>
  <si>
    <t>Manufacturing</t>
  </si>
  <si>
    <t>210.254.94231058295436</t>
  </si>
  <si>
    <t>Maritime</t>
  </si>
  <si>
    <t>306.2516.46680044338928</t>
  </si>
  <si>
    <t>Marketing</t>
  </si>
  <si>
    <t>6.250.6347484531549211</t>
  </si>
  <si>
    <t>Military</t>
  </si>
  <si>
    <t>42.250.13290538612666963</t>
  </si>
  <si>
    <t>Museums-Libraries</t>
  </si>
  <si>
    <t>42.257.932760848703834</t>
  </si>
  <si>
    <t>Non-Profit</t>
  </si>
  <si>
    <t>272.2512.792826324628422</t>
  </si>
  <si>
    <t>Publishing</t>
  </si>
  <si>
    <t>2.259.38631276309544</t>
  </si>
  <si>
    <t>RealEstate</t>
  </si>
  <si>
    <t>182.250.020983519962219838</t>
  </si>
  <si>
    <t>Religion</t>
  </si>
  <si>
    <t>0.251.3066610814944162</t>
  </si>
  <si>
    <t>Science</t>
  </si>
  <si>
    <t>156.252.881058449384021</t>
  </si>
  <si>
    <t>Sports-Recreation</t>
  </si>
  <si>
    <t>90.2517.492089371201015</t>
  </si>
  <si>
    <t>Student</t>
  </si>
  <si>
    <t>380.2572.54019584660344</t>
  </si>
  <si>
    <t>Technology</t>
  </si>
  <si>
    <t>20.250.23185610090949266</t>
  </si>
  <si>
    <t>Telecommunications</t>
  </si>
  <si>
    <t>30.253.331445223947183</t>
  </si>
  <si>
    <t>Tourism</t>
  </si>
  <si>
    <t>342.251.2648402625303397</t>
  </si>
  <si>
    <t>Transportation</t>
  </si>
  <si>
    <t>72.2525.002318316107345</t>
  </si>
  <si>
    <t>indUnk</t>
  </si>
  <si>
    <t>306.252.7273125304085952</t>
  </si>
  <si>
    <t>suma</t>
  </si>
  <si>
    <t>promedio</t>
  </si>
  <si>
    <t>dev std</t>
  </si>
  <si>
    <t>(xi-x)</t>
  </si>
  <si>
    <t>(yi-y)</t>
  </si>
  <si>
    <t>count</t>
  </si>
  <si>
    <t>corr excel</t>
  </si>
  <si>
    <t>corr mia</t>
  </si>
  <si>
    <t>dev 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</si>
</sst>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B50" sqref="B50"/>
    </sheetView>
  </sheetViews>
  <sheetFormatPr defaultRowHeight="15" x14ac:dyDescent="0.25"/>
  <cols>
    <col min="1" max="1" width="17.5703125" customWidth="1"/>
    <col min="8" max="8" width="12.85546875" customWidth="1"/>
    <col min="10" max="10" width="15.7109375" customWidth="1"/>
    <col min="12" max="12" width="1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89</v>
      </c>
      <c r="E1" t="s">
        <v>90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1:12" x14ac:dyDescent="0.25">
      <c r="A2" t="s">
        <v>6</v>
      </c>
      <c r="B2">
        <v>14</v>
      </c>
      <c r="C2">
        <v>30.8301148225469</v>
      </c>
      <c r="D2">
        <f>B2-$B$43</f>
        <v>-5.5</v>
      </c>
      <c r="E2">
        <f>C2-$B$43</f>
        <v>11.3301148225469</v>
      </c>
      <c r="F2">
        <f>D2^2</f>
        <v>30.25</v>
      </c>
      <c r="G2">
        <f>E2^2</f>
        <v>128.37150189209697</v>
      </c>
      <c r="H2">
        <f>D2*E2</f>
        <v>-62.315631524007948</v>
      </c>
      <c r="J2" t="s">
        <v>7</v>
      </c>
      <c r="K2">
        <v>-24.2827277205011</v>
      </c>
    </row>
    <row r="3" spans="1:12" x14ac:dyDescent="0.25">
      <c r="A3" t="s">
        <v>8</v>
      </c>
      <c r="B3">
        <v>30</v>
      </c>
      <c r="C3">
        <v>28.489734816082098</v>
      </c>
      <c r="D3">
        <f t="shared" ref="D3:D41" si="0">B3-$B$43</f>
        <v>10.5</v>
      </c>
      <c r="E3">
        <f t="shared" ref="E3:E41" si="1">C3-$B$43</f>
        <v>8.9897348160820982</v>
      </c>
      <c r="F3">
        <f t="shared" ref="F3:F41" si="2">D3^2</f>
        <v>110.25</v>
      </c>
      <c r="G3">
        <f t="shared" ref="G3:G41" si="3">E3^2</f>
        <v>80.815332063478635</v>
      </c>
      <c r="H3">
        <f t="shared" ref="H3:H41" si="4">D3*E3</f>
        <v>94.392215568862028</v>
      </c>
      <c r="J3" t="s">
        <v>9</v>
      </c>
      <c r="K3">
        <v>21.783944671257501</v>
      </c>
    </row>
    <row r="4" spans="1:12" x14ac:dyDescent="0.25">
      <c r="A4" t="s">
        <v>10</v>
      </c>
      <c r="B4">
        <v>31</v>
      </c>
      <c r="C4">
        <v>23.484210526315699</v>
      </c>
      <c r="D4">
        <f t="shared" si="0"/>
        <v>11.5</v>
      </c>
      <c r="E4">
        <f t="shared" si="1"/>
        <v>3.9842105263156995</v>
      </c>
      <c r="F4">
        <f t="shared" si="2"/>
        <v>132.25</v>
      </c>
      <c r="G4">
        <f t="shared" si="3"/>
        <v>15.873933518004824</v>
      </c>
      <c r="H4">
        <f t="shared" si="4"/>
        <v>45.818421052630541</v>
      </c>
      <c r="J4" t="s">
        <v>11</v>
      </c>
      <c r="K4">
        <v>-33.704923263792601</v>
      </c>
    </row>
    <row r="5" spans="1:12" x14ac:dyDescent="0.25">
      <c r="A5" t="s">
        <v>12</v>
      </c>
      <c r="B5">
        <v>29</v>
      </c>
      <c r="C5">
        <v>26.715506715506699</v>
      </c>
      <c r="D5">
        <f t="shared" si="0"/>
        <v>9.5</v>
      </c>
      <c r="E5">
        <f t="shared" si="1"/>
        <v>7.2155067155066988</v>
      </c>
      <c r="F5">
        <f t="shared" si="2"/>
        <v>90.25</v>
      </c>
      <c r="G5">
        <f t="shared" si="3"/>
        <v>52.06353716152227</v>
      </c>
      <c r="H5">
        <f t="shared" si="4"/>
        <v>68.547313797313635</v>
      </c>
      <c r="J5" t="s">
        <v>13</v>
      </c>
      <c r="K5">
        <v>2.85411631852859</v>
      </c>
    </row>
    <row r="6" spans="1:12" x14ac:dyDescent="0.25">
      <c r="A6" t="s">
        <v>14</v>
      </c>
      <c r="B6">
        <v>11</v>
      </c>
      <c r="C6">
        <v>25.1323307343831</v>
      </c>
      <c r="D6">
        <f t="shared" si="0"/>
        <v>-8.5</v>
      </c>
      <c r="E6">
        <f t="shared" si="1"/>
        <v>5.6323307343830997</v>
      </c>
      <c r="F6">
        <f t="shared" si="2"/>
        <v>72.25</v>
      </c>
      <c r="G6">
        <f t="shared" si="3"/>
        <v>31.723149501476467</v>
      </c>
      <c r="H6">
        <f t="shared" si="4"/>
        <v>-47.874811242256349</v>
      </c>
      <c r="J6" t="s">
        <v>15</v>
      </c>
      <c r="K6">
        <v>10.903312817708599</v>
      </c>
    </row>
    <row r="7" spans="1:12" x14ac:dyDescent="0.25">
      <c r="A7" t="s">
        <v>16</v>
      </c>
      <c r="B7">
        <v>18</v>
      </c>
      <c r="C7">
        <v>28.3183279742765</v>
      </c>
      <c r="D7">
        <f t="shared" si="0"/>
        <v>-1.5</v>
      </c>
      <c r="E7">
        <f t="shared" si="1"/>
        <v>8.8183279742764995</v>
      </c>
      <c r="F7">
        <f t="shared" si="2"/>
        <v>2.25</v>
      </c>
      <c r="G7">
        <f t="shared" si="3"/>
        <v>77.762908261907469</v>
      </c>
      <c r="H7">
        <f t="shared" si="4"/>
        <v>-13.227491961414749</v>
      </c>
      <c r="J7" t="s">
        <v>17</v>
      </c>
      <c r="K7">
        <v>-2.8548818331855399</v>
      </c>
    </row>
    <row r="8" spans="1:12" x14ac:dyDescent="0.25">
      <c r="A8" t="s">
        <v>18</v>
      </c>
      <c r="B8">
        <v>4</v>
      </c>
      <c r="C8">
        <v>26.091380587799399</v>
      </c>
      <c r="D8">
        <f t="shared" si="0"/>
        <v>-15.5</v>
      </c>
      <c r="E8">
        <f t="shared" si="1"/>
        <v>6.5913805877993994</v>
      </c>
      <c r="F8">
        <f t="shared" si="2"/>
        <v>240.25</v>
      </c>
      <c r="G8">
        <f t="shared" si="3"/>
        <v>43.446298053218754</v>
      </c>
      <c r="H8">
        <f t="shared" si="4"/>
        <v>-102.16639911089069</v>
      </c>
      <c r="J8" t="s">
        <v>19</v>
      </c>
      <c r="K8">
        <v>5.0172388808106101</v>
      </c>
    </row>
    <row r="9" spans="1:12" x14ac:dyDescent="0.25">
      <c r="A9" t="s">
        <v>20</v>
      </c>
      <c r="B9">
        <v>32</v>
      </c>
      <c r="C9">
        <v>22.891674127126201</v>
      </c>
      <c r="D9">
        <f t="shared" si="0"/>
        <v>12.5</v>
      </c>
      <c r="E9">
        <f t="shared" si="1"/>
        <v>3.3916741271262012</v>
      </c>
      <c r="F9">
        <f t="shared" si="2"/>
        <v>156.25</v>
      </c>
      <c r="G9">
        <f t="shared" si="3"/>
        <v>11.503453384617279</v>
      </c>
      <c r="H9">
        <f t="shared" si="4"/>
        <v>42.395926589077519</v>
      </c>
      <c r="J9" t="s">
        <v>21</v>
      </c>
      <c r="K9">
        <v>-44.042491146165801</v>
      </c>
    </row>
    <row r="10" spans="1:12" x14ac:dyDescent="0.25">
      <c r="A10" t="s">
        <v>22</v>
      </c>
      <c r="B10">
        <v>9</v>
      </c>
      <c r="C10">
        <v>27.9028888888888</v>
      </c>
      <c r="D10">
        <f t="shared" si="0"/>
        <v>-10.5</v>
      </c>
      <c r="E10">
        <f t="shared" si="1"/>
        <v>8.4028888888887998</v>
      </c>
      <c r="F10">
        <f t="shared" si="2"/>
        <v>110.25</v>
      </c>
      <c r="G10">
        <f t="shared" si="3"/>
        <v>70.608541679010855</v>
      </c>
      <c r="H10">
        <f t="shared" si="4"/>
        <v>-88.230333333332396</v>
      </c>
      <c r="J10" t="s">
        <v>23</v>
      </c>
      <c r="K10">
        <v>-15.6220624357286</v>
      </c>
    </row>
    <row r="11" spans="1:12" x14ac:dyDescent="0.25">
      <c r="A11" t="s">
        <v>24</v>
      </c>
      <c r="B11">
        <v>36</v>
      </c>
      <c r="C11">
        <v>22.250763747454101</v>
      </c>
      <c r="D11">
        <f t="shared" si="0"/>
        <v>16.5</v>
      </c>
      <c r="E11">
        <f t="shared" si="1"/>
        <v>2.7507637474541013</v>
      </c>
      <c r="F11">
        <f t="shared" si="2"/>
        <v>272.25</v>
      </c>
      <c r="G11">
        <f t="shared" si="3"/>
        <v>7.5667011943077309</v>
      </c>
      <c r="H11">
        <f t="shared" si="4"/>
        <v>45.387601832992672</v>
      </c>
      <c r="J11" t="s">
        <v>25</v>
      </c>
      <c r="K11">
        <v>-68.711109577527694</v>
      </c>
    </row>
    <row r="12" spans="1:12" x14ac:dyDescent="0.25">
      <c r="A12" t="s">
        <v>26</v>
      </c>
      <c r="B12">
        <v>8</v>
      </c>
      <c r="C12">
        <v>26.546772591857</v>
      </c>
      <c r="D12">
        <f t="shared" si="0"/>
        <v>-11.5</v>
      </c>
      <c r="E12">
        <f t="shared" si="1"/>
        <v>7.0467725918569997</v>
      </c>
      <c r="F12">
        <f t="shared" si="2"/>
        <v>132.25</v>
      </c>
      <c r="G12">
        <f t="shared" si="3"/>
        <v>49.657003961347016</v>
      </c>
      <c r="H12">
        <f t="shared" si="4"/>
        <v>-81.037884806355493</v>
      </c>
      <c r="J12" t="s">
        <v>27</v>
      </c>
      <c r="K12">
        <v>-1.51454048993129</v>
      </c>
    </row>
    <row r="13" spans="1:12" x14ac:dyDescent="0.25">
      <c r="A13" t="s">
        <v>28</v>
      </c>
      <c r="B13">
        <v>35</v>
      </c>
      <c r="C13">
        <v>29.736505032021899</v>
      </c>
      <c r="D13">
        <f t="shared" si="0"/>
        <v>15.5</v>
      </c>
      <c r="E13">
        <f t="shared" si="1"/>
        <v>10.236505032021899</v>
      </c>
      <c r="F13">
        <f t="shared" si="2"/>
        <v>240.25</v>
      </c>
      <c r="G13">
        <f t="shared" si="3"/>
        <v>104.78603527060966</v>
      </c>
      <c r="H13">
        <f t="shared" si="4"/>
        <v>158.66582799633943</v>
      </c>
      <c r="J13" t="s">
        <v>29</v>
      </c>
      <c r="K13">
        <v>51.482190004638099</v>
      </c>
    </row>
    <row r="14" spans="1:12" x14ac:dyDescent="0.25">
      <c r="A14" t="s">
        <v>30</v>
      </c>
      <c r="B14">
        <v>17</v>
      </c>
      <c r="C14">
        <v>28.497099965881901</v>
      </c>
      <c r="D14">
        <f t="shared" si="0"/>
        <v>-2.5</v>
      </c>
      <c r="E14">
        <f t="shared" si="1"/>
        <v>8.9970999658819011</v>
      </c>
      <c r="F14">
        <f t="shared" si="2"/>
        <v>6.25</v>
      </c>
      <c r="G14">
        <f t="shared" si="3"/>
        <v>80.947807796072112</v>
      </c>
      <c r="H14">
        <f t="shared" si="4"/>
        <v>-22.492749914704753</v>
      </c>
      <c r="J14" t="s">
        <v>31</v>
      </c>
      <c r="K14">
        <v>-5.20506636765613</v>
      </c>
    </row>
    <row r="15" spans="1:12" x14ac:dyDescent="0.25">
      <c r="A15" t="s">
        <v>32</v>
      </c>
      <c r="B15">
        <v>5</v>
      </c>
      <c r="C15">
        <v>26.223062126683001</v>
      </c>
      <c r="D15">
        <f t="shared" si="0"/>
        <v>-14.5</v>
      </c>
      <c r="E15">
        <f t="shared" si="1"/>
        <v>6.7230621266830006</v>
      </c>
      <c r="F15">
        <f t="shared" si="2"/>
        <v>210.25</v>
      </c>
      <c r="G15">
        <f t="shared" si="3"/>
        <v>45.199564359239353</v>
      </c>
      <c r="H15">
        <f t="shared" si="4"/>
        <v>-97.484400836903504</v>
      </c>
      <c r="J15" t="s">
        <v>33</v>
      </c>
      <c r="K15">
        <v>2.7841637359778901</v>
      </c>
    </row>
    <row r="16" spans="1:12" x14ac:dyDescent="0.25">
      <c r="A16" t="s">
        <v>34</v>
      </c>
      <c r="B16">
        <v>6</v>
      </c>
      <c r="C16">
        <v>24.988500815240702</v>
      </c>
      <c r="D16">
        <f t="shared" si="0"/>
        <v>-13.5</v>
      </c>
      <c r="E16">
        <f t="shared" si="1"/>
        <v>5.4885008152407018</v>
      </c>
      <c r="F16">
        <f t="shared" si="2"/>
        <v>182.25</v>
      </c>
      <c r="G16">
        <f t="shared" si="3"/>
        <v>30.123641198897847</v>
      </c>
      <c r="H16">
        <f t="shared" si="4"/>
        <v>-74.094761005749476</v>
      </c>
      <c r="J16" t="s">
        <v>35</v>
      </c>
      <c r="K16">
        <v>19.2587301483136</v>
      </c>
    </row>
    <row r="17" spans="1:11" x14ac:dyDescent="0.25">
      <c r="A17" t="s">
        <v>36</v>
      </c>
      <c r="B17">
        <v>39</v>
      </c>
      <c r="C17">
        <v>23.229729729729701</v>
      </c>
      <c r="D17">
        <f t="shared" si="0"/>
        <v>19.5</v>
      </c>
      <c r="E17">
        <f t="shared" si="1"/>
        <v>3.7297297297297014</v>
      </c>
      <c r="F17">
        <f t="shared" si="2"/>
        <v>380.25</v>
      </c>
      <c r="G17">
        <f t="shared" si="3"/>
        <v>13.910883856829592</v>
      </c>
      <c r="H17">
        <f t="shared" si="4"/>
        <v>72.729729729729172</v>
      </c>
      <c r="J17" t="s">
        <v>37</v>
      </c>
      <c r="K17">
        <v>-62.1142019372504</v>
      </c>
    </row>
    <row r="18" spans="1:11" x14ac:dyDescent="0.25">
      <c r="A18" t="s">
        <v>38</v>
      </c>
      <c r="B18">
        <v>20</v>
      </c>
      <c r="C18">
        <v>29.9562976705833</v>
      </c>
      <c r="D18">
        <f t="shared" si="0"/>
        <v>0.5</v>
      </c>
      <c r="E18">
        <f t="shared" si="1"/>
        <v>10.4562976705833</v>
      </c>
      <c r="F18">
        <f t="shared" si="2"/>
        <v>0.25</v>
      </c>
      <c r="G18">
        <f t="shared" si="3"/>
        <v>109.33416097584575</v>
      </c>
      <c r="H18">
        <f t="shared" si="4"/>
        <v>5.2281488352916501</v>
      </c>
      <c r="J18" t="s">
        <v>39</v>
      </c>
      <c r="K18">
        <v>1.7706121258819401</v>
      </c>
    </row>
    <row r="19" spans="1:11" x14ac:dyDescent="0.25">
      <c r="A19" t="s">
        <v>40</v>
      </c>
      <c r="B19">
        <v>27</v>
      </c>
      <c r="C19">
        <v>27.230635587085501</v>
      </c>
      <c r="D19">
        <f t="shared" si="0"/>
        <v>7.5</v>
      </c>
      <c r="E19">
        <f t="shared" si="1"/>
        <v>7.7306355870855015</v>
      </c>
      <c r="F19">
        <f t="shared" si="2"/>
        <v>56.25</v>
      </c>
      <c r="G19">
        <f t="shared" si="3"/>
        <v>59.762726580312794</v>
      </c>
      <c r="H19">
        <f t="shared" si="4"/>
        <v>57.979766903141261</v>
      </c>
      <c r="J19" t="s">
        <v>41</v>
      </c>
      <c r="K19">
        <v>6.1167162619955198</v>
      </c>
    </row>
    <row r="20" spans="1:11" x14ac:dyDescent="0.25">
      <c r="A20" t="s">
        <v>42</v>
      </c>
      <c r="B20">
        <v>24</v>
      </c>
      <c r="C20">
        <v>26.347840531561399</v>
      </c>
      <c r="D20">
        <f t="shared" si="0"/>
        <v>4.5</v>
      </c>
      <c r="E20">
        <f t="shared" si="1"/>
        <v>6.847840531561399</v>
      </c>
      <c r="F20">
        <f t="shared" si="2"/>
        <v>20.25</v>
      </c>
      <c r="G20">
        <f t="shared" si="3"/>
        <v>46.892919945695105</v>
      </c>
      <c r="H20">
        <f t="shared" si="4"/>
        <v>30.815282392026297</v>
      </c>
      <c r="J20" t="s">
        <v>43</v>
      </c>
      <c r="K20">
        <v>-0.30254799266114801</v>
      </c>
    </row>
    <row r="21" spans="1:11" x14ac:dyDescent="0.25">
      <c r="A21" t="s">
        <v>44</v>
      </c>
      <c r="B21">
        <v>12</v>
      </c>
      <c r="C21">
        <v>29.081531925527901</v>
      </c>
      <c r="D21">
        <f t="shared" si="0"/>
        <v>-7.5</v>
      </c>
      <c r="E21">
        <f t="shared" si="1"/>
        <v>9.5815319255279014</v>
      </c>
      <c r="F21">
        <f t="shared" si="2"/>
        <v>56.25</v>
      </c>
      <c r="G21">
        <f t="shared" si="3"/>
        <v>91.805754039910411</v>
      </c>
      <c r="H21">
        <f t="shared" si="4"/>
        <v>-71.861489441459256</v>
      </c>
      <c r="J21" t="s">
        <v>45</v>
      </c>
      <c r="K21">
        <v>-19.998438800313199</v>
      </c>
    </row>
    <row r="22" spans="1:11" x14ac:dyDescent="0.25">
      <c r="A22" t="s">
        <v>46</v>
      </c>
      <c r="B22">
        <v>1</v>
      </c>
      <c r="C22">
        <v>28.020897832817301</v>
      </c>
      <c r="D22">
        <f t="shared" si="0"/>
        <v>-18.5</v>
      </c>
      <c r="E22">
        <f t="shared" si="1"/>
        <v>8.5208978328173011</v>
      </c>
      <c r="F22">
        <f t="shared" si="2"/>
        <v>342.25</v>
      </c>
      <c r="G22">
        <f t="shared" si="3"/>
        <v>72.605699877310585</v>
      </c>
      <c r="H22">
        <f t="shared" si="4"/>
        <v>-157.63660990712006</v>
      </c>
      <c r="J22" t="s">
        <v>47</v>
      </c>
      <c r="K22">
        <v>-29.707751658959999</v>
      </c>
    </row>
    <row r="23" spans="1:11" x14ac:dyDescent="0.25">
      <c r="A23" t="s">
        <v>48</v>
      </c>
      <c r="B23">
        <v>16</v>
      </c>
      <c r="C23">
        <v>26.612610619468999</v>
      </c>
      <c r="D23">
        <f t="shared" si="0"/>
        <v>-3.5</v>
      </c>
      <c r="E23">
        <f t="shared" si="1"/>
        <v>7.1126106194689989</v>
      </c>
      <c r="F23">
        <f t="shared" si="2"/>
        <v>12.25</v>
      </c>
      <c r="G23">
        <f t="shared" si="3"/>
        <v>50.589229824183178</v>
      </c>
      <c r="H23">
        <f t="shared" si="4"/>
        <v>-24.894137168141498</v>
      </c>
      <c r="J23" t="s">
        <v>49</v>
      </c>
      <c r="K23">
        <v>-0.69138020227335895</v>
      </c>
    </row>
    <row r="24" spans="1:11" x14ac:dyDescent="0.25">
      <c r="A24" t="s">
        <v>50</v>
      </c>
      <c r="B24">
        <v>23</v>
      </c>
      <c r="C24">
        <v>26.645367412140502</v>
      </c>
      <c r="D24">
        <f t="shared" si="0"/>
        <v>3.5</v>
      </c>
      <c r="E24">
        <f t="shared" si="1"/>
        <v>7.1453674121405015</v>
      </c>
      <c r="F24">
        <f t="shared" si="2"/>
        <v>12.25</v>
      </c>
      <c r="G24">
        <f t="shared" si="3"/>
        <v>51.056275454479447</v>
      </c>
      <c r="H24">
        <f t="shared" si="4"/>
        <v>25.008785942491755</v>
      </c>
      <c r="J24" t="s">
        <v>51</v>
      </c>
      <c r="K24">
        <v>0.80602897662378004</v>
      </c>
    </row>
    <row r="25" spans="1:11" x14ac:dyDescent="0.25">
      <c r="A25" t="s">
        <v>52</v>
      </c>
      <c r="B25">
        <v>34</v>
      </c>
      <c r="C25">
        <v>28.638204225352101</v>
      </c>
      <c r="D25">
        <f t="shared" si="0"/>
        <v>14.5</v>
      </c>
      <c r="E25">
        <f t="shared" si="1"/>
        <v>9.1382042253521014</v>
      </c>
      <c r="F25">
        <f t="shared" si="2"/>
        <v>210.25</v>
      </c>
      <c r="G25">
        <f t="shared" si="3"/>
        <v>83.506776464243003</v>
      </c>
      <c r="H25">
        <f t="shared" si="4"/>
        <v>132.50396126760546</v>
      </c>
      <c r="J25" t="s">
        <v>53</v>
      </c>
      <c r="K25">
        <v>32.235396694722901</v>
      </c>
    </row>
    <row r="26" spans="1:11" x14ac:dyDescent="0.25">
      <c r="A26" t="s">
        <v>54</v>
      </c>
      <c r="B26">
        <v>37</v>
      </c>
      <c r="C26">
        <v>22.357142857142801</v>
      </c>
      <c r="D26">
        <f t="shared" si="0"/>
        <v>17.5</v>
      </c>
      <c r="E26">
        <f t="shared" si="1"/>
        <v>2.8571428571428008</v>
      </c>
      <c r="F26">
        <f t="shared" si="2"/>
        <v>306.25</v>
      </c>
      <c r="G26">
        <f t="shared" si="3"/>
        <v>8.1632653061221276</v>
      </c>
      <c r="H26">
        <f t="shared" si="4"/>
        <v>49.999999999999012</v>
      </c>
      <c r="J26" t="s">
        <v>55</v>
      </c>
      <c r="K26">
        <v>-71.013784829341105</v>
      </c>
    </row>
    <row r="27" spans="1:11" x14ac:dyDescent="0.25">
      <c r="A27" t="s">
        <v>56</v>
      </c>
      <c r="B27">
        <v>22</v>
      </c>
      <c r="C27">
        <v>27.211784441182601</v>
      </c>
      <c r="D27">
        <f t="shared" si="0"/>
        <v>2.5</v>
      </c>
      <c r="E27">
        <f t="shared" si="1"/>
        <v>7.7117844411826013</v>
      </c>
      <c r="F27">
        <f t="shared" si="2"/>
        <v>6.25</v>
      </c>
      <c r="G27">
        <f t="shared" si="3"/>
        <v>59.47161926726605</v>
      </c>
      <c r="H27">
        <f t="shared" si="4"/>
        <v>19.279461102956503</v>
      </c>
      <c r="J27" t="s">
        <v>57</v>
      </c>
      <c r="K27">
        <v>1.9917775559078501</v>
      </c>
    </row>
    <row r="28" spans="1:11" x14ac:dyDescent="0.25">
      <c r="A28" t="s">
        <v>58</v>
      </c>
      <c r="B28">
        <v>26</v>
      </c>
      <c r="C28">
        <v>26.050511508951399</v>
      </c>
      <c r="D28">
        <f t="shared" si="0"/>
        <v>6.5</v>
      </c>
      <c r="E28">
        <f t="shared" si="1"/>
        <v>6.5505115089513986</v>
      </c>
      <c r="F28">
        <f t="shared" si="2"/>
        <v>42.25</v>
      </c>
      <c r="G28">
        <f t="shared" si="3"/>
        <v>42.909201028904725</v>
      </c>
      <c r="H28">
        <f t="shared" si="4"/>
        <v>42.578324808184092</v>
      </c>
      <c r="J28" t="s">
        <v>59</v>
      </c>
      <c r="K28">
        <v>-2.3696524141425801</v>
      </c>
    </row>
    <row r="29" spans="1:11" x14ac:dyDescent="0.25">
      <c r="A29" t="s">
        <v>60</v>
      </c>
      <c r="B29">
        <v>13</v>
      </c>
      <c r="C29">
        <v>29.231589147286801</v>
      </c>
      <c r="D29">
        <f t="shared" si="0"/>
        <v>-6.5</v>
      </c>
      <c r="E29">
        <f t="shared" si="1"/>
        <v>9.731589147286801</v>
      </c>
      <c r="F29">
        <f t="shared" si="2"/>
        <v>42.25</v>
      </c>
      <c r="G29">
        <f t="shared" si="3"/>
        <v>94.703827331590247</v>
      </c>
      <c r="H29">
        <f t="shared" si="4"/>
        <v>-63.255329457364205</v>
      </c>
      <c r="J29" t="s">
        <v>61</v>
      </c>
      <c r="K29">
        <v>-18.307352235037602</v>
      </c>
    </row>
    <row r="30" spans="1:11" x14ac:dyDescent="0.25">
      <c r="A30" t="s">
        <v>62</v>
      </c>
      <c r="B30">
        <v>3</v>
      </c>
      <c r="C30">
        <v>22.8383673469387</v>
      </c>
      <c r="D30">
        <f t="shared" si="0"/>
        <v>-16.5</v>
      </c>
      <c r="E30">
        <f t="shared" si="1"/>
        <v>3.3383673469386999</v>
      </c>
      <c r="F30">
        <f t="shared" si="2"/>
        <v>272.25</v>
      </c>
      <c r="G30">
        <f t="shared" si="3"/>
        <v>11.144696543106534</v>
      </c>
      <c r="H30">
        <f t="shared" si="4"/>
        <v>-55.083061224488546</v>
      </c>
      <c r="J30" t="s">
        <v>63</v>
      </c>
      <c r="K30">
        <v>59.015650186031898</v>
      </c>
    </row>
    <row r="31" spans="1:11" x14ac:dyDescent="0.25">
      <c r="A31" t="s">
        <v>64</v>
      </c>
      <c r="B31">
        <v>21</v>
      </c>
      <c r="C31">
        <v>29.4787824068102</v>
      </c>
      <c r="D31">
        <f t="shared" si="0"/>
        <v>1.5</v>
      </c>
      <c r="E31">
        <f t="shared" si="1"/>
        <v>9.9787824068102005</v>
      </c>
      <c r="F31">
        <f t="shared" si="2"/>
        <v>2.25</v>
      </c>
      <c r="G31">
        <f t="shared" si="3"/>
        <v>99.576098322464773</v>
      </c>
      <c r="H31">
        <f t="shared" si="4"/>
        <v>14.968173610215301</v>
      </c>
      <c r="J31" t="s">
        <v>65</v>
      </c>
      <c r="K31">
        <v>4.5955634819861499</v>
      </c>
    </row>
    <row r="32" spans="1:11" x14ac:dyDescent="0.25">
      <c r="A32" t="s">
        <v>66</v>
      </c>
      <c r="B32">
        <v>33</v>
      </c>
      <c r="C32">
        <v>26.559930313588801</v>
      </c>
      <c r="D32">
        <f t="shared" si="0"/>
        <v>13.5</v>
      </c>
      <c r="E32">
        <f t="shared" si="1"/>
        <v>7.0599303135888007</v>
      </c>
      <c r="F32">
        <f t="shared" si="2"/>
        <v>182.25</v>
      </c>
      <c r="G32">
        <f t="shared" si="3"/>
        <v>49.842616032730064</v>
      </c>
      <c r="H32">
        <f t="shared" si="4"/>
        <v>95.309059233448806</v>
      </c>
      <c r="J32" t="s">
        <v>67</v>
      </c>
      <c r="K32">
        <v>1.95556807938628</v>
      </c>
    </row>
    <row r="33" spans="1:11" x14ac:dyDescent="0.25">
      <c r="A33" t="s">
        <v>68</v>
      </c>
      <c r="B33">
        <v>19</v>
      </c>
      <c r="C33">
        <v>27.558166189111699</v>
      </c>
      <c r="D33">
        <f t="shared" si="0"/>
        <v>-0.5</v>
      </c>
      <c r="E33">
        <f t="shared" si="1"/>
        <v>8.0581661891116987</v>
      </c>
      <c r="F33">
        <f t="shared" si="2"/>
        <v>0.25</v>
      </c>
      <c r="G33">
        <f t="shared" si="3"/>
        <v>64.934042331342951</v>
      </c>
      <c r="H33">
        <f t="shared" si="4"/>
        <v>-4.0290830945558493</v>
      </c>
      <c r="J33" t="s">
        <v>69</v>
      </c>
      <c r="K33">
        <v>-0.57154638514612599</v>
      </c>
    </row>
    <row r="34" spans="1:11" x14ac:dyDescent="0.25">
      <c r="A34" t="s">
        <v>70</v>
      </c>
      <c r="B34">
        <v>7</v>
      </c>
      <c r="C34">
        <v>24.7177053239785</v>
      </c>
      <c r="D34">
        <f t="shared" si="0"/>
        <v>-12.5</v>
      </c>
      <c r="E34">
        <f t="shared" si="1"/>
        <v>5.2177053239784996</v>
      </c>
      <c r="F34">
        <f t="shared" si="2"/>
        <v>156.25</v>
      </c>
      <c r="G34">
        <f t="shared" si="3"/>
        <v>27.224448847873578</v>
      </c>
      <c r="H34">
        <f t="shared" si="4"/>
        <v>-65.221316549731242</v>
      </c>
      <c r="J34" t="s">
        <v>71</v>
      </c>
      <c r="K34">
        <v>21.2171011855119</v>
      </c>
    </row>
    <row r="35" spans="1:11" x14ac:dyDescent="0.25">
      <c r="A35" t="s">
        <v>72</v>
      </c>
      <c r="B35">
        <v>10</v>
      </c>
      <c r="C35">
        <v>22.232718894009199</v>
      </c>
      <c r="D35">
        <f t="shared" si="0"/>
        <v>-9.5</v>
      </c>
      <c r="E35">
        <f t="shared" si="1"/>
        <v>2.7327188940091993</v>
      </c>
      <c r="F35">
        <f t="shared" si="2"/>
        <v>90.25</v>
      </c>
      <c r="G35">
        <f t="shared" si="3"/>
        <v>7.4677525536748615</v>
      </c>
      <c r="H35">
        <f t="shared" si="4"/>
        <v>-25.960829493087395</v>
      </c>
      <c r="J35" t="s">
        <v>73</v>
      </c>
      <c r="K35">
        <v>39.7323679856976</v>
      </c>
    </row>
    <row r="36" spans="1:11" x14ac:dyDescent="0.25">
      <c r="A36" t="s">
        <v>74</v>
      </c>
      <c r="B36">
        <v>0</v>
      </c>
      <c r="C36">
        <v>17.898020181542901</v>
      </c>
      <c r="D36">
        <f t="shared" si="0"/>
        <v>-19.5</v>
      </c>
      <c r="E36">
        <f t="shared" si="1"/>
        <v>-1.6019798184570995</v>
      </c>
      <c r="F36">
        <f t="shared" si="2"/>
        <v>380.25</v>
      </c>
      <c r="G36">
        <f t="shared" si="3"/>
        <v>2.5663393387438416</v>
      </c>
      <c r="H36">
        <f t="shared" si="4"/>
        <v>31.238606459913441</v>
      </c>
      <c r="J36" t="s">
        <v>75</v>
      </c>
      <c r="K36">
        <v>166.08253812689301</v>
      </c>
    </row>
    <row r="37" spans="1:11" x14ac:dyDescent="0.25">
      <c r="A37" t="s">
        <v>76</v>
      </c>
      <c r="B37">
        <v>15</v>
      </c>
      <c r="C37">
        <v>26.896587801688199</v>
      </c>
      <c r="D37">
        <f t="shared" si="0"/>
        <v>-4.5</v>
      </c>
      <c r="E37">
        <f t="shared" si="1"/>
        <v>7.3965878016881987</v>
      </c>
      <c r="F37">
        <f t="shared" si="2"/>
        <v>20.25</v>
      </c>
      <c r="G37">
        <f t="shared" si="3"/>
        <v>54.709511108082658</v>
      </c>
      <c r="H37">
        <f t="shared" si="4"/>
        <v>-33.284645107596894</v>
      </c>
      <c r="J37" t="s">
        <v>77</v>
      </c>
      <c r="K37">
        <v>-2.1668147229094599</v>
      </c>
    </row>
    <row r="38" spans="1:11" x14ac:dyDescent="0.25">
      <c r="A38" t="s">
        <v>78</v>
      </c>
      <c r="B38">
        <v>25</v>
      </c>
      <c r="C38">
        <v>28.240298123875601</v>
      </c>
      <c r="D38">
        <f t="shared" si="0"/>
        <v>5.5</v>
      </c>
      <c r="E38">
        <f t="shared" si="1"/>
        <v>8.7402981238756006</v>
      </c>
      <c r="F38">
        <f t="shared" si="2"/>
        <v>30.25</v>
      </c>
      <c r="G38">
        <f t="shared" si="3"/>
        <v>76.39281129422335</v>
      </c>
      <c r="H38">
        <f t="shared" si="4"/>
        <v>48.071639681315801</v>
      </c>
      <c r="J38" t="s">
        <v>79</v>
      </c>
      <c r="K38">
        <v>10.0387358778086</v>
      </c>
    </row>
    <row r="39" spans="1:11" x14ac:dyDescent="0.25">
      <c r="A39" t="s">
        <v>80</v>
      </c>
      <c r="B39">
        <v>38</v>
      </c>
      <c r="C39">
        <v>25.2904222451081</v>
      </c>
      <c r="D39">
        <f t="shared" si="0"/>
        <v>18.5</v>
      </c>
      <c r="E39">
        <f t="shared" si="1"/>
        <v>5.7904222451081004</v>
      </c>
      <c r="F39">
        <f t="shared" si="2"/>
        <v>342.25</v>
      </c>
      <c r="G39">
        <f t="shared" si="3"/>
        <v>33.528989776642732</v>
      </c>
      <c r="H39">
        <f t="shared" si="4"/>
        <v>107.12281153449986</v>
      </c>
      <c r="J39" t="s">
        <v>81</v>
      </c>
      <c r="K39">
        <v>-20.806046713660098</v>
      </c>
    </row>
    <row r="40" spans="1:11" x14ac:dyDescent="0.25">
      <c r="A40" t="s">
        <v>82</v>
      </c>
      <c r="B40">
        <v>28</v>
      </c>
      <c r="C40">
        <v>31.415305245055801</v>
      </c>
      <c r="D40">
        <f t="shared" si="0"/>
        <v>8.5</v>
      </c>
      <c r="E40">
        <f t="shared" si="1"/>
        <v>11.915305245055801</v>
      </c>
      <c r="F40">
        <f t="shared" si="2"/>
        <v>72.25</v>
      </c>
      <c r="G40">
        <f t="shared" si="3"/>
        <v>141.97449908285429</v>
      </c>
      <c r="H40">
        <f t="shared" si="4"/>
        <v>101.28009458297431</v>
      </c>
      <c r="J40" t="s">
        <v>83</v>
      </c>
      <c r="K40">
        <v>42.501970523009298</v>
      </c>
    </row>
    <row r="41" spans="1:11" x14ac:dyDescent="0.25">
      <c r="A41" t="s">
        <v>84</v>
      </c>
      <c r="B41">
        <v>2</v>
      </c>
      <c r="C41">
        <v>24.763615720175999</v>
      </c>
      <c r="D41">
        <f t="shared" si="0"/>
        <v>-17.5</v>
      </c>
      <c r="E41">
        <f t="shared" si="1"/>
        <v>5.2636157201759985</v>
      </c>
      <c r="F41">
        <f t="shared" si="2"/>
        <v>306.25</v>
      </c>
      <c r="G41">
        <f t="shared" si="3"/>
        <v>27.705650449683898</v>
      </c>
      <c r="H41">
        <f t="shared" si="4"/>
        <v>-92.113275103079971</v>
      </c>
      <c r="J41" t="s">
        <v>85</v>
      </c>
      <c r="K41">
        <v>28.900509726259699</v>
      </c>
    </row>
    <row r="42" spans="1:11" x14ac:dyDescent="0.25">
      <c r="A42" t="s">
        <v>86</v>
      </c>
      <c r="B42">
        <f>SUM(B2:B41)</f>
        <v>780</v>
      </c>
      <c r="C42">
        <f t="shared" ref="C42:H42" si="5">SUM(C2:C41)</f>
        <v>1056.6029367527779</v>
      </c>
      <c r="D42">
        <f>SUM(D2:D41)</f>
        <v>0</v>
      </c>
      <c r="E42">
        <f t="shared" si="5"/>
        <v>276.60293675277796</v>
      </c>
      <c r="F42">
        <f t="shared" si="5"/>
        <v>5330</v>
      </c>
      <c r="G42">
        <f t="shared" si="5"/>
        <v>2212.229204929924</v>
      </c>
      <c r="H42">
        <f t="shared" si="5"/>
        <v>107.05691263876825</v>
      </c>
    </row>
    <row r="43" spans="1:11" x14ac:dyDescent="0.25">
      <c r="A43" t="s">
        <v>87</v>
      </c>
      <c r="B43">
        <f>AVERAGE(B2:B41)</f>
        <v>19.5</v>
      </c>
      <c r="C43">
        <f t="shared" ref="C43:H43" si="6">AVERAGE(C2:C41)</f>
        <v>26.415073418819446</v>
      </c>
      <c r="D43">
        <f t="shared" si="6"/>
        <v>0</v>
      </c>
      <c r="E43">
        <f t="shared" si="6"/>
        <v>6.9150734188194489</v>
      </c>
      <c r="F43">
        <f t="shared" si="6"/>
        <v>133.25</v>
      </c>
      <c r="G43">
        <f t="shared" si="6"/>
        <v>55.305730123248097</v>
      </c>
      <c r="H43">
        <f t="shared" si="6"/>
        <v>2.6764228159692065</v>
      </c>
    </row>
    <row r="44" spans="1:11" x14ac:dyDescent="0.25">
      <c r="A44" t="s">
        <v>88</v>
      </c>
      <c r="B44">
        <f>SQRT(F42/($B$47-1))</f>
        <v>11.69045194450012</v>
      </c>
      <c r="C44">
        <f>SQRT(G42/($B$47-1))</f>
        <v>7.531522141468745</v>
      </c>
    </row>
    <row r="45" spans="1:11" x14ac:dyDescent="0.25">
      <c r="A45" t="s">
        <v>94</v>
      </c>
      <c r="B45">
        <f>_xlfn.STDEV.S(B2:B41)</f>
        <v>11.69045194450012</v>
      </c>
      <c r="C45">
        <f>_xlfn.STDEV.S(C2:C41)</f>
        <v>2.771186867008808</v>
      </c>
    </row>
    <row r="47" spans="1:11" x14ac:dyDescent="0.25">
      <c r="A47" t="s">
        <v>91</v>
      </c>
      <c r="B47">
        <f>COUNT(B2:B41)</f>
        <v>40</v>
      </c>
    </row>
    <row r="49" spans="1:2" x14ac:dyDescent="0.25">
      <c r="A49" t="s">
        <v>92</v>
      </c>
      <c r="B49">
        <f>CORREL(B2:B41,C2:C41)</f>
        <v>8.473308030736959E-2</v>
      </c>
    </row>
    <row r="50" spans="1:2" x14ac:dyDescent="0.25">
      <c r="A50" t="s">
        <v>93</v>
      </c>
      <c r="B50">
        <f>H42/((B47-1)*B44*C44)</f>
        <v>3.1177123951625221E-2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 Ruiz</cp:lastModifiedBy>
  <dcterms:created xsi:type="dcterms:W3CDTF">2019-02-11T07:16:42Z</dcterms:created>
  <dcterms:modified xsi:type="dcterms:W3CDTF">2019-02-11T08:40:18Z</dcterms:modified>
</cp:coreProperties>
</file>