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eaeduco-my.sharepoint.com/personal/juan_espana_udea_edu_co/Documents/001_Docencia/Trabajos-grado/2024-08-09-Ivan/"/>
    </mc:Choice>
  </mc:AlternateContent>
  <xr:revisionPtr revIDLastSave="56865" documentId="8_{7982362E-F495-4AC2-B139-628754A011A0}" xr6:coauthVersionLast="47" xr6:coauthVersionMax="47" xr10:uidLastSave="{60DDD46D-1AB5-456F-96F9-2575FB59273C}"/>
  <bookViews>
    <workbookView xWindow="-20610" yWindow="-120" windowWidth="20730" windowHeight="11040" xr2:uid="{9190A782-109A-4E43-A899-3A4B83188105}"/>
  </bookViews>
  <sheets>
    <sheet name="Hoja1" sheetId="1" r:id="rId1"/>
  </sheets>
  <definedNames>
    <definedName name="solver_adj" localSheetId="0" hidden="1">Hoja1!$D$6:$D$51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Hoja1!$D$6:$D$51</definedName>
    <definedName name="solver_lhs2" localSheetId="0" hidden="1">Hoja1!$D$6:$D$51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Hoja1!$N$53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500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J41" i="1"/>
  <c r="L41" i="1"/>
  <c r="J42" i="1"/>
  <c r="L42" i="1"/>
  <c r="J43" i="1"/>
  <c r="L43" i="1"/>
  <c r="J44" i="1"/>
  <c r="L44" i="1"/>
  <c r="L45" i="1"/>
  <c r="L46" i="1"/>
  <c r="L47" i="1"/>
  <c r="L48" i="1"/>
  <c r="L49" i="1"/>
  <c r="L50" i="1"/>
  <c r="L51" i="1"/>
  <c r="M1" i="1"/>
  <c r="L28" i="1" s="1"/>
  <c r="E8" i="1"/>
  <c r="I9" i="1"/>
  <c r="G10" i="1"/>
  <c r="F10" i="1"/>
  <c r="E6" i="1"/>
  <c r="G6" i="1"/>
  <c r="F6" i="1" s="1"/>
  <c r="H6" i="1" s="1"/>
  <c r="I6" i="1"/>
  <c r="L12" i="1"/>
  <c r="L20" i="1"/>
  <c r="J6" i="1"/>
  <c r="J7" i="1" s="1"/>
  <c r="I5" i="1"/>
  <c r="J45" i="1" l="1"/>
  <c r="L13" i="1"/>
  <c r="L36" i="1"/>
  <c r="L18" i="1"/>
  <c r="L33" i="1"/>
  <c r="L25" i="1"/>
  <c r="L17" i="1"/>
  <c r="L9" i="1"/>
  <c r="L40" i="1"/>
  <c r="L32" i="1"/>
  <c r="L24" i="1"/>
  <c r="L16" i="1"/>
  <c r="L8" i="1"/>
  <c r="M6" i="1"/>
  <c r="L27" i="1"/>
  <c r="L10" i="1"/>
  <c r="L39" i="1"/>
  <c r="L31" i="1"/>
  <c r="L23" i="1"/>
  <c r="L15" i="1"/>
  <c r="L6" i="1"/>
  <c r="L19" i="1"/>
  <c r="L34" i="1"/>
  <c r="L30" i="1"/>
  <c r="L14" i="1"/>
  <c r="L7" i="1"/>
  <c r="L35" i="1"/>
  <c r="L11" i="1"/>
  <c r="L26" i="1"/>
  <c r="L38" i="1"/>
  <c r="L22" i="1"/>
  <c r="J8" i="1"/>
  <c r="L37" i="1"/>
  <c r="L29" i="1"/>
  <c r="L21" i="1"/>
  <c r="I7" i="1"/>
  <c r="G7" i="1"/>
  <c r="F7" i="1" s="1"/>
  <c r="K6" i="1"/>
  <c r="J46" i="1" l="1"/>
  <c r="L3" i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N6" i="1"/>
  <c r="O6" i="1" l="1"/>
  <c r="J47" i="1"/>
  <c r="G8" i="1"/>
  <c r="F8" i="1" s="1"/>
  <c r="H7" i="1"/>
  <c r="E7" i="1" s="1"/>
  <c r="I8" i="1" s="1"/>
  <c r="J48" i="1" l="1"/>
  <c r="K7" i="1"/>
  <c r="M7" i="1" s="1"/>
  <c r="J49" i="1" l="1"/>
  <c r="N7" i="1"/>
  <c r="H8" i="1"/>
  <c r="G9" i="1"/>
  <c r="F9" i="1" s="1"/>
  <c r="O7" i="1" l="1"/>
  <c r="J50" i="1"/>
  <c r="K8" i="1"/>
  <c r="M8" i="1" s="1"/>
  <c r="J51" i="1" l="1"/>
  <c r="H9" i="1"/>
  <c r="I10" i="1" s="1"/>
  <c r="G11" i="1" s="1"/>
  <c r="N8" i="1"/>
  <c r="O8" i="1" l="1"/>
  <c r="K9" i="1"/>
  <c r="M9" i="1" l="1"/>
  <c r="N9" i="1" l="1"/>
  <c r="F11" i="1"/>
  <c r="H10" i="1"/>
  <c r="E10" i="1" s="1"/>
  <c r="O9" i="1" l="1"/>
  <c r="I11" i="1"/>
  <c r="K10" i="1"/>
  <c r="M10" i="1" l="1"/>
  <c r="N10" i="1" l="1"/>
  <c r="G12" i="1"/>
  <c r="F12" i="1" s="1"/>
  <c r="H11" i="1"/>
  <c r="O10" i="1" l="1"/>
  <c r="K11" i="1"/>
  <c r="M11" i="1" s="1"/>
  <c r="E11" i="1"/>
  <c r="I12" i="1" l="1"/>
  <c r="H12" i="1" s="1"/>
  <c r="K12" i="1" s="1"/>
  <c r="M12" i="1" s="1"/>
  <c r="N12" i="1" s="1"/>
  <c r="N11" i="1"/>
  <c r="O11" i="1" s="1"/>
  <c r="O12" i="1" l="1"/>
  <c r="G13" i="1"/>
  <c r="F13" i="1" s="1"/>
  <c r="E12" i="1"/>
  <c r="I13" i="1" s="1"/>
  <c r="G14" i="1" l="1"/>
  <c r="F14" i="1" s="1"/>
  <c r="H13" i="1"/>
  <c r="E13" i="1" s="1"/>
  <c r="K13" i="1" l="1"/>
  <c r="M13" i="1" s="1"/>
  <c r="I14" i="1"/>
  <c r="G15" i="1" l="1"/>
  <c r="F15" i="1" s="1"/>
  <c r="H14" i="1"/>
  <c r="N13" i="1"/>
  <c r="O13" i="1" s="1"/>
  <c r="E14" i="1" l="1"/>
  <c r="K14" i="1"/>
  <c r="M14" i="1" l="1"/>
  <c r="I15" i="1"/>
  <c r="G16" i="1" l="1"/>
  <c r="F16" i="1" s="1"/>
  <c r="H15" i="1"/>
  <c r="N14" i="1"/>
  <c r="O14" i="1" s="1"/>
  <c r="K15" i="1" l="1"/>
  <c r="E15" i="1"/>
  <c r="I16" i="1" l="1"/>
  <c r="M15" i="1"/>
  <c r="N15" i="1" l="1"/>
  <c r="O15" i="1" s="1"/>
  <c r="H16" i="1"/>
  <c r="G17" i="1"/>
  <c r="F17" i="1" s="1"/>
  <c r="E16" i="1" l="1"/>
  <c r="K16" i="1"/>
  <c r="M16" i="1" l="1"/>
  <c r="N16" i="1" s="1"/>
  <c r="O16" i="1" s="1"/>
  <c r="I17" i="1"/>
  <c r="G18" i="1" l="1"/>
  <c r="F18" i="1" s="1"/>
  <c r="H17" i="1"/>
  <c r="E17" i="1" l="1"/>
  <c r="K17" i="1"/>
  <c r="M17" i="1" l="1"/>
  <c r="N17" i="1" s="1"/>
  <c r="O17" i="1" s="1"/>
  <c r="I18" i="1"/>
  <c r="H18" i="1" l="1"/>
  <c r="G19" i="1"/>
  <c r="F19" i="1" s="1"/>
  <c r="K18" i="1" l="1"/>
  <c r="E18" i="1"/>
  <c r="I19" i="1" l="1"/>
  <c r="M18" i="1"/>
  <c r="N18" i="1" s="1"/>
  <c r="O18" i="1" s="1"/>
  <c r="H19" i="1" l="1"/>
  <c r="G20" i="1"/>
  <c r="F20" i="1" s="1"/>
  <c r="E19" i="1" l="1"/>
  <c r="K19" i="1"/>
  <c r="M19" i="1" l="1"/>
  <c r="N19" i="1" s="1"/>
  <c r="O19" i="1" s="1"/>
  <c r="I20" i="1"/>
  <c r="H20" i="1" l="1"/>
  <c r="G21" i="1"/>
  <c r="F21" i="1" s="1"/>
  <c r="K20" i="1" l="1"/>
  <c r="E20" i="1"/>
  <c r="I21" i="1" l="1"/>
  <c r="M20" i="1"/>
  <c r="N20" i="1" s="1"/>
  <c r="O20" i="1" s="1"/>
  <c r="H21" i="1" l="1"/>
  <c r="G22" i="1"/>
  <c r="F22" i="1" s="1"/>
  <c r="E21" i="1" l="1"/>
  <c r="K21" i="1"/>
  <c r="M21" i="1" l="1"/>
  <c r="N21" i="1" s="1"/>
  <c r="O21" i="1" s="1"/>
  <c r="I22" i="1"/>
  <c r="G23" i="1" l="1"/>
  <c r="F23" i="1" s="1"/>
  <c r="H22" i="1"/>
  <c r="K22" i="1" l="1"/>
  <c r="E22" i="1"/>
  <c r="I23" i="1" l="1"/>
  <c r="M22" i="1"/>
  <c r="N22" i="1" s="1"/>
  <c r="O22" i="1" s="1"/>
  <c r="H23" i="1" l="1"/>
  <c r="G24" i="1"/>
  <c r="F24" i="1" s="1"/>
  <c r="E23" i="1" l="1"/>
  <c r="K23" i="1"/>
  <c r="M23" i="1" l="1"/>
  <c r="N23" i="1" s="1"/>
  <c r="O23" i="1" s="1"/>
  <c r="I24" i="1"/>
  <c r="H24" i="1" l="1"/>
  <c r="G25" i="1"/>
  <c r="F25" i="1" s="1"/>
  <c r="K24" i="1" l="1"/>
  <c r="E24" i="1"/>
  <c r="I25" i="1" l="1"/>
  <c r="M24" i="1"/>
  <c r="N24" i="1" s="1"/>
  <c r="O24" i="1" s="1"/>
  <c r="H25" i="1" l="1"/>
  <c r="G26" i="1"/>
  <c r="F26" i="1" s="1"/>
  <c r="E25" i="1" l="1"/>
  <c r="K25" i="1"/>
  <c r="M25" i="1" l="1"/>
  <c r="N25" i="1" s="1"/>
  <c r="O25" i="1" s="1"/>
  <c r="I26" i="1"/>
  <c r="H26" i="1" l="1"/>
  <c r="G27" i="1"/>
  <c r="F27" i="1" s="1"/>
  <c r="K26" i="1" l="1"/>
  <c r="E26" i="1"/>
  <c r="I27" i="1" l="1"/>
  <c r="M26" i="1"/>
  <c r="N26" i="1" s="1"/>
  <c r="O26" i="1" s="1"/>
  <c r="G28" i="1" l="1"/>
  <c r="F28" i="1" s="1"/>
  <c r="H27" i="1"/>
  <c r="E27" i="1" l="1"/>
  <c r="K27" i="1"/>
  <c r="M27" i="1" l="1"/>
  <c r="N27" i="1" s="1"/>
  <c r="O27" i="1" s="1"/>
  <c r="I28" i="1"/>
  <c r="H28" i="1" l="1"/>
  <c r="G29" i="1"/>
  <c r="F29" i="1" s="1"/>
  <c r="K28" i="1" l="1"/>
  <c r="E28" i="1"/>
  <c r="I29" i="1" l="1"/>
  <c r="M28" i="1"/>
  <c r="N28" i="1" s="1"/>
  <c r="O28" i="1" s="1"/>
  <c r="H29" i="1" l="1"/>
  <c r="G30" i="1"/>
  <c r="F30" i="1" s="1"/>
  <c r="E29" i="1" l="1"/>
  <c r="K29" i="1"/>
  <c r="M29" i="1" l="1"/>
  <c r="N29" i="1" s="1"/>
  <c r="O29" i="1" s="1"/>
  <c r="I30" i="1"/>
  <c r="G31" i="1" l="1"/>
  <c r="F31" i="1" s="1"/>
  <c r="H30" i="1"/>
  <c r="K30" i="1" l="1"/>
  <c r="E30" i="1"/>
  <c r="I31" i="1" l="1"/>
  <c r="M30" i="1"/>
  <c r="N30" i="1" s="1"/>
  <c r="O30" i="1" s="1"/>
  <c r="H31" i="1" l="1"/>
  <c r="G32" i="1"/>
  <c r="F32" i="1" s="1"/>
  <c r="E31" i="1" l="1"/>
  <c r="K31" i="1"/>
  <c r="M31" i="1" l="1"/>
  <c r="N31" i="1" s="1"/>
  <c r="O31" i="1" s="1"/>
  <c r="I32" i="1"/>
  <c r="H32" i="1" l="1"/>
  <c r="G33" i="1"/>
  <c r="F33" i="1" s="1"/>
  <c r="K32" i="1" l="1"/>
  <c r="E32" i="1"/>
  <c r="I33" i="1" l="1"/>
  <c r="M32" i="1"/>
  <c r="N32" i="1" s="1"/>
  <c r="O32" i="1" s="1"/>
  <c r="G34" i="1" l="1"/>
  <c r="F34" i="1" s="1"/>
  <c r="H33" i="1"/>
  <c r="E33" i="1" l="1"/>
  <c r="K33" i="1"/>
  <c r="M33" i="1" l="1"/>
  <c r="N33" i="1" s="1"/>
  <c r="O33" i="1" s="1"/>
  <c r="I34" i="1"/>
  <c r="G35" i="1" l="1"/>
  <c r="F35" i="1" s="1"/>
  <c r="H34" i="1"/>
  <c r="K34" i="1" l="1"/>
  <c r="E34" i="1"/>
  <c r="I35" i="1" l="1"/>
  <c r="M34" i="1"/>
  <c r="N34" i="1" s="1"/>
  <c r="O34" i="1" s="1"/>
  <c r="G36" i="1" l="1"/>
  <c r="F36" i="1" s="1"/>
  <c r="H35" i="1"/>
  <c r="E35" i="1" l="1"/>
  <c r="K35" i="1"/>
  <c r="M35" i="1" l="1"/>
  <c r="N35" i="1" s="1"/>
  <c r="O35" i="1" s="1"/>
  <c r="I36" i="1"/>
  <c r="H36" i="1" l="1"/>
  <c r="G37" i="1"/>
  <c r="F37" i="1" s="1"/>
  <c r="K36" i="1" l="1"/>
  <c r="E36" i="1"/>
  <c r="I37" i="1" l="1"/>
  <c r="M36" i="1"/>
  <c r="N36" i="1" s="1"/>
  <c r="O36" i="1" s="1"/>
  <c r="H37" i="1" l="1"/>
  <c r="G38" i="1"/>
  <c r="F38" i="1" s="1"/>
  <c r="E37" i="1" l="1"/>
  <c r="K37" i="1"/>
  <c r="M37" i="1" l="1"/>
  <c r="N37" i="1" s="1"/>
  <c r="O37" i="1" s="1"/>
  <c r="I38" i="1"/>
  <c r="G39" i="1" l="1"/>
  <c r="F39" i="1" s="1"/>
  <c r="H38" i="1"/>
  <c r="K38" i="1" l="1"/>
  <c r="E38" i="1"/>
  <c r="I39" i="1" l="1"/>
  <c r="M38" i="1"/>
  <c r="N38" i="1" s="1"/>
  <c r="O38" i="1" s="1"/>
  <c r="H39" i="1" l="1"/>
  <c r="G40" i="1"/>
  <c r="F40" i="1" s="1"/>
  <c r="E39" i="1" l="1"/>
  <c r="K39" i="1"/>
  <c r="M39" i="1" l="1"/>
  <c r="N39" i="1" s="1"/>
  <c r="O39" i="1" s="1"/>
  <c r="I40" i="1"/>
  <c r="G41" i="1" s="1"/>
  <c r="F41" i="1" s="1"/>
  <c r="H40" i="1" l="1"/>
  <c r="K40" i="1" s="1"/>
  <c r="E40" i="1" l="1"/>
  <c r="M40" i="1"/>
  <c r="I41" i="1" l="1"/>
  <c r="N40" i="1"/>
  <c r="O2" i="1" s="1"/>
  <c r="M3" i="1"/>
  <c r="H41" i="1" l="1"/>
  <c r="G42" i="1"/>
  <c r="F42" i="1" s="1"/>
  <c r="O40" i="1"/>
  <c r="N3" i="1"/>
  <c r="K41" i="1" l="1"/>
  <c r="E41" i="1"/>
  <c r="I42" i="1" l="1"/>
  <c r="M41" i="1"/>
  <c r="N41" i="1" s="1"/>
  <c r="O41" i="1" l="1"/>
  <c r="G43" i="1"/>
  <c r="F43" i="1" s="1"/>
  <c r="H42" i="1"/>
  <c r="E42" i="1" l="1"/>
  <c r="K42" i="1"/>
  <c r="M42" i="1" l="1"/>
  <c r="N42" i="1" s="1"/>
  <c r="I43" i="1"/>
  <c r="H43" i="1" l="1"/>
  <c r="G44" i="1"/>
  <c r="F44" i="1" s="1"/>
  <c r="O42" i="1"/>
  <c r="K43" i="1" l="1"/>
  <c r="E43" i="1"/>
  <c r="I44" i="1" l="1"/>
  <c r="M43" i="1"/>
  <c r="N43" i="1" s="1"/>
  <c r="O43" i="1" l="1"/>
  <c r="H44" i="1"/>
  <c r="G45" i="1"/>
  <c r="F45" i="1" s="1"/>
  <c r="E44" i="1" l="1"/>
  <c r="K44" i="1"/>
  <c r="M44" i="1" l="1"/>
  <c r="N44" i="1" s="1"/>
  <c r="I45" i="1"/>
  <c r="G46" i="1" l="1"/>
  <c r="F46" i="1" s="1"/>
  <c r="H45" i="1"/>
  <c r="O44" i="1"/>
  <c r="K45" i="1" l="1"/>
  <c r="E45" i="1"/>
  <c r="M45" i="1" l="1"/>
  <c r="N45" i="1" s="1"/>
  <c r="I46" i="1"/>
  <c r="O45" i="1" l="1"/>
  <c r="H46" i="1"/>
  <c r="G47" i="1"/>
  <c r="F47" i="1" s="1"/>
  <c r="K46" i="1" l="1"/>
  <c r="E46" i="1"/>
  <c r="M46" i="1" l="1"/>
  <c r="N46" i="1" s="1"/>
  <c r="O46" i="1" s="1"/>
  <c r="I47" i="1"/>
  <c r="H47" i="1" l="1"/>
  <c r="G48" i="1"/>
  <c r="F48" i="1" s="1"/>
  <c r="K47" i="1" l="1"/>
  <c r="E47" i="1"/>
  <c r="M47" i="1" l="1"/>
  <c r="N47" i="1" s="1"/>
  <c r="O47" i="1" s="1"/>
  <c r="I48" i="1"/>
  <c r="H48" i="1" l="1"/>
  <c r="G49" i="1"/>
  <c r="F49" i="1" s="1"/>
  <c r="K48" i="1" l="1"/>
  <c r="E48" i="1"/>
  <c r="I49" i="1" l="1"/>
  <c r="M48" i="1"/>
  <c r="N48" i="1" s="1"/>
  <c r="O48" i="1" s="1"/>
  <c r="H49" i="1" l="1"/>
  <c r="G50" i="1"/>
  <c r="F50" i="1" s="1"/>
  <c r="E49" i="1" l="1"/>
  <c r="K49" i="1"/>
  <c r="M49" i="1" l="1"/>
  <c r="N49" i="1" s="1"/>
  <c r="O49" i="1" s="1"/>
  <c r="I50" i="1"/>
  <c r="G51" i="1" l="1"/>
  <c r="F51" i="1" s="1"/>
  <c r="H50" i="1"/>
  <c r="K50" i="1" l="1"/>
  <c r="E50" i="1"/>
  <c r="I51" i="1" s="1"/>
  <c r="H51" i="1" s="1"/>
  <c r="E51" i="1" s="1"/>
  <c r="M50" i="1" l="1"/>
  <c r="N50" i="1" s="1"/>
  <c r="O50" i="1" s="1"/>
  <c r="K51" i="1"/>
  <c r="M51" i="1" s="1"/>
  <c r="N51" i="1" s="1"/>
  <c r="O51" i="1" l="1"/>
  <c r="N53" i="1"/>
</calcChain>
</file>

<file path=xl/sharedStrings.xml><?xml version="1.0" encoding="utf-8"?>
<sst xmlns="http://schemas.openxmlformats.org/spreadsheetml/2006/main" count="16" uniqueCount="15">
  <si>
    <t>Demanda</t>
  </si>
  <si>
    <t>Capacidad</t>
  </si>
  <si>
    <t>Backlog</t>
  </si>
  <si>
    <t>tiempo</t>
  </si>
  <si>
    <t>Condiciones iniciales</t>
  </si>
  <si>
    <t>Despacho</t>
  </si>
  <si>
    <t>Orden</t>
  </si>
  <si>
    <t>Despacho deseado</t>
  </si>
  <si>
    <t>cambio capacidad</t>
  </si>
  <si>
    <t>Costo gap</t>
  </si>
  <si>
    <t>Costo Orden</t>
  </si>
  <si>
    <t>Demanda acumulada</t>
  </si>
  <si>
    <t>Despacho acumulado</t>
  </si>
  <si>
    <t>Costo GAP</t>
  </si>
  <si>
    <t>Costo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</si>
</sst>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9" formatCode="0.00000"/>
  </numFmts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 wrapText="1"/>
    </xf>
    <xf numFmtId="165" fontId="2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34C3-B0EF-452A-B745-B234E9E67503}">
  <dimension ref="A1:O53"/>
  <sheetViews>
    <sheetView tabSelected="1" topLeftCell="D1" workbookViewId="0">
      <selection activeCell="E10" sqref="E10"/>
    </sheetView>
  </sheetViews>
  <sheetFormatPr baseColWidth="10" defaultRowHeight="15" x14ac:dyDescent="0.25"/>
  <cols>
    <col min="1" max="1" width="18" style="3" customWidth="1"/>
    <col min="2" max="3" width="11.42578125" style="3"/>
    <col min="4" max="4" width="11.42578125" style="13"/>
    <col min="5" max="5" width="14.140625" style="3" customWidth="1"/>
    <col min="6" max="6" width="11.42578125" style="3"/>
    <col min="7" max="7" width="17" style="3" customWidth="1"/>
    <col min="8" max="8" width="18" style="3" customWidth="1"/>
    <col min="9" max="9" width="23" style="3" customWidth="1"/>
    <col min="10" max="10" width="15.85546875" style="3" customWidth="1"/>
    <col min="11" max="11" width="16.85546875" style="3" customWidth="1"/>
    <col min="12" max="12" width="15.42578125" style="3" customWidth="1"/>
    <col min="13" max="13" width="14.42578125" style="12" customWidth="1"/>
    <col min="14" max="14" width="11.42578125" style="3"/>
  </cols>
  <sheetData>
    <row r="1" spans="1:15" x14ac:dyDescent="0.25">
      <c r="G1" s="3">
        <v>3</v>
      </c>
      <c r="I1" s="3">
        <v>10</v>
      </c>
      <c r="J1" s="3" t="s">
        <v>9</v>
      </c>
      <c r="K1" s="3">
        <v>2E-3</v>
      </c>
      <c r="L1" s="3" t="s">
        <v>10</v>
      </c>
      <c r="M1" s="17">
        <f>0.001</f>
        <v>1E-3</v>
      </c>
    </row>
    <row r="2" spans="1:15" ht="30" x14ac:dyDescent="0.25">
      <c r="B2" s="4" t="s">
        <v>3</v>
      </c>
      <c r="C2" s="4" t="s">
        <v>0</v>
      </c>
      <c r="D2" s="19" t="s">
        <v>6</v>
      </c>
      <c r="E2" s="4" t="s">
        <v>2</v>
      </c>
      <c r="F2" s="4" t="s">
        <v>1</v>
      </c>
      <c r="G2" s="5" t="s">
        <v>8</v>
      </c>
      <c r="H2" s="4" t="s">
        <v>5</v>
      </c>
      <c r="I2" s="4" t="s">
        <v>7</v>
      </c>
      <c r="J2" s="5" t="s">
        <v>11</v>
      </c>
      <c r="K2" s="5" t="s">
        <v>12</v>
      </c>
      <c r="L2" s="5" t="s">
        <v>10</v>
      </c>
      <c r="M2" s="14" t="s">
        <v>13</v>
      </c>
      <c r="N2" s="5" t="s">
        <v>14</v>
      </c>
      <c r="O2" s="6">
        <f>SUM(N6:N40)</f>
        <v>711.29294902839763</v>
      </c>
    </row>
    <row r="3" spans="1:15" s="1" customFormat="1" x14ac:dyDescent="0.25">
      <c r="A3" s="16" t="s">
        <v>4</v>
      </c>
      <c r="B3" s="2">
        <v>-2</v>
      </c>
      <c r="C3" s="2">
        <v>100</v>
      </c>
      <c r="D3" s="20">
        <v>100</v>
      </c>
      <c r="E3" s="2"/>
      <c r="F3" s="2"/>
      <c r="G3" s="2"/>
      <c r="H3" s="2"/>
      <c r="I3" s="2"/>
      <c r="J3" s="2"/>
      <c r="K3" s="2"/>
      <c r="L3" s="8">
        <f>SUM(L6:L40)</f>
        <v>633.23586849349635</v>
      </c>
      <c r="M3" s="7">
        <f>SUM(M6:M40)</f>
        <v>78.057080534901417</v>
      </c>
      <c r="N3" s="8">
        <f>SUM(N6:N40)</f>
        <v>711.29294902839763</v>
      </c>
    </row>
    <row r="4" spans="1:15" s="1" customFormat="1" x14ac:dyDescent="0.25">
      <c r="A4" s="16"/>
      <c r="B4" s="2">
        <v>-1</v>
      </c>
      <c r="C4" s="2">
        <v>100</v>
      </c>
      <c r="D4" s="20">
        <v>100</v>
      </c>
      <c r="E4" s="2"/>
      <c r="F4" s="2"/>
      <c r="G4" s="2"/>
      <c r="H4" s="2"/>
      <c r="I4" s="2"/>
      <c r="J4" s="2"/>
      <c r="K4" s="2"/>
      <c r="L4" s="2"/>
      <c r="M4" s="7"/>
      <c r="N4" s="2"/>
    </row>
    <row r="5" spans="1:15" s="1" customFormat="1" x14ac:dyDescent="0.25">
      <c r="A5" s="16"/>
      <c r="B5" s="2">
        <v>0</v>
      </c>
      <c r="C5" s="2">
        <v>100</v>
      </c>
      <c r="D5" s="20">
        <v>100</v>
      </c>
      <c r="E5" s="2">
        <v>1000</v>
      </c>
      <c r="F5" s="2">
        <v>100</v>
      </c>
      <c r="G5" s="2">
        <v>0</v>
      </c>
      <c r="H5" s="2">
        <v>100</v>
      </c>
      <c r="I5" s="2">
        <f>E5/$I$1</f>
        <v>100</v>
      </c>
      <c r="J5" s="2">
        <v>0</v>
      </c>
      <c r="K5" s="2">
        <v>0</v>
      </c>
      <c r="L5" s="2">
        <v>0</v>
      </c>
      <c r="M5" s="7">
        <v>0</v>
      </c>
      <c r="N5" s="2">
        <v>0</v>
      </c>
    </row>
    <row r="6" spans="1:15" x14ac:dyDescent="0.25">
      <c r="B6" s="3">
        <v>1</v>
      </c>
      <c r="C6" s="3">
        <v>100</v>
      </c>
      <c r="D6" s="13">
        <v>267.83468544302343</v>
      </c>
      <c r="E6" s="15">
        <f>E5+D3-H6</f>
        <v>1000</v>
      </c>
      <c r="F6" s="13">
        <f>F5+G6</f>
        <v>100</v>
      </c>
      <c r="G6" s="13">
        <f>(I5-F5)/$G$1</f>
        <v>0</v>
      </c>
      <c r="H6" s="13">
        <f>MIN(I6,F6)</f>
        <v>100</v>
      </c>
      <c r="I6" s="3">
        <f>E5/$I$1</f>
        <v>100</v>
      </c>
      <c r="J6" s="3">
        <f>J5+C6</f>
        <v>100</v>
      </c>
      <c r="K6" s="3">
        <f>K5+H6</f>
        <v>100</v>
      </c>
      <c r="L6" s="3">
        <f>(D6^2)*$M$1</f>
        <v>71.735418726363307</v>
      </c>
      <c r="M6" s="13">
        <f>$K$1*(J6-K6)^2</f>
        <v>0</v>
      </c>
      <c r="N6" s="3">
        <f>L6+M6</f>
        <v>71.735418726363307</v>
      </c>
      <c r="O6">
        <f>N6</f>
        <v>71.735418726363307</v>
      </c>
    </row>
    <row r="7" spans="1:15" x14ac:dyDescent="0.25">
      <c r="B7" s="3">
        <v>2</v>
      </c>
      <c r="C7" s="3">
        <v>100</v>
      </c>
      <c r="D7" s="13">
        <v>202.41029372009942</v>
      </c>
      <c r="E7" s="15">
        <f t="shared" ref="E7:E40" si="0">E6+D4-H7</f>
        <v>1000</v>
      </c>
      <c r="F7" s="13">
        <f t="shared" ref="F7:F40" si="1">F6+G7</f>
        <v>100</v>
      </c>
      <c r="G7" s="13">
        <f t="shared" ref="G7:G40" si="2">(I6-F6)/$G$1</f>
        <v>0</v>
      </c>
      <c r="H7" s="3">
        <f t="shared" ref="H7:H39" si="3">MIN(I7,F7)</f>
        <v>100</v>
      </c>
      <c r="I7" s="3">
        <f t="shared" ref="I7:I40" si="4">E6/$I$1</f>
        <v>100</v>
      </c>
      <c r="J7" s="3">
        <f t="shared" ref="J7:J40" si="5">J6+C7</f>
        <v>200</v>
      </c>
      <c r="K7" s="3">
        <f t="shared" ref="K7:K40" si="6">K6+H7</f>
        <v>200</v>
      </c>
      <c r="L7" s="3">
        <f t="shared" ref="L7:L40" si="7">(D7^2)*$M$1</f>
        <v>40.969927003856917</v>
      </c>
      <c r="M7" s="13">
        <f>$K$1*(J7-K7)^2</f>
        <v>0</v>
      </c>
      <c r="N7" s="3">
        <f t="shared" ref="N7:N40" si="8">L7+M7</f>
        <v>40.969927003856917</v>
      </c>
      <c r="O7">
        <f>N7+O6</f>
        <v>112.70534573022022</v>
      </c>
    </row>
    <row r="8" spans="1:15" x14ac:dyDescent="0.25">
      <c r="B8" s="3">
        <v>3</v>
      </c>
      <c r="C8" s="3">
        <v>120</v>
      </c>
      <c r="D8" s="13">
        <v>151.07630057648538</v>
      </c>
      <c r="E8" s="15">
        <f>E7+D5-H8</f>
        <v>1000</v>
      </c>
      <c r="F8" s="13">
        <f t="shared" si="1"/>
        <v>100</v>
      </c>
      <c r="G8" s="13">
        <f t="shared" si="2"/>
        <v>0</v>
      </c>
      <c r="H8" s="3">
        <f t="shared" si="3"/>
        <v>100</v>
      </c>
      <c r="I8" s="3">
        <f t="shared" si="4"/>
        <v>100</v>
      </c>
      <c r="J8" s="3">
        <f>J7+C8</f>
        <v>320</v>
      </c>
      <c r="K8" s="3">
        <f t="shared" si="6"/>
        <v>300</v>
      </c>
      <c r="L8" s="3">
        <f t="shared" si="7"/>
        <v>22.824048595876558</v>
      </c>
      <c r="M8" s="18">
        <f>$K$1*(J8-K8)^2</f>
        <v>0.8</v>
      </c>
      <c r="N8" s="3">
        <f t="shared" si="8"/>
        <v>23.624048595876559</v>
      </c>
      <c r="O8">
        <f t="shared" ref="O8:O51" si="9">N8+O7</f>
        <v>136.32939432609678</v>
      </c>
    </row>
    <row r="9" spans="1:15" x14ac:dyDescent="0.25">
      <c r="B9" s="3">
        <v>4</v>
      </c>
      <c r="C9" s="3">
        <v>120</v>
      </c>
      <c r="D9" s="13">
        <v>191.36424338527092</v>
      </c>
      <c r="E9" s="15">
        <f>E8+D6-H9</f>
        <v>1167.8346854430233</v>
      </c>
      <c r="F9" s="13">
        <f>F8+G9</f>
        <v>100</v>
      </c>
      <c r="G9" s="13">
        <f t="shared" si="2"/>
        <v>0</v>
      </c>
      <c r="H9" s="13">
        <f>MIN(I9,F9)</f>
        <v>100</v>
      </c>
      <c r="I9" s="3">
        <f>E8/$I$1</f>
        <v>100</v>
      </c>
      <c r="J9" s="3">
        <f t="shared" si="5"/>
        <v>440</v>
      </c>
      <c r="K9" s="3">
        <f t="shared" si="6"/>
        <v>400</v>
      </c>
      <c r="L9" s="3">
        <f t="shared" si="7"/>
        <v>36.620273646417203</v>
      </c>
      <c r="M9" s="13">
        <f t="shared" ref="M9:M40" si="10">$K$1*(J9-K9)^2</f>
        <v>3.2</v>
      </c>
      <c r="N9" s="3">
        <f t="shared" si="8"/>
        <v>39.820273646417206</v>
      </c>
      <c r="O9">
        <f t="shared" si="9"/>
        <v>176.14966797251398</v>
      </c>
    </row>
    <row r="10" spans="1:15" x14ac:dyDescent="0.25">
      <c r="B10" s="3">
        <v>5</v>
      </c>
      <c r="C10" s="3">
        <v>120</v>
      </c>
      <c r="D10" s="13">
        <v>180.43474688614631</v>
      </c>
      <c r="E10" s="15">
        <f t="shared" si="0"/>
        <v>1270.2449791631227</v>
      </c>
      <c r="F10" s="13">
        <f>F9+G10</f>
        <v>100</v>
      </c>
      <c r="G10" s="13">
        <f>(I9-F9)/$G$1</f>
        <v>0</v>
      </c>
      <c r="H10" s="3">
        <f>MIN(I10,F10)</f>
        <v>100</v>
      </c>
      <c r="I10" s="3">
        <f>E9/$I$1</f>
        <v>116.78346854430234</v>
      </c>
      <c r="J10" s="3">
        <f t="shared" si="5"/>
        <v>560</v>
      </c>
      <c r="K10" s="3">
        <f>K9+H10</f>
        <v>500</v>
      </c>
      <c r="L10" s="3">
        <f t="shared" si="7"/>
        <v>32.556697883867692</v>
      </c>
      <c r="M10" s="13">
        <f t="shared" si="10"/>
        <v>7.2</v>
      </c>
      <c r="N10" s="3">
        <f t="shared" si="8"/>
        <v>39.756697883867695</v>
      </c>
      <c r="O10">
        <f t="shared" si="9"/>
        <v>215.90636585638168</v>
      </c>
    </row>
    <row r="11" spans="1:15" x14ac:dyDescent="0.25">
      <c r="B11" s="3">
        <v>6</v>
      </c>
      <c r="C11" s="3">
        <v>120</v>
      </c>
      <c r="D11" s="13">
        <v>110.92213270161656</v>
      </c>
      <c r="E11" s="15">
        <f>E10+D8-H11</f>
        <v>1315.7267902248407</v>
      </c>
      <c r="F11" s="10">
        <f t="shared" si="1"/>
        <v>105.59448951476745</v>
      </c>
      <c r="G11" s="9">
        <f>(I10-F10)/$G$1</f>
        <v>5.5944895147674458</v>
      </c>
      <c r="H11" s="3">
        <f t="shared" si="3"/>
        <v>105.59448951476745</v>
      </c>
      <c r="I11" s="3">
        <f t="shared" si="4"/>
        <v>127.02449791631227</v>
      </c>
      <c r="J11" s="3">
        <f t="shared" si="5"/>
        <v>680</v>
      </c>
      <c r="K11" s="3">
        <f t="shared" si="6"/>
        <v>605.59448951476747</v>
      </c>
      <c r="L11" s="3">
        <f t="shared" si="7"/>
        <v>12.303719523075035</v>
      </c>
      <c r="M11" s="13">
        <f t="shared" si="10"/>
        <v>11.072359981136096</v>
      </c>
      <c r="N11" s="3">
        <f t="shared" si="8"/>
        <v>23.37607950421113</v>
      </c>
      <c r="O11">
        <f t="shared" si="9"/>
        <v>239.28244536059282</v>
      </c>
    </row>
    <row r="12" spans="1:15" x14ac:dyDescent="0.25">
      <c r="B12" s="3">
        <v>7</v>
      </c>
      <c r="C12" s="3">
        <v>120</v>
      </c>
      <c r="D12" s="13">
        <v>121.03113548033357</v>
      </c>
      <c r="E12" s="15">
        <f>E11+D9-H12</f>
        <v>1394.3532079614959</v>
      </c>
      <c r="F12" s="10">
        <f>F11+G12</f>
        <v>112.73782564861573</v>
      </c>
      <c r="G12" s="11">
        <f>(I11-F11)/$G$1</f>
        <v>7.1433361338482753</v>
      </c>
      <c r="H12" s="10">
        <f>MIN(I12,F12)</f>
        <v>112.73782564861573</v>
      </c>
      <c r="I12" s="3">
        <f>E11/$I$1</f>
        <v>131.57267902248407</v>
      </c>
      <c r="J12" s="3">
        <f t="shared" si="5"/>
        <v>800</v>
      </c>
      <c r="K12" s="10">
        <f>K11+H12</f>
        <v>718.33231516338321</v>
      </c>
      <c r="L12" s="3">
        <f t="shared" si="7"/>
        <v>14.648535755658861</v>
      </c>
      <c r="M12" s="13">
        <f t="shared" si="10"/>
        <v>13.339221493145935</v>
      </c>
      <c r="N12" s="3">
        <f t="shared" si="8"/>
        <v>27.987757248804797</v>
      </c>
      <c r="O12">
        <f t="shared" si="9"/>
        <v>267.27020260939764</v>
      </c>
    </row>
    <row r="13" spans="1:15" x14ac:dyDescent="0.25">
      <c r="B13" s="3">
        <v>8</v>
      </c>
      <c r="C13" s="3">
        <v>120</v>
      </c>
      <c r="D13" s="13">
        <v>96.534459030385918</v>
      </c>
      <c r="E13" s="15">
        <f t="shared" si="0"/>
        <v>1455.7718447410703</v>
      </c>
      <c r="F13" s="13">
        <f t="shared" si="1"/>
        <v>119.01611010657184</v>
      </c>
      <c r="G13" s="13">
        <f t="shared" si="2"/>
        <v>6.2782844579561141</v>
      </c>
      <c r="H13" s="3">
        <f t="shared" si="3"/>
        <v>119.01611010657184</v>
      </c>
      <c r="I13" s="3">
        <f t="shared" si="4"/>
        <v>139.4353207961496</v>
      </c>
      <c r="J13" s="3">
        <f t="shared" si="5"/>
        <v>920</v>
      </c>
      <c r="K13" s="3">
        <f t="shared" si="6"/>
        <v>837.3484252699551</v>
      </c>
      <c r="L13" s="3">
        <f t="shared" si="7"/>
        <v>9.3189017802892575</v>
      </c>
      <c r="M13" s="13">
        <f t="shared" si="10"/>
        <v>13.662565610712393</v>
      </c>
      <c r="N13" s="3">
        <f t="shared" si="8"/>
        <v>22.981467391001651</v>
      </c>
      <c r="O13">
        <f t="shared" si="9"/>
        <v>290.25167000039932</v>
      </c>
    </row>
    <row r="14" spans="1:15" x14ac:dyDescent="0.25">
      <c r="B14" s="3">
        <v>9</v>
      </c>
      <c r="C14" s="3">
        <v>120</v>
      </c>
      <c r="D14" s="13">
        <v>100.46444756546278</v>
      </c>
      <c r="E14" s="15">
        <f t="shared" si="0"/>
        <v>1440.8714637729224</v>
      </c>
      <c r="F14" s="13">
        <f t="shared" si="1"/>
        <v>125.82251366976443</v>
      </c>
      <c r="G14" s="13">
        <f t="shared" si="2"/>
        <v>6.8064035631925845</v>
      </c>
      <c r="H14" s="3">
        <f t="shared" si="3"/>
        <v>125.82251366976443</v>
      </c>
      <c r="I14" s="3">
        <f t="shared" si="4"/>
        <v>145.57718447410701</v>
      </c>
      <c r="J14" s="3">
        <f t="shared" si="5"/>
        <v>1040</v>
      </c>
      <c r="K14" s="3">
        <f t="shared" si="6"/>
        <v>963.17093893971958</v>
      </c>
      <c r="L14" s="3">
        <f t="shared" si="7"/>
        <v>10.09310522463362</v>
      </c>
      <c r="M14" s="13">
        <f t="shared" si="10"/>
        <v>11.805409246808594</v>
      </c>
      <c r="N14" s="3">
        <f t="shared" si="8"/>
        <v>21.898514471442212</v>
      </c>
      <c r="O14">
        <f t="shared" si="9"/>
        <v>312.1501844718415</v>
      </c>
    </row>
    <row r="15" spans="1:15" x14ac:dyDescent="0.25">
      <c r="B15" s="3">
        <v>10</v>
      </c>
      <c r="C15" s="3">
        <v>120</v>
      </c>
      <c r="D15" s="13">
        <v>93.901910047180849</v>
      </c>
      <c r="E15" s="15">
        <f t="shared" si="0"/>
        <v>1429.4951953153775</v>
      </c>
      <c r="F15" s="13">
        <f t="shared" si="1"/>
        <v>132.40740393787863</v>
      </c>
      <c r="G15" s="13">
        <f t="shared" si="2"/>
        <v>6.5848902681141936</v>
      </c>
      <c r="H15" s="3">
        <f t="shared" si="3"/>
        <v>132.40740393787863</v>
      </c>
      <c r="I15" s="3">
        <f t="shared" si="4"/>
        <v>144.08714637729224</v>
      </c>
      <c r="J15" s="3">
        <f t="shared" si="5"/>
        <v>1160</v>
      </c>
      <c r="K15" s="3">
        <f t="shared" si="6"/>
        <v>1095.5783428775983</v>
      </c>
      <c r="L15" s="3">
        <f t="shared" si="7"/>
        <v>8.8175687105088443</v>
      </c>
      <c r="M15" s="13">
        <f t="shared" si="10"/>
        <v>8.3002998127925824</v>
      </c>
      <c r="N15" s="3">
        <f t="shared" si="8"/>
        <v>17.117868523301425</v>
      </c>
      <c r="O15">
        <f t="shared" si="9"/>
        <v>329.26805299514291</v>
      </c>
    </row>
    <row r="16" spans="1:15" x14ac:dyDescent="0.25">
      <c r="B16" s="3">
        <v>11</v>
      </c>
      <c r="C16" s="3">
        <v>120</v>
      </c>
      <c r="D16" s="13">
        <v>117.2670497886178</v>
      </c>
      <c r="E16" s="15">
        <f t="shared" si="0"/>
        <v>1389.7290029280803</v>
      </c>
      <c r="F16" s="13">
        <f t="shared" si="1"/>
        <v>136.30065141768316</v>
      </c>
      <c r="G16" s="13">
        <f t="shared" si="2"/>
        <v>3.8932474798045384</v>
      </c>
      <c r="H16" s="3">
        <f t="shared" si="3"/>
        <v>136.30065141768316</v>
      </c>
      <c r="I16" s="3">
        <f t="shared" si="4"/>
        <v>142.94951953153776</v>
      </c>
      <c r="J16" s="3">
        <f t="shared" si="5"/>
        <v>1280</v>
      </c>
      <c r="K16" s="3">
        <f t="shared" si="6"/>
        <v>1231.8789942952815</v>
      </c>
      <c r="L16" s="3">
        <f t="shared" si="7"/>
        <v>13.751560966126167</v>
      </c>
      <c r="M16" s="13">
        <f t="shared" si="10"/>
        <v>4.6312623800671062</v>
      </c>
      <c r="N16" s="3">
        <f t="shared" si="8"/>
        <v>18.382823346193273</v>
      </c>
      <c r="O16">
        <f t="shared" si="9"/>
        <v>347.65087634133619</v>
      </c>
    </row>
    <row r="17" spans="2:15" x14ac:dyDescent="0.25">
      <c r="B17" s="3">
        <v>12</v>
      </c>
      <c r="C17" s="3">
        <v>120</v>
      </c>
      <c r="D17" s="13">
        <v>64.763702493114167</v>
      </c>
      <c r="E17" s="15">
        <f t="shared" si="0"/>
        <v>1351.676509704575</v>
      </c>
      <c r="F17" s="13">
        <f t="shared" si="1"/>
        <v>138.51694078896801</v>
      </c>
      <c r="G17" s="13">
        <f t="shared" si="2"/>
        <v>2.2162893712848679</v>
      </c>
      <c r="H17" s="3">
        <f t="shared" si="3"/>
        <v>138.51694078896801</v>
      </c>
      <c r="I17" s="3">
        <f t="shared" si="4"/>
        <v>138.97290029280802</v>
      </c>
      <c r="J17" s="3">
        <f t="shared" si="5"/>
        <v>1400</v>
      </c>
      <c r="K17" s="3">
        <f t="shared" si="6"/>
        <v>1370.3959350842495</v>
      </c>
      <c r="L17" s="3">
        <f t="shared" si="7"/>
        <v>4.1943371606166018</v>
      </c>
      <c r="M17" s="13">
        <f t="shared" si="10"/>
        <v>1.7528013190719443</v>
      </c>
      <c r="N17" s="3">
        <f t="shared" si="8"/>
        <v>5.9471384796885456</v>
      </c>
      <c r="O17">
        <f t="shared" si="9"/>
        <v>353.59801482102472</v>
      </c>
    </row>
    <row r="18" spans="2:15" x14ac:dyDescent="0.25">
      <c r="B18" s="3">
        <v>13</v>
      </c>
      <c r="C18" s="3">
        <v>120</v>
      </c>
      <c r="D18" s="13">
        <v>18.983957328657308</v>
      </c>
      <c r="E18" s="15">
        <f t="shared" si="0"/>
        <v>1310.4107687812982</v>
      </c>
      <c r="F18" s="13">
        <f t="shared" si="1"/>
        <v>138.66892729024801</v>
      </c>
      <c r="G18" s="13">
        <f t="shared" si="2"/>
        <v>0.15198650128000205</v>
      </c>
      <c r="H18" s="3">
        <f t="shared" si="3"/>
        <v>135.16765097045749</v>
      </c>
      <c r="I18" s="3">
        <f t="shared" si="4"/>
        <v>135.16765097045749</v>
      </c>
      <c r="J18" s="3">
        <f t="shared" si="5"/>
        <v>1520</v>
      </c>
      <c r="K18" s="3">
        <f t="shared" si="6"/>
        <v>1505.563586054707</v>
      </c>
      <c r="L18" s="3">
        <f t="shared" si="7"/>
        <v>0.3603906358562815</v>
      </c>
      <c r="M18" s="13">
        <f t="shared" si="10"/>
        <v>0.41682009519970031</v>
      </c>
      <c r="N18" s="3">
        <f t="shared" si="8"/>
        <v>0.77721073105598182</v>
      </c>
      <c r="O18">
        <f t="shared" si="9"/>
        <v>354.37522555208068</v>
      </c>
    </row>
    <row r="19" spans="2:15" x14ac:dyDescent="0.25">
      <c r="B19" s="3">
        <v>14</v>
      </c>
      <c r="C19" s="3">
        <v>120</v>
      </c>
      <c r="D19" s="13">
        <v>173.66018669713216</v>
      </c>
      <c r="E19" s="15">
        <f t="shared" si="0"/>
        <v>1296.6367416917863</v>
      </c>
      <c r="F19" s="13">
        <f t="shared" si="1"/>
        <v>137.50183518365117</v>
      </c>
      <c r="G19" s="13">
        <f t="shared" si="2"/>
        <v>-1.16709210659684</v>
      </c>
      <c r="H19" s="3">
        <f t="shared" si="3"/>
        <v>131.04107687812981</v>
      </c>
      <c r="I19" s="3">
        <f t="shared" si="4"/>
        <v>131.04107687812981</v>
      </c>
      <c r="J19" s="3">
        <f t="shared" si="5"/>
        <v>1640</v>
      </c>
      <c r="K19" s="3">
        <f t="shared" si="6"/>
        <v>1636.6046629328368</v>
      </c>
      <c r="L19" s="3">
        <f t="shared" si="7"/>
        <v>30.1578604436828</v>
      </c>
      <c r="M19" s="13">
        <f t="shared" si="10"/>
        <v>2.3056627599304186E-2</v>
      </c>
      <c r="N19" s="3">
        <f t="shared" si="8"/>
        <v>30.180917071282103</v>
      </c>
      <c r="O19">
        <f t="shared" si="9"/>
        <v>384.5561426233628</v>
      </c>
    </row>
    <row r="20" spans="2:15" x14ac:dyDescent="0.25">
      <c r="B20" s="3">
        <v>15</v>
      </c>
      <c r="C20" s="3">
        <v>120</v>
      </c>
      <c r="D20" s="13">
        <v>66.831527865201664</v>
      </c>
      <c r="E20" s="15">
        <f t="shared" si="0"/>
        <v>1231.7367700157217</v>
      </c>
      <c r="F20" s="13">
        <f t="shared" si="1"/>
        <v>135.34824908181071</v>
      </c>
      <c r="G20" s="13">
        <f t="shared" si="2"/>
        <v>-2.153586101840451</v>
      </c>
      <c r="H20" s="3">
        <f t="shared" si="3"/>
        <v>129.66367416917862</v>
      </c>
      <c r="I20" s="3">
        <f t="shared" si="4"/>
        <v>129.66367416917862</v>
      </c>
      <c r="J20" s="3">
        <f t="shared" si="5"/>
        <v>1760</v>
      </c>
      <c r="K20" s="3">
        <f t="shared" si="6"/>
        <v>1766.2683371020155</v>
      </c>
      <c r="L20" s="3">
        <f t="shared" si="7"/>
        <v>4.4664531167972266</v>
      </c>
      <c r="M20" s="13">
        <f t="shared" si="10"/>
        <v>7.8584100049007996E-2</v>
      </c>
      <c r="N20" s="3">
        <f t="shared" si="8"/>
        <v>4.545037216846235</v>
      </c>
      <c r="O20">
        <f t="shared" si="9"/>
        <v>389.10117984020906</v>
      </c>
    </row>
    <row r="21" spans="2:15" x14ac:dyDescent="0.25">
      <c r="B21" s="3">
        <v>16</v>
      </c>
      <c r="C21" s="3">
        <v>120</v>
      </c>
      <c r="D21" s="13">
        <v>159.12033800319961</v>
      </c>
      <c r="E21" s="15">
        <f t="shared" si="0"/>
        <v>1127.5470503428069</v>
      </c>
      <c r="F21" s="13">
        <f t="shared" si="1"/>
        <v>133.45339077760002</v>
      </c>
      <c r="G21" s="13">
        <f t="shared" si="2"/>
        <v>-1.8948583042106957</v>
      </c>
      <c r="H21" s="3">
        <f t="shared" si="3"/>
        <v>123.17367700157217</v>
      </c>
      <c r="I21" s="3">
        <f t="shared" si="4"/>
        <v>123.17367700157217</v>
      </c>
      <c r="J21" s="3">
        <f t="shared" si="5"/>
        <v>1880</v>
      </c>
      <c r="K21" s="3">
        <f t="shared" si="6"/>
        <v>1889.4420141035876</v>
      </c>
      <c r="L21" s="3">
        <f t="shared" si="7"/>
        <v>25.31928196625249</v>
      </c>
      <c r="M21" s="13">
        <f t="shared" si="10"/>
        <v>0.17830326066469251</v>
      </c>
      <c r="N21" s="3">
        <f t="shared" si="8"/>
        <v>25.497585226917181</v>
      </c>
      <c r="O21">
        <f t="shared" si="9"/>
        <v>414.59876506712624</v>
      </c>
    </row>
    <row r="22" spans="2:15" x14ac:dyDescent="0.25">
      <c r="B22" s="3">
        <v>17</v>
      </c>
      <c r="C22" s="3">
        <v>120</v>
      </c>
      <c r="D22" s="13">
        <v>184.48639494237671</v>
      </c>
      <c r="E22" s="15">
        <f t="shared" si="0"/>
        <v>1188.4525320056582</v>
      </c>
      <c r="F22" s="13">
        <f t="shared" si="1"/>
        <v>130.02681951892407</v>
      </c>
      <c r="G22" s="13">
        <f t="shared" si="2"/>
        <v>-3.4265712586759491</v>
      </c>
      <c r="H22" s="3">
        <f t="shared" si="3"/>
        <v>112.75470503428069</v>
      </c>
      <c r="I22" s="3">
        <f t="shared" si="4"/>
        <v>112.75470503428069</v>
      </c>
      <c r="J22" s="3">
        <f t="shared" si="5"/>
        <v>2000</v>
      </c>
      <c r="K22" s="3">
        <f t="shared" si="6"/>
        <v>2002.1967191378683</v>
      </c>
      <c r="L22" s="3">
        <f t="shared" si="7"/>
        <v>34.035229918834602</v>
      </c>
      <c r="M22" s="13">
        <f t="shared" si="10"/>
        <v>9.6511499413535675E-3</v>
      </c>
      <c r="N22" s="3">
        <f t="shared" si="8"/>
        <v>34.044881068775958</v>
      </c>
      <c r="O22">
        <f t="shared" si="9"/>
        <v>448.6436461359022</v>
      </c>
    </row>
    <row r="23" spans="2:15" x14ac:dyDescent="0.25">
      <c r="B23" s="3">
        <v>18</v>
      </c>
      <c r="C23" s="3">
        <v>120</v>
      </c>
      <c r="D23" s="13">
        <v>76.445518518146301</v>
      </c>
      <c r="E23" s="15">
        <f t="shared" si="0"/>
        <v>1136.4388066702941</v>
      </c>
      <c r="F23" s="13">
        <f t="shared" si="1"/>
        <v>124.26944802404294</v>
      </c>
      <c r="G23" s="13">
        <f t="shared" si="2"/>
        <v>-5.7573714948811272</v>
      </c>
      <c r="H23" s="3">
        <f t="shared" si="3"/>
        <v>118.84525320056582</v>
      </c>
      <c r="I23" s="3">
        <f t="shared" si="4"/>
        <v>118.84525320056582</v>
      </c>
      <c r="J23" s="3">
        <f t="shared" si="5"/>
        <v>2120</v>
      </c>
      <c r="K23" s="3">
        <f t="shared" si="6"/>
        <v>2121.0419723384339</v>
      </c>
      <c r="L23" s="3">
        <f t="shared" si="7"/>
        <v>5.8439173015082488</v>
      </c>
      <c r="M23" s="13">
        <f t="shared" si="10"/>
        <v>2.1714127081227342E-3</v>
      </c>
      <c r="N23" s="3">
        <f t="shared" si="8"/>
        <v>5.8460887142163713</v>
      </c>
      <c r="O23">
        <f t="shared" si="9"/>
        <v>454.48973485011857</v>
      </c>
    </row>
    <row r="24" spans="2:15" x14ac:dyDescent="0.25">
      <c r="B24" s="3">
        <v>19</v>
      </c>
      <c r="C24" s="3">
        <v>120</v>
      </c>
      <c r="D24" s="13">
        <v>105.5280969597038</v>
      </c>
      <c r="E24" s="15">
        <f t="shared" si="0"/>
        <v>1181.9152640064642</v>
      </c>
      <c r="F24" s="13">
        <f t="shared" si="1"/>
        <v>122.4613830828839</v>
      </c>
      <c r="G24" s="13">
        <f t="shared" si="2"/>
        <v>-1.808064941159041</v>
      </c>
      <c r="H24" s="3">
        <f t="shared" si="3"/>
        <v>113.64388066702941</v>
      </c>
      <c r="I24" s="3">
        <f t="shared" si="4"/>
        <v>113.64388066702941</v>
      </c>
      <c r="J24" s="3">
        <f t="shared" si="5"/>
        <v>2240</v>
      </c>
      <c r="K24" s="3">
        <f t="shared" si="6"/>
        <v>2234.6858530054633</v>
      </c>
      <c r="L24" s="3">
        <f t="shared" si="7"/>
        <v>11.136179247936647</v>
      </c>
      <c r="M24" s="13">
        <f t="shared" si="10"/>
        <v>5.6480316559087175E-2</v>
      </c>
      <c r="N24" s="3">
        <f t="shared" si="8"/>
        <v>11.192659564495735</v>
      </c>
      <c r="O24">
        <f t="shared" si="9"/>
        <v>465.68239441461429</v>
      </c>
    </row>
    <row r="25" spans="2:15" x14ac:dyDescent="0.25">
      <c r="B25" s="3">
        <v>20</v>
      </c>
      <c r="C25" s="3">
        <v>120</v>
      </c>
      <c r="D25" s="13">
        <v>141.22020387776374</v>
      </c>
      <c r="E25" s="15">
        <f t="shared" si="0"/>
        <v>1248.2101325481947</v>
      </c>
      <c r="F25" s="13">
        <f t="shared" si="1"/>
        <v>119.52221561093241</v>
      </c>
      <c r="G25" s="13">
        <f t="shared" si="2"/>
        <v>-2.9391674719514973</v>
      </c>
      <c r="H25" s="3">
        <f t="shared" si="3"/>
        <v>118.19152640064642</v>
      </c>
      <c r="I25" s="3">
        <f t="shared" si="4"/>
        <v>118.19152640064642</v>
      </c>
      <c r="J25" s="3">
        <f t="shared" si="5"/>
        <v>2360</v>
      </c>
      <c r="K25" s="3">
        <f t="shared" si="6"/>
        <v>2352.8773794061099</v>
      </c>
      <c r="L25" s="3">
        <f t="shared" si="7"/>
        <v>19.943145983277155</v>
      </c>
      <c r="M25" s="13">
        <f t="shared" si="10"/>
        <v>0.10146344824901565</v>
      </c>
      <c r="N25" s="3">
        <f t="shared" si="8"/>
        <v>20.044609431526172</v>
      </c>
      <c r="O25">
        <f t="shared" si="9"/>
        <v>485.72700384614046</v>
      </c>
    </row>
    <row r="26" spans="2:15" x14ac:dyDescent="0.25">
      <c r="B26" s="3">
        <v>21</v>
      </c>
      <c r="C26" s="3">
        <v>120</v>
      </c>
      <c r="D26" s="13">
        <v>107.53565634573216</v>
      </c>
      <c r="E26" s="15">
        <f t="shared" si="0"/>
        <v>1205.576998525504</v>
      </c>
      <c r="F26" s="13">
        <f t="shared" si="1"/>
        <v>119.07865254083708</v>
      </c>
      <c r="G26" s="13">
        <f t="shared" si="2"/>
        <v>-0.44356307009532731</v>
      </c>
      <c r="H26" s="3">
        <f t="shared" si="3"/>
        <v>119.07865254083708</v>
      </c>
      <c r="I26" s="3">
        <f t="shared" si="4"/>
        <v>124.82101325481946</v>
      </c>
      <c r="J26" s="3">
        <f t="shared" si="5"/>
        <v>2480</v>
      </c>
      <c r="K26" s="3">
        <f t="shared" si="6"/>
        <v>2471.956031946947</v>
      </c>
      <c r="L26" s="3">
        <f t="shared" si="7"/>
        <v>11.563917385707406</v>
      </c>
      <c r="M26" s="13">
        <f t="shared" si="10"/>
        <v>0.12941084407707615</v>
      </c>
      <c r="N26" s="3">
        <f t="shared" si="8"/>
        <v>11.693328229784482</v>
      </c>
      <c r="O26">
        <f t="shared" si="9"/>
        <v>497.42033207592493</v>
      </c>
    </row>
    <row r="27" spans="2:15" x14ac:dyDescent="0.25">
      <c r="B27" s="3">
        <v>22</v>
      </c>
      <c r="C27" s="3">
        <v>120</v>
      </c>
      <c r="D27" s="13">
        <v>159.13586568387436</v>
      </c>
      <c r="E27" s="15">
        <f t="shared" si="0"/>
        <v>1190.5473956326573</v>
      </c>
      <c r="F27" s="13">
        <f t="shared" si="1"/>
        <v>120.99277277883121</v>
      </c>
      <c r="G27" s="13">
        <f t="shared" si="2"/>
        <v>1.9141202379941262</v>
      </c>
      <c r="H27" s="3">
        <f t="shared" si="3"/>
        <v>120.5576998525504</v>
      </c>
      <c r="I27" s="3">
        <f t="shared" si="4"/>
        <v>120.5576998525504</v>
      </c>
      <c r="J27" s="3">
        <f t="shared" si="5"/>
        <v>2600</v>
      </c>
      <c r="K27" s="3">
        <f t="shared" si="6"/>
        <v>2592.5137317994972</v>
      </c>
      <c r="L27" s="3">
        <f t="shared" si="7"/>
        <v>25.3242237469561</v>
      </c>
      <c r="M27" s="13">
        <f t="shared" si="10"/>
        <v>0.11208842313971777</v>
      </c>
      <c r="N27" s="3">
        <f t="shared" si="8"/>
        <v>25.436312170095817</v>
      </c>
      <c r="O27">
        <f t="shared" si="9"/>
        <v>522.85664424602078</v>
      </c>
    </row>
    <row r="28" spans="2:15" x14ac:dyDescent="0.25">
      <c r="B28" s="3">
        <v>23</v>
      </c>
      <c r="C28" s="3">
        <v>120</v>
      </c>
      <c r="D28" s="13">
        <v>142.89264639627456</v>
      </c>
      <c r="E28" s="15">
        <f t="shared" si="0"/>
        <v>1212.7128599471553</v>
      </c>
      <c r="F28" s="13">
        <f t="shared" si="1"/>
        <v>120.84774847007094</v>
      </c>
      <c r="G28" s="13">
        <f t="shared" si="2"/>
        <v>-0.14502430876027006</v>
      </c>
      <c r="H28" s="3">
        <f t="shared" si="3"/>
        <v>119.05473956326573</v>
      </c>
      <c r="I28" s="3">
        <f t="shared" si="4"/>
        <v>119.05473956326573</v>
      </c>
      <c r="J28" s="3">
        <f t="shared" si="5"/>
        <v>2720</v>
      </c>
      <c r="K28" s="3">
        <f t="shared" si="6"/>
        <v>2711.5684713627629</v>
      </c>
      <c r="L28" s="3">
        <f t="shared" si="7"/>
        <v>20.418308394130758</v>
      </c>
      <c r="M28" s="13">
        <f t="shared" si="10"/>
        <v>0.14218135032109791</v>
      </c>
      <c r="N28" s="3">
        <f t="shared" si="8"/>
        <v>20.560489744451857</v>
      </c>
      <c r="O28">
        <f t="shared" si="9"/>
        <v>543.41713399047262</v>
      </c>
    </row>
    <row r="29" spans="2:15" x14ac:dyDescent="0.25">
      <c r="B29" s="3">
        <v>24</v>
      </c>
      <c r="C29" s="3">
        <v>120</v>
      </c>
      <c r="D29" s="13">
        <v>90.15012005985389</v>
      </c>
      <c r="E29" s="15">
        <f t="shared" si="0"/>
        <v>1199.9984374584183</v>
      </c>
      <c r="F29" s="13">
        <f t="shared" si="1"/>
        <v>120.25007883446921</v>
      </c>
      <c r="G29" s="13">
        <f t="shared" si="2"/>
        <v>-0.59766963560173758</v>
      </c>
      <c r="H29" s="3">
        <f t="shared" si="3"/>
        <v>120.25007883446921</v>
      </c>
      <c r="I29" s="3">
        <f t="shared" si="4"/>
        <v>121.27128599471553</v>
      </c>
      <c r="J29" s="3">
        <f t="shared" si="5"/>
        <v>2840</v>
      </c>
      <c r="K29" s="3">
        <f t="shared" si="6"/>
        <v>2831.8185501972321</v>
      </c>
      <c r="L29" s="3">
        <f t="shared" si="7"/>
        <v>8.127044146806071</v>
      </c>
      <c r="M29" s="13">
        <f t="shared" si="10"/>
        <v>0.13387224175042278</v>
      </c>
      <c r="N29" s="3">
        <f t="shared" si="8"/>
        <v>8.2609163885564936</v>
      </c>
      <c r="O29">
        <f t="shared" si="9"/>
        <v>551.67805037902906</v>
      </c>
    </row>
    <row r="30" spans="2:15" x14ac:dyDescent="0.25">
      <c r="B30" s="3">
        <v>25</v>
      </c>
      <c r="C30" s="3">
        <v>120</v>
      </c>
      <c r="D30" s="13">
        <v>93.504296488724009</v>
      </c>
      <c r="E30" s="15">
        <f t="shared" si="0"/>
        <v>1239.1344593964507</v>
      </c>
      <c r="F30" s="13">
        <f t="shared" si="1"/>
        <v>120.59048122121798</v>
      </c>
      <c r="G30" s="13">
        <f t="shared" si="2"/>
        <v>0.34040238674877327</v>
      </c>
      <c r="H30" s="3">
        <f t="shared" si="3"/>
        <v>119.99984374584183</v>
      </c>
      <c r="I30" s="3">
        <f t="shared" si="4"/>
        <v>119.99984374584183</v>
      </c>
      <c r="J30" s="3">
        <f t="shared" si="5"/>
        <v>2960</v>
      </c>
      <c r="K30" s="3">
        <f t="shared" si="6"/>
        <v>2951.8183939430737</v>
      </c>
      <c r="L30" s="3">
        <f t="shared" si="7"/>
        <v>8.7430534618512041</v>
      </c>
      <c r="M30" s="13">
        <f t="shared" si="10"/>
        <v>0.13387735534146575</v>
      </c>
      <c r="N30" s="3">
        <f t="shared" si="8"/>
        <v>8.8769308171926706</v>
      </c>
      <c r="O30">
        <f t="shared" si="9"/>
        <v>560.55498119622177</v>
      </c>
    </row>
    <row r="31" spans="2:15" x14ac:dyDescent="0.25">
      <c r="B31" s="3">
        <v>26</v>
      </c>
      <c r="C31" s="3">
        <v>120</v>
      </c>
      <c r="D31" s="13">
        <v>142.92193014572516</v>
      </c>
      <c r="E31" s="15">
        <f t="shared" si="0"/>
        <v>1261.6335037299659</v>
      </c>
      <c r="F31" s="13">
        <f t="shared" si="1"/>
        <v>120.39360206275927</v>
      </c>
      <c r="G31" s="13">
        <f t="shared" si="2"/>
        <v>-0.19687915845871848</v>
      </c>
      <c r="H31" s="3">
        <f t="shared" si="3"/>
        <v>120.39360206275927</v>
      </c>
      <c r="I31" s="3">
        <f t="shared" si="4"/>
        <v>123.91344593964507</v>
      </c>
      <c r="J31" s="3">
        <f t="shared" si="5"/>
        <v>3080</v>
      </c>
      <c r="K31" s="3">
        <f t="shared" si="6"/>
        <v>3072.211996005833</v>
      </c>
      <c r="L31" s="3">
        <f t="shared" si="7"/>
        <v>20.426678116579541</v>
      </c>
      <c r="M31" s="13">
        <f t="shared" si="10"/>
        <v>0.12130601242632094</v>
      </c>
      <c r="N31" s="3">
        <f t="shared" si="8"/>
        <v>20.547984129005862</v>
      </c>
      <c r="O31">
        <f t="shared" si="9"/>
        <v>581.10296532522761</v>
      </c>
    </row>
    <row r="32" spans="2:15" x14ac:dyDescent="0.25">
      <c r="B32" s="3">
        <v>27</v>
      </c>
      <c r="C32" s="3">
        <v>120</v>
      </c>
      <c r="D32" s="13">
        <v>189.60397214452979</v>
      </c>
      <c r="E32" s="15">
        <f t="shared" si="0"/>
        <v>1230.2167404347651</v>
      </c>
      <c r="F32" s="13">
        <f t="shared" si="1"/>
        <v>121.56688335505454</v>
      </c>
      <c r="G32" s="13">
        <f t="shared" si="2"/>
        <v>1.1732812922952671</v>
      </c>
      <c r="H32" s="3">
        <f t="shared" si="3"/>
        <v>121.56688335505454</v>
      </c>
      <c r="I32" s="3">
        <f t="shared" si="4"/>
        <v>126.16335037299659</v>
      </c>
      <c r="J32" s="3">
        <f t="shared" si="5"/>
        <v>3200</v>
      </c>
      <c r="K32" s="3">
        <f t="shared" si="6"/>
        <v>3193.7788793608875</v>
      </c>
      <c r="L32" s="3">
        <f t="shared" si="7"/>
        <v>35.949666252983633</v>
      </c>
      <c r="M32" s="13">
        <f t="shared" si="10"/>
        <v>7.7404684012784081E-2</v>
      </c>
      <c r="N32" s="3">
        <f t="shared" si="8"/>
        <v>36.027070936996417</v>
      </c>
      <c r="O32">
        <f t="shared" si="9"/>
        <v>617.13003626222405</v>
      </c>
    </row>
    <row r="33" spans="2:15" x14ac:dyDescent="0.25">
      <c r="B33" s="3">
        <v>28</v>
      </c>
      <c r="C33" s="3">
        <v>120</v>
      </c>
      <c r="D33" s="13">
        <v>73.312541308627715</v>
      </c>
      <c r="E33" s="15">
        <f t="shared" si="0"/>
        <v>1200.6993628800128</v>
      </c>
      <c r="F33" s="13">
        <f t="shared" si="1"/>
        <v>123.09903902770189</v>
      </c>
      <c r="G33" s="13">
        <f t="shared" si="2"/>
        <v>1.5321556726473489</v>
      </c>
      <c r="H33" s="3">
        <f t="shared" si="3"/>
        <v>123.02167404347651</v>
      </c>
      <c r="I33" s="3">
        <f t="shared" si="4"/>
        <v>123.02167404347651</v>
      </c>
      <c r="J33" s="3">
        <f t="shared" si="5"/>
        <v>3320</v>
      </c>
      <c r="K33" s="3">
        <f t="shared" si="6"/>
        <v>3316.8005534043641</v>
      </c>
      <c r="L33" s="3">
        <f t="shared" si="7"/>
        <v>5.3747287131292456</v>
      </c>
      <c r="M33" s="13">
        <f t="shared" si="10"/>
        <v>2.0472917036652185E-2</v>
      </c>
      <c r="N33" s="3">
        <f t="shared" si="8"/>
        <v>5.3952016301658974</v>
      </c>
      <c r="O33">
        <f t="shared" si="9"/>
        <v>622.5252378923899</v>
      </c>
    </row>
    <row r="34" spans="2:15" x14ac:dyDescent="0.25">
      <c r="B34" s="3">
        <v>29</v>
      </c>
      <c r="C34" s="3">
        <v>120</v>
      </c>
      <c r="D34" s="13">
        <v>113.49125441773097</v>
      </c>
      <c r="E34" s="15">
        <f t="shared" si="0"/>
        <v>1223.5513567377366</v>
      </c>
      <c r="F34" s="13">
        <f t="shared" si="1"/>
        <v>123.07325069962677</v>
      </c>
      <c r="G34" s="13">
        <f t="shared" si="2"/>
        <v>-2.5788328075127726E-2</v>
      </c>
      <c r="H34" s="3">
        <f t="shared" si="3"/>
        <v>120.06993628800129</v>
      </c>
      <c r="I34" s="3">
        <f t="shared" si="4"/>
        <v>120.06993628800129</v>
      </c>
      <c r="J34" s="3">
        <f t="shared" si="5"/>
        <v>3440</v>
      </c>
      <c r="K34" s="3">
        <f t="shared" si="6"/>
        <v>3436.8704896923655</v>
      </c>
      <c r="L34" s="3">
        <f t="shared" si="7"/>
        <v>12.880264829310139</v>
      </c>
      <c r="M34" s="13">
        <f t="shared" si="10"/>
        <v>1.9587669531181399E-2</v>
      </c>
      <c r="N34" s="3">
        <f t="shared" si="8"/>
        <v>12.899852498841321</v>
      </c>
      <c r="O34">
        <f t="shared" si="9"/>
        <v>635.42509039123127</v>
      </c>
    </row>
    <row r="35" spans="2:15" x14ac:dyDescent="0.25">
      <c r="B35" s="3">
        <v>30</v>
      </c>
      <c r="C35" s="3">
        <v>120</v>
      </c>
      <c r="D35" s="13">
        <v>98.462795737794636</v>
      </c>
      <c r="E35" s="15">
        <f t="shared" si="0"/>
        <v>1291.0831829865147</v>
      </c>
      <c r="F35" s="13">
        <f t="shared" si="1"/>
        <v>122.0721458957516</v>
      </c>
      <c r="G35" s="13">
        <f t="shared" si="2"/>
        <v>-1.0011048038751607</v>
      </c>
      <c r="H35" s="3">
        <f t="shared" si="3"/>
        <v>122.0721458957516</v>
      </c>
      <c r="I35" s="3">
        <f t="shared" si="4"/>
        <v>122.35513567377366</v>
      </c>
      <c r="J35" s="3">
        <f t="shared" si="5"/>
        <v>3560</v>
      </c>
      <c r="K35" s="3">
        <f t="shared" si="6"/>
        <v>3558.9426355881169</v>
      </c>
      <c r="L35" s="3">
        <f t="shared" si="7"/>
        <v>9.6949221445026694</v>
      </c>
      <c r="M35" s="13">
        <f t="shared" si="10"/>
        <v>2.2360389990337872E-3</v>
      </c>
      <c r="N35" s="3">
        <f t="shared" si="8"/>
        <v>9.6971581835017027</v>
      </c>
      <c r="O35">
        <f t="shared" si="9"/>
        <v>645.12224857473302</v>
      </c>
    </row>
    <row r="36" spans="2:15" x14ac:dyDescent="0.25">
      <c r="B36" s="3">
        <v>31</v>
      </c>
      <c r="C36" s="3">
        <v>120</v>
      </c>
      <c r="D36" s="13">
        <v>112.5396623532215</v>
      </c>
      <c r="E36" s="15">
        <f t="shared" si="0"/>
        <v>1242.2292484733834</v>
      </c>
      <c r="F36" s="13">
        <f t="shared" si="1"/>
        <v>122.16647582175895</v>
      </c>
      <c r="G36" s="13">
        <f t="shared" si="2"/>
        <v>9.4329926007352086E-2</v>
      </c>
      <c r="H36" s="3">
        <f t="shared" si="3"/>
        <v>122.16647582175895</v>
      </c>
      <c r="I36" s="3">
        <f t="shared" si="4"/>
        <v>129.10831829865145</v>
      </c>
      <c r="J36" s="3">
        <f t="shared" si="5"/>
        <v>3680</v>
      </c>
      <c r="K36" s="3">
        <f t="shared" si="6"/>
        <v>3681.1091114098758</v>
      </c>
      <c r="L36" s="3">
        <f t="shared" si="7"/>
        <v>12.665175602577101</v>
      </c>
      <c r="M36" s="13">
        <f t="shared" si="10"/>
        <v>2.4602562390334697E-3</v>
      </c>
      <c r="N36" s="3">
        <f t="shared" si="8"/>
        <v>12.667635858816134</v>
      </c>
      <c r="O36">
        <f t="shared" si="9"/>
        <v>657.7898844335491</v>
      </c>
    </row>
    <row r="37" spans="2:15" x14ac:dyDescent="0.25">
      <c r="B37" s="3">
        <v>32</v>
      </c>
      <c r="C37" s="3">
        <v>120</v>
      </c>
      <c r="D37" s="13">
        <v>124.75091208085347</v>
      </c>
      <c r="E37" s="15">
        <f t="shared" si="0"/>
        <v>1231.497578043776</v>
      </c>
      <c r="F37" s="13">
        <f t="shared" si="1"/>
        <v>124.48042331405645</v>
      </c>
      <c r="G37" s="13">
        <f t="shared" si="2"/>
        <v>2.3139474922975012</v>
      </c>
      <c r="H37" s="3">
        <f t="shared" si="3"/>
        <v>124.22292484733835</v>
      </c>
      <c r="I37" s="3">
        <f t="shared" si="4"/>
        <v>124.22292484733835</v>
      </c>
      <c r="J37" s="3">
        <f t="shared" si="5"/>
        <v>3800</v>
      </c>
      <c r="K37" s="3">
        <f t="shared" si="6"/>
        <v>3805.332036257214</v>
      </c>
      <c r="L37" s="3">
        <f t="shared" si="7"/>
        <v>15.562790065004833</v>
      </c>
      <c r="M37" s="13">
        <f t="shared" si="10"/>
        <v>5.6861221296489059E-2</v>
      </c>
      <c r="N37" s="3">
        <f t="shared" si="8"/>
        <v>15.619651286301321</v>
      </c>
      <c r="O37">
        <f t="shared" si="9"/>
        <v>673.4095357198504</v>
      </c>
    </row>
    <row r="38" spans="2:15" x14ac:dyDescent="0.25">
      <c r="B38" s="3">
        <v>33</v>
      </c>
      <c r="C38" s="3">
        <v>120</v>
      </c>
      <c r="D38" s="13">
        <v>153.670588767346</v>
      </c>
      <c r="E38" s="15">
        <f t="shared" si="0"/>
        <v>1206.8106159771928</v>
      </c>
      <c r="F38" s="13">
        <f t="shared" si="1"/>
        <v>124.39459049181708</v>
      </c>
      <c r="G38" s="13">
        <f t="shared" si="2"/>
        <v>-8.5832822239368056E-2</v>
      </c>
      <c r="H38" s="3">
        <f t="shared" si="3"/>
        <v>123.1497578043776</v>
      </c>
      <c r="I38" s="3">
        <f t="shared" si="4"/>
        <v>123.1497578043776</v>
      </c>
      <c r="J38" s="3">
        <f t="shared" si="5"/>
        <v>3920</v>
      </c>
      <c r="K38" s="3">
        <f t="shared" si="6"/>
        <v>3928.4817940615917</v>
      </c>
      <c r="L38" s="3">
        <f t="shared" si="7"/>
        <v>23.614649852102769</v>
      </c>
      <c r="M38" s="13">
        <f t="shared" si="10"/>
        <v>0.14388166100650443</v>
      </c>
      <c r="N38" s="3">
        <f t="shared" si="8"/>
        <v>23.758531513109272</v>
      </c>
      <c r="O38">
        <f t="shared" si="9"/>
        <v>697.16806723295963</v>
      </c>
    </row>
    <row r="39" spans="2:15" x14ac:dyDescent="0.25">
      <c r="B39" s="3">
        <v>34</v>
      </c>
      <c r="C39" s="3">
        <v>120</v>
      </c>
      <c r="D39" s="13">
        <v>78.474508125152553</v>
      </c>
      <c r="E39" s="15">
        <f t="shared" si="0"/>
        <v>1198.6692167326951</v>
      </c>
      <c r="F39" s="13">
        <f t="shared" si="1"/>
        <v>123.97964626267058</v>
      </c>
      <c r="G39" s="13">
        <f t="shared" si="2"/>
        <v>-0.41494422914649459</v>
      </c>
      <c r="H39" s="3">
        <f t="shared" si="3"/>
        <v>120.68106159771928</v>
      </c>
      <c r="I39" s="3">
        <f t="shared" si="4"/>
        <v>120.68106159771928</v>
      </c>
      <c r="J39" s="3">
        <f t="shared" si="5"/>
        <v>4040</v>
      </c>
      <c r="K39" s="3">
        <f t="shared" si="6"/>
        <v>4049.1628556593109</v>
      </c>
      <c r="L39" s="3">
        <f t="shared" si="7"/>
        <v>6.1582484254846346</v>
      </c>
      <c r="M39" s="13">
        <f t="shared" si="10"/>
        <v>0.16791584766673287</v>
      </c>
      <c r="N39" s="3">
        <f t="shared" si="8"/>
        <v>6.3261642731513676</v>
      </c>
      <c r="O39">
        <f t="shared" si="9"/>
        <v>703.49423150611096</v>
      </c>
    </row>
    <row r="40" spans="2:15" x14ac:dyDescent="0.25">
      <c r="B40" s="3">
        <v>35</v>
      </c>
      <c r="C40" s="3">
        <v>120</v>
      </c>
      <c r="D40" s="13">
        <v>87.382170749728729</v>
      </c>
      <c r="E40" s="15">
        <f t="shared" si="0"/>
        <v>1203.553207140279</v>
      </c>
      <c r="F40" s="13">
        <f t="shared" si="1"/>
        <v>122.88011804102015</v>
      </c>
      <c r="G40" s="13">
        <f t="shared" si="2"/>
        <v>-1.0995282216504354</v>
      </c>
      <c r="H40" s="3">
        <f>MIN(I40,F40)</f>
        <v>119.8669216732695</v>
      </c>
      <c r="I40" s="3">
        <f t="shared" si="4"/>
        <v>119.8669216732695</v>
      </c>
      <c r="J40" s="3">
        <f t="shared" si="5"/>
        <v>4160</v>
      </c>
      <c r="K40" s="3">
        <f t="shared" si="6"/>
        <v>4169.0297773325801</v>
      </c>
      <c r="L40" s="3">
        <f t="shared" si="7"/>
        <v>7.6356437649347475</v>
      </c>
      <c r="M40" s="13">
        <f t="shared" si="10"/>
        <v>0.16307375735195567</v>
      </c>
      <c r="N40" s="3">
        <f t="shared" si="8"/>
        <v>7.7987175222867036</v>
      </c>
      <c r="O40">
        <f t="shared" si="9"/>
        <v>711.29294902839763</v>
      </c>
    </row>
    <row r="41" spans="2:15" x14ac:dyDescent="0.25">
      <c r="B41" s="3">
        <v>36</v>
      </c>
      <c r="C41" s="3">
        <v>120</v>
      </c>
      <c r="D41" s="13">
        <v>147.67725038114094</v>
      </c>
      <c r="E41" s="15">
        <f t="shared" ref="E41:E51" si="11">E40+D38-H41</f>
        <v>1236.8684751935973</v>
      </c>
      <c r="F41" s="13">
        <f t="shared" ref="F41:F51" si="12">F40+G41</f>
        <v>121.87571925176994</v>
      </c>
      <c r="G41" s="13">
        <f t="shared" ref="G41:G51" si="13">(I40-F40)/$G$1</f>
        <v>-1.0043987892502173</v>
      </c>
      <c r="H41" s="3">
        <f t="shared" ref="H41:H51" si="14">MIN(I41,F41)</f>
        <v>120.3553207140279</v>
      </c>
      <c r="I41" s="3">
        <f t="shared" ref="I41:I51" si="15">E40/$I$1</f>
        <v>120.3553207140279</v>
      </c>
      <c r="J41" s="3">
        <f t="shared" ref="J41:J51" si="16">J40+C41</f>
        <v>4280</v>
      </c>
      <c r="K41" s="3">
        <f t="shared" ref="K41:K51" si="17">K40+H41</f>
        <v>4289.3850980466077</v>
      </c>
      <c r="L41" s="3">
        <f t="shared" ref="L41:L51" si="18">(D41^2)*$M$1</f>
        <v>21.808570280134191</v>
      </c>
      <c r="M41" s="13">
        <f t="shared" ref="M41:M51" si="19">$K$1*(J41-K41)^2</f>
        <v>0.17616013068887967</v>
      </c>
      <c r="N41" s="3">
        <f t="shared" ref="N41:N51" si="20">L41+M41</f>
        <v>21.984730410823072</v>
      </c>
      <c r="O41">
        <f t="shared" ref="O41:O51" si="21">N41+O40</f>
        <v>733.27767943922072</v>
      </c>
    </row>
    <row r="42" spans="2:15" x14ac:dyDescent="0.25">
      <c r="B42" s="3">
        <v>37</v>
      </c>
      <c r="C42" s="3">
        <v>120</v>
      </c>
      <c r="D42" s="13">
        <v>106.57239098353308</v>
      </c>
      <c r="E42" s="15">
        <f t="shared" si="11"/>
        <v>1193.9740635795606</v>
      </c>
      <c r="F42" s="13">
        <f t="shared" si="12"/>
        <v>121.36891973918925</v>
      </c>
      <c r="G42" s="13">
        <f t="shared" si="13"/>
        <v>-0.50679951258067979</v>
      </c>
      <c r="H42" s="3">
        <f t="shared" si="14"/>
        <v>121.36891973918925</v>
      </c>
      <c r="I42" s="3">
        <f t="shared" si="15"/>
        <v>123.68684751935973</v>
      </c>
      <c r="J42" s="3">
        <f t="shared" si="16"/>
        <v>4400</v>
      </c>
      <c r="K42" s="3">
        <f t="shared" si="17"/>
        <v>4410.7540177857973</v>
      </c>
      <c r="L42" s="3">
        <f t="shared" si="18"/>
        <v>11.357674519947045</v>
      </c>
      <c r="M42" s="13">
        <f t="shared" si="19"/>
        <v>0.23129779707448758</v>
      </c>
      <c r="N42" s="3">
        <f t="shared" si="20"/>
        <v>11.588972317021533</v>
      </c>
      <c r="O42">
        <f t="shared" si="21"/>
        <v>744.86665175624228</v>
      </c>
    </row>
    <row r="43" spans="2:15" x14ac:dyDescent="0.25">
      <c r="B43" s="3">
        <v>38</v>
      </c>
      <c r="C43" s="3">
        <v>120</v>
      </c>
      <c r="D43" s="13">
        <v>78.81177071291556</v>
      </c>
      <c r="E43" s="15">
        <f t="shared" si="11"/>
        <v>1161.9588279713332</v>
      </c>
      <c r="F43" s="13">
        <f t="shared" si="12"/>
        <v>122.14156233257941</v>
      </c>
      <c r="G43" s="13">
        <f t="shared" si="13"/>
        <v>0.7726425933901595</v>
      </c>
      <c r="H43" s="3">
        <f t="shared" si="14"/>
        <v>119.39740635795606</v>
      </c>
      <c r="I43" s="3">
        <f t="shared" si="15"/>
        <v>119.39740635795606</v>
      </c>
      <c r="J43" s="3">
        <f t="shared" si="16"/>
        <v>4520</v>
      </c>
      <c r="K43" s="3">
        <f t="shared" si="17"/>
        <v>4530.1514241437535</v>
      </c>
      <c r="L43" s="3">
        <f t="shared" si="18"/>
        <v>6.2112952029051751</v>
      </c>
      <c r="M43" s="13">
        <f t="shared" si="19"/>
        <v>0.20610282429276305</v>
      </c>
      <c r="N43" s="3">
        <f t="shared" si="20"/>
        <v>6.4173980271979385</v>
      </c>
      <c r="O43">
        <f t="shared" si="21"/>
        <v>751.2840497834402</v>
      </c>
    </row>
    <row r="44" spans="2:15" x14ac:dyDescent="0.25">
      <c r="B44" s="3">
        <v>39</v>
      </c>
      <c r="C44" s="3">
        <v>120</v>
      </c>
      <c r="D44" s="13">
        <v>109.18785867497482</v>
      </c>
      <c r="E44" s="15">
        <f t="shared" si="11"/>
        <v>1193.4401955553408</v>
      </c>
      <c r="F44" s="13">
        <f t="shared" si="12"/>
        <v>121.22684367437162</v>
      </c>
      <c r="G44" s="13">
        <f t="shared" si="13"/>
        <v>-0.91471865820778453</v>
      </c>
      <c r="H44" s="3">
        <f t="shared" si="14"/>
        <v>116.19588279713332</v>
      </c>
      <c r="I44" s="3">
        <f t="shared" si="15"/>
        <v>116.19588279713332</v>
      </c>
      <c r="J44" s="3">
        <f t="shared" si="16"/>
        <v>4640</v>
      </c>
      <c r="K44" s="3">
        <f t="shared" si="17"/>
        <v>4646.3473069408865</v>
      </c>
      <c r="L44" s="3">
        <f t="shared" si="18"/>
        <v>11.921988482026274</v>
      </c>
      <c r="M44" s="13">
        <f t="shared" si="19"/>
        <v>8.0576610803651444E-2</v>
      </c>
      <c r="N44" s="3">
        <f t="shared" si="20"/>
        <v>12.002565092829926</v>
      </c>
      <c r="O44">
        <f t="shared" si="21"/>
        <v>763.28661487627016</v>
      </c>
    </row>
    <row r="45" spans="2:15" x14ac:dyDescent="0.25">
      <c r="B45" s="3">
        <v>40</v>
      </c>
      <c r="C45" s="3">
        <v>120</v>
      </c>
      <c r="D45" s="13">
        <v>83.608150411270671</v>
      </c>
      <c r="E45" s="15">
        <f t="shared" si="11"/>
        <v>1180.6685669833398</v>
      </c>
      <c r="F45" s="13">
        <f t="shared" si="12"/>
        <v>119.54985671529219</v>
      </c>
      <c r="G45" s="13">
        <f t="shared" si="13"/>
        <v>-1.6769869590794333</v>
      </c>
      <c r="H45" s="3">
        <f t="shared" si="14"/>
        <v>119.34401955553408</v>
      </c>
      <c r="I45" s="3">
        <f t="shared" si="15"/>
        <v>119.34401955553408</v>
      </c>
      <c r="J45" s="3">
        <f t="shared" si="16"/>
        <v>4760</v>
      </c>
      <c r="K45" s="3">
        <f t="shared" si="17"/>
        <v>4765.6913264964205</v>
      </c>
      <c r="L45" s="3">
        <f t="shared" si="18"/>
        <v>6.9903228151936601</v>
      </c>
      <c r="M45" s="13">
        <f t="shared" si="19"/>
        <v>6.4782394577716451E-2</v>
      </c>
      <c r="N45" s="3">
        <f t="shared" si="20"/>
        <v>7.0551052097713765</v>
      </c>
      <c r="O45">
        <f t="shared" si="21"/>
        <v>770.34172008604151</v>
      </c>
    </row>
    <row r="46" spans="2:15" x14ac:dyDescent="0.25">
      <c r="B46" s="3">
        <v>41</v>
      </c>
      <c r="C46" s="3">
        <v>120</v>
      </c>
      <c r="D46" s="13">
        <v>41.529190862049553</v>
      </c>
      <c r="E46" s="15">
        <f t="shared" si="11"/>
        <v>1141.4134809979214</v>
      </c>
      <c r="F46" s="13">
        <f t="shared" si="12"/>
        <v>119.48124432870615</v>
      </c>
      <c r="G46" s="13">
        <f t="shared" si="13"/>
        <v>-6.861238658603952E-2</v>
      </c>
      <c r="H46" s="3">
        <f t="shared" si="14"/>
        <v>118.06685669833398</v>
      </c>
      <c r="I46" s="3">
        <f t="shared" si="15"/>
        <v>118.06685669833398</v>
      </c>
      <c r="J46" s="3">
        <f t="shared" si="16"/>
        <v>4880</v>
      </c>
      <c r="K46" s="3">
        <f t="shared" si="17"/>
        <v>4883.7581831947546</v>
      </c>
      <c r="L46" s="3">
        <f t="shared" si="18"/>
        <v>1.7246736936565401</v>
      </c>
      <c r="M46" s="13">
        <f t="shared" si="19"/>
        <v>2.8247881850671258E-2</v>
      </c>
      <c r="N46" s="3">
        <f t="shared" si="20"/>
        <v>1.7529215755072114</v>
      </c>
      <c r="O46">
        <f t="shared" si="21"/>
        <v>772.09464166154874</v>
      </c>
    </row>
    <row r="47" spans="2:15" x14ac:dyDescent="0.25">
      <c r="B47" s="3">
        <v>42</v>
      </c>
      <c r="C47" s="3">
        <v>120</v>
      </c>
      <c r="D47" s="13">
        <v>72.14511155586888</v>
      </c>
      <c r="E47" s="15">
        <f t="shared" si="11"/>
        <v>1136.4599915731042</v>
      </c>
      <c r="F47" s="13">
        <f t="shared" si="12"/>
        <v>119.00978178524876</v>
      </c>
      <c r="G47" s="13">
        <f t="shared" si="13"/>
        <v>-0.4714625434573918</v>
      </c>
      <c r="H47" s="3">
        <f t="shared" si="14"/>
        <v>114.14134809979214</v>
      </c>
      <c r="I47" s="3">
        <f t="shared" si="15"/>
        <v>114.14134809979214</v>
      </c>
      <c r="J47" s="3">
        <f t="shared" si="16"/>
        <v>5000</v>
      </c>
      <c r="K47" s="3">
        <f t="shared" si="17"/>
        <v>4997.8995312945463</v>
      </c>
      <c r="L47" s="3">
        <f t="shared" si="18"/>
        <v>5.2049171214087657</v>
      </c>
      <c r="M47" s="13">
        <f t="shared" si="19"/>
        <v>8.8239375651811038E-3</v>
      </c>
      <c r="N47" s="3">
        <f t="shared" si="20"/>
        <v>5.2137410589739472</v>
      </c>
      <c r="O47">
        <f t="shared" si="21"/>
        <v>777.30838272052267</v>
      </c>
    </row>
    <row r="48" spans="2:15" x14ac:dyDescent="0.25">
      <c r="B48" s="3">
        <v>43</v>
      </c>
      <c r="C48" s="3">
        <v>120</v>
      </c>
      <c r="D48" s="13">
        <v>12.859146510289635</v>
      </c>
      <c r="E48" s="15">
        <f t="shared" si="11"/>
        <v>1106.4221428270644</v>
      </c>
      <c r="F48" s="13">
        <f t="shared" si="12"/>
        <v>117.38697055676322</v>
      </c>
      <c r="G48" s="13">
        <f t="shared" si="13"/>
        <v>-1.6228112284855409</v>
      </c>
      <c r="H48" s="3">
        <f t="shared" si="14"/>
        <v>113.64599915731041</v>
      </c>
      <c r="I48" s="3">
        <f t="shared" si="15"/>
        <v>113.64599915731041</v>
      </c>
      <c r="J48" s="3">
        <f t="shared" si="16"/>
        <v>5120</v>
      </c>
      <c r="K48" s="3">
        <f t="shared" si="17"/>
        <v>5111.5455304518564</v>
      </c>
      <c r="L48" s="3">
        <f t="shared" si="18"/>
        <v>0.16535764897309413</v>
      </c>
      <c r="M48" s="13">
        <f t="shared" si="19"/>
        <v>0.14295611068097511</v>
      </c>
      <c r="N48" s="3">
        <f t="shared" si="20"/>
        <v>0.30831375965406926</v>
      </c>
      <c r="O48">
        <f t="shared" si="21"/>
        <v>777.61669648017676</v>
      </c>
    </row>
    <row r="49" spans="2:15" x14ac:dyDescent="0.25">
      <c r="B49" s="3">
        <v>44</v>
      </c>
      <c r="C49" s="3">
        <v>120</v>
      </c>
      <c r="D49" s="13">
        <v>33.314688251529589</v>
      </c>
      <c r="E49" s="15">
        <f t="shared" si="11"/>
        <v>1037.3091194064075</v>
      </c>
      <c r="F49" s="13">
        <f t="shared" si="12"/>
        <v>116.13998009027895</v>
      </c>
      <c r="G49" s="13">
        <f t="shared" si="13"/>
        <v>-1.2469904664842677</v>
      </c>
      <c r="H49" s="3">
        <f t="shared" si="14"/>
        <v>110.64221428270643</v>
      </c>
      <c r="I49" s="3">
        <f t="shared" si="15"/>
        <v>110.64221428270643</v>
      </c>
      <c r="J49" s="3">
        <f t="shared" si="16"/>
        <v>5240</v>
      </c>
      <c r="K49" s="3">
        <f t="shared" si="17"/>
        <v>5222.1877447345632</v>
      </c>
      <c r="L49" s="3">
        <f t="shared" si="18"/>
        <v>1.1098684532966037</v>
      </c>
      <c r="M49" s="13">
        <f t="shared" si="19"/>
        <v>0.6345528752821592</v>
      </c>
      <c r="N49" s="3">
        <f t="shared" si="20"/>
        <v>1.7444213285787629</v>
      </c>
      <c r="O49">
        <f t="shared" si="21"/>
        <v>779.36111780875547</v>
      </c>
    </row>
    <row r="50" spans="2:15" x14ac:dyDescent="0.25">
      <c r="B50" s="3">
        <v>45</v>
      </c>
      <c r="C50" s="3">
        <v>120</v>
      </c>
      <c r="D50" s="13">
        <v>48.500003909654218</v>
      </c>
      <c r="E50" s="15">
        <f t="shared" si="11"/>
        <v>1005.7233190216356</v>
      </c>
      <c r="F50" s="13">
        <f t="shared" si="12"/>
        <v>114.30739148775478</v>
      </c>
      <c r="G50" s="13">
        <f t="shared" si="13"/>
        <v>-1.8325886025241733</v>
      </c>
      <c r="H50" s="3">
        <f t="shared" si="14"/>
        <v>103.73091194064075</v>
      </c>
      <c r="I50" s="3">
        <f t="shared" si="15"/>
        <v>103.73091194064075</v>
      </c>
      <c r="J50" s="3">
        <f t="shared" si="16"/>
        <v>5360</v>
      </c>
      <c r="K50" s="3">
        <f t="shared" si="17"/>
        <v>5325.9186566752041</v>
      </c>
      <c r="L50" s="3">
        <f t="shared" si="18"/>
        <v>2.3522503792364748</v>
      </c>
      <c r="M50" s="13">
        <f t="shared" si="19"/>
        <v>2.323075925645214</v>
      </c>
      <c r="N50" s="3">
        <f t="shared" si="20"/>
        <v>4.6753263048816889</v>
      </c>
      <c r="O50">
        <f t="shared" si="21"/>
        <v>784.03644411363712</v>
      </c>
    </row>
    <row r="51" spans="2:15" x14ac:dyDescent="0.25">
      <c r="B51" s="3">
        <v>46</v>
      </c>
      <c r="C51" s="3">
        <v>120</v>
      </c>
      <c r="D51" s="13">
        <v>59.728409837875773</v>
      </c>
      <c r="E51" s="15">
        <f t="shared" si="11"/>
        <v>918.01013362976164</v>
      </c>
      <c r="F51" s="13">
        <f t="shared" si="12"/>
        <v>110.78189830538344</v>
      </c>
      <c r="G51" s="13">
        <f t="shared" si="13"/>
        <v>-3.5254931823713442</v>
      </c>
      <c r="H51" s="3">
        <f t="shared" si="14"/>
        <v>100.57233190216355</v>
      </c>
      <c r="I51" s="3">
        <f t="shared" si="15"/>
        <v>100.57233190216355</v>
      </c>
      <c r="J51" s="3">
        <f t="shared" si="16"/>
        <v>5480</v>
      </c>
      <c r="K51" s="3">
        <f t="shared" si="17"/>
        <v>5426.4909885773677</v>
      </c>
      <c r="L51" s="3">
        <f t="shared" si="18"/>
        <v>3.5674829417612557</v>
      </c>
      <c r="M51" s="13">
        <f t="shared" si="19"/>
        <v>5.7264286068547845</v>
      </c>
      <c r="N51" s="3">
        <f t="shared" si="20"/>
        <v>9.2939115486160411</v>
      </c>
      <c r="O51">
        <f t="shared" si="21"/>
        <v>793.33035566225317</v>
      </c>
    </row>
    <row r="53" spans="2:15" x14ac:dyDescent="0.25">
      <c r="N53" s="3">
        <f>SUM(N6:N51)</f>
        <v>793.33035566225317</v>
      </c>
    </row>
  </sheetData>
  <mergeCells count="1"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ESPANA LOPERA</dc:creator>
  <cp:lastModifiedBy>JUAN CAMILO ESPANA LOPERA</cp:lastModifiedBy>
  <dcterms:created xsi:type="dcterms:W3CDTF">2025-03-08T22:54:07Z</dcterms:created>
  <dcterms:modified xsi:type="dcterms:W3CDTF">2025-03-10T20:30:16Z</dcterms:modified>
</cp:coreProperties>
</file>