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DRIVE_JCE\Mi unidad\cod\RL_DS_dynamic\RL_DS\utils\"/>
    </mc:Choice>
  </mc:AlternateContent>
  <xr:revisionPtr revIDLastSave="0" documentId="13_ncr:1_{B78EE58E-0556-44A4-8888-5286919164E8}" xr6:coauthVersionLast="47" xr6:coauthVersionMax="47" xr10:uidLastSave="{00000000-0000-0000-0000-000000000000}"/>
  <bookViews>
    <workbookView xWindow="-120" yWindow="-120" windowWidth="20730" windowHeight="11040" xr2:uid="{9190A782-109A-4E43-A899-3A4B83188105}"/>
  </bookViews>
  <sheets>
    <sheet name="Hoja1" sheetId="1" r:id="rId1"/>
    <sheet name="políticas" sheetId="2" r:id="rId2"/>
  </sheets>
  <definedNames>
    <definedName name="solver_adj" localSheetId="0" hidden="1">Hoja1!$D$5:$D$40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Hoja1!$D$5:$D$40</definedName>
    <definedName name="solver_lhs2" localSheetId="0" hidden="1">Hoja1!$D$5:$D$40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Hoja1!$N$53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500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M6" i="1"/>
  <c r="J7" i="1"/>
  <c r="J8" i="1" s="1"/>
  <c r="J6" i="1"/>
  <c r="K7" i="1"/>
  <c r="K8" i="1"/>
  <c r="K9" i="1" s="1"/>
  <c r="K10" i="1" s="1"/>
  <c r="K6" i="1"/>
  <c r="F7" i="1"/>
  <c r="F8" i="1" s="1"/>
  <c r="F6" i="1"/>
  <c r="G6" i="1"/>
  <c r="L5" i="1"/>
  <c r="N5" i="1" s="1"/>
  <c r="O6" i="1" s="1"/>
  <c r="M1" i="1"/>
  <c r="L28" i="1" s="1"/>
  <c r="L12" i="1"/>
  <c r="L20" i="1"/>
  <c r="I5" i="1"/>
  <c r="J9" i="1" l="1"/>
  <c r="M8" i="1"/>
  <c r="L13" i="1"/>
  <c r="L36" i="1"/>
  <c r="L18" i="1"/>
  <c r="L33" i="1"/>
  <c r="L25" i="1"/>
  <c r="L17" i="1"/>
  <c r="L9" i="1"/>
  <c r="L40" i="1"/>
  <c r="L32" i="1"/>
  <c r="L24" i="1"/>
  <c r="L16" i="1"/>
  <c r="L8" i="1"/>
  <c r="N8" i="1" s="1"/>
  <c r="L27" i="1"/>
  <c r="L10" i="1"/>
  <c r="L39" i="1"/>
  <c r="L31" i="1"/>
  <c r="L23" i="1"/>
  <c r="L15" i="1"/>
  <c r="L6" i="1"/>
  <c r="N6" i="1" s="1"/>
  <c r="O7" i="1" s="1"/>
  <c r="L19" i="1"/>
  <c r="L34" i="1"/>
  <c r="L30" i="1"/>
  <c r="L14" i="1"/>
  <c r="L7" i="1"/>
  <c r="N7" i="1" s="1"/>
  <c r="L35" i="1"/>
  <c r="L11" i="1"/>
  <c r="L26" i="1"/>
  <c r="L38" i="1"/>
  <c r="L22" i="1"/>
  <c r="L37" i="1"/>
  <c r="L29" i="1"/>
  <c r="L21" i="1"/>
  <c r="J10" i="1" l="1"/>
  <c r="M9" i="1"/>
  <c r="N9" i="1" s="1"/>
  <c r="O8" i="1"/>
  <c r="O9" i="1" s="1"/>
  <c r="L3" i="1"/>
  <c r="J11" i="1" l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M10" i="1"/>
  <c r="N10" i="1" s="1"/>
  <c r="O10" i="1"/>
  <c r="H6" i="1"/>
  <c r="E6" i="1" s="1"/>
  <c r="O11" i="1" l="1"/>
  <c r="I6" i="1"/>
  <c r="G7" i="1" s="1"/>
  <c r="E7" i="1"/>
  <c r="I7" i="1" l="1"/>
  <c r="G8" i="1" s="1"/>
  <c r="F9" i="1" s="1"/>
  <c r="H7" i="1"/>
  <c r="E8" i="1" s="1"/>
  <c r="H8" i="1" l="1"/>
  <c r="E9" i="1" s="1"/>
  <c r="I8" i="1"/>
  <c r="H9" i="1" l="1"/>
  <c r="E10" i="1" s="1"/>
  <c r="I9" i="1"/>
  <c r="I10" i="1" l="1"/>
  <c r="G9" i="1"/>
  <c r="F10" i="1" s="1"/>
  <c r="H10" i="1" l="1"/>
  <c r="K11" i="1" s="1"/>
  <c r="M11" i="1" s="1"/>
  <c r="N11" i="1" s="1"/>
  <c r="G10" i="1"/>
  <c r="F11" i="1" s="1"/>
  <c r="H11" i="1" s="1"/>
  <c r="E11" i="1" l="1"/>
  <c r="I11" i="1" s="1"/>
  <c r="G11" i="1" s="1"/>
  <c r="F12" i="1" s="1"/>
  <c r="K12" i="1"/>
  <c r="M12" i="1" s="1"/>
  <c r="N12" i="1" s="1"/>
  <c r="E12" i="1" l="1"/>
  <c r="H12" i="1"/>
  <c r="K13" i="1" s="1"/>
  <c r="M13" i="1" s="1"/>
  <c r="N13" i="1" s="1"/>
  <c r="E13" i="1" l="1"/>
  <c r="I13" i="1" s="1"/>
  <c r="I12" i="1"/>
  <c r="G12" i="1" s="1"/>
  <c r="F13" i="1" s="1"/>
  <c r="H13" i="1" s="1"/>
  <c r="O12" i="1"/>
  <c r="K14" i="1" l="1"/>
  <c r="M14" i="1" s="1"/>
  <c r="N14" i="1" s="1"/>
  <c r="E14" i="1"/>
  <c r="I14" i="1" s="1"/>
  <c r="G13" i="1"/>
  <c r="F14" i="1" s="1"/>
  <c r="H14" i="1" s="1"/>
  <c r="O13" i="1"/>
  <c r="G14" i="1" l="1"/>
  <c r="F15" i="1" s="1"/>
  <c r="H15" i="1" s="1"/>
  <c r="E15" i="1"/>
  <c r="I15" i="1" s="1"/>
  <c r="O14" i="1"/>
  <c r="K15" i="1"/>
  <c r="M15" i="1" s="1"/>
  <c r="N15" i="1" s="1"/>
  <c r="G15" i="1" l="1"/>
  <c r="F16" i="1" s="1"/>
  <c r="H16" i="1" s="1"/>
  <c r="E16" i="1"/>
  <c r="I16" i="1" s="1"/>
  <c r="K16" i="1"/>
  <c r="M16" i="1" s="1"/>
  <c r="N16" i="1" s="1"/>
  <c r="E17" i="1" l="1"/>
  <c r="I17" i="1" s="1"/>
  <c r="G16" i="1"/>
  <c r="F17" i="1" s="1"/>
  <c r="H17" i="1" s="1"/>
  <c r="K17" i="1"/>
  <c r="M17" i="1" s="1"/>
  <c r="N17" i="1" s="1"/>
  <c r="O15" i="1"/>
  <c r="G17" i="1" l="1"/>
  <c r="F18" i="1" s="1"/>
  <c r="H18" i="1" s="1"/>
  <c r="E18" i="1"/>
  <c r="I18" i="1" s="1"/>
  <c r="O16" i="1"/>
  <c r="K18" i="1"/>
  <c r="M18" i="1" s="1"/>
  <c r="N18" i="1" s="1"/>
  <c r="E19" i="1" l="1"/>
  <c r="I19" i="1" s="1"/>
  <c r="G18" i="1"/>
  <c r="F19" i="1" s="1"/>
  <c r="H19" i="1" s="1"/>
  <c r="K19" i="1"/>
  <c r="M19" i="1" s="1"/>
  <c r="N19" i="1" s="1"/>
  <c r="O17" i="1"/>
  <c r="E20" i="1" l="1"/>
  <c r="I20" i="1" s="1"/>
  <c r="G19" i="1"/>
  <c r="F20" i="1" s="1"/>
  <c r="H20" i="1" s="1"/>
  <c r="O18" i="1"/>
  <c r="K20" i="1"/>
  <c r="M20" i="1" s="1"/>
  <c r="N20" i="1" s="1"/>
  <c r="E21" i="1" l="1"/>
  <c r="I21" i="1" s="1"/>
  <c r="G20" i="1"/>
  <c r="F21" i="1" s="1"/>
  <c r="H21" i="1" s="1"/>
  <c r="K21" i="1"/>
  <c r="M21" i="1" s="1"/>
  <c r="N21" i="1" s="1"/>
  <c r="O19" i="1"/>
  <c r="E22" i="1" l="1"/>
  <c r="I22" i="1" s="1"/>
  <c r="G21" i="1"/>
  <c r="F22" i="1" s="1"/>
  <c r="H22" i="1" s="1"/>
  <c r="O20" i="1"/>
  <c r="K22" i="1"/>
  <c r="M22" i="1" s="1"/>
  <c r="N22" i="1" s="1"/>
  <c r="E23" i="1" l="1"/>
  <c r="I23" i="1" s="1"/>
  <c r="G22" i="1"/>
  <c r="F23" i="1" s="1"/>
  <c r="H23" i="1" s="1"/>
  <c r="K23" i="1"/>
  <c r="M23" i="1" s="1"/>
  <c r="N23" i="1" s="1"/>
  <c r="O21" i="1"/>
  <c r="E24" i="1" l="1"/>
  <c r="I24" i="1" s="1"/>
  <c r="G23" i="1"/>
  <c r="F24" i="1" s="1"/>
  <c r="H24" i="1" s="1"/>
  <c r="O22" i="1"/>
  <c r="K24" i="1"/>
  <c r="M24" i="1" s="1"/>
  <c r="N24" i="1" s="1"/>
  <c r="E25" i="1" l="1"/>
  <c r="I25" i="1" s="1"/>
  <c r="G24" i="1"/>
  <c r="F25" i="1" s="1"/>
  <c r="H25" i="1" s="1"/>
  <c r="K25" i="1"/>
  <c r="M25" i="1" s="1"/>
  <c r="N25" i="1" s="1"/>
  <c r="O23" i="1"/>
  <c r="E26" i="1" l="1"/>
  <c r="I26" i="1" s="1"/>
  <c r="G25" i="1"/>
  <c r="F26" i="1" s="1"/>
  <c r="H26" i="1" s="1"/>
  <c r="O24" i="1"/>
  <c r="K26" i="1"/>
  <c r="M26" i="1" s="1"/>
  <c r="N26" i="1" s="1"/>
  <c r="E27" i="1" l="1"/>
  <c r="I27" i="1" s="1"/>
  <c r="G26" i="1"/>
  <c r="F27" i="1" s="1"/>
  <c r="H27" i="1" s="1"/>
  <c r="K27" i="1"/>
  <c r="M27" i="1" s="1"/>
  <c r="N27" i="1" s="1"/>
  <c r="O25" i="1"/>
  <c r="E28" i="1" l="1"/>
  <c r="I28" i="1" s="1"/>
  <c r="G27" i="1"/>
  <c r="F28" i="1" s="1"/>
  <c r="H28" i="1" s="1"/>
  <c r="O26" i="1"/>
  <c r="K28" i="1"/>
  <c r="M28" i="1" s="1"/>
  <c r="N28" i="1" s="1"/>
  <c r="E29" i="1" l="1"/>
  <c r="I29" i="1" s="1"/>
  <c r="G28" i="1"/>
  <c r="F29" i="1" s="1"/>
  <c r="H29" i="1" s="1"/>
  <c r="K29" i="1"/>
  <c r="M29" i="1" s="1"/>
  <c r="N29" i="1" s="1"/>
  <c r="O27" i="1"/>
  <c r="E30" i="1" l="1"/>
  <c r="I30" i="1" s="1"/>
  <c r="G29" i="1"/>
  <c r="F30" i="1" s="1"/>
  <c r="H30" i="1" s="1"/>
  <c r="O28" i="1"/>
  <c r="K30" i="1"/>
  <c r="M30" i="1" s="1"/>
  <c r="N30" i="1" s="1"/>
  <c r="E31" i="1" l="1"/>
  <c r="I31" i="1" s="1"/>
  <c r="G30" i="1"/>
  <c r="F31" i="1" s="1"/>
  <c r="H31" i="1" s="1"/>
  <c r="K31" i="1"/>
  <c r="M31" i="1" s="1"/>
  <c r="N31" i="1" s="1"/>
  <c r="O29" i="1"/>
  <c r="E32" i="1" l="1"/>
  <c r="I32" i="1" s="1"/>
  <c r="G31" i="1"/>
  <c r="F32" i="1" s="1"/>
  <c r="H32" i="1" s="1"/>
  <c r="O30" i="1"/>
  <c r="K32" i="1"/>
  <c r="M32" i="1" s="1"/>
  <c r="N32" i="1" s="1"/>
  <c r="E33" i="1" l="1"/>
  <c r="I33" i="1" s="1"/>
  <c r="G32" i="1"/>
  <c r="F33" i="1" s="1"/>
  <c r="H33" i="1" s="1"/>
  <c r="K33" i="1"/>
  <c r="M33" i="1" s="1"/>
  <c r="N33" i="1" s="1"/>
  <c r="O31" i="1"/>
  <c r="E34" i="1" l="1"/>
  <c r="I34" i="1" s="1"/>
  <c r="G33" i="1"/>
  <c r="F34" i="1" s="1"/>
  <c r="H34" i="1" s="1"/>
  <c r="O32" i="1"/>
  <c r="K34" i="1"/>
  <c r="M34" i="1" s="1"/>
  <c r="N34" i="1" s="1"/>
  <c r="E35" i="1" l="1"/>
  <c r="I35" i="1" s="1"/>
  <c r="G34" i="1"/>
  <c r="F35" i="1" s="1"/>
  <c r="H35" i="1" s="1"/>
  <c r="K35" i="1"/>
  <c r="M35" i="1" s="1"/>
  <c r="N35" i="1" s="1"/>
  <c r="O33" i="1"/>
  <c r="E36" i="1" l="1"/>
  <c r="I36" i="1" s="1"/>
  <c r="G35" i="1"/>
  <c r="F36" i="1" s="1"/>
  <c r="H36" i="1" s="1"/>
  <c r="O34" i="1"/>
  <c r="K36" i="1"/>
  <c r="M36" i="1" s="1"/>
  <c r="N36" i="1" s="1"/>
  <c r="E37" i="1" l="1"/>
  <c r="I37" i="1" s="1"/>
  <c r="G36" i="1"/>
  <c r="F37" i="1" s="1"/>
  <c r="H37" i="1" s="1"/>
  <c r="K37" i="1"/>
  <c r="M37" i="1" s="1"/>
  <c r="N37" i="1" s="1"/>
  <c r="O35" i="1"/>
  <c r="E38" i="1" l="1"/>
  <c r="I38" i="1" s="1"/>
  <c r="G37" i="1"/>
  <c r="F38" i="1" s="1"/>
  <c r="H38" i="1" s="1"/>
  <c r="O36" i="1"/>
  <c r="K38" i="1"/>
  <c r="M38" i="1" s="1"/>
  <c r="N38" i="1" s="1"/>
  <c r="E39" i="1" l="1"/>
  <c r="I39" i="1" s="1"/>
  <c r="G38" i="1"/>
  <c r="F39" i="1" s="1"/>
  <c r="H39" i="1" s="1"/>
  <c r="K39" i="1"/>
  <c r="M39" i="1" s="1"/>
  <c r="N39" i="1" s="1"/>
  <c r="O37" i="1"/>
  <c r="E40" i="1" l="1"/>
  <c r="I40" i="1" s="1"/>
  <c r="G39" i="1"/>
  <c r="F40" i="1" s="1"/>
  <c r="H40" i="1" s="1"/>
  <c r="O38" i="1"/>
  <c r="K40" i="1"/>
  <c r="M40" i="1" s="1"/>
  <c r="N40" i="1" s="1"/>
  <c r="G40" i="1" l="1"/>
  <c r="O39" i="1"/>
  <c r="O40" i="1" l="1"/>
  <c r="O1" i="1" l="1"/>
  <c r="M3" i="1"/>
  <c r="N3" i="1" l="1"/>
  <c r="N53" i="1" l="1"/>
</calcChain>
</file>

<file path=xl/sharedStrings.xml><?xml version="1.0" encoding="utf-8"?>
<sst xmlns="http://schemas.openxmlformats.org/spreadsheetml/2006/main" count="20" uniqueCount="19">
  <si>
    <t>Demanda</t>
  </si>
  <si>
    <t>Capacidad</t>
  </si>
  <si>
    <t>Backlog</t>
  </si>
  <si>
    <t>tiempo</t>
  </si>
  <si>
    <t>Condiciones iniciales</t>
  </si>
  <si>
    <t>Despacho</t>
  </si>
  <si>
    <t>Orden</t>
  </si>
  <si>
    <t>Despacho deseado</t>
  </si>
  <si>
    <t>cambio capacidad</t>
  </si>
  <si>
    <t>Costo gap</t>
  </si>
  <si>
    <t>Costo Orden</t>
  </si>
  <si>
    <t>Demanda acumulada</t>
  </si>
  <si>
    <t>Despacho acumulado</t>
  </si>
  <si>
    <t>Costo GAP</t>
  </si>
  <si>
    <t>Plitica sebas</t>
  </si>
  <si>
    <t>Costo acumulado</t>
  </si>
  <si>
    <t>Costo Paso</t>
  </si>
  <si>
    <t>Optimo Excel 35 semanas</t>
  </si>
  <si>
    <t>Optimo Differential evlution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</si>
</sst>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2" borderId="0" xfId="0" applyNumberFormat="1" applyFill="1" applyAlignment="1">
      <alignment horizontal="center"/>
    </xf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1" fillId="3" borderId="0" xfId="0" applyFont="1" applyFill="1"/>
    <xf numFmtId="0" fontId="0" fillId="3" borderId="0" xfId="0" applyFill="1"/>
    <xf numFmtId="1" fontId="1" fillId="0" borderId="0" xfId="0" applyNumberFormat="1" applyFont="1" applyAlignment="1">
      <alignment horizontal="center"/>
    </xf>
    <xf numFmtId="0" fontId="0" fillId="2" borderId="0" xfId="0" applyFill="1" applyAlignment="1">
      <alignment horizontal="center" vertical="center" wrapText="1"/>
    </xf>
    <xf numFmtId="4" fontId="0" fillId="0" borderId="0" xfId="0" applyNumberFormat="1" applyAlignment="1">
      <alignment horizontal="center"/>
    </xf>
    <xf numFmtId="1" fontId="0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B34C3-B0EF-452A-B745-B234E9E67503}">
  <dimension ref="A1:O53"/>
  <sheetViews>
    <sheetView tabSelected="1" topLeftCell="D1" workbookViewId="0">
      <selection activeCell="D5" sqref="D5:D40"/>
    </sheetView>
  </sheetViews>
  <sheetFormatPr baseColWidth="10" defaultRowHeight="15" x14ac:dyDescent="0.25"/>
  <cols>
    <col min="1" max="1" width="18" style="3" customWidth="1"/>
    <col min="2" max="3" width="11.42578125" style="3"/>
    <col min="4" max="4" width="11.42578125" style="10"/>
    <col min="5" max="5" width="14.140625" style="3" customWidth="1"/>
    <col min="6" max="6" width="11.42578125" style="3"/>
    <col min="7" max="7" width="17" style="3" customWidth="1"/>
    <col min="8" max="8" width="18" style="3" customWidth="1"/>
    <col min="9" max="9" width="23" style="3" customWidth="1"/>
    <col min="10" max="10" width="15.85546875" style="3" customWidth="1"/>
    <col min="11" max="11" width="16.85546875" style="3" customWidth="1"/>
    <col min="12" max="12" width="15.42578125" style="3" customWidth="1"/>
    <col min="13" max="13" width="14.42578125" style="9" customWidth="1"/>
    <col min="14" max="14" width="11.42578125" style="3"/>
  </cols>
  <sheetData>
    <row r="1" spans="1:15" x14ac:dyDescent="0.25">
      <c r="G1" s="3">
        <v>3</v>
      </c>
      <c r="I1" s="3">
        <v>10</v>
      </c>
      <c r="J1" s="3" t="s">
        <v>9</v>
      </c>
      <c r="K1" s="3">
        <v>2E-3</v>
      </c>
      <c r="L1" s="3" t="s">
        <v>10</v>
      </c>
      <c r="M1" s="13">
        <f>0.001</f>
        <v>1E-3</v>
      </c>
      <c r="O1" s="6">
        <f>O40</f>
        <v>2282.1504578621466</v>
      </c>
    </row>
    <row r="2" spans="1:15" ht="30" x14ac:dyDescent="0.25">
      <c r="B2" s="4" t="s">
        <v>3</v>
      </c>
      <c r="C2" s="4" t="s">
        <v>0</v>
      </c>
      <c r="D2" s="14" t="s">
        <v>6</v>
      </c>
      <c r="E2" s="4" t="s">
        <v>2</v>
      </c>
      <c r="F2" s="4" t="s">
        <v>1</v>
      </c>
      <c r="G2" s="5" t="s">
        <v>8</v>
      </c>
      <c r="H2" s="4" t="s">
        <v>5</v>
      </c>
      <c r="I2" s="4" t="s">
        <v>7</v>
      </c>
      <c r="J2" s="5" t="s">
        <v>11</v>
      </c>
      <c r="K2" s="5" t="s">
        <v>12</v>
      </c>
      <c r="L2" s="5" t="s">
        <v>10</v>
      </c>
      <c r="M2" s="11" t="s">
        <v>13</v>
      </c>
      <c r="N2" s="5" t="s">
        <v>16</v>
      </c>
      <c r="O2" s="5" t="s">
        <v>15</v>
      </c>
    </row>
    <row r="3" spans="1:15" s="1" customFormat="1" x14ac:dyDescent="0.25">
      <c r="A3" s="25" t="s">
        <v>4</v>
      </c>
      <c r="B3" s="2">
        <v>-2</v>
      </c>
      <c r="C3" s="2"/>
      <c r="D3" s="8">
        <v>100</v>
      </c>
      <c r="E3" s="2"/>
      <c r="F3" s="2"/>
      <c r="G3" s="2"/>
      <c r="H3" s="2"/>
      <c r="I3" s="2"/>
      <c r="J3" s="2"/>
      <c r="K3" s="2"/>
      <c r="L3" s="8">
        <f>SUM(L6:L40)</f>
        <v>503.99999999999966</v>
      </c>
      <c r="M3" s="7">
        <f>SUM(M6:M40)</f>
        <v>1858.52623435543</v>
      </c>
      <c r="N3" s="8">
        <f>SUM(N6:N40)</f>
        <v>2362.5262343554305</v>
      </c>
    </row>
    <row r="4" spans="1:15" s="1" customFormat="1" x14ac:dyDescent="0.25">
      <c r="A4" s="25"/>
      <c r="B4" s="2">
        <v>-1</v>
      </c>
      <c r="C4" s="2"/>
      <c r="D4" s="8">
        <v>100</v>
      </c>
      <c r="E4" s="2"/>
      <c r="F4" s="2"/>
      <c r="G4" s="2"/>
      <c r="H4" s="2"/>
      <c r="I4" s="2"/>
      <c r="J4" s="2"/>
      <c r="K4" s="2"/>
      <c r="L4" s="2"/>
      <c r="M4" s="7"/>
      <c r="N4" s="2"/>
    </row>
    <row r="5" spans="1:15" s="1" customFormat="1" x14ac:dyDescent="0.25">
      <c r="A5" s="25"/>
      <c r="B5" s="2">
        <v>0</v>
      </c>
      <c r="C5" s="2">
        <v>100</v>
      </c>
      <c r="D5" s="27">
        <v>120</v>
      </c>
      <c r="E5" s="2">
        <v>1000</v>
      </c>
      <c r="F5" s="2">
        <v>100</v>
      </c>
      <c r="G5" s="2">
        <v>0</v>
      </c>
      <c r="H5" s="2">
        <v>100</v>
      </c>
      <c r="I5" s="2">
        <f>E5/$I$1</f>
        <v>100</v>
      </c>
      <c r="J5" s="2">
        <v>100</v>
      </c>
      <c r="K5" s="2">
        <v>100</v>
      </c>
      <c r="L5" s="2">
        <f>(D5^2)*$M$1</f>
        <v>14.4</v>
      </c>
      <c r="M5" s="15"/>
      <c r="N5" s="2">
        <f>L5+M5</f>
        <v>14.4</v>
      </c>
      <c r="O5" s="1">
        <v>0</v>
      </c>
    </row>
    <row r="6" spans="1:15" x14ac:dyDescent="0.25">
      <c r="B6" s="3">
        <v>1</v>
      </c>
      <c r="C6" s="2">
        <v>100</v>
      </c>
      <c r="D6" s="27">
        <v>120</v>
      </c>
      <c r="E6" s="12">
        <f>E5+D3-H6</f>
        <v>1000</v>
      </c>
      <c r="F6" s="10">
        <f t="shared" ref="F6:F51" si="0">F5+G5</f>
        <v>100</v>
      </c>
      <c r="G6" s="10">
        <f>(I5-F5)/$G$1</f>
        <v>0</v>
      </c>
      <c r="H6" s="10">
        <f>F6</f>
        <v>100</v>
      </c>
      <c r="I6" s="3">
        <f t="shared" ref="I6:I51" si="1">E6/$I$1</f>
        <v>100</v>
      </c>
      <c r="J6" s="3">
        <f t="shared" ref="J6:J51" si="2">J5+C5</f>
        <v>200</v>
      </c>
      <c r="K6" s="12">
        <f t="shared" ref="K6:K51" si="3">K5+H5</f>
        <v>200</v>
      </c>
      <c r="L6" s="3">
        <f>(D6^2)*$M$1</f>
        <v>14.4</v>
      </c>
      <c r="M6" s="10">
        <f>$K$1*(J6-K6)^2</f>
        <v>0</v>
      </c>
      <c r="N6" s="10">
        <f>L6+M6</f>
        <v>14.4</v>
      </c>
      <c r="O6" s="16">
        <f>N5+O5</f>
        <v>14.4</v>
      </c>
    </row>
    <row r="7" spans="1:15" x14ac:dyDescent="0.25">
      <c r="B7" s="3">
        <v>2</v>
      </c>
      <c r="C7" s="2">
        <v>100</v>
      </c>
      <c r="D7" s="27">
        <v>120</v>
      </c>
      <c r="E7" s="12">
        <f t="shared" ref="E7:E51" si="4">E6+D3-H6</f>
        <v>1000</v>
      </c>
      <c r="F7" s="10">
        <f t="shared" si="0"/>
        <v>100</v>
      </c>
      <c r="G7" s="10">
        <f t="shared" ref="G7" si="5">(I6-F6)/$G$1</f>
        <v>0</v>
      </c>
      <c r="H7" s="10">
        <f t="shared" ref="H7:H51" si="6">F7</f>
        <v>100</v>
      </c>
      <c r="I7" s="3">
        <f t="shared" si="1"/>
        <v>100</v>
      </c>
      <c r="J7" s="3">
        <f t="shared" si="2"/>
        <v>300</v>
      </c>
      <c r="K7" s="12">
        <f t="shared" si="3"/>
        <v>300</v>
      </c>
      <c r="L7" s="3">
        <f t="shared" ref="L7:L40" si="7">(D7^2)*$M$1</f>
        <v>14.4</v>
      </c>
      <c r="M7" s="10">
        <f t="shared" ref="M7:M51" si="8">$K$1*(J7-K7)^2</f>
        <v>0</v>
      </c>
      <c r="N7" s="10">
        <f t="shared" ref="N7:N51" si="9">L7+M7</f>
        <v>14.4</v>
      </c>
      <c r="O7" s="16">
        <f>N6+O6</f>
        <v>28.8</v>
      </c>
    </row>
    <row r="8" spans="1:15" x14ac:dyDescent="0.25">
      <c r="B8" s="3">
        <v>3</v>
      </c>
      <c r="C8" s="2">
        <v>120</v>
      </c>
      <c r="D8" s="27">
        <v>120</v>
      </c>
      <c r="E8" s="12">
        <f t="shared" si="4"/>
        <v>1000</v>
      </c>
      <c r="F8" s="10">
        <f t="shared" si="0"/>
        <v>100</v>
      </c>
      <c r="G8" s="10">
        <f>(I7-F7)/$G$1</f>
        <v>0</v>
      </c>
      <c r="H8" s="10">
        <f t="shared" si="6"/>
        <v>100</v>
      </c>
      <c r="I8" s="3">
        <f t="shared" si="1"/>
        <v>100</v>
      </c>
      <c r="J8" s="3">
        <f t="shared" si="2"/>
        <v>400</v>
      </c>
      <c r="K8" s="12">
        <f t="shared" si="3"/>
        <v>400</v>
      </c>
      <c r="L8" s="3">
        <f t="shared" si="7"/>
        <v>14.4</v>
      </c>
      <c r="M8" s="10">
        <f t="shared" si="8"/>
        <v>0</v>
      </c>
      <c r="N8" s="10">
        <f t="shared" si="9"/>
        <v>14.4</v>
      </c>
      <c r="O8" s="16">
        <f t="shared" ref="O8:O51" si="10">N7+O7</f>
        <v>43.2</v>
      </c>
    </row>
    <row r="9" spans="1:15" x14ac:dyDescent="0.25">
      <c r="B9" s="3">
        <v>4</v>
      </c>
      <c r="C9" s="2">
        <v>120</v>
      </c>
      <c r="D9" s="27">
        <v>120</v>
      </c>
      <c r="E9" s="12">
        <f t="shared" si="4"/>
        <v>1020</v>
      </c>
      <c r="F9" s="10">
        <f t="shared" si="0"/>
        <v>100</v>
      </c>
      <c r="G9" s="10">
        <f>(I9-F9)/$G$1</f>
        <v>0.66666666666666663</v>
      </c>
      <c r="H9" s="10">
        <f t="shared" si="6"/>
        <v>100</v>
      </c>
      <c r="I9" s="3">
        <f t="shared" si="1"/>
        <v>102</v>
      </c>
      <c r="J9" s="3">
        <f t="shared" si="2"/>
        <v>520</v>
      </c>
      <c r="K9" s="12">
        <f t="shared" si="3"/>
        <v>500</v>
      </c>
      <c r="L9" s="3">
        <f t="shared" si="7"/>
        <v>14.4</v>
      </c>
      <c r="M9" s="10">
        <f t="shared" si="8"/>
        <v>0.8</v>
      </c>
      <c r="N9" s="10">
        <f>L9+M9</f>
        <v>15.200000000000001</v>
      </c>
      <c r="O9" s="18">
        <f>N8+O8</f>
        <v>57.6</v>
      </c>
    </row>
    <row r="10" spans="1:15" x14ac:dyDescent="0.25">
      <c r="B10" s="3">
        <v>5</v>
      </c>
      <c r="C10" s="2">
        <v>120</v>
      </c>
      <c r="D10" s="27">
        <v>120</v>
      </c>
      <c r="E10" s="12">
        <f t="shared" si="4"/>
        <v>1040</v>
      </c>
      <c r="F10" s="10">
        <f t="shared" si="0"/>
        <v>100.66666666666667</v>
      </c>
      <c r="G10" s="10">
        <f t="shared" ref="G10:G51" si="11">(I10-F10)/$G$1</f>
        <v>1.1111111111111096</v>
      </c>
      <c r="H10" s="10">
        <f t="shared" si="6"/>
        <v>100.66666666666667</v>
      </c>
      <c r="I10" s="3">
        <f t="shared" si="1"/>
        <v>104</v>
      </c>
      <c r="J10" s="3">
        <f t="shared" si="2"/>
        <v>640</v>
      </c>
      <c r="K10" s="12">
        <f t="shared" si="3"/>
        <v>600</v>
      </c>
      <c r="L10" s="3">
        <f t="shared" si="7"/>
        <v>14.4</v>
      </c>
      <c r="M10" s="10">
        <f t="shared" si="8"/>
        <v>3.2</v>
      </c>
      <c r="N10" s="10">
        <f t="shared" si="9"/>
        <v>17.600000000000001</v>
      </c>
      <c r="O10" s="18">
        <f>N9+O9</f>
        <v>72.8</v>
      </c>
    </row>
    <row r="11" spans="1:15" x14ac:dyDescent="0.25">
      <c r="B11" s="3">
        <v>6</v>
      </c>
      <c r="C11" s="2">
        <v>120</v>
      </c>
      <c r="D11" s="27">
        <v>120</v>
      </c>
      <c r="E11" s="12">
        <f t="shared" si="4"/>
        <v>1059.3333333333333</v>
      </c>
      <c r="F11" s="10">
        <f t="shared" si="0"/>
        <v>101.77777777777779</v>
      </c>
      <c r="G11" s="10">
        <f t="shared" si="11"/>
        <v>1.3851851851851791</v>
      </c>
      <c r="H11" s="10">
        <f t="shared" si="6"/>
        <v>101.77777777777779</v>
      </c>
      <c r="I11" s="3">
        <f t="shared" si="1"/>
        <v>105.93333333333332</v>
      </c>
      <c r="J11" s="3">
        <f t="shared" si="2"/>
        <v>760</v>
      </c>
      <c r="K11" s="12">
        <f t="shared" si="3"/>
        <v>700.66666666666663</v>
      </c>
      <c r="L11" s="3">
        <f t="shared" si="7"/>
        <v>14.4</v>
      </c>
      <c r="M11" s="10">
        <f t="shared" si="8"/>
        <v>7.0408888888888983</v>
      </c>
      <c r="N11" s="10">
        <f t="shared" si="9"/>
        <v>21.4408888888889</v>
      </c>
      <c r="O11" s="18">
        <f t="shared" ref="O11" si="12">N10+O10</f>
        <v>90.4</v>
      </c>
    </row>
    <row r="12" spans="1:15" x14ac:dyDescent="0.25">
      <c r="B12" s="3">
        <v>7</v>
      </c>
      <c r="C12" s="2">
        <v>120</v>
      </c>
      <c r="D12" s="27">
        <v>120</v>
      </c>
      <c r="E12" s="12">
        <f t="shared" si="4"/>
        <v>1077.5555555555554</v>
      </c>
      <c r="F12" s="10">
        <f t="shared" si="0"/>
        <v>103.16296296296296</v>
      </c>
      <c r="G12" s="10">
        <f t="shared" si="11"/>
        <v>1.5308641975308603</v>
      </c>
      <c r="H12" s="10">
        <f t="shared" si="6"/>
        <v>103.16296296296296</v>
      </c>
      <c r="I12" s="3">
        <f t="shared" si="1"/>
        <v>107.75555555555555</v>
      </c>
      <c r="J12" s="3">
        <f t="shared" si="2"/>
        <v>880</v>
      </c>
      <c r="K12" s="24">
        <f t="shared" si="3"/>
        <v>802.44444444444446</v>
      </c>
      <c r="L12" s="3">
        <f t="shared" si="7"/>
        <v>14.4</v>
      </c>
      <c r="M12" s="10">
        <f t="shared" si="8"/>
        <v>12.029728395061724</v>
      </c>
      <c r="N12" s="10">
        <f t="shared" si="9"/>
        <v>26.429728395061723</v>
      </c>
      <c r="O12" s="17">
        <f t="shared" si="10"/>
        <v>111.84088888888891</v>
      </c>
    </row>
    <row r="13" spans="1:15" x14ac:dyDescent="0.25">
      <c r="B13" s="3">
        <v>8</v>
      </c>
      <c r="C13" s="2">
        <v>120</v>
      </c>
      <c r="D13" s="27">
        <v>120</v>
      </c>
      <c r="E13" s="12">
        <f t="shared" si="4"/>
        <v>1094.3925925925926</v>
      </c>
      <c r="F13" s="10">
        <f t="shared" si="0"/>
        <v>104.69382716049383</v>
      </c>
      <c r="G13" s="10">
        <f t="shared" si="11"/>
        <v>1.581810699588478</v>
      </c>
      <c r="H13" s="10">
        <f t="shared" si="6"/>
        <v>104.69382716049383</v>
      </c>
      <c r="I13" s="3">
        <f t="shared" si="1"/>
        <v>109.43925925925926</v>
      </c>
      <c r="J13" s="3">
        <f t="shared" si="2"/>
        <v>1000</v>
      </c>
      <c r="K13" s="12">
        <f t="shared" si="3"/>
        <v>905.60740740740744</v>
      </c>
      <c r="L13" s="3">
        <f t="shared" si="7"/>
        <v>14.4</v>
      </c>
      <c r="M13" s="10">
        <f t="shared" si="8"/>
        <v>17.81992307270232</v>
      </c>
      <c r="N13" s="10">
        <f t="shared" si="9"/>
        <v>32.219923072702322</v>
      </c>
      <c r="O13" s="16">
        <f t="shared" si="10"/>
        <v>138.27061728395063</v>
      </c>
    </row>
    <row r="14" spans="1:15" x14ac:dyDescent="0.25">
      <c r="B14" s="3">
        <v>9</v>
      </c>
      <c r="C14" s="2">
        <v>120</v>
      </c>
      <c r="D14" s="27">
        <v>120</v>
      </c>
      <c r="E14" s="12">
        <f t="shared" si="4"/>
        <v>1109.6987654320988</v>
      </c>
      <c r="F14" s="10">
        <f t="shared" si="0"/>
        <v>106.2756378600823</v>
      </c>
      <c r="G14" s="10">
        <f t="shared" si="11"/>
        <v>1.5647462277091932</v>
      </c>
      <c r="H14" s="10">
        <f t="shared" si="6"/>
        <v>106.2756378600823</v>
      </c>
      <c r="I14" s="3">
        <f t="shared" si="1"/>
        <v>110.96987654320988</v>
      </c>
      <c r="J14" s="3">
        <f t="shared" si="2"/>
        <v>1120</v>
      </c>
      <c r="K14" s="12">
        <f t="shared" si="3"/>
        <v>1010.3012345679012</v>
      </c>
      <c r="L14" s="3">
        <f t="shared" si="7"/>
        <v>14.4</v>
      </c>
      <c r="M14" s="10">
        <f t="shared" si="8"/>
        <v>24.067638274653248</v>
      </c>
      <c r="N14" s="10">
        <f t="shared" si="9"/>
        <v>38.467638274653247</v>
      </c>
      <c r="O14" s="16">
        <f>N13+O13</f>
        <v>170.49054035665296</v>
      </c>
    </row>
    <row r="15" spans="1:15" x14ac:dyDescent="0.25">
      <c r="B15" s="3">
        <v>10</v>
      </c>
      <c r="C15" s="2">
        <v>120</v>
      </c>
      <c r="D15" s="27">
        <v>120</v>
      </c>
      <c r="E15" s="12">
        <f t="shared" si="4"/>
        <v>1123.4231275720165</v>
      </c>
      <c r="F15" s="10">
        <f t="shared" si="0"/>
        <v>107.84038408779149</v>
      </c>
      <c r="G15" s="10">
        <f t="shared" si="11"/>
        <v>1.5006428898033874</v>
      </c>
      <c r="H15" s="10">
        <f t="shared" si="6"/>
        <v>107.84038408779149</v>
      </c>
      <c r="I15" s="3">
        <f t="shared" si="1"/>
        <v>112.34231275720165</v>
      </c>
      <c r="J15" s="3">
        <f t="shared" si="2"/>
        <v>1240</v>
      </c>
      <c r="K15" s="12">
        <f t="shared" si="3"/>
        <v>1116.5768724279835</v>
      </c>
      <c r="L15" s="3">
        <f t="shared" si="7"/>
        <v>14.4</v>
      </c>
      <c r="M15" s="10">
        <f t="shared" si="8"/>
        <v>30.466536839316511</v>
      </c>
      <c r="N15" s="10">
        <f t="shared" si="9"/>
        <v>44.86653683931651</v>
      </c>
      <c r="O15" s="16">
        <f t="shared" si="10"/>
        <v>208.9581786313062</v>
      </c>
    </row>
    <row r="16" spans="1:15" x14ac:dyDescent="0.25">
      <c r="B16" s="3">
        <v>11</v>
      </c>
      <c r="C16" s="2">
        <v>120</v>
      </c>
      <c r="D16" s="27">
        <v>120</v>
      </c>
      <c r="E16" s="12">
        <f t="shared" si="4"/>
        <v>1135.5827434842249</v>
      </c>
      <c r="F16" s="10">
        <f t="shared" si="0"/>
        <v>109.34102697759488</v>
      </c>
      <c r="G16" s="10">
        <f t="shared" si="11"/>
        <v>1.4057491236092023</v>
      </c>
      <c r="H16" s="10">
        <f t="shared" si="6"/>
        <v>109.34102697759488</v>
      </c>
      <c r="I16" s="3">
        <f t="shared" si="1"/>
        <v>113.55827434842249</v>
      </c>
      <c r="J16" s="3">
        <f t="shared" si="2"/>
        <v>1360</v>
      </c>
      <c r="K16" s="12">
        <f t="shared" si="3"/>
        <v>1224.4172565157751</v>
      </c>
      <c r="L16" s="3">
        <f t="shared" si="7"/>
        <v>14.4</v>
      </c>
      <c r="M16" s="10">
        <f t="shared" si="8"/>
        <v>36.765360661418271</v>
      </c>
      <c r="N16" s="10">
        <f t="shared" si="9"/>
        <v>51.165360661418269</v>
      </c>
      <c r="O16" s="16">
        <f t="shared" si="10"/>
        <v>253.82471547062272</v>
      </c>
    </row>
    <row r="17" spans="2:15" x14ac:dyDescent="0.25">
      <c r="B17" s="3">
        <v>12</v>
      </c>
      <c r="C17" s="2">
        <v>120</v>
      </c>
      <c r="D17" s="27">
        <v>120</v>
      </c>
      <c r="E17" s="12">
        <f t="shared" si="4"/>
        <v>1146.2417165066299</v>
      </c>
      <c r="F17" s="10">
        <f t="shared" si="0"/>
        <v>110.74677610120408</v>
      </c>
      <c r="G17" s="10">
        <f t="shared" si="11"/>
        <v>1.2924651831529701</v>
      </c>
      <c r="H17" s="10">
        <f t="shared" si="6"/>
        <v>110.74677610120408</v>
      </c>
      <c r="I17" s="3">
        <f t="shared" si="1"/>
        <v>114.62417165066299</v>
      </c>
      <c r="J17" s="3">
        <f t="shared" si="2"/>
        <v>1480</v>
      </c>
      <c r="K17" s="12">
        <f t="shared" si="3"/>
        <v>1333.7582834933701</v>
      </c>
      <c r="L17" s="3">
        <f t="shared" si="7"/>
        <v>14.4</v>
      </c>
      <c r="M17" s="10">
        <f t="shared" si="8"/>
        <v>42.773279293611033</v>
      </c>
      <c r="N17" s="10">
        <f t="shared" si="9"/>
        <v>57.173279293611031</v>
      </c>
      <c r="O17" s="16">
        <f t="shared" si="10"/>
        <v>304.990076132041</v>
      </c>
    </row>
    <row r="18" spans="2:15" x14ac:dyDescent="0.25">
      <c r="B18" s="3">
        <v>13</v>
      </c>
      <c r="C18" s="2">
        <v>120</v>
      </c>
      <c r="D18" s="27">
        <v>120</v>
      </c>
      <c r="E18" s="12">
        <f t="shared" si="4"/>
        <v>1155.494940405426</v>
      </c>
      <c r="F18" s="10">
        <f t="shared" si="0"/>
        <v>112.03924128435705</v>
      </c>
      <c r="G18" s="10">
        <f t="shared" si="11"/>
        <v>1.1700842520618504</v>
      </c>
      <c r="H18" s="10">
        <f t="shared" si="6"/>
        <v>112.03924128435705</v>
      </c>
      <c r="I18" s="3">
        <f t="shared" si="1"/>
        <v>115.5494940405426</v>
      </c>
      <c r="J18" s="3">
        <f t="shared" si="2"/>
        <v>1600</v>
      </c>
      <c r="K18" s="12">
        <f t="shared" si="3"/>
        <v>1444.505059594574</v>
      </c>
      <c r="L18" s="3">
        <f t="shared" si="7"/>
        <v>14.4</v>
      </c>
      <c r="M18" s="10">
        <f t="shared" si="8"/>
        <v>48.357352983373936</v>
      </c>
      <c r="N18" s="10">
        <f t="shared" si="9"/>
        <v>62.757352983373934</v>
      </c>
      <c r="O18" s="16">
        <f t="shared" si="10"/>
        <v>362.16335542565201</v>
      </c>
    </row>
    <row r="19" spans="2:15" x14ac:dyDescent="0.25">
      <c r="B19" s="3">
        <v>14</v>
      </c>
      <c r="C19" s="2">
        <v>120</v>
      </c>
      <c r="D19" s="27">
        <v>120</v>
      </c>
      <c r="E19" s="12">
        <f t="shared" si="4"/>
        <v>1163.4556991210688</v>
      </c>
      <c r="F19" s="10">
        <f t="shared" si="0"/>
        <v>113.2093255364189</v>
      </c>
      <c r="G19" s="10">
        <f t="shared" si="11"/>
        <v>1.0454147918959933</v>
      </c>
      <c r="H19" s="10">
        <f t="shared" si="6"/>
        <v>113.2093255364189</v>
      </c>
      <c r="I19" s="3">
        <f t="shared" si="1"/>
        <v>116.34556991210688</v>
      </c>
      <c r="J19" s="3">
        <f t="shared" si="2"/>
        <v>1720</v>
      </c>
      <c r="K19" s="12">
        <f t="shared" si="3"/>
        <v>1556.5443008789312</v>
      </c>
      <c r="L19" s="3">
        <f t="shared" si="7"/>
        <v>14.4</v>
      </c>
      <c r="M19" s="10">
        <f t="shared" si="8"/>
        <v>53.435531150314773</v>
      </c>
      <c r="N19" s="10">
        <f t="shared" si="9"/>
        <v>67.835531150314779</v>
      </c>
      <c r="O19" s="16">
        <f t="shared" si="10"/>
        <v>424.92070840902596</v>
      </c>
    </row>
    <row r="20" spans="2:15" x14ac:dyDescent="0.25">
      <c r="B20" s="3">
        <v>15</v>
      </c>
      <c r="C20" s="2">
        <v>120</v>
      </c>
      <c r="D20" s="27">
        <v>120</v>
      </c>
      <c r="E20" s="12">
        <f t="shared" si="4"/>
        <v>1170.24637358465</v>
      </c>
      <c r="F20" s="10">
        <f t="shared" si="0"/>
        <v>114.2547403283149</v>
      </c>
      <c r="G20" s="10">
        <f t="shared" si="11"/>
        <v>0.92329901005003501</v>
      </c>
      <c r="H20" s="10">
        <f t="shared" si="6"/>
        <v>114.2547403283149</v>
      </c>
      <c r="I20" s="3">
        <f t="shared" si="1"/>
        <v>117.024637358465</v>
      </c>
      <c r="J20" s="3">
        <f t="shared" si="2"/>
        <v>1840</v>
      </c>
      <c r="K20" s="12">
        <f t="shared" si="3"/>
        <v>1669.75362641535</v>
      </c>
      <c r="L20" s="3">
        <f t="shared" si="7"/>
        <v>14.4</v>
      </c>
      <c r="M20" s="10">
        <f t="shared" si="8"/>
        <v>57.967655437448414</v>
      </c>
      <c r="N20" s="10">
        <f t="shared" si="9"/>
        <v>72.36765543744842</v>
      </c>
      <c r="O20" s="16">
        <f t="shared" si="10"/>
        <v>492.75623955934077</v>
      </c>
    </row>
    <row r="21" spans="2:15" x14ac:dyDescent="0.25">
      <c r="B21" s="3">
        <v>16</v>
      </c>
      <c r="C21" s="2">
        <v>120</v>
      </c>
      <c r="D21" s="27">
        <v>120</v>
      </c>
      <c r="E21" s="12">
        <f t="shared" si="4"/>
        <v>1175.991633256335</v>
      </c>
      <c r="F21" s="10">
        <f t="shared" si="0"/>
        <v>115.17803933836493</v>
      </c>
      <c r="G21" s="10">
        <f t="shared" si="11"/>
        <v>0.80704132908952408</v>
      </c>
      <c r="H21" s="10">
        <f t="shared" si="6"/>
        <v>115.17803933836493</v>
      </c>
      <c r="I21" s="3">
        <f t="shared" si="1"/>
        <v>117.5991633256335</v>
      </c>
      <c r="J21" s="3">
        <f t="shared" si="2"/>
        <v>1960</v>
      </c>
      <c r="K21" s="12">
        <f t="shared" si="3"/>
        <v>1784.008366743665</v>
      </c>
      <c r="L21" s="3">
        <f t="shared" si="7"/>
        <v>14.4</v>
      </c>
      <c r="M21" s="10">
        <f t="shared" si="8"/>
        <v>61.946109952464667</v>
      </c>
      <c r="N21" s="10">
        <f t="shared" si="9"/>
        <v>76.346109952464673</v>
      </c>
      <c r="O21" s="16">
        <f t="shared" si="10"/>
        <v>565.1238949967892</v>
      </c>
    </row>
    <row r="22" spans="2:15" x14ac:dyDescent="0.25">
      <c r="B22" s="3">
        <v>17</v>
      </c>
      <c r="C22" s="2">
        <v>120</v>
      </c>
      <c r="D22" s="27">
        <v>120</v>
      </c>
      <c r="E22" s="12">
        <f t="shared" si="4"/>
        <v>1180.8135939179701</v>
      </c>
      <c r="F22" s="10">
        <f t="shared" si="0"/>
        <v>115.98508066745445</v>
      </c>
      <c r="G22" s="10">
        <f t="shared" si="11"/>
        <v>0.69875957478085127</v>
      </c>
      <c r="H22" s="10">
        <f t="shared" si="6"/>
        <v>115.98508066745445</v>
      </c>
      <c r="I22" s="3">
        <f t="shared" si="1"/>
        <v>118.08135939179701</v>
      </c>
      <c r="J22" s="3">
        <f t="shared" si="2"/>
        <v>2080</v>
      </c>
      <c r="K22" s="12">
        <f t="shared" si="3"/>
        <v>1899.1864060820299</v>
      </c>
      <c r="L22" s="3">
        <f t="shared" si="7"/>
        <v>14.4</v>
      </c>
      <c r="M22" s="10">
        <f t="shared" si="8"/>
        <v>65.387111491065212</v>
      </c>
      <c r="N22" s="10">
        <f t="shared" si="9"/>
        <v>79.787111491065218</v>
      </c>
      <c r="O22" s="16">
        <f t="shared" si="10"/>
        <v>641.47000494925385</v>
      </c>
    </row>
    <row r="23" spans="2:15" x14ac:dyDescent="0.25">
      <c r="B23" s="3">
        <v>18</v>
      </c>
      <c r="C23" s="2">
        <v>120</v>
      </c>
      <c r="D23" s="27">
        <v>120</v>
      </c>
      <c r="E23" s="12">
        <f t="shared" si="4"/>
        <v>1184.8285132505157</v>
      </c>
      <c r="F23" s="10">
        <f t="shared" si="0"/>
        <v>116.68384024223531</v>
      </c>
      <c r="G23" s="10">
        <f t="shared" si="11"/>
        <v>0.5996703609387547</v>
      </c>
      <c r="H23" s="10">
        <f t="shared" si="6"/>
        <v>116.68384024223531</v>
      </c>
      <c r="I23" s="3">
        <f t="shared" si="1"/>
        <v>118.48285132505157</v>
      </c>
      <c r="J23" s="3">
        <f t="shared" si="2"/>
        <v>2200</v>
      </c>
      <c r="K23" s="12">
        <f t="shared" si="3"/>
        <v>2015.1714867494843</v>
      </c>
      <c r="L23" s="3">
        <f t="shared" si="7"/>
        <v>14.4</v>
      </c>
      <c r="M23" s="10">
        <f t="shared" si="8"/>
        <v>68.323158620792128</v>
      </c>
      <c r="N23" s="10">
        <f t="shared" si="9"/>
        <v>82.723158620792134</v>
      </c>
      <c r="O23" s="16">
        <f t="shared" si="10"/>
        <v>721.25711644031912</v>
      </c>
    </row>
    <row r="24" spans="2:15" x14ac:dyDescent="0.25">
      <c r="B24" s="3">
        <v>19</v>
      </c>
      <c r="C24" s="2">
        <v>120</v>
      </c>
      <c r="D24" s="27">
        <v>120</v>
      </c>
      <c r="E24" s="12">
        <f t="shared" si="4"/>
        <v>1188.1446730082803</v>
      </c>
      <c r="F24" s="10">
        <f t="shared" si="0"/>
        <v>117.28351060317407</v>
      </c>
      <c r="G24" s="10">
        <f t="shared" si="11"/>
        <v>0.51031889921798756</v>
      </c>
      <c r="H24" s="10">
        <f t="shared" si="6"/>
        <v>117.28351060317407</v>
      </c>
      <c r="I24" s="3">
        <f t="shared" si="1"/>
        <v>118.81446730082803</v>
      </c>
      <c r="J24" s="3">
        <f t="shared" si="2"/>
        <v>2320</v>
      </c>
      <c r="K24" s="12">
        <f t="shared" si="3"/>
        <v>2131.8553269917197</v>
      </c>
      <c r="L24" s="3">
        <f t="shared" si="7"/>
        <v>14.4</v>
      </c>
      <c r="M24" s="10">
        <f t="shared" si="8"/>
        <v>70.796835962785423</v>
      </c>
      <c r="N24" s="10">
        <f t="shared" si="9"/>
        <v>85.196835962785428</v>
      </c>
      <c r="O24" s="16">
        <f t="shared" si="10"/>
        <v>803.98027506111123</v>
      </c>
    </row>
    <row r="25" spans="2:15" x14ac:dyDescent="0.25">
      <c r="B25" s="3">
        <v>20</v>
      </c>
      <c r="C25" s="2">
        <v>120</v>
      </c>
      <c r="D25" s="27">
        <v>120</v>
      </c>
      <c r="E25" s="12">
        <f t="shared" si="4"/>
        <v>1190.8611624051061</v>
      </c>
      <c r="F25" s="10">
        <f t="shared" si="0"/>
        <v>117.79382950239206</v>
      </c>
      <c r="G25" s="10">
        <f t="shared" si="11"/>
        <v>0.43076224603952085</v>
      </c>
      <c r="H25" s="10">
        <f t="shared" si="6"/>
        <v>117.79382950239206</v>
      </c>
      <c r="I25" s="3">
        <f t="shared" si="1"/>
        <v>119.08611624051062</v>
      </c>
      <c r="J25" s="3">
        <f t="shared" si="2"/>
        <v>2440</v>
      </c>
      <c r="K25" s="12">
        <f t="shared" si="3"/>
        <v>2249.1388375948936</v>
      </c>
      <c r="L25" s="3">
        <f t="shared" si="7"/>
        <v>14.4</v>
      </c>
      <c r="M25" s="10">
        <f t="shared" si="8"/>
        <v>72.855966629256784</v>
      </c>
      <c r="N25" s="10">
        <f t="shared" si="9"/>
        <v>87.25596662925679</v>
      </c>
      <c r="O25" s="16">
        <f t="shared" si="10"/>
        <v>889.17711102389671</v>
      </c>
    </row>
    <row r="26" spans="2:15" x14ac:dyDescent="0.25">
      <c r="B26" s="3">
        <v>21</v>
      </c>
      <c r="C26" s="2">
        <v>120</v>
      </c>
      <c r="D26" s="27">
        <v>120</v>
      </c>
      <c r="E26" s="12">
        <f t="shared" si="4"/>
        <v>1193.067332902714</v>
      </c>
      <c r="F26" s="10">
        <f t="shared" si="0"/>
        <v>118.22459174843158</v>
      </c>
      <c r="G26" s="10">
        <f t="shared" si="11"/>
        <v>0.36071384727994388</v>
      </c>
      <c r="H26" s="10">
        <f t="shared" si="6"/>
        <v>118.22459174843158</v>
      </c>
      <c r="I26" s="3">
        <f t="shared" si="1"/>
        <v>119.30673329027141</v>
      </c>
      <c r="J26" s="3">
        <f t="shared" si="2"/>
        <v>2560</v>
      </c>
      <c r="K26" s="12">
        <f t="shared" si="3"/>
        <v>2366.9326670972855</v>
      </c>
      <c r="L26" s="3">
        <f t="shared" si="7"/>
        <v>14.4</v>
      </c>
      <c r="M26" s="10">
        <f t="shared" si="8"/>
        <v>74.549990068335177</v>
      </c>
      <c r="N26" s="10">
        <f t="shared" si="9"/>
        <v>88.949990068335183</v>
      </c>
      <c r="O26" s="16">
        <f t="shared" si="10"/>
        <v>976.43307765315353</v>
      </c>
    </row>
    <row r="27" spans="2:15" x14ac:dyDescent="0.25">
      <c r="B27" s="3">
        <v>22</v>
      </c>
      <c r="C27" s="2">
        <v>120</v>
      </c>
      <c r="D27" s="27">
        <v>120</v>
      </c>
      <c r="E27" s="12">
        <f t="shared" si="4"/>
        <v>1194.8427411542825</v>
      </c>
      <c r="F27" s="10">
        <f t="shared" si="0"/>
        <v>118.58530559571152</v>
      </c>
      <c r="G27" s="10">
        <f t="shared" si="11"/>
        <v>0.29965617323891064</v>
      </c>
      <c r="H27" s="10">
        <f t="shared" si="6"/>
        <v>118.58530559571152</v>
      </c>
      <c r="I27" s="3">
        <f t="shared" si="1"/>
        <v>119.48427411542825</v>
      </c>
      <c r="J27" s="3">
        <f t="shared" si="2"/>
        <v>2680</v>
      </c>
      <c r="K27" s="12">
        <f t="shared" si="3"/>
        <v>2485.157258845717</v>
      </c>
      <c r="L27" s="3">
        <f t="shared" si="7"/>
        <v>14.4</v>
      </c>
      <c r="M27" s="10">
        <f t="shared" si="8"/>
        <v>75.927387561029832</v>
      </c>
      <c r="N27" s="10">
        <f t="shared" si="9"/>
        <v>90.327387561029838</v>
      </c>
      <c r="O27" s="16">
        <f t="shared" si="10"/>
        <v>1065.3830677214887</v>
      </c>
    </row>
    <row r="28" spans="2:15" x14ac:dyDescent="0.25">
      <c r="B28" s="3">
        <v>23</v>
      </c>
      <c r="C28" s="2">
        <v>120</v>
      </c>
      <c r="D28" s="27">
        <v>120</v>
      </c>
      <c r="E28" s="12">
        <f t="shared" si="4"/>
        <v>1196.2574355585709</v>
      </c>
      <c r="F28" s="10">
        <f t="shared" si="0"/>
        <v>118.88496176895043</v>
      </c>
      <c r="G28" s="10">
        <f t="shared" si="11"/>
        <v>0.24692726230222206</v>
      </c>
      <c r="H28" s="10">
        <f t="shared" si="6"/>
        <v>118.88496176895043</v>
      </c>
      <c r="I28" s="3">
        <f t="shared" si="1"/>
        <v>119.6257435558571</v>
      </c>
      <c r="J28" s="3">
        <f t="shared" si="2"/>
        <v>2800</v>
      </c>
      <c r="K28" s="12">
        <f t="shared" si="3"/>
        <v>2603.7425644414284</v>
      </c>
      <c r="L28" s="3">
        <f t="shared" si="7"/>
        <v>14.4</v>
      </c>
      <c r="M28" s="10">
        <f t="shared" si="8"/>
        <v>77.033962024053778</v>
      </c>
      <c r="N28" s="10">
        <f t="shared" si="9"/>
        <v>91.433962024053784</v>
      </c>
      <c r="O28" s="16">
        <f t="shared" si="10"/>
        <v>1155.7104552825185</v>
      </c>
    </row>
    <row r="29" spans="2:15" x14ac:dyDescent="0.25">
      <c r="B29" s="3">
        <v>24</v>
      </c>
      <c r="C29" s="2">
        <v>120</v>
      </c>
      <c r="D29" s="27">
        <v>120</v>
      </c>
      <c r="E29" s="12">
        <f t="shared" si="4"/>
        <v>1197.3724737896205</v>
      </c>
      <c r="F29" s="10">
        <f t="shared" si="0"/>
        <v>119.13188903125265</v>
      </c>
      <c r="G29" s="10">
        <f t="shared" si="11"/>
        <v>0.20178611590313267</v>
      </c>
      <c r="H29" s="10">
        <f t="shared" si="6"/>
        <v>119.13188903125265</v>
      </c>
      <c r="I29" s="3">
        <f t="shared" si="1"/>
        <v>119.73724737896205</v>
      </c>
      <c r="J29" s="3">
        <f t="shared" si="2"/>
        <v>2920</v>
      </c>
      <c r="K29" s="12">
        <f t="shared" si="3"/>
        <v>2722.6275262103786</v>
      </c>
      <c r="L29" s="3">
        <f t="shared" si="7"/>
        <v>14.4</v>
      </c>
      <c r="M29" s="10">
        <f t="shared" si="8"/>
        <v>77.911786819669558</v>
      </c>
      <c r="N29" s="10">
        <f t="shared" si="9"/>
        <v>92.311786819669564</v>
      </c>
      <c r="O29" s="16">
        <f t="shared" si="10"/>
        <v>1247.1444173065722</v>
      </c>
    </row>
    <row r="30" spans="2:15" x14ac:dyDescent="0.25">
      <c r="B30" s="3">
        <v>25</v>
      </c>
      <c r="C30" s="2">
        <v>120</v>
      </c>
      <c r="D30" s="27">
        <v>120</v>
      </c>
      <c r="E30" s="12">
        <f t="shared" si="4"/>
        <v>1198.2405847583677</v>
      </c>
      <c r="F30" s="10">
        <f t="shared" si="0"/>
        <v>119.33367514715579</v>
      </c>
      <c r="G30" s="10">
        <f t="shared" si="11"/>
        <v>0.16346110956033044</v>
      </c>
      <c r="H30" s="10">
        <f t="shared" si="6"/>
        <v>119.33367514715579</v>
      </c>
      <c r="I30" s="3">
        <f t="shared" si="1"/>
        <v>119.82405847583678</v>
      </c>
      <c r="J30" s="3">
        <f t="shared" si="2"/>
        <v>3040</v>
      </c>
      <c r="K30" s="12">
        <f t="shared" si="3"/>
        <v>2841.7594152416314</v>
      </c>
      <c r="L30" s="3">
        <f t="shared" si="7"/>
        <v>14.4</v>
      </c>
      <c r="M30" s="10">
        <f t="shared" si="8"/>
        <v>78.598658890679886</v>
      </c>
      <c r="N30" s="10">
        <f t="shared" si="9"/>
        <v>92.998658890679891</v>
      </c>
      <c r="O30" s="16">
        <f t="shared" si="10"/>
        <v>1339.4562041262418</v>
      </c>
    </row>
    <row r="31" spans="2:15" x14ac:dyDescent="0.25">
      <c r="B31" s="3">
        <v>26</v>
      </c>
      <c r="C31" s="2">
        <v>120</v>
      </c>
      <c r="D31" s="27">
        <v>120</v>
      </c>
      <c r="E31" s="12">
        <f t="shared" si="4"/>
        <v>1198.9069096112119</v>
      </c>
      <c r="F31" s="10">
        <f t="shared" si="0"/>
        <v>119.49713625671612</v>
      </c>
      <c r="G31" s="10">
        <f t="shared" si="11"/>
        <v>0.13118490146835407</v>
      </c>
      <c r="H31" s="10">
        <f t="shared" si="6"/>
        <v>119.49713625671612</v>
      </c>
      <c r="I31" s="3">
        <f t="shared" si="1"/>
        <v>119.89069096112118</v>
      </c>
      <c r="J31" s="3">
        <f t="shared" si="2"/>
        <v>3160</v>
      </c>
      <c r="K31" s="12">
        <f t="shared" si="3"/>
        <v>2961.093090388787</v>
      </c>
      <c r="L31" s="3">
        <f t="shared" si="7"/>
        <v>14.4</v>
      </c>
      <c r="M31" s="10">
        <f t="shared" si="8"/>
        <v>79.127917382166515</v>
      </c>
      <c r="N31" s="10">
        <f t="shared" si="9"/>
        <v>93.527917382166521</v>
      </c>
      <c r="O31" s="16">
        <f t="shared" si="10"/>
        <v>1432.4548630169218</v>
      </c>
    </row>
    <row r="32" spans="2:15" x14ac:dyDescent="0.25">
      <c r="B32" s="3">
        <v>27</v>
      </c>
      <c r="C32" s="2">
        <v>120</v>
      </c>
      <c r="D32" s="27">
        <v>120</v>
      </c>
      <c r="E32" s="12">
        <f t="shared" si="4"/>
        <v>1199.4097733544957</v>
      </c>
      <c r="F32" s="10">
        <f t="shared" si="0"/>
        <v>119.62832115818448</v>
      </c>
      <c r="G32" s="10">
        <f t="shared" si="11"/>
        <v>0.10421872575502771</v>
      </c>
      <c r="H32" s="10">
        <f t="shared" si="6"/>
        <v>119.62832115818448</v>
      </c>
      <c r="I32" s="3">
        <f t="shared" si="1"/>
        <v>119.94097733544956</v>
      </c>
      <c r="J32" s="3">
        <f t="shared" si="2"/>
        <v>3280</v>
      </c>
      <c r="K32" s="12">
        <f t="shared" si="3"/>
        <v>3080.5902266455032</v>
      </c>
      <c r="L32" s="3">
        <f t="shared" si="7"/>
        <v>14.4</v>
      </c>
      <c r="M32" s="10">
        <f t="shared" si="8"/>
        <v>79.528515418583552</v>
      </c>
      <c r="N32" s="10">
        <f t="shared" si="9"/>
        <v>93.928515418583558</v>
      </c>
      <c r="O32" s="16">
        <f t="shared" si="10"/>
        <v>1525.9827803990884</v>
      </c>
    </row>
    <row r="33" spans="1:15" x14ac:dyDescent="0.25">
      <c r="B33" s="3">
        <v>28</v>
      </c>
      <c r="C33" s="2">
        <v>120</v>
      </c>
      <c r="D33" s="27">
        <v>120</v>
      </c>
      <c r="E33" s="12">
        <f t="shared" si="4"/>
        <v>1199.7814521963112</v>
      </c>
      <c r="F33" s="10">
        <f t="shared" si="0"/>
        <v>119.73253988393951</v>
      </c>
      <c r="G33" s="10">
        <f t="shared" si="11"/>
        <v>8.1868445230535755E-2</v>
      </c>
      <c r="H33" s="10">
        <f t="shared" si="6"/>
        <v>119.73253988393951</v>
      </c>
      <c r="I33" s="3">
        <f t="shared" si="1"/>
        <v>119.97814521963112</v>
      </c>
      <c r="J33" s="3">
        <f t="shared" si="2"/>
        <v>3400</v>
      </c>
      <c r="K33" s="12">
        <f t="shared" si="3"/>
        <v>3200.2185478036877</v>
      </c>
      <c r="L33" s="3">
        <f t="shared" si="7"/>
        <v>14.4</v>
      </c>
      <c r="M33" s="10">
        <f t="shared" si="8"/>
        <v>79.825257283334849</v>
      </c>
      <c r="N33" s="10">
        <f t="shared" si="9"/>
        <v>94.225257283334855</v>
      </c>
      <c r="O33" s="16">
        <f t="shared" si="10"/>
        <v>1619.911295817672</v>
      </c>
    </row>
    <row r="34" spans="1:15" x14ac:dyDescent="0.25">
      <c r="B34" s="3">
        <v>29</v>
      </c>
      <c r="C34" s="2">
        <v>120</v>
      </c>
      <c r="D34" s="27">
        <v>120</v>
      </c>
      <c r="E34" s="12">
        <f t="shared" si="4"/>
        <v>1200.0489123123716</v>
      </c>
      <c r="F34" s="10">
        <f t="shared" si="0"/>
        <v>119.81440832917005</v>
      </c>
      <c r="G34" s="10">
        <f t="shared" si="11"/>
        <v>6.3494300689039093E-2</v>
      </c>
      <c r="H34" s="10">
        <f t="shared" si="6"/>
        <v>119.81440832917005</v>
      </c>
      <c r="I34" s="3">
        <f t="shared" si="1"/>
        <v>120.00489123123717</v>
      </c>
      <c r="J34" s="3">
        <f t="shared" si="2"/>
        <v>3520</v>
      </c>
      <c r="K34" s="12">
        <f t="shared" si="3"/>
        <v>3319.951087687627</v>
      </c>
      <c r="L34" s="3">
        <f t="shared" si="7"/>
        <v>14.4</v>
      </c>
      <c r="M34" s="10">
        <f t="shared" si="8"/>
        <v>80.039134634726992</v>
      </c>
      <c r="N34" s="10">
        <f t="shared" si="9"/>
        <v>94.439134634726997</v>
      </c>
      <c r="O34" s="16">
        <f t="shared" si="10"/>
        <v>1714.1365531010069</v>
      </c>
    </row>
    <row r="35" spans="1:15" x14ac:dyDescent="0.25">
      <c r="B35" s="3">
        <v>30</v>
      </c>
      <c r="C35" s="2">
        <v>120</v>
      </c>
      <c r="D35" s="27">
        <v>120</v>
      </c>
      <c r="E35" s="12">
        <f t="shared" si="4"/>
        <v>1200.2345039832016</v>
      </c>
      <c r="F35" s="10">
        <f t="shared" si="0"/>
        <v>119.87790262985909</v>
      </c>
      <c r="G35" s="10">
        <f t="shared" si="11"/>
        <v>4.8515922820357105E-2</v>
      </c>
      <c r="H35" s="10">
        <f t="shared" si="6"/>
        <v>119.87790262985909</v>
      </c>
      <c r="I35" s="3">
        <f t="shared" si="1"/>
        <v>120.02345039832016</v>
      </c>
      <c r="J35" s="3">
        <f t="shared" si="2"/>
        <v>3640</v>
      </c>
      <c r="K35" s="12">
        <f t="shared" si="3"/>
        <v>3439.765496016797</v>
      </c>
      <c r="L35" s="3">
        <f t="shared" si="7"/>
        <v>14.4</v>
      </c>
      <c r="M35" s="10">
        <f t="shared" si="8"/>
        <v>80.187713170798688</v>
      </c>
      <c r="N35" s="10">
        <f t="shared" si="9"/>
        <v>94.587713170798693</v>
      </c>
      <c r="O35" s="16">
        <f t="shared" si="10"/>
        <v>1808.5756877357339</v>
      </c>
    </row>
    <row r="36" spans="1:15" x14ac:dyDescent="0.25">
      <c r="B36" s="3">
        <v>31</v>
      </c>
      <c r="C36" s="2">
        <v>120</v>
      </c>
      <c r="D36" s="27">
        <v>120</v>
      </c>
      <c r="E36" s="12">
        <f t="shared" si="4"/>
        <v>1200.3566013533425</v>
      </c>
      <c r="F36" s="10">
        <f t="shared" si="0"/>
        <v>119.92641855267945</v>
      </c>
      <c r="G36" s="10">
        <f t="shared" si="11"/>
        <v>3.6413860884934479E-2</v>
      </c>
      <c r="H36" s="10">
        <f t="shared" si="6"/>
        <v>119.92641855267945</v>
      </c>
      <c r="I36" s="3">
        <f t="shared" si="1"/>
        <v>120.03566013533425</v>
      </c>
      <c r="J36" s="3">
        <f t="shared" si="2"/>
        <v>3760</v>
      </c>
      <c r="K36" s="12">
        <f t="shared" si="3"/>
        <v>3559.6433986466559</v>
      </c>
      <c r="L36" s="3">
        <f t="shared" si="7"/>
        <v>14.4</v>
      </c>
      <c r="M36" s="10">
        <f t="shared" si="8"/>
        <v>80.285535411725689</v>
      </c>
      <c r="N36" s="10">
        <f t="shared" si="9"/>
        <v>94.685535411725695</v>
      </c>
      <c r="O36" s="16">
        <f t="shared" si="10"/>
        <v>1903.1634009065326</v>
      </c>
    </row>
    <row r="37" spans="1:15" x14ac:dyDescent="0.25">
      <c r="B37" s="3">
        <v>32</v>
      </c>
      <c r="C37" s="2">
        <v>120</v>
      </c>
      <c r="D37" s="27">
        <v>120</v>
      </c>
      <c r="E37" s="12">
        <f t="shared" si="4"/>
        <v>1200.430182800663</v>
      </c>
      <c r="F37" s="10">
        <f t="shared" si="0"/>
        <v>119.96283241356439</v>
      </c>
      <c r="G37" s="10">
        <f t="shared" si="11"/>
        <v>2.6728622167307019E-2</v>
      </c>
      <c r="H37" s="10">
        <f t="shared" si="6"/>
        <v>119.96283241356439</v>
      </c>
      <c r="I37" s="3">
        <f t="shared" si="1"/>
        <v>120.04301828006631</v>
      </c>
      <c r="J37" s="3">
        <f t="shared" si="2"/>
        <v>3880</v>
      </c>
      <c r="K37" s="12">
        <f t="shared" si="3"/>
        <v>3679.5698171993354</v>
      </c>
      <c r="L37" s="3">
        <f t="shared" si="7"/>
        <v>14.4</v>
      </c>
      <c r="M37" s="10">
        <f t="shared" si="8"/>
        <v>80.344516355015671</v>
      </c>
      <c r="N37" s="10">
        <f t="shared" si="9"/>
        <v>94.744516355015676</v>
      </c>
      <c r="O37" s="16">
        <f t="shared" si="10"/>
        <v>1997.8489363182582</v>
      </c>
    </row>
    <row r="38" spans="1:15" x14ac:dyDescent="0.25">
      <c r="B38" s="3">
        <v>33</v>
      </c>
      <c r="C38" s="2">
        <v>120</v>
      </c>
      <c r="D38" s="27">
        <v>120</v>
      </c>
      <c r="E38" s="12">
        <f t="shared" si="4"/>
        <v>1200.4673503870986</v>
      </c>
      <c r="F38" s="10">
        <f t="shared" si="0"/>
        <v>119.9895610357317</v>
      </c>
      <c r="G38" s="10">
        <f t="shared" si="11"/>
        <v>1.9058000992719332E-2</v>
      </c>
      <c r="H38" s="10">
        <f t="shared" si="6"/>
        <v>119.9895610357317</v>
      </c>
      <c r="I38" s="3">
        <f t="shared" si="1"/>
        <v>120.04673503870985</v>
      </c>
      <c r="J38" s="3">
        <f t="shared" si="2"/>
        <v>4000</v>
      </c>
      <c r="K38" s="12">
        <f t="shared" si="3"/>
        <v>3799.5326496128996</v>
      </c>
      <c r="L38" s="3">
        <f t="shared" si="7"/>
        <v>14.4</v>
      </c>
      <c r="M38" s="10">
        <f t="shared" si="8"/>
        <v>80.374317142448959</v>
      </c>
      <c r="N38" s="10">
        <f t="shared" si="9"/>
        <v>94.774317142448965</v>
      </c>
      <c r="O38" s="16">
        <f t="shared" si="10"/>
        <v>2092.593452673274</v>
      </c>
    </row>
    <row r="39" spans="1:15" x14ac:dyDescent="0.25">
      <c r="B39" s="3">
        <v>34</v>
      </c>
      <c r="C39" s="2">
        <v>120</v>
      </c>
      <c r="D39" s="27">
        <v>120</v>
      </c>
      <c r="E39" s="12">
        <f t="shared" si="4"/>
        <v>1200.4777893513669</v>
      </c>
      <c r="F39" s="10">
        <f t="shared" si="0"/>
        <v>120.00861903672441</v>
      </c>
      <c r="G39" s="10">
        <f t="shared" si="11"/>
        <v>1.3053299470759802E-2</v>
      </c>
      <c r="H39" s="10">
        <f t="shared" si="6"/>
        <v>120.00861903672441</v>
      </c>
      <c r="I39" s="3">
        <f t="shared" si="1"/>
        <v>120.04777893513669</v>
      </c>
      <c r="J39" s="3">
        <f t="shared" si="2"/>
        <v>4120</v>
      </c>
      <c r="K39" s="12">
        <f t="shared" si="3"/>
        <v>3919.5222106486312</v>
      </c>
      <c r="L39" s="3">
        <f t="shared" si="7"/>
        <v>14.4</v>
      </c>
      <c r="M39" s="10">
        <f t="shared" si="8"/>
        <v>80.382688046423581</v>
      </c>
      <c r="N39" s="10">
        <f t="shared" si="9"/>
        <v>94.782688046423587</v>
      </c>
      <c r="O39" s="16">
        <f t="shared" si="10"/>
        <v>2187.367769815723</v>
      </c>
    </row>
    <row r="40" spans="1:15" s="23" customFormat="1" x14ac:dyDescent="0.25">
      <c r="A40" s="19"/>
      <c r="B40" s="19">
        <v>35</v>
      </c>
      <c r="C40" s="19">
        <v>120</v>
      </c>
      <c r="D40" s="27">
        <v>120</v>
      </c>
      <c r="E40" s="20">
        <f t="shared" si="4"/>
        <v>1200.4691703146425</v>
      </c>
      <c r="F40" s="21">
        <f t="shared" si="0"/>
        <v>120.02167233619517</v>
      </c>
      <c r="G40" s="21">
        <f t="shared" si="11"/>
        <v>8.4148984230267843E-3</v>
      </c>
      <c r="H40" s="21">
        <f t="shared" si="6"/>
        <v>120.02167233619517</v>
      </c>
      <c r="I40" s="19">
        <f t="shared" si="1"/>
        <v>120.04691703146425</v>
      </c>
      <c r="J40" s="19">
        <f t="shared" si="2"/>
        <v>4240</v>
      </c>
      <c r="K40" s="20">
        <f t="shared" si="3"/>
        <v>4039.5308296853555</v>
      </c>
      <c r="L40" s="19">
        <f t="shared" si="7"/>
        <v>14.4</v>
      </c>
      <c r="M40" s="21">
        <f t="shared" si="8"/>
        <v>80.375776493283922</v>
      </c>
      <c r="N40" s="21">
        <f t="shared" si="9"/>
        <v>94.775776493283928</v>
      </c>
      <c r="O40" s="22">
        <f t="shared" si="10"/>
        <v>2282.1504578621466</v>
      </c>
    </row>
    <row r="41" spans="1:15" x14ac:dyDescent="0.25">
      <c r="C41" s="2"/>
      <c r="D41" s="8"/>
      <c r="E41" s="12"/>
      <c r="F41" s="10"/>
      <c r="G41" s="10"/>
      <c r="H41" s="10"/>
      <c r="K41" s="12"/>
      <c r="M41" s="10"/>
      <c r="N41" s="10"/>
      <c r="O41" s="16"/>
    </row>
    <row r="42" spans="1:15" x14ac:dyDescent="0.25">
      <c r="C42" s="2"/>
      <c r="D42" s="8"/>
      <c r="E42" s="12"/>
      <c r="F42" s="10"/>
      <c r="G42" s="10"/>
      <c r="H42" s="10"/>
      <c r="K42" s="12"/>
      <c r="M42" s="10"/>
      <c r="N42" s="10"/>
      <c r="O42" s="16"/>
    </row>
    <row r="43" spans="1:15" x14ac:dyDescent="0.25">
      <c r="C43" s="2"/>
      <c r="D43" s="8"/>
      <c r="E43" s="12"/>
      <c r="F43" s="10"/>
      <c r="G43" s="10"/>
      <c r="H43" s="10"/>
      <c r="K43" s="12"/>
      <c r="M43" s="10"/>
      <c r="N43" s="10"/>
      <c r="O43" s="16"/>
    </row>
    <row r="44" spans="1:15" x14ac:dyDescent="0.25">
      <c r="C44" s="2"/>
      <c r="D44" s="8"/>
      <c r="E44" s="12"/>
      <c r="F44" s="10"/>
      <c r="G44" s="10"/>
      <c r="H44" s="10"/>
      <c r="K44" s="12"/>
      <c r="M44" s="10"/>
      <c r="N44" s="10"/>
      <c r="O44" s="16"/>
    </row>
    <row r="45" spans="1:15" x14ac:dyDescent="0.25">
      <c r="C45" s="2"/>
      <c r="D45" s="8"/>
      <c r="E45" s="12"/>
      <c r="F45" s="10"/>
      <c r="G45" s="10"/>
      <c r="H45" s="10"/>
      <c r="K45" s="12"/>
      <c r="M45" s="10"/>
      <c r="N45" s="10"/>
      <c r="O45" s="16"/>
    </row>
    <row r="46" spans="1:15" x14ac:dyDescent="0.25">
      <c r="C46" s="2"/>
      <c r="D46" s="8"/>
      <c r="E46" s="12"/>
      <c r="F46" s="10"/>
      <c r="G46" s="10"/>
      <c r="H46" s="10"/>
      <c r="K46" s="12"/>
      <c r="M46" s="10"/>
      <c r="N46" s="10"/>
      <c r="O46" s="16"/>
    </row>
    <row r="47" spans="1:15" x14ac:dyDescent="0.25">
      <c r="C47" s="2"/>
      <c r="D47" s="8"/>
      <c r="E47" s="12"/>
      <c r="F47" s="10"/>
      <c r="G47" s="10"/>
      <c r="H47" s="10"/>
      <c r="K47" s="12"/>
      <c r="M47" s="10"/>
      <c r="N47" s="10"/>
      <c r="O47" s="16"/>
    </row>
    <row r="48" spans="1:15" x14ac:dyDescent="0.25">
      <c r="C48" s="2"/>
      <c r="D48" s="8"/>
      <c r="E48" s="12"/>
      <c r="F48" s="10"/>
      <c r="G48" s="10"/>
      <c r="H48" s="10"/>
      <c r="K48" s="12"/>
      <c r="M48" s="10"/>
      <c r="N48" s="10"/>
      <c r="O48" s="16"/>
    </row>
    <row r="49" spans="3:15" x14ac:dyDescent="0.25">
      <c r="C49" s="2"/>
      <c r="D49" s="8"/>
      <c r="E49" s="12"/>
      <c r="F49" s="10"/>
      <c r="G49" s="10"/>
      <c r="H49" s="10"/>
      <c r="K49" s="12"/>
      <c r="M49" s="10"/>
      <c r="N49" s="10"/>
      <c r="O49" s="16"/>
    </row>
    <row r="50" spans="3:15" x14ac:dyDescent="0.25">
      <c r="C50" s="2"/>
      <c r="D50" s="8"/>
      <c r="E50" s="12"/>
      <c r="F50" s="10"/>
      <c r="G50" s="10"/>
      <c r="H50" s="10"/>
      <c r="K50" s="12"/>
      <c r="M50" s="10"/>
      <c r="N50" s="10"/>
      <c r="O50" s="16"/>
    </row>
    <row r="51" spans="3:15" x14ac:dyDescent="0.25">
      <c r="C51" s="2"/>
      <c r="D51" s="8"/>
      <c r="E51" s="12"/>
      <c r="F51" s="10"/>
      <c r="G51" s="10"/>
      <c r="H51" s="10"/>
      <c r="K51" s="12"/>
      <c r="M51" s="10"/>
      <c r="N51" s="10"/>
      <c r="O51" s="16"/>
    </row>
    <row r="53" spans="3:15" x14ac:dyDescent="0.25">
      <c r="N53" s="3">
        <f>SUM(N6:N51)</f>
        <v>2362.5262343554305</v>
      </c>
    </row>
  </sheetData>
  <mergeCells count="1">
    <mergeCell ref="A3:A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F011-5ED4-4060-9450-D6A520221E0D}">
  <dimension ref="A1:C47"/>
  <sheetViews>
    <sheetView workbookViewId="0">
      <selection activeCell="C2" sqref="C2:C37"/>
    </sheetView>
  </sheetViews>
  <sheetFormatPr baseColWidth="10" defaultRowHeight="15" x14ac:dyDescent="0.25"/>
  <cols>
    <col min="1" max="2" width="30" style="3" customWidth="1"/>
    <col min="3" max="3" width="44" style="3" customWidth="1"/>
  </cols>
  <sheetData>
    <row r="1" spans="1:3" x14ac:dyDescent="0.25">
      <c r="A1" s="3" t="s">
        <v>14</v>
      </c>
      <c r="B1" s="3" t="s">
        <v>17</v>
      </c>
      <c r="C1" s="3" t="s">
        <v>18</v>
      </c>
    </row>
    <row r="2" spans="1:3" x14ac:dyDescent="0.25">
      <c r="A2" s="3">
        <v>268</v>
      </c>
      <c r="B2" s="8">
        <v>445.33023961895378</v>
      </c>
      <c r="C2" s="26">
        <v>258.30636835000001</v>
      </c>
    </row>
    <row r="3" spans="1:3" x14ac:dyDescent="0.25">
      <c r="A3" s="3">
        <v>203</v>
      </c>
      <c r="B3" s="8">
        <v>127.96039368269946</v>
      </c>
      <c r="C3" s="26">
        <v>209.73633035</v>
      </c>
    </row>
    <row r="4" spans="1:3" x14ac:dyDescent="0.25">
      <c r="A4" s="3">
        <v>177</v>
      </c>
      <c r="B4" s="8">
        <v>134.67155069387238</v>
      </c>
      <c r="C4" s="26">
        <v>170.13808961000001</v>
      </c>
    </row>
    <row r="5" spans="1:3" x14ac:dyDescent="0.25">
      <c r="A5" s="3">
        <v>138</v>
      </c>
      <c r="B5" s="8">
        <v>101.03165219318042</v>
      </c>
      <c r="C5" s="26">
        <v>140.00907309999999</v>
      </c>
    </row>
    <row r="6" spans="1:3" x14ac:dyDescent="0.25">
      <c r="A6" s="3">
        <v>128</v>
      </c>
      <c r="B6" s="8">
        <v>80.119149050881802</v>
      </c>
      <c r="C6" s="26">
        <v>118.96714965</v>
      </c>
    </row>
    <row r="7" spans="1:3" x14ac:dyDescent="0.25">
      <c r="A7" s="3">
        <v>116</v>
      </c>
      <c r="B7" s="8">
        <v>99.927684382354883</v>
      </c>
      <c r="C7" s="26">
        <v>105.93202986</v>
      </c>
    </row>
    <row r="8" spans="1:3" x14ac:dyDescent="0.25">
      <c r="A8" s="3">
        <v>80</v>
      </c>
      <c r="B8" s="8">
        <v>102.78857156198468</v>
      </c>
      <c r="C8" s="26">
        <v>99.367526699999999</v>
      </c>
    </row>
    <row r="9" spans="1:3" x14ac:dyDescent="0.25">
      <c r="A9" s="3">
        <v>66</v>
      </c>
      <c r="B9" s="8">
        <v>89.069648816549957</v>
      </c>
      <c r="C9" s="26">
        <v>97.706176139999997</v>
      </c>
    </row>
    <row r="10" spans="1:3" x14ac:dyDescent="0.25">
      <c r="A10" s="3">
        <v>98</v>
      </c>
      <c r="B10" s="8">
        <v>89.478503132426198</v>
      </c>
      <c r="C10" s="26">
        <v>99.459565699999999</v>
      </c>
    </row>
    <row r="11" spans="1:3" x14ac:dyDescent="0.25">
      <c r="A11" s="3">
        <v>105</v>
      </c>
      <c r="B11" s="8">
        <v>94.997315318875508</v>
      </c>
      <c r="C11" s="26">
        <v>103.31758824000001</v>
      </c>
    </row>
    <row r="12" spans="1:3" x14ac:dyDescent="0.25">
      <c r="A12" s="3">
        <v>118</v>
      </c>
      <c r="B12" s="8">
        <v>96.132124802593438</v>
      </c>
      <c r="C12" s="26">
        <v>108.21002066</v>
      </c>
    </row>
    <row r="13" spans="1:3" x14ac:dyDescent="0.25">
      <c r="A13" s="3">
        <v>111</v>
      </c>
      <c r="B13" s="8">
        <v>118.82360071832167</v>
      </c>
      <c r="C13" s="26">
        <v>113.42250674</v>
      </c>
    </row>
    <row r="14" spans="1:3" x14ac:dyDescent="0.25">
      <c r="A14" s="3">
        <v>122</v>
      </c>
      <c r="B14" s="8">
        <v>151.63821135264783</v>
      </c>
      <c r="C14" s="26">
        <v>118.40525943</v>
      </c>
    </row>
    <row r="15" spans="1:3" x14ac:dyDescent="0.25">
      <c r="A15" s="3">
        <v>164</v>
      </c>
      <c r="B15" s="8">
        <v>129.96623002973843</v>
      </c>
      <c r="C15" s="26">
        <v>122.83717581000001</v>
      </c>
    </row>
    <row r="16" spans="1:3" x14ac:dyDescent="0.25">
      <c r="A16" s="3">
        <v>116</v>
      </c>
      <c r="B16" s="8">
        <v>104.92139510296228</v>
      </c>
      <c r="C16" s="26">
        <v>126.5169607</v>
      </c>
    </row>
    <row r="17" spans="1:3" x14ac:dyDescent="0.25">
      <c r="A17" s="3">
        <v>139</v>
      </c>
      <c r="B17" s="8">
        <v>148.4799885845143</v>
      </c>
      <c r="C17" s="26">
        <v>129.20040761000001</v>
      </c>
    </row>
    <row r="18" spans="1:3" x14ac:dyDescent="0.25">
      <c r="A18" s="3">
        <v>123</v>
      </c>
      <c r="B18" s="8">
        <v>114.09510241802933</v>
      </c>
      <c r="C18" s="26">
        <v>130.7080933</v>
      </c>
    </row>
    <row r="19" spans="1:3" x14ac:dyDescent="0.25">
      <c r="A19" s="3">
        <v>114</v>
      </c>
      <c r="B19" s="8">
        <v>110.48361480850996</v>
      </c>
      <c r="C19" s="26">
        <v>130.74315504</v>
      </c>
    </row>
    <row r="20" spans="1:3" x14ac:dyDescent="0.25">
      <c r="A20" s="3">
        <v>151</v>
      </c>
      <c r="B20" s="8">
        <v>106.44112813862546</v>
      </c>
      <c r="C20" s="26">
        <v>128.98253299999999</v>
      </c>
    </row>
    <row r="21" spans="1:3" x14ac:dyDescent="0.25">
      <c r="A21" s="3">
        <v>101</v>
      </c>
      <c r="B21" s="8">
        <v>148.83442344518639</v>
      </c>
      <c r="C21" s="26">
        <v>125.00595026000001</v>
      </c>
    </row>
    <row r="22" spans="1:3" x14ac:dyDescent="0.25">
      <c r="A22" s="3">
        <v>100</v>
      </c>
      <c r="B22" s="8">
        <v>128.71001475107201</v>
      </c>
      <c r="C22" s="26">
        <v>118.44612665</v>
      </c>
    </row>
    <row r="23" spans="1:3" x14ac:dyDescent="0.25">
      <c r="A23" s="3">
        <v>99</v>
      </c>
      <c r="B23" s="8">
        <v>144.75813784727106</v>
      </c>
      <c r="C23" s="26">
        <v>108.9868563</v>
      </c>
    </row>
    <row r="24" spans="1:3" x14ac:dyDescent="0.25">
      <c r="A24" s="3">
        <v>90</v>
      </c>
      <c r="B24" s="8">
        <v>115.98212215205183</v>
      </c>
      <c r="C24" s="26">
        <v>96.56413234</v>
      </c>
    </row>
    <row r="25" spans="1:3" x14ac:dyDescent="0.25">
      <c r="A25" s="3">
        <v>99</v>
      </c>
      <c r="B25" s="8">
        <v>103.87884633084482</v>
      </c>
      <c r="C25" s="26">
        <v>81.405109809999999</v>
      </c>
    </row>
    <row r="26" spans="1:3" x14ac:dyDescent="0.25">
      <c r="A26" s="3">
        <v>57</v>
      </c>
      <c r="B26" s="8">
        <v>118.51834314716605</v>
      </c>
      <c r="C26" s="26">
        <v>64.208724829999994</v>
      </c>
    </row>
    <row r="27" spans="1:3" x14ac:dyDescent="0.25">
      <c r="A27" s="3">
        <v>69</v>
      </c>
      <c r="B27" s="8">
        <v>132.44991827192027</v>
      </c>
      <c r="C27" s="26">
        <v>46.166465639999998</v>
      </c>
    </row>
    <row r="28" spans="1:3" x14ac:dyDescent="0.25">
      <c r="A28" s="3">
        <v>34</v>
      </c>
      <c r="B28" s="8">
        <v>103.15290015622628</v>
      </c>
      <c r="C28" s="26">
        <v>28.94314666</v>
      </c>
    </row>
    <row r="29" spans="1:3" x14ac:dyDescent="0.25">
      <c r="A29" s="3">
        <v>37</v>
      </c>
      <c r="B29" s="8">
        <v>145.6419349650516</v>
      </c>
      <c r="C29" s="26">
        <v>14.44879295</v>
      </c>
    </row>
    <row r="30" spans="1:3" x14ac:dyDescent="0.25">
      <c r="A30" s="3">
        <v>38</v>
      </c>
      <c r="B30" s="8">
        <v>139.22604202812818</v>
      </c>
      <c r="C30" s="26">
        <v>4.4857318499999996</v>
      </c>
    </row>
    <row r="31" spans="1:3" x14ac:dyDescent="0.25">
      <c r="A31" s="3">
        <v>55</v>
      </c>
      <c r="B31" s="8">
        <v>82.354403765344131</v>
      </c>
      <c r="C31" s="26">
        <v>0</v>
      </c>
    </row>
    <row r="32" spans="1:3" x14ac:dyDescent="0.25">
      <c r="A32" s="3">
        <v>56</v>
      </c>
      <c r="B32" s="8">
        <v>122.0489121433931</v>
      </c>
      <c r="C32" s="26">
        <v>0</v>
      </c>
    </row>
    <row r="33" spans="1:3" x14ac:dyDescent="0.25">
      <c r="A33" s="3">
        <v>47</v>
      </c>
      <c r="B33" s="8">
        <v>117.80451086940643</v>
      </c>
      <c r="C33" s="26">
        <v>0</v>
      </c>
    </row>
    <row r="34" spans="1:3" x14ac:dyDescent="0.25">
      <c r="A34" s="3">
        <v>51</v>
      </c>
      <c r="B34" s="8">
        <v>116.15992027311597</v>
      </c>
      <c r="C34" s="26">
        <v>0</v>
      </c>
    </row>
    <row r="35" spans="1:3" x14ac:dyDescent="0.25">
      <c r="A35" s="3">
        <v>48</v>
      </c>
      <c r="B35" s="8">
        <v>108.55619410754707</v>
      </c>
      <c r="C35" s="26">
        <v>0</v>
      </c>
    </row>
    <row r="36" spans="1:3" x14ac:dyDescent="0.25">
      <c r="A36" s="3">
        <v>48</v>
      </c>
      <c r="B36" s="8">
        <v>86.925406866876301</v>
      </c>
      <c r="C36" s="26">
        <v>0</v>
      </c>
    </row>
    <row r="37" spans="1:3" x14ac:dyDescent="0.25">
      <c r="A37" s="3">
        <v>78</v>
      </c>
      <c r="B37" s="20">
        <v>89.078979571449025</v>
      </c>
      <c r="C37" s="26">
        <v>427.21373913000002</v>
      </c>
    </row>
    <row r="38" spans="1:3" x14ac:dyDescent="0.25">
      <c r="B38" s="10"/>
    </row>
    <row r="39" spans="1:3" x14ac:dyDescent="0.25">
      <c r="B39" s="10"/>
    </row>
    <row r="40" spans="1:3" x14ac:dyDescent="0.25">
      <c r="B40" s="10"/>
    </row>
    <row r="41" spans="1:3" x14ac:dyDescent="0.25">
      <c r="B41" s="10"/>
    </row>
    <row r="42" spans="1:3" x14ac:dyDescent="0.25">
      <c r="B42" s="10"/>
    </row>
    <row r="43" spans="1:3" x14ac:dyDescent="0.25">
      <c r="B43" s="10"/>
    </row>
    <row r="44" spans="1:3" x14ac:dyDescent="0.25">
      <c r="B44" s="10"/>
    </row>
    <row r="45" spans="1:3" x14ac:dyDescent="0.25">
      <c r="B45" s="10"/>
    </row>
    <row r="46" spans="1:3" x14ac:dyDescent="0.25">
      <c r="B46" s="10"/>
    </row>
    <row r="47" spans="1:3" x14ac:dyDescent="0.25">
      <c r="B4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políticas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ESPANA LOPERA</dc:creator>
  <cp:lastModifiedBy>JUAN CAMILO ESPANA LOPERA</cp:lastModifiedBy>
  <dcterms:created xsi:type="dcterms:W3CDTF">2025-03-08T22:54:07Z</dcterms:created>
  <dcterms:modified xsi:type="dcterms:W3CDTF">2025-03-20T20:38:16Z</dcterms:modified>
</cp:coreProperties>
</file>