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yectos\juan-quiera\Documentos\"/>
    </mc:Choice>
  </mc:AlternateContent>
  <bookViews>
    <workbookView xWindow="0" yWindow="0" windowWidth="20490" windowHeight="7755"/>
  </bookViews>
  <sheets>
    <sheet name="Método de Estimación Puntos CU" sheetId="1" r:id="rId1"/>
  </sheets>
  <definedNames>
    <definedName name="EF">'Método de Estimación Puntos CU'!$E$46</definedName>
    <definedName name="estimacionEsfuerzo">'Método de Estimación Puntos CU'!#REF!</definedName>
    <definedName name="TAW">'Método de Estimación Puntos CU'!$E$9</definedName>
    <definedName name="TBF">'Método de Estimación Puntos CU'!$E$15</definedName>
    <definedName name="TCF">'Método de Estimación Puntos CU'!$E$34</definedName>
    <definedName name="UUCP">'Método de Estimación Puntos CU'!$E$17</definedName>
  </definedNames>
  <calcPr calcId="152511"/>
</workbook>
</file>

<file path=xl/calcChain.xml><?xml version="1.0" encoding="utf-8"?>
<calcChain xmlns="http://schemas.openxmlformats.org/spreadsheetml/2006/main">
  <c r="E44" i="1" l="1"/>
  <c r="E7" i="1"/>
  <c r="E8" i="1"/>
  <c r="E12" i="1" l="1"/>
  <c r="E13" i="1"/>
  <c r="E6" i="1"/>
  <c r="E14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G44" i="1"/>
  <c r="E9" i="1" l="1"/>
  <c r="E33" i="1"/>
  <c r="E34" i="1" s="1"/>
  <c r="E15" i="1"/>
  <c r="E17" i="1" s="1"/>
  <c r="G45" i="1"/>
  <c r="E45" i="1"/>
  <c r="E46" i="1" s="1"/>
  <c r="E48" i="1" l="1"/>
  <c r="E50" i="1" s="1"/>
  <c r="E52" i="1" s="1"/>
</calcChain>
</file>

<file path=xl/sharedStrings.xml><?xml version="1.0" encoding="utf-8"?>
<sst xmlns="http://schemas.openxmlformats.org/spreadsheetml/2006/main" count="123" uniqueCount="92">
  <si>
    <t>-1</t>
  </si>
  <si>
    <t>EFactor</t>
  </si>
  <si>
    <t>Descripción</t>
  </si>
  <si>
    <t>Peso</t>
  </si>
  <si>
    <t>Número</t>
  </si>
  <si>
    <t>Valor ponderado</t>
  </si>
  <si>
    <t>Comentario</t>
  </si>
  <si>
    <t>Razón</t>
  </si>
  <si>
    <t>Simple</t>
  </si>
  <si>
    <t>Intermedio</t>
  </si>
  <si>
    <t>Complejo</t>
  </si>
  <si>
    <t>Peso Total Actores</t>
  </si>
  <si>
    <t>API Programa</t>
  </si>
  <si>
    <t>Humano línea de comando ó máquina vía protocolo</t>
  </si>
  <si>
    <t>Humano con GUI</t>
  </si>
  <si>
    <t>Factor de Peso Actores</t>
  </si>
  <si>
    <t>Factor de Peso Casos de Uso (Basado en el número de transacciones en el CU)</t>
  </si>
  <si>
    <t>Factores Basados en Transacciones</t>
  </si>
  <si>
    <t>Puntos de CU No Ajustados</t>
  </si>
  <si>
    <t>Factores de Peso Técnicos</t>
  </si>
  <si>
    <t>Escala de 0 a 5</t>
  </si>
  <si>
    <t>T1  Sistema Distribuido</t>
  </si>
  <si>
    <t>T2  Objetivos de Desempeño o Tiempo de Respuesta</t>
  </si>
  <si>
    <t>T3  Eficiencia Usuario Final (online)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</si>
  <si>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</si>
  <si>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</si>
  <si>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</si>
  <si>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</si>
  <si>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</si>
  <si>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</si>
  <si>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</si>
  <si>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</si>
  <si>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Provee Acceso Directo a Terceros</t>
  </si>
  <si>
    <t xml:space="preserve">T13 Se Requieren Ayudas Especiales de Entrenamiento de Usuarios </t>
  </si>
  <si>
    <t>Factores Técnicos</t>
  </si>
  <si>
    <t>Factor de Complejidad Técnica (TCF)</t>
  </si>
  <si>
    <t>3 ó menos escenarios</t>
  </si>
  <si>
    <t>4 a 7 escenarios</t>
  </si>
  <si>
    <t>más de 7 escenarios</t>
  </si>
  <si>
    <t>0=no importante  5=esencial</t>
  </si>
  <si>
    <t>.06 + (.01*Factor Técnico)</t>
  </si>
  <si>
    <t>Factores de Peso Ambientales del Equipo</t>
  </si>
  <si>
    <t>Experiencia/Estabilidad</t>
  </si>
  <si>
    <t>F1 Familiaridad con un Proceso Definido (RUP)</t>
  </si>
  <si>
    <t>F2 Experiencia en el Dominio de Aplicación</t>
  </si>
  <si>
    <t>F3 Experiencia en Orientación a Objetos</t>
  </si>
  <si>
    <t>F4 Capacidad de Liderazgo de Analistas</t>
  </si>
  <si>
    <t>F5 Motivación</t>
  </si>
  <si>
    <t>F6 Requerimientos Estables</t>
  </si>
  <si>
    <t>F7 Miembros a Tiempo Parcial</t>
  </si>
  <si>
    <t>F8 Dificultad del Lenguaje de Programación</t>
  </si>
  <si>
    <t>Factores Ambientales</t>
  </si>
  <si>
    <t>0 = sin experiencia, 3=media, 5=experto</t>
  </si>
  <si>
    <t>0=sin, 3=media, 5=alta</t>
  </si>
  <si>
    <t>0=extremadamente inestable, 5=no cambian</t>
  </si>
  <si>
    <t>0=tiempo parcial, 5=tiempo completo</t>
  </si>
  <si>
    <t>0=fácil, 3=medio,5=difícil</t>
  </si>
  <si>
    <t>ESTIMACIÓN DE ESFUERZO</t>
  </si>
  <si>
    <t>Escala de asignación</t>
  </si>
  <si>
    <t>Puntos de Casos de Uso Ajustados</t>
  </si>
  <si>
    <t>1.4 + (-0.03*Factor Ambiental)</t>
  </si>
  <si>
    <t>Horas Persona por Punto de Caso de Uso</t>
  </si>
  <si>
    <t xml:space="preserve">Horas Persona Estimación Inicial </t>
  </si>
  <si>
    <t>Todos los actores del sistema son personas</t>
  </si>
  <si>
    <t>No aplica</t>
  </si>
  <si>
    <t>No especificado</t>
  </si>
  <si>
    <t xml:space="preserve">Se podra usar en cualquier momento y sitio </t>
  </si>
  <si>
    <t>Debe ser ractivo ante los cambios, ya que se implementaran nuevas versiones a partir de esta</t>
  </si>
  <si>
    <t>No especificado, pero es necesario</t>
  </si>
  <si>
    <t>Familiaridad con el negocio intermedia</t>
  </si>
  <si>
    <t>Debe ser alta, se usara un lenguaje orientado a objetos</t>
  </si>
  <si>
    <t>No se contara con analistas</t>
  </si>
  <si>
    <t>Alta motivacion</t>
  </si>
  <si>
    <t>Total Estimado (COP)</t>
  </si>
  <si>
    <t>Valor Hora de Desarrollo (COP)</t>
  </si>
  <si>
    <t>Toda su funcionalidad es online, requiere red</t>
  </si>
  <si>
    <t>Debe ser muy intuitiva para los usuarios</t>
  </si>
  <si>
    <t>Procesamiento medio</t>
  </si>
  <si>
    <t>Personal de diseño</t>
  </si>
  <si>
    <t>Proyecto: Juan Quiera</t>
  </si>
  <si>
    <t>Cliente: Fundacion Juan Quiera - Juan Jose Colorado</t>
  </si>
  <si>
    <t>Se conectara a app web de Juan Quiera</t>
  </si>
  <si>
    <t>El manejo de sesiones no requiere de logica compleja</t>
  </si>
  <si>
    <t>Se incluyen los casos de uso que requieren consultas a la base de datos</t>
  </si>
  <si>
    <t>Las notificaciones y acceso a localizaciones y mapas se incluyen en este item</t>
  </si>
  <si>
    <t>2</t>
  </si>
  <si>
    <t>Es web y movil, por lo tanto es accesible desde cualquier dispositivo</t>
  </si>
  <si>
    <t>Debe ser amigable, intuitivo y llamativo para el usuario</t>
  </si>
  <si>
    <t>Al ser un MVP, se añadiran funcionalidades en la marcha</t>
  </si>
  <si>
    <t>Seguridad en el modulo de login</t>
  </si>
  <si>
    <t>Tutoria de uso a administradores</t>
  </si>
  <si>
    <t>Se agregan requisitos en la marcha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</si>
</sst>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 applyProtection="1">
      <alignment wrapText="1"/>
    </xf>
    <xf numFmtId="0" fontId="0" fillId="0" borderId="0" xfId="0" applyFill="1" applyAlignment="1" applyProtection="1">
      <alignment wrapText="1"/>
      <protection locked="0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wrapText="1"/>
    </xf>
    <xf numFmtId="49" fontId="3" fillId="0" borderId="0" xfId="0" applyNumberFormat="1" applyFont="1" applyAlignment="1" applyProtection="1">
      <alignment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Fill="1" applyAlignment="1" applyProtection="1">
      <alignment wrapText="1"/>
      <protection locked="0"/>
    </xf>
    <xf numFmtId="0" fontId="3" fillId="0" borderId="1" xfId="0" applyFont="1" applyBorder="1" applyAlignment="1" applyProtection="1">
      <alignment wrapText="1"/>
    </xf>
    <xf numFmtId="49" fontId="3" fillId="0" borderId="1" xfId="0" applyNumberFormat="1" applyFont="1" applyBorder="1" applyAlignment="1" applyProtection="1">
      <alignment wrapText="1"/>
    </xf>
    <xf numFmtId="0" fontId="3" fillId="0" borderId="2" xfId="0" applyFont="1" applyBorder="1" applyAlignment="1" applyProtection="1">
      <alignment wrapText="1"/>
    </xf>
    <xf numFmtId="49" fontId="3" fillId="0" borderId="2" xfId="0" applyNumberFormat="1" applyFont="1" applyBorder="1" applyAlignment="1" applyProtection="1">
      <alignment wrapText="1"/>
    </xf>
    <xf numFmtId="0" fontId="3" fillId="0" borderId="3" xfId="0" applyFont="1" applyBorder="1" applyAlignment="1" applyProtection="1">
      <alignment wrapText="1"/>
    </xf>
    <xf numFmtId="0" fontId="3" fillId="0" borderId="4" xfId="0" applyFont="1" applyBorder="1" applyAlignment="1" applyProtection="1">
      <alignment wrapText="1"/>
    </xf>
    <xf numFmtId="0" fontId="3" fillId="0" borderId="5" xfId="0" applyFont="1" applyBorder="1" applyAlignment="1" applyProtection="1">
      <alignment wrapText="1"/>
    </xf>
    <xf numFmtId="49" fontId="3" fillId="0" borderId="6" xfId="0" applyNumberFormat="1" applyFont="1" applyBorder="1" applyAlignment="1" applyProtection="1">
      <alignment wrapText="1"/>
    </xf>
    <xf numFmtId="0" fontId="1" fillId="0" borderId="6" xfId="0" applyFont="1" applyBorder="1"/>
    <xf numFmtId="0" fontId="0" fillId="0" borderId="1" xfId="0" applyBorder="1"/>
    <xf numFmtId="0" fontId="0" fillId="0" borderId="2" xfId="0" applyBorder="1"/>
    <xf numFmtId="0" fontId="3" fillId="0" borderId="6" xfId="0" applyFont="1" applyBorder="1" applyAlignment="1" applyProtection="1">
      <alignment wrapText="1"/>
    </xf>
    <xf numFmtId="0" fontId="5" fillId="2" borderId="0" xfId="0" applyFont="1" applyFill="1" applyBorder="1" applyAlignment="1" applyProtection="1">
      <alignment horizontal="center" wrapText="1"/>
    </xf>
    <xf numFmtId="0" fontId="4" fillId="2" borderId="0" xfId="0" applyFont="1" applyFill="1" applyBorder="1" applyAlignment="1">
      <alignment horizontal="left"/>
    </xf>
    <xf numFmtId="0" fontId="2" fillId="3" borderId="7" xfId="0" applyFont="1" applyFill="1" applyBorder="1" applyAlignment="1" applyProtection="1">
      <alignment wrapText="1"/>
    </xf>
    <xf numFmtId="49" fontId="2" fillId="3" borderId="8" xfId="0" applyNumberFormat="1" applyFont="1" applyFill="1" applyBorder="1" applyAlignment="1" applyProtection="1">
      <alignment wrapText="1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 applyProtection="1">
      <alignment wrapText="1"/>
    </xf>
    <xf numFmtId="0" fontId="2" fillId="3" borderId="8" xfId="0" applyFont="1" applyFill="1" applyBorder="1"/>
    <xf numFmtId="0" fontId="2" fillId="3" borderId="9" xfId="0" applyFont="1" applyFill="1" applyBorder="1" applyAlignment="1" applyProtection="1">
      <alignment wrapText="1"/>
    </xf>
    <xf numFmtId="0" fontId="2" fillId="3" borderId="8" xfId="0" applyFont="1" applyFill="1" applyBorder="1" applyAlignment="1" applyProtection="1">
      <alignment wrapText="1"/>
      <protection locked="0"/>
    </xf>
    <xf numFmtId="0" fontId="2" fillId="3" borderId="9" xfId="0" applyFont="1" applyFill="1" applyBorder="1" applyAlignment="1" applyProtection="1">
      <alignment wrapText="1"/>
      <protection locked="0"/>
    </xf>
    <xf numFmtId="0" fontId="2" fillId="3" borderId="10" xfId="0" applyFont="1" applyFill="1" applyBorder="1" applyAlignment="1" applyProtection="1">
      <alignment wrapText="1"/>
    </xf>
    <xf numFmtId="49" fontId="2" fillId="3" borderId="11" xfId="0" applyNumberFormat="1" applyFont="1" applyFill="1" applyBorder="1" applyAlignment="1" applyProtection="1">
      <alignment wrapText="1"/>
    </xf>
    <xf numFmtId="0" fontId="2" fillId="3" borderId="11" xfId="0" applyFont="1" applyFill="1" applyBorder="1" applyAlignment="1">
      <alignment horizontal="right"/>
    </xf>
    <xf numFmtId="0" fontId="2" fillId="3" borderId="11" xfId="0" applyFont="1" applyFill="1" applyBorder="1" applyAlignment="1" applyProtection="1">
      <alignment wrapText="1"/>
      <protection locked="0"/>
    </xf>
    <xf numFmtId="0" fontId="2" fillId="3" borderId="11" xfId="0" applyFont="1" applyFill="1" applyBorder="1"/>
    <xf numFmtId="0" fontId="2" fillId="3" borderId="12" xfId="0" applyFont="1" applyFill="1" applyBorder="1" applyAlignment="1" applyProtection="1">
      <alignment wrapText="1"/>
      <protection locked="0"/>
    </xf>
    <xf numFmtId="0" fontId="2" fillId="3" borderId="13" xfId="0" applyFont="1" applyFill="1" applyBorder="1" applyAlignment="1" applyProtection="1">
      <alignment wrapText="1"/>
    </xf>
    <xf numFmtId="49" fontId="2" fillId="3" borderId="14" xfId="0" applyNumberFormat="1" applyFont="1" applyFill="1" applyBorder="1" applyAlignment="1" applyProtection="1">
      <alignment wrapText="1"/>
    </xf>
    <xf numFmtId="0" fontId="2" fillId="3" borderId="14" xfId="0" applyFont="1" applyFill="1" applyBorder="1" applyAlignment="1">
      <alignment horizontal="right"/>
    </xf>
    <xf numFmtId="0" fontId="2" fillId="3" borderId="14" xfId="0" applyFont="1" applyFill="1" applyBorder="1" applyAlignment="1" applyProtection="1">
      <alignment wrapText="1"/>
      <protection locked="0"/>
    </xf>
    <xf numFmtId="0" fontId="2" fillId="3" borderId="14" xfId="0" applyFont="1" applyFill="1" applyBorder="1"/>
    <xf numFmtId="0" fontId="2" fillId="3" borderId="15" xfId="0" applyFont="1" applyFill="1" applyBorder="1" applyAlignment="1" applyProtection="1">
      <alignment wrapText="1"/>
      <protection locked="0"/>
    </xf>
    <xf numFmtId="0" fontId="2" fillId="3" borderId="9" xfId="0" applyFont="1" applyFill="1" applyBorder="1" applyAlignment="1">
      <alignment wrapText="1"/>
    </xf>
    <xf numFmtId="0" fontId="2" fillId="3" borderId="9" xfId="0" applyFont="1" applyFill="1" applyBorder="1"/>
    <xf numFmtId="49" fontId="3" fillId="3" borderId="0" xfId="0" applyNumberFormat="1" applyFont="1" applyFill="1" applyBorder="1" applyAlignment="1" applyProtection="1">
      <alignment wrapText="1"/>
    </xf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 applyAlignment="1" applyProtection="1">
      <alignment wrapText="1"/>
      <protection locked="0"/>
    </xf>
    <xf numFmtId="0" fontId="3" fillId="3" borderId="0" xfId="0" applyFont="1" applyFill="1" applyBorder="1"/>
    <xf numFmtId="0" fontId="3" fillId="4" borderId="2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4" borderId="2" xfId="0" applyFont="1" applyFill="1" applyBorder="1"/>
    <xf numFmtId="0" fontId="3" fillId="4" borderId="1" xfId="0" applyFont="1" applyFill="1" applyBorder="1"/>
    <xf numFmtId="0" fontId="1" fillId="4" borderId="6" xfId="0" applyFont="1" applyFill="1" applyBorder="1"/>
    <xf numFmtId="49" fontId="3" fillId="4" borderId="2" xfId="0" applyNumberFormat="1" applyFont="1" applyFill="1" applyBorder="1" applyAlignment="1">
      <alignment horizontal="right" wrapText="1"/>
    </xf>
    <xf numFmtId="49" fontId="3" fillId="4" borderId="1" xfId="0" applyNumberFormat="1" applyFont="1" applyFill="1" applyBorder="1" applyAlignment="1">
      <alignment horizontal="right" wrapText="1"/>
    </xf>
    <xf numFmtId="49" fontId="3" fillId="4" borderId="6" xfId="0" applyNumberFormat="1" applyFont="1" applyFill="1" applyBorder="1" applyAlignment="1">
      <alignment horizontal="right" wrapText="1"/>
    </xf>
    <xf numFmtId="0" fontId="3" fillId="5" borderId="2" xfId="0" applyFont="1" applyFill="1" applyBorder="1" applyAlignment="1" applyProtection="1">
      <alignment wrapText="1"/>
      <protection locked="0"/>
    </xf>
    <xf numFmtId="0" fontId="3" fillId="5" borderId="1" xfId="0" applyFont="1" applyFill="1" applyBorder="1" applyAlignment="1" applyProtection="1">
      <alignment wrapText="1"/>
      <protection locked="0"/>
    </xf>
    <xf numFmtId="0" fontId="3" fillId="5" borderId="6" xfId="0" applyFont="1" applyFill="1" applyBorder="1" applyAlignment="1" applyProtection="1">
      <alignment wrapText="1"/>
      <protection locked="0"/>
    </xf>
    <xf numFmtId="0" fontId="3" fillId="5" borderId="16" xfId="0" applyFont="1" applyFill="1" applyBorder="1" applyAlignment="1" applyProtection="1">
      <alignment wrapText="1"/>
      <protection locked="0"/>
    </xf>
    <xf numFmtId="0" fontId="3" fillId="5" borderId="17" xfId="0" applyFont="1" applyFill="1" applyBorder="1" applyAlignment="1" applyProtection="1">
      <alignment wrapText="1"/>
      <protection locked="0"/>
    </xf>
    <xf numFmtId="0" fontId="3" fillId="5" borderId="18" xfId="0" applyFont="1" applyFill="1" applyBorder="1" applyAlignment="1" applyProtection="1">
      <alignment wrapText="1"/>
      <protection locked="0"/>
    </xf>
    <xf numFmtId="0" fontId="3" fillId="3" borderId="19" xfId="0" applyFont="1" applyFill="1" applyBorder="1" applyAlignment="1" applyProtection="1">
      <alignment wrapText="1"/>
    </xf>
    <xf numFmtId="49" fontId="3" fillId="3" borderId="20" xfId="0" applyNumberFormat="1" applyFont="1" applyFill="1" applyBorder="1" applyAlignment="1" applyProtection="1">
      <alignment wrapText="1"/>
    </xf>
    <xf numFmtId="0" fontId="3" fillId="3" borderId="20" xfId="0" applyFont="1" applyFill="1" applyBorder="1" applyAlignment="1">
      <alignment horizontal="right"/>
    </xf>
    <xf numFmtId="0" fontId="3" fillId="3" borderId="20" xfId="0" applyFont="1" applyFill="1" applyBorder="1" applyAlignment="1" applyProtection="1">
      <alignment wrapText="1"/>
      <protection locked="0"/>
    </xf>
    <xf numFmtId="0" fontId="3" fillId="3" borderId="20" xfId="0" applyFont="1" applyFill="1" applyBorder="1"/>
    <xf numFmtId="0" fontId="3" fillId="3" borderId="21" xfId="0" applyFont="1" applyFill="1" applyBorder="1" applyAlignment="1" applyProtection="1">
      <alignment wrapText="1"/>
    </xf>
    <xf numFmtId="0" fontId="3" fillId="3" borderId="22" xfId="0" applyFont="1" applyFill="1" applyBorder="1" applyAlignment="1" applyProtection="1">
      <alignment wrapText="1"/>
    </xf>
    <xf numFmtId="49" fontId="3" fillId="3" borderId="23" xfId="0" applyNumberFormat="1" applyFont="1" applyFill="1" applyBorder="1" applyAlignment="1" applyProtection="1">
      <alignment wrapText="1"/>
    </xf>
    <xf numFmtId="0" fontId="3" fillId="3" borderId="23" xfId="0" applyFont="1" applyFill="1" applyBorder="1" applyAlignment="1">
      <alignment horizontal="right"/>
    </xf>
    <xf numFmtId="0" fontId="3" fillId="3" borderId="23" xfId="0" applyFont="1" applyFill="1" applyBorder="1" applyAlignment="1" applyProtection="1">
      <alignment wrapText="1"/>
      <protection locked="0"/>
    </xf>
    <xf numFmtId="0" fontId="3" fillId="3" borderId="23" xfId="0" applyFont="1" applyFill="1" applyBorder="1"/>
    <xf numFmtId="0" fontId="0" fillId="6" borderId="0" xfId="0" applyFill="1" applyAlignment="1" applyProtection="1">
      <alignment wrapText="1"/>
    </xf>
    <xf numFmtId="49" fontId="0" fillId="6" borderId="0" xfId="0" applyNumberFormat="1" applyFill="1" applyAlignment="1" applyProtection="1">
      <alignment wrapText="1"/>
    </xf>
    <xf numFmtId="0" fontId="0" fillId="6" borderId="0" xfId="0" applyFill="1" applyAlignment="1">
      <alignment horizontal="right"/>
    </xf>
    <xf numFmtId="0" fontId="0" fillId="6" borderId="0" xfId="0" applyFill="1" applyAlignment="1" applyProtection="1">
      <alignment wrapText="1"/>
      <protection locked="0"/>
    </xf>
    <xf numFmtId="0" fontId="0" fillId="7" borderId="0" xfId="0" applyFill="1" applyAlignment="1" applyProtection="1">
      <alignment wrapText="1"/>
    </xf>
    <xf numFmtId="49" fontId="0" fillId="7" borderId="0" xfId="0" applyNumberFormat="1" applyFill="1" applyAlignment="1" applyProtection="1">
      <alignment wrapText="1"/>
    </xf>
    <xf numFmtId="0" fontId="0" fillId="7" borderId="0" xfId="0" applyFill="1" applyAlignment="1">
      <alignment horizontal="right"/>
    </xf>
    <xf numFmtId="0" fontId="0" fillId="7" borderId="0" xfId="0" applyFill="1" applyAlignment="1" applyProtection="1">
      <alignment wrapText="1"/>
      <protection locked="0"/>
    </xf>
    <xf numFmtId="0" fontId="0" fillId="7" borderId="0" xfId="0" applyFill="1"/>
    <xf numFmtId="0" fontId="1" fillId="6" borderId="0" xfId="0" applyFont="1" applyFill="1" applyAlignment="1" applyProtection="1">
      <alignment wrapText="1"/>
    </xf>
    <xf numFmtId="0" fontId="5" fillId="2" borderId="0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40" zoomScale="115" zoomScaleNormal="115" workbookViewId="0">
      <selection activeCell="A55" sqref="A55"/>
    </sheetView>
  </sheetViews>
  <sheetFormatPr baseColWidth="10" defaultColWidth="9.140625" defaultRowHeight="12.75" x14ac:dyDescent="0.2"/>
  <cols>
    <col min="1" max="1" width="46.5703125" style="5" customWidth="1"/>
    <col min="2" max="2" width="39.42578125" style="3" customWidth="1"/>
    <col min="3" max="3" width="10.42578125" style="2" customWidth="1"/>
    <col min="4" max="4" width="15.5703125" style="4" customWidth="1"/>
    <col min="5" max="5" width="15.5703125" customWidth="1"/>
    <col min="6" max="6" width="26.85546875" style="4" customWidth="1"/>
    <col min="7" max="7" width="12" customWidth="1"/>
  </cols>
  <sheetData>
    <row r="1" spans="1:6" ht="25.5" customHeight="1" x14ac:dyDescent="0.25">
      <c r="A1" s="87" t="s">
        <v>57</v>
      </c>
      <c r="B1" s="87"/>
      <c r="C1" s="87"/>
      <c r="D1" s="87"/>
      <c r="E1" s="87"/>
      <c r="F1" s="87"/>
    </row>
    <row r="2" spans="1:6" ht="15.75" customHeight="1" x14ac:dyDescent="0.25">
      <c r="A2" s="24" t="s">
        <v>79</v>
      </c>
      <c r="B2" s="23"/>
      <c r="C2" s="23"/>
      <c r="D2" s="23"/>
      <c r="E2" s="23"/>
      <c r="F2" s="23"/>
    </row>
    <row r="3" spans="1:6" ht="18" customHeight="1" x14ac:dyDescent="0.25">
      <c r="A3" s="24" t="s">
        <v>80</v>
      </c>
      <c r="B3" s="23"/>
      <c r="C3" s="23"/>
      <c r="D3" s="23"/>
      <c r="E3" s="23"/>
      <c r="F3" s="23"/>
    </row>
    <row r="4" spans="1:6" ht="13.5" thickBot="1" x14ac:dyDescent="0.25">
      <c r="A4" s="6"/>
      <c r="B4" s="7"/>
      <c r="C4" s="8"/>
      <c r="D4" s="10"/>
      <c r="E4" s="9"/>
      <c r="F4" s="10"/>
    </row>
    <row r="5" spans="1:6" s="1" customFormat="1" ht="13.5" thickBot="1" x14ac:dyDescent="0.25">
      <c r="A5" s="25" t="s">
        <v>15</v>
      </c>
      <c r="B5" s="26" t="s">
        <v>2</v>
      </c>
      <c r="C5" s="27" t="s">
        <v>3</v>
      </c>
      <c r="D5" s="28" t="s">
        <v>4</v>
      </c>
      <c r="E5" s="29" t="s">
        <v>5</v>
      </c>
      <c r="F5" s="30" t="s">
        <v>6</v>
      </c>
    </row>
    <row r="6" spans="1:6" ht="25.5" x14ac:dyDescent="0.2">
      <c r="A6" s="15" t="s">
        <v>8</v>
      </c>
      <c r="B6" s="14" t="s">
        <v>12</v>
      </c>
      <c r="C6" s="51">
        <v>1</v>
      </c>
      <c r="D6" s="60">
        <v>1</v>
      </c>
      <c r="E6" s="54">
        <f>C6*D6</f>
        <v>1</v>
      </c>
      <c r="F6" s="63" t="s">
        <v>81</v>
      </c>
    </row>
    <row r="7" spans="1:6" ht="25.5" x14ac:dyDescent="0.2">
      <c r="A7" s="16" t="s">
        <v>9</v>
      </c>
      <c r="B7" s="12" t="s">
        <v>13</v>
      </c>
      <c r="C7" s="52">
        <v>2</v>
      </c>
      <c r="D7" s="61">
        <v>0</v>
      </c>
      <c r="E7" s="55">
        <f>C7*D7</f>
        <v>0</v>
      </c>
      <c r="F7" s="64" t="s">
        <v>64</v>
      </c>
    </row>
    <row r="8" spans="1:6" ht="26.25" thickBot="1" x14ac:dyDescent="0.25">
      <c r="A8" s="17" t="s">
        <v>10</v>
      </c>
      <c r="B8" s="18" t="s">
        <v>14</v>
      </c>
      <c r="C8" s="53">
        <v>3</v>
      </c>
      <c r="D8" s="62">
        <v>2</v>
      </c>
      <c r="E8" s="56">
        <f>C8*D8</f>
        <v>6</v>
      </c>
      <c r="F8" s="65" t="s">
        <v>63</v>
      </c>
    </row>
    <row r="9" spans="1:6" ht="13.5" thickBot="1" x14ac:dyDescent="0.25">
      <c r="A9" s="25" t="s">
        <v>11</v>
      </c>
      <c r="B9" s="26"/>
      <c r="C9" s="27"/>
      <c r="D9" s="31"/>
      <c r="E9" s="29">
        <f>SUM(E6:E8)</f>
        <v>7</v>
      </c>
      <c r="F9" s="32"/>
    </row>
    <row r="10" spans="1:6" ht="13.5" thickBot="1" x14ac:dyDescent="0.25">
      <c r="A10" s="6"/>
      <c r="B10" s="7"/>
      <c r="C10" s="8"/>
      <c r="D10" s="10"/>
      <c r="E10" s="9"/>
      <c r="F10" s="10"/>
    </row>
    <row r="11" spans="1:6" s="1" customFormat="1" ht="26.25" thickBot="1" x14ac:dyDescent="0.25">
      <c r="A11" s="25" t="s">
        <v>16</v>
      </c>
      <c r="B11" s="26"/>
      <c r="C11" s="27" t="s">
        <v>3</v>
      </c>
      <c r="D11" s="28" t="s">
        <v>4</v>
      </c>
      <c r="E11" s="29" t="s">
        <v>5</v>
      </c>
      <c r="F11" s="30" t="s">
        <v>6</v>
      </c>
    </row>
    <row r="12" spans="1:6" ht="25.5" x14ac:dyDescent="0.2">
      <c r="A12" s="15" t="s">
        <v>8</v>
      </c>
      <c r="B12" s="14" t="s">
        <v>36</v>
      </c>
      <c r="C12" s="51">
        <v>5</v>
      </c>
      <c r="D12" s="60">
        <v>2</v>
      </c>
      <c r="E12" s="54">
        <f>C12*D12</f>
        <v>10</v>
      </c>
      <c r="F12" s="63" t="s">
        <v>82</v>
      </c>
    </row>
    <row r="13" spans="1:6" ht="38.25" x14ac:dyDescent="0.2">
      <c r="A13" s="16" t="s">
        <v>9</v>
      </c>
      <c r="B13" s="12" t="s">
        <v>37</v>
      </c>
      <c r="C13" s="52">
        <v>10</v>
      </c>
      <c r="D13" s="61">
        <v>8</v>
      </c>
      <c r="E13" s="55">
        <f>C13*D13</f>
        <v>80</v>
      </c>
      <c r="F13" s="64" t="s">
        <v>83</v>
      </c>
    </row>
    <row r="14" spans="1:6" ht="39" thickBot="1" x14ac:dyDescent="0.25">
      <c r="A14" s="17" t="s">
        <v>10</v>
      </c>
      <c r="B14" s="18" t="s">
        <v>38</v>
      </c>
      <c r="C14" s="53">
        <v>15</v>
      </c>
      <c r="D14" s="62">
        <v>4</v>
      </c>
      <c r="E14" s="56">
        <f>C14*D14</f>
        <v>60</v>
      </c>
      <c r="F14" s="65" t="s">
        <v>84</v>
      </c>
    </row>
    <row r="15" spans="1:6" ht="13.5" thickBot="1" x14ac:dyDescent="0.25">
      <c r="A15" s="25" t="s">
        <v>17</v>
      </c>
      <c r="B15" s="26"/>
      <c r="C15" s="27"/>
      <c r="D15" s="31"/>
      <c r="E15" s="29">
        <f>SUM(E12:E14)</f>
        <v>150</v>
      </c>
      <c r="F15" s="32"/>
    </row>
    <row r="16" spans="1:6" ht="13.5" thickBot="1" x14ac:dyDescent="0.25">
      <c r="A16" s="6"/>
      <c r="B16" s="7"/>
      <c r="C16" s="8"/>
      <c r="D16" s="10"/>
      <c r="E16" s="9"/>
      <c r="F16" s="10"/>
    </row>
    <row r="17" spans="1:6" ht="13.5" thickBot="1" x14ac:dyDescent="0.25">
      <c r="A17" s="33" t="s">
        <v>18</v>
      </c>
      <c r="B17" s="34"/>
      <c r="C17" s="35"/>
      <c r="D17" s="36"/>
      <c r="E17" s="37">
        <f>TAW+TBF</f>
        <v>157</v>
      </c>
      <c r="F17" s="38"/>
    </row>
    <row r="18" spans="1:6" ht="13.5" thickBot="1" x14ac:dyDescent="0.25">
      <c r="A18" s="6"/>
      <c r="B18" s="7"/>
      <c r="C18" s="8"/>
      <c r="D18" s="10"/>
      <c r="E18" s="9"/>
      <c r="F18" s="10"/>
    </row>
    <row r="19" spans="1:6" s="1" customFormat="1" ht="13.5" thickBot="1" x14ac:dyDescent="0.25">
      <c r="A19" s="25" t="s">
        <v>19</v>
      </c>
      <c r="B19" s="26" t="s">
        <v>58</v>
      </c>
      <c r="C19" s="27" t="s">
        <v>3</v>
      </c>
      <c r="D19" s="28" t="s">
        <v>4</v>
      </c>
      <c r="E19" s="29" t="s">
        <v>5</v>
      </c>
      <c r="F19" s="30" t="s">
        <v>7</v>
      </c>
    </row>
    <row r="20" spans="1:6" ht="38.25" x14ac:dyDescent="0.2">
      <c r="A20" s="15" t="s">
        <v>21</v>
      </c>
      <c r="B20" s="14" t="s">
        <v>39</v>
      </c>
      <c r="C20" s="57" t="s">
        <v>85</v>
      </c>
      <c r="D20" s="60">
        <v>5</v>
      </c>
      <c r="E20" s="54">
        <f t="shared" ref="E20:E32" si="0">C20*D20</f>
        <v>10</v>
      </c>
      <c r="F20" s="63" t="s">
        <v>86</v>
      </c>
    </row>
    <row r="21" spans="1:6" ht="25.5" x14ac:dyDescent="0.2">
      <c r="A21" s="16" t="s">
        <v>22</v>
      </c>
      <c r="B21" s="12" t="s">
        <v>39</v>
      </c>
      <c r="C21" s="58">
        <v>1</v>
      </c>
      <c r="D21" s="61">
        <v>5</v>
      </c>
      <c r="E21" s="55">
        <f t="shared" si="0"/>
        <v>5</v>
      </c>
      <c r="F21" s="64" t="s">
        <v>75</v>
      </c>
    </row>
    <row r="22" spans="1:6" ht="25.5" x14ac:dyDescent="0.2">
      <c r="A22" s="16" t="s">
        <v>23</v>
      </c>
      <c r="B22" s="12" t="s">
        <v>39</v>
      </c>
      <c r="C22" s="58">
        <v>1</v>
      </c>
      <c r="D22" s="61">
        <v>5</v>
      </c>
      <c r="E22" s="55">
        <f t="shared" si="0"/>
        <v>5</v>
      </c>
      <c r="F22" s="64" t="s">
        <v>87</v>
      </c>
    </row>
    <row r="23" spans="1:6" x14ac:dyDescent="0.2">
      <c r="A23" s="16" t="s">
        <v>24</v>
      </c>
      <c r="B23" s="12" t="s">
        <v>39</v>
      </c>
      <c r="C23" s="58">
        <v>1</v>
      </c>
      <c r="D23" s="61">
        <v>3</v>
      </c>
      <c r="E23" s="55">
        <f t="shared" si="0"/>
        <v>3</v>
      </c>
      <c r="F23" s="64" t="s">
        <v>77</v>
      </c>
    </row>
    <row r="24" spans="1:6" ht="25.5" x14ac:dyDescent="0.2">
      <c r="A24" s="16" t="s">
        <v>25</v>
      </c>
      <c r="B24" s="12" t="s">
        <v>39</v>
      </c>
      <c r="C24" s="58">
        <v>1</v>
      </c>
      <c r="D24" s="61">
        <v>5</v>
      </c>
      <c r="E24" s="55">
        <f t="shared" si="0"/>
        <v>5</v>
      </c>
      <c r="F24" s="64" t="s">
        <v>88</v>
      </c>
    </row>
    <row r="25" spans="1:6" x14ac:dyDescent="0.2">
      <c r="A25" s="16" t="s">
        <v>26</v>
      </c>
      <c r="B25" s="12" t="s">
        <v>39</v>
      </c>
      <c r="C25" s="58">
        <v>0.5</v>
      </c>
      <c r="D25" s="61">
        <v>1</v>
      </c>
      <c r="E25" s="55">
        <f t="shared" si="0"/>
        <v>0.5</v>
      </c>
      <c r="F25" s="64" t="s">
        <v>65</v>
      </c>
    </row>
    <row r="26" spans="1:6" ht="25.5" x14ac:dyDescent="0.2">
      <c r="A26" s="16" t="s">
        <v>27</v>
      </c>
      <c r="B26" s="12" t="s">
        <v>39</v>
      </c>
      <c r="C26" s="58">
        <v>0.5</v>
      </c>
      <c r="D26" s="61">
        <v>5</v>
      </c>
      <c r="E26" s="55">
        <f t="shared" si="0"/>
        <v>2.5</v>
      </c>
      <c r="F26" s="64" t="s">
        <v>76</v>
      </c>
    </row>
    <row r="27" spans="1:6" ht="25.5" x14ac:dyDescent="0.2">
      <c r="A27" s="16" t="s">
        <v>28</v>
      </c>
      <c r="B27" s="12" t="s">
        <v>39</v>
      </c>
      <c r="C27" s="58">
        <v>2</v>
      </c>
      <c r="D27" s="61">
        <v>5</v>
      </c>
      <c r="E27" s="55">
        <f t="shared" si="0"/>
        <v>10</v>
      </c>
      <c r="F27" s="64" t="s">
        <v>66</v>
      </c>
    </row>
    <row r="28" spans="1:6" ht="51" x14ac:dyDescent="0.2">
      <c r="A28" s="16" t="s">
        <v>29</v>
      </c>
      <c r="B28" s="12" t="s">
        <v>39</v>
      </c>
      <c r="C28" s="58">
        <v>1</v>
      </c>
      <c r="D28" s="61">
        <v>5</v>
      </c>
      <c r="E28" s="55">
        <f t="shared" si="0"/>
        <v>5</v>
      </c>
      <c r="F28" s="64" t="s">
        <v>67</v>
      </c>
    </row>
    <row r="29" spans="1:6" ht="25.5" x14ac:dyDescent="0.2">
      <c r="A29" s="16" t="s">
        <v>30</v>
      </c>
      <c r="B29" s="12" t="s">
        <v>39</v>
      </c>
      <c r="C29" s="58">
        <v>1</v>
      </c>
      <c r="D29" s="61">
        <v>3</v>
      </c>
      <c r="E29" s="55">
        <f t="shared" si="0"/>
        <v>3</v>
      </c>
      <c r="F29" s="64" t="s">
        <v>68</v>
      </c>
    </row>
    <row r="30" spans="1:6" ht="25.5" x14ac:dyDescent="0.2">
      <c r="A30" s="16" t="s">
        <v>31</v>
      </c>
      <c r="B30" s="12" t="s">
        <v>39</v>
      </c>
      <c r="C30" s="58">
        <v>1</v>
      </c>
      <c r="D30" s="61">
        <v>4</v>
      </c>
      <c r="E30" s="55">
        <f t="shared" si="0"/>
        <v>4</v>
      </c>
      <c r="F30" s="64" t="s">
        <v>89</v>
      </c>
    </row>
    <row r="31" spans="1:6" x14ac:dyDescent="0.2">
      <c r="A31" s="16" t="s">
        <v>32</v>
      </c>
      <c r="B31" s="12" t="s">
        <v>39</v>
      </c>
      <c r="C31" s="58">
        <v>1</v>
      </c>
      <c r="D31" s="61">
        <v>0</v>
      </c>
      <c r="E31" s="55">
        <f t="shared" si="0"/>
        <v>0</v>
      </c>
      <c r="F31" s="64" t="s">
        <v>64</v>
      </c>
    </row>
    <row r="32" spans="1:6" ht="26.25" thickBot="1" x14ac:dyDescent="0.25">
      <c r="A32" s="17" t="s">
        <v>33</v>
      </c>
      <c r="B32" s="18" t="s">
        <v>39</v>
      </c>
      <c r="C32" s="59">
        <v>1</v>
      </c>
      <c r="D32" s="62">
        <v>4</v>
      </c>
      <c r="E32" s="56">
        <f t="shared" si="0"/>
        <v>4</v>
      </c>
      <c r="F32" s="65" t="s">
        <v>90</v>
      </c>
    </row>
    <row r="33" spans="1:7" ht="13.5" thickBot="1" x14ac:dyDescent="0.25">
      <c r="A33" s="25" t="s">
        <v>34</v>
      </c>
      <c r="B33" s="26"/>
      <c r="C33" s="27"/>
      <c r="D33" s="31"/>
      <c r="E33" s="29">
        <f>SUM(E20:E32)</f>
        <v>57</v>
      </c>
      <c r="F33" s="32"/>
    </row>
    <row r="34" spans="1:7" ht="13.5" thickBot="1" x14ac:dyDescent="0.25">
      <c r="A34" s="39" t="s">
        <v>35</v>
      </c>
      <c r="B34" s="40" t="s">
        <v>40</v>
      </c>
      <c r="C34" s="41"/>
      <c r="D34" s="42"/>
      <c r="E34" s="43">
        <f>0.6+(0.01*E33)</f>
        <v>1.17</v>
      </c>
      <c r="F34" s="44"/>
    </row>
    <row r="35" spans="1:7" ht="13.5" thickBot="1" x14ac:dyDescent="0.25">
      <c r="A35" s="6"/>
      <c r="B35" s="7"/>
      <c r="C35" s="8"/>
      <c r="D35" s="10"/>
      <c r="E35" s="9"/>
      <c r="F35" s="10"/>
    </row>
    <row r="36" spans="1:7" s="1" customFormat="1" ht="26.25" thickBot="1" x14ac:dyDescent="0.25">
      <c r="A36" s="25" t="s">
        <v>41</v>
      </c>
      <c r="B36" s="26" t="s">
        <v>20</v>
      </c>
      <c r="C36" s="27" t="s">
        <v>3</v>
      </c>
      <c r="D36" s="28" t="s">
        <v>4</v>
      </c>
      <c r="E36" s="29" t="s">
        <v>5</v>
      </c>
      <c r="F36" s="28" t="s">
        <v>7</v>
      </c>
      <c r="G36" s="45" t="s">
        <v>42</v>
      </c>
    </row>
    <row r="37" spans="1:7" ht="25.5" x14ac:dyDescent="0.2">
      <c r="A37" s="13" t="s">
        <v>43</v>
      </c>
      <c r="B37" s="14" t="s">
        <v>52</v>
      </c>
      <c r="C37" s="57">
        <v>1.5</v>
      </c>
      <c r="D37" s="60">
        <v>3</v>
      </c>
      <c r="E37" s="54">
        <f t="shared" ref="E37:E44" si="1">C37*D37</f>
        <v>4.5</v>
      </c>
      <c r="F37" s="60" t="s">
        <v>69</v>
      </c>
      <c r="G37" s="21">
        <f t="shared" ref="G37:G42" si="2">IF(E37&lt;3,1,0)</f>
        <v>0</v>
      </c>
    </row>
    <row r="38" spans="1:7" x14ac:dyDescent="0.2">
      <c r="A38" s="11" t="s">
        <v>44</v>
      </c>
      <c r="B38" s="12" t="s">
        <v>52</v>
      </c>
      <c r="C38" s="58">
        <v>0.5</v>
      </c>
      <c r="D38" s="61">
        <v>5</v>
      </c>
      <c r="E38" s="55">
        <f t="shared" si="1"/>
        <v>2.5</v>
      </c>
      <c r="F38" s="61"/>
      <c r="G38" s="20">
        <f t="shared" si="2"/>
        <v>1</v>
      </c>
    </row>
    <row r="39" spans="1:7" ht="25.5" x14ac:dyDescent="0.2">
      <c r="A39" s="11" t="s">
        <v>45</v>
      </c>
      <c r="B39" s="12" t="s">
        <v>52</v>
      </c>
      <c r="C39" s="58">
        <v>1</v>
      </c>
      <c r="D39" s="61">
        <v>5</v>
      </c>
      <c r="E39" s="55">
        <f t="shared" si="1"/>
        <v>5</v>
      </c>
      <c r="F39" s="61" t="s">
        <v>70</v>
      </c>
      <c r="G39" s="20">
        <f t="shared" si="2"/>
        <v>0</v>
      </c>
    </row>
    <row r="40" spans="1:7" x14ac:dyDescent="0.2">
      <c r="A40" s="11" t="s">
        <v>46</v>
      </c>
      <c r="B40" s="12" t="s">
        <v>52</v>
      </c>
      <c r="C40" s="58">
        <v>0.5</v>
      </c>
      <c r="D40" s="61">
        <v>0</v>
      </c>
      <c r="E40" s="55">
        <f t="shared" si="1"/>
        <v>0</v>
      </c>
      <c r="F40" s="61" t="s">
        <v>71</v>
      </c>
      <c r="G40" s="20">
        <f t="shared" si="2"/>
        <v>1</v>
      </c>
    </row>
    <row r="41" spans="1:7" x14ac:dyDescent="0.2">
      <c r="A41" s="11" t="s">
        <v>47</v>
      </c>
      <c r="B41" s="12" t="s">
        <v>53</v>
      </c>
      <c r="C41" s="58">
        <v>1</v>
      </c>
      <c r="D41" s="61">
        <v>5</v>
      </c>
      <c r="E41" s="55">
        <f t="shared" si="1"/>
        <v>5</v>
      </c>
      <c r="F41" s="61" t="s">
        <v>72</v>
      </c>
      <c r="G41" s="20">
        <f t="shared" si="2"/>
        <v>0</v>
      </c>
    </row>
    <row r="42" spans="1:7" ht="25.5" x14ac:dyDescent="0.2">
      <c r="A42" s="11" t="s">
        <v>48</v>
      </c>
      <c r="B42" s="12" t="s">
        <v>54</v>
      </c>
      <c r="C42" s="58">
        <v>2</v>
      </c>
      <c r="D42" s="61">
        <v>3</v>
      </c>
      <c r="E42" s="55">
        <f t="shared" si="1"/>
        <v>6</v>
      </c>
      <c r="F42" s="61" t="s">
        <v>91</v>
      </c>
      <c r="G42" s="20">
        <f t="shared" si="2"/>
        <v>0</v>
      </c>
    </row>
    <row r="43" spans="1:7" x14ac:dyDescent="0.2">
      <c r="A43" s="11" t="s">
        <v>49</v>
      </c>
      <c r="B43" s="12" t="s">
        <v>55</v>
      </c>
      <c r="C43" s="58">
        <v>-1</v>
      </c>
      <c r="D43" s="61">
        <v>0</v>
      </c>
      <c r="E43" s="55">
        <f t="shared" si="1"/>
        <v>0</v>
      </c>
      <c r="F43" s="61" t="s">
        <v>78</v>
      </c>
      <c r="G43" s="20">
        <f>IF(E43&gt;3,1,0)</f>
        <v>0</v>
      </c>
    </row>
    <row r="44" spans="1:7" ht="26.25" thickBot="1" x14ac:dyDescent="0.25">
      <c r="A44" s="22" t="s">
        <v>50</v>
      </c>
      <c r="B44" s="18" t="s">
        <v>56</v>
      </c>
      <c r="C44" s="59" t="s">
        <v>0</v>
      </c>
      <c r="D44" s="62">
        <v>3</v>
      </c>
      <c r="E44" s="56">
        <f t="shared" si="1"/>
        <v>-3</v>
      </c>
      <c r="F44" s="62" t="s">
        <v>91</v>
      </c>
      <c r="G44" s="19">
        <f>IF(E44&gt;3,1,0)</f>
        <v>0</v>
      </c>
    </row>
    <row r="45" spans="1:7" ht="13.5" thickBot="1" x14ac:dyDescent="0.25">
      <c r="A45" s="25" t="s">
        <v>51</v>
      </c>
      <c r="B45" s="26"/>
      <c r="C45" s="27"/>
      <c r="D45" s="31"/>
      <c r="E45" s="29">
        <f>SUM(E37:E44)</f>
        <v>20</v>
      </c>
      <c r="F45" s="31"/>
      <c r="G45" s="46">
        <f>SUM(G37:G44)</f>
        <v>2</v>
      </c>
    </row>
    <row r="46" spans="1:7" ht="13.5" thickBot="1" x14ac:dyDescent="0.25">
      <c r="A46" s="25" t="s">
        <v>1</v>
      </c>
      <c r="B46" s="26" t="s">
        <v>60</v>
      </c>
      <c r="C46" s="27"/>
      <c r="D46" s="31"/>
      <c r="E46" s="29">
        <f>1.4 + (-0.03*E45)</f>
        <v>0.79999999999999993</v>
      </c>
      <c r="F46" s="31"/>
      <c r="G46" s="46"/>
    </row>
    <row r="47" spans="1:7" ht="13.5" thickBot="1" x14ac:dyDescent="0.25">
      <c r="A47" s="6"/>
      <c r="B47" s="7"/>
      <c r="C47" s="8"/>
      <c r="D47" s="10"/>
      <c r="E47" s="9"/>
      <c r="F47" s="10"/>
    </row>
    <row r="48" spans="1:7" x14ac:dyDescent="0.2">
      <c r="A48" s="66" t="s">
        <v>59</v>
      </c>
      <c r="B48" s="67"/>
      <c r="C48" s="68"/>
      <c r="D48" s="69"/>
      <c r="E48" s="70">
        <f>UUCP * TCF *EF</f>
        <v>146.952</v>
      </c>
    </row>
    <row r="49" spans="1:5" x14ac:dyDescent="0.2">
      <c r="A49" s="71" t="s">
        <v>61</v>
      </c>
      <c r="B49" s="47"/>
      <c r="C49" s="48"/>
      <c r="D49" s="49"/>
      <c r="E49" s="50">
        <v>3.3</v>
      </c>
    </row>
    <row r="50" spans="1:5" ht="13.5" thickBot="1" x14ac:dyDescent="0.25">
      <c r="A50" s="72" t="s">
        <v>62</v>
      </c>
      <c r="B50" s="73"/>
      <c r="C50" s="74"/>
      <c r="D50" s="75"/>
      <c r="E50" s="76">
        <f>E48*E49</f>
        <v>484.94159999999999</v>
      </c>
    </row>
    <row r="51" spans="1:5" x14ac:dyDescent="0.2">
      <c r="A51" s="81" t="s">
        <v>74</v>
      </c>
      <c r="B51" s="82"/>
      <c r="C51" s="83"/>
      <c r="D51" s="84"/>
      <c r="E51" s="85">
        <v>20500</v>
      </c>
    </row>
    <row r="52" spans="1:5" x14ac:dyDescent="0.2">
      <c r="A52" s="77" t="s">
        <v>73</v>
      </c>
      <c r="B52" s="78"/>
      <c r="C52" s="79"/>
      <c r="D52" s="80"/>
      <c r="E52" s="86">
        <f>PRODUCT(E50,E51)</f>
        <v>9941302.8000000007</v>
      </c>
    </row>
  </sheetData>
  <mergeCells count="1">
    <mergeCell ref="A1:F1"/>
  </mergeCells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Método de Estimación Puntos CU</vt:lpstr>
      <vt:lpstr>EF</vt:lpstr>
      <vt:lpstr>TAW</vt:lpstr>
      <vt:lpstr>TBF</vt:lpstr>
      <vt:lpstr>TCF</vt:lpstr>
      <vt:lpstr>UUCP</vt:lpstr>
    </vt:vector>
  </TitlesOfParts>
  <Company>Aspen Technology,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Esfuerzo Puntos Casos de Uso</dc:title>
  <dc:subject>Proyecto Final de Máster</dc:subject>
  <dc:creator>MRF Framework Team;Juan Camilo Villa Amaya</dc:creator>
  <cp:lastModifiedBy>Manuela Duque M</cp:lastModifiedBy>
  <cp:lastPrinted>2016-11-16T20:26:11Z</cp:lastPrinted>
  <dcterms:created xsi:type="dcterms:W3CDTF">2000-05-31T23:05:17Z</dcterms:created>
  <dcterms:modified xsi:type="dcterms:W3CDTF">2017-08-29T07:12:41Z</dcterms:modified>
  <cp:category>Template</cp:category>
</cp:coreProperties>
</file>