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7900c6d9acc61/Documentos/AA-100days/TABLERO-ENERO-2025/"/>
    </mc:Choice>
  </mc:AlternateContent>
  <xr:revisionPtr revIDLastSave="0" documentId="14_{8944B4D0-9FAF-434D-B464-439733F5E82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NCUN DICIEMBRE " sheetId="1" r:id="rId1"/>
    <sheet name="CIERRE DIC 2024 KABAH VS CENTRO" sheetId="3" r:id="rId2"/>
    <sheet name="RESUMEN" sheetId="4" r:id="rId3"/>
    <sheet name="TABLA" sheetId="5" r:id="rId4"/>
  </sheets>
  <definedNames>
    <definedName name="_xlnm._FilterDatabase" localSheetId="3" hidden="1">TABLA!$A$3:$G$67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5" l="1"/>
  <c r="D67" i="5"/>
  <c r="G67" i="5" s="1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36" i="5"/>
  <c r="E35" i="5"/>
  <c r="D35" i="5"/>
  <c r="G35" i="5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4" i="5"/>
  <c r="M35" i="1"/>
  <c r="M24" i="1"/>
  <c r="F5" i="4"/>
  <c r="F4" i="4"/>
  <c r="L35" i="1"/>
  <c r="L41" i="1" s="1"/>
  <c r="F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H18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H6" i="1"/>
  <c r="H7" i="1"/>
  <c r="H8" i="1"/>
  <c r="H9" i="1"/>
  <c r="H10" i="1"/>
  <c r="H11" i="1"/>
  <c r="H12" i="1"/>
  <c r="H13" i="1"/>
  <c r="H14" i="1"/>
  <c r="M4" i="1"/>
  <c r="H4" i="1"/>
  <c r="G33" i="1"/>
  <c r="G3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G6" i="1"/>
  <c r="G7" i="1"/>
  <c r="G8" i="1"/>
  <c r="G9" i="1"/>
  <c r="G10" i="1"/>
  <c r="G11" i="1"/>
  <c r="G12" i="1"/>
  <c r="G13" i="1"/>
  <c r="G4" i="1"/>
  <c r="H80" i="3"/>
  <c r="G80" i="3"/>
  <c r="F80" i="3"/>
  <c r="E80" i="3"/>
  <c r="D80" i="3"/>
  <c r="C80" i="3"/>
  <c r="B80" i="3"/>
  <c r="H64" i="3"/>
  <c r="G64" i="3"/>
  <c r="F64" i="3"/>
  <c r="E64" i="3"/>
  <c r="D64" i="3"/>
  <c r="C64" i="3"/>
  <c r="B64" i="3"/>
  <c r="H26" i="3"/>
  <c r="G26" i="3"/>
  <c r="F26" i="3"/>
  <c r="E26" i="3"/>
  <c r="C26" i="3"/>
  <c r="B26" i="3"/>
  <c r="P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O35" i="1"/>
  <c r="I35" i="1"/>
  <c r="J35" i="1"/>
  <c r="L37" i="1" s="1"/>
  <c r="C35" i="1"/>
  <c r="H3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F67" i="5" l="1"/>
  <c r="F35" i="5"/>
  <c r="G35" i="1"/>
  <c r="H81" i="3"/>
  <c r="G81" i="3"/>
  <c r="F81" i="3"/>
  <c r="E81" i="3"/>
  <c r="D81" i="3"/>
  <c r="C81" i="3"/>
  <c r="B81" i="3"/>
  <c r="L40" i="1"/>
  <c r="L39" i="1"/>
  <c r="L38" i="1"/>
  <c r="Q35" i="1"/>
  <c r="R35" i="1"/>
  <c r="C38" i="1"/>
  <c r="C41" i="1"/>
  <c r="N35" i="1"/>
  <c r="S35" i="1"/>
  <c r="C43" i="1" l="1"/>
</calcChain>
</file>

<file path=xl/sharedStrings.xml><?xml version="1.0" encoding="utf-8"?>
<sst xmlns="http://schemas.openxmlformats.org/spreadsheetml/2006/main" count="298" uniqueCount="133">
  <si>
    <t>DIA</t>
  </si>
  <si>
    <t>VENTA KABAH</t>
  </si>
  <si>
    <t>VENTA CANCUN</t>
  </si>
  <si>
    <t>TR KABAH</t>
  </si>
  <si>
    <t>PLAN KABAH</t>
  </si>
  <si>
    <t>PLAN CANCUN</t>
  </si>
  <si>
    <t>ALC PLAN</t>
  </si>
  <si>
    <t>DIF $ K VS C</t>
  </si>
  <si>
    <t xml:space="preserve">VAR $ PLAN </t>
  </si>
  <si>
    <t>*Venta sin Cupones</t>
  </si>
  <si>
    <t xml:space="preserve">TR CANCUN TY </t>
  </si>
  <si>
    <t>TR CANCUN LY</t>
  </si>
  <si>
    <t>DIF VS kABAH TR</t>
  </si>
  <si>
    <t>DIF TR LY</t>
  </si>
  <si>
    <t>MIERCOLES</t>
  </si>
  <si>
    <t>JUEVES</t>
  </si>
  <si>
    <t>VIERNES</t>
  </si>
  <si>
    <t>DOMINGO</t>
  </si>
  <si>
    <t>LUNES</t>
  </si>
  <si>
    <t>MARTES</t>
  </si>
  <si>
    <t>FECHA</t>
  </si>
  <si>
    <t>Tendencia</t>
  </si>
  <si>
    <t xml:space="preserve">Dif a plan </t>
  </si>
  <si>
    <t>TR</t>
  </si>
  <si>
    <t>$</t>
  </si>
  <si>
    <t>Cr vs Ly</t>
  </si>
  <si>
    <t>Plan Cr</t>
  </si>
  <si>
    <t>$ vs LY</t>
  </si>
  <si>
    <t>Ticket Promedio KABAH</t>
  </si>
  <si>
    <t>Ticket Promedio CANCUN</t>
  </si>
  <si>
    <t>Dif TP</t>
  </si>
  <si>
    <t>% Cr VS LY</t>
  </si>
  <si>
    <t>Categoria</t>
  </si>
  <si>
    <t>Kabah</t>
  </si>
  <si>
    <t>Cancun</t>
  </si>
  <si>
    <t>Venta MTD</t>
  </si>
  <si>
    <t>Cr MTD</t>
  </si>
  <si>
    <t>Trans MTD</t>
  </si>
  <si>
    <t>Part MTD</t>
  </si>
  <si>
    <t>ABARROTES Y CONSUMIBLES</t>
  </si>
  <si>
    <t>01-DULCES</t>
  </si>
  <si>
    <t>02-HIGIENE SALUD Y BELLEZA</t>
  </si>
  <si>
    <t>04-PAPEL</t>
  </si>
  <si>
    <t>08-MASCOTAS</t>
  </si>
  <si>
    <t>13-LIMPIEZA</t>
  </si>
  <si>
    <t>19-VINOS</t>
  </si>
  <si>
    <t>27-FARMACIA RX</t>
  </si>
  <si>
    <t>28-LICOR</t>
  </si>
  <si>
    <t>41-ABARROTES SECOS</t>
  </si>
  <si>
    <t>43-FRUTAS Y VEGETALES ENLATADOS</t>
  </si>
  <si>
    <t>45-TABACO</t>
  </si>
  <si>
    <t>46-ACEITES, GRANOS &amp; ADEREZOS</t>
  </si>
  <si>
    <t>47-BEBES</t>
  </si>
  <si>
    <t>48-PAN</t>
  </si>
  <si>
    <t>49-PASTAS Y CONDIMENTOS</t>
  </si>
  <si>
    <t>51-COMIDA DE TEMPORADA</t>
  </si>
  <si>
    <t>53-HORECA</t>
  </si>
  <si>
    <t>54-FARMACIA OTC</t>
  </si>
  <si>
    <t>55-CERVEZA</t>
  </si>
  <si>
    <t>58-GALLETAS Y BOTANAS</t>
  </si>
  <si>
    <t>68-GOURMET</t>
  </si>
  <si>
    <t>83-FARMACIA RX MEDIMART</t>
  </si>
  <si>
    <t>TOTAL</t>
  </si>
  <si>
    <t>MERCANCIAS GENERALES</t>
  </si>
  <si>
    <t>03-PAPELERÍA</t>
  </si>
  <si>
    <t>05-AUDIO Y VIDEO</t>
  </si>
  <si>
    <t>06-FOTOGRAFÍA, CASA INTELIGENTE</t>
  </si>
  <si>
    <t>07-JUGUETES</t>
  </si>
  <si>
    <t>09-DEPORTES</t>
  </si>
  <si>
    <t>10-ACCE.P/AUTOS</t>
  </si>
  <si>
    <t>11-FERRETERÍA</t>
  </si>
  <si>
    <t>12-MUEBLES DE EXTERIOR</t>
  </si>
  <si>
    <t>14-HOGAR</t>
  </si>
  <si>
    <t>15-ENSERES MENORES</t>
  </si>
  <si>
    <t>16-JARDINERIA</t>
  </si>
  <si>
    <t>17-MUEBLES</t>
  </si>
  <si>
    <t>18-TEMPORADA</t>
  </si>
  <si>
    <t>21-BLANCOS</t>
  </si>
  <si>
    <t>22-ROPA BÁSICA</t>
  </si>
  <si>
    <t>23-ROPA CABALLERO</t>
  </si>
  <si>
    <t>26-FRAGANCIAS</t>
  </si>
  <si>
    <t>29-ACCESORIOS DE TECNOLOGIA</t>
  </si>
  <si>
    <t>31-COMPUTO</t>
  </si>
  <si>
    <t>32-MUEBLES P/OFICINA</t>
  </si>
  <si>
    <t>33-ROPA DAMAS</t>
  </si>
  <si>
    <t>34-ROPA INFANTIL</t>
  </si>
  <si>
    <t>60-LÍNEA BLANCA</t>
  </si>
  <si>
    <t>61-PILAS Y BATERIAS</t>
  </si>
  <si>
    <t>63-EVENTOS ESPECIALES</t>
  </si>
  <si>
    <t>66-ZAPATOS</t>
  </si>
  <si>
    <t>67-ACCESORIOS DE ROPA</t>
  </si>
  <si>
    <t>70-LIBROS</t>
  </si>
  <si>
    <t>71-TELEFONÍA CELULAR</t>
  </si>
  <si>
    <t>78-COLCHONES</t>
  </si>
  <si>
    <t>81-GARANTIAS EXTENDIDAS</t>
  </si>
  <si>
    <t>85-VEHICULOS MOTORIZADOS</t>
  </si>
  <si>
    <t>86-BAIT</t>
  </si>
  <si>
    <t>92-BATERÍAS P/ AUTOMOVIL</t>
  </si>
  <si>
    <t>94-AIRES ACONDICIONADOS Y VENTILADORES</t>
  </si>
  <si>
    <t>98-CONSOLAS DE VIDEOJUEGOS</t>
  </si>
  <si>
    <t>PERECEDEROS</t>
  </si>
  <si>
    <t>38-LACTEOS</t>
  </si>
  <si>
    <t>39-HELADOS</t>
  </si>
  <si>
    <t>40-JUGOS/BEBIDAS</t>
  </si>
  <si>
    <t>42-REFRIGERADOS</t>
  </si>
  <si>
    <t>44-CONGELADOS</t>
  </si>
  <si>
    <t>52-REFRESCOS</t>
  </si>
  <si>
    <t>56-FRUTAS EMPACADAS</t>
  </si>
  <si>
    <t>57-CARNES IP</t>
  </si>
  <si>
    <t>59-PAN EMPACADO</t>
  </si>
  <si>
    <t>72-DELI NR</t>
  </si>
  <si>
    <t>76-CARNES</t>
  </si>
  <si>
    <t>77-PANADERÍA</t>
  </si>
  <si>
    <t>79-SAM'S CAFÉ</t>
  </si>
  <si>
    <t>91-ALIMENTOS PREPARADOS</t>
  </si>
  <si>
    <t>VENTA TOTAL</t>
  </si>
  <si>
    <t>SABADO</t>
  </si>
  <si>
    <t>MIECOLES</t>
  </si>
  <si>
    <t xml:space="preserve">VAR $ PLAN KABAH </t>
  </si>
  <si>
    <t>KABAH</t>
  </si>
  <si>
    <t>VENTA REAL</t>
  </si>
  <si>
    <t>PLAN</t>
  </si>
  <si>
    <t>ALCANCE</t>
  </si>
  <si>
    <t>DIFERENCIA PESOS</t>
  </si>
  <si>
    <t>CANCUN</t>
  </si>
  <si>
    <t>CREC/DEC</t>
  </si>
  <si>
    <t>ALC KABAH</t>
  </si>
  <si>
    <t>TOTAL KABAH</t>
  </si>
  <si>
    <t xml:space="preserve">VENTA </t>
  </si>
  <si>
    <t xml:space="preserve">PLAN </t>
  </si>
  <si>
    <t xml:space="preserve">VAR $ PLAN  </t>
  </si>
  <si>
    <t>TOTAL CANCUN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</si>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</sst>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"/>
    <numFmt numFmtId="165" formatCode="\$#,##0"/>
    <numFmt numFmtId="166" formatCode="#,##0.0%"/>
    <numFmt numFmtId="167" formatCode="_-&quot;$&quot;* #,##0_-;\-&quot;$&quot;* #,##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b/>
      <sz val="8"/>
      <name val="Arial Narrow"/>
      <family val="2"/>
    </font>
    <font>
      <b/>
      <sz val="8"/>
      <color rgb="FFFF0000"/>
      <name val="Arial Narrow"/>
      <family val="2"/>
    </font>
    <font>
      <sz val="9"/>
      <color theme="1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theme="3" tint="0.39997558519241921"/>
        <bgColor rgb="FFD3D3D3"/>
      </patternFill>
    </fill>
    <fill>
      <patternFill patternType="solid">
        <fgColor rgb="FFFFFF00"/>
        <bgColor rgb="FFD3D3D3"/>
      </patternFill>
    </fill>
    <fill>
      <patternFill patternType="solid">
        <fgColor theme="3" tint="0.59999389629810485"/>
        <bgColor rgb="FFD3D3D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EAEA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3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4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4" fontId="0" fillId="9" borderId="1" xfId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44" fontId="4" fillId="9" borderId="0" xfId="0" applyNumberFormat="1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4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4" fontId="4" fillId="3" borderId="0" xfId="0" applyNumberFormat="1" applyFont="1" applyFill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9" fontId="0" fillId="9" borderId="1" xfId="2" applyFont="1" applyFill="1" applyBorder="1" applyAlignment="1">
      <alignment horizontal="center"/>
    </xf>
    <xf numFmtId="44" fontId="6" fillId="7" borderId="1" xfId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top" wrapText="1"/>
    </xf>
    <xf numFmtId="0" fontId="8" fillId="12" borderId="1" xfId="0" applyFont="1" applyFill="1" applyBorder="1" applyAlignment="1">
      <alignment horizontal="center" vertical="top" wrapText="1"/>
    </xf>
    <xf numFmtId="0" fontId="7" fillId="11" borderId="3" xfId="0" applyFont="1" applyFill="1" applyBorder="1" applyAlignment="1">
      <alignment horizontal="center" vertical="top" wrapText="1"/>
    </xf>
    <xf numFmtId="0" fontId="7" fillId="12" borderId="3" xfId="0" applyFont="1" applyFill="1" applyBorder="1" applyAlignment="1">
      <alignment horizontal="center" vertical="top" wrapText="1"/>
    </xf>
    <xf numFmtId="0" fontId="9" fillId="14" borderId="1" xfId="0" applyFont="1" applyFill="1" applyBorder="1" applyAlignment="1">
      <alignment horizontal="center" vertical="center" wrapText="1"/>
    </xf>
    <xf numFmtId="165" fontId="9" fillId="14" borderId="1" xfId="0" applyNumberFormat="1" applyFont="1" applyFill="1" applyBorder="1" applyAlignment="1">
      <alignment horizontal="center" vertical="center" wrapText="1"/>
    </xf>
    <xf numFmtId="166" fontId="10" fillId="14" borderId="1" xfId="0" applyNumberFormat="1" applyFont="1" applyFill="1" applyBorder="1" applyAlignment="1">
      <alignment horizontal="center" vertical="center" wrapText="1"/>
    </xf>
    <xf numFmtId="3" fontId="9" fillId="14" borderId="1" xfId="0" applyNumberFormat="1" applyFont="1" applyFill="1" applyBorder="1" applyAlignment="1">
      <alignment horizontal="center" vertical="center" wrapText="1"/>
    </xf>
    <xf numFmtId="166" fontId="9" fillId="14" borderId="1" xfId="0" applyNumberFormat="1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165" fontId="9" fillId="15" borderId="1" xfId="0" applyNumberFormat="1" applyFont="1" applyFill="1" applyBorder="1" applyAlignment="1">
      <alignment horizontal="center" vertical="center" wrapText="1"/>
    </xf>
    <xf numFmtId="166" fontId="10" fillId="15" borderId="1" xfId="0" applyNumberFormat="1" applyFont="1" applyFill="1" applyBorder="1" applyAlignment="1">
      <alignment horizontal="center" vertical="center" wrapText="1"/>
    </xf>
    <xf numFmtId="3" fontId="9" fillId="15" borderId="1" xfId="0" applyNumberFormat="1" applyFont="1" applyFill="1" applyBorder="1" applyAlignment="1">
      <alignment horizontal="center" vertical="center" wrapText="1"/>
    </xf>
    <xf numFmtId="166" fontId="9" fillId="15" borderId="1" xfId="0" applyNumberFormat="1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165" fontId="9" fillId="16" borderId="1" xfId="0" applyNumberFormat="1" applyFont="1" applyFill="1" applyBorder="1" applyAlignment="1">
      <alignment horizontal="center" vertical="center" wrapText="1"/>
    </xf>
    <xf numFmtId="166" fontId="10" fillId="16" borderId="1" xfId="0" applyNumberFormat="1" applyFont="1" applyFill="1" applyBorder="1" applyAlignment="1">
      <alignment horizontal="center" vertical="center" wrapText="1"/>
    </xf>
    <xf numFmtId="3" fontId="9" fillId="16" borderId="1" xfId="0" applyNumberFormat="1" applyFont="1" applyFill="1" applyBorder="1" applyAlignment="1">
      <alignment horizontal="center" vertical="center" wrapText="1"/>
    </xf>
    <xf numFmtId="166" fontId="9" fillId="16" borderId="1" xfId="0" applyNumberFormat="1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165" fontId="11" fillId="16" borderId="1" xfId="0" applyNumberFormat="1" applyFont="1" applyFill="1" applyBorder="1" applyAlignment="1">
      <alignment horizontal="center" vertical="center" wrapText="1"/>
    </xf>
    <xf numFmtId="166" fontId="12" fillId="16" borderId="1" xfId="0" applyNumberFormat="1" applyFont="1" applyFill="1" applyBorder="1" applyAlignment="1">
      <alignment horizontal="center" vertical="center" wrapText="1"/>
    </xf>
    <xf numFmtId="3" fontId="11" fillId="16" borderId="1" xfId="0" applyNumberFormat="1" applyFont="1" applyFill="1" applyBorder="1" applyAlignment="1">
      <alignment horizontal="center" vertical="center" wrapText="1"/>
    </xf>
    <xf numFmtId="166" fontId="11" fillId="16" borderId="1" xfId="0" applyNumberFormat="1" applyFont="1" applyFill="1" applyBorder="1" applyAlignment="1">
      <alignment horizontal="center"/>
    </xf>
    <xf numFmtId="3" fontId="11" fillId="16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4" fontId="0" fillId="9" borderId="0" xfId="1" applyFon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0" fillId="9" borderId="0" xfId="0" applyFill="1"/>
    <xf numFmtId="44" fontId="0" fillId="9" borderId="0" xfId="1" applyFont="1" applyFill="1"/>
    <xf numFmtId="167" fontId="13" fillId="0" borderId="0" xfId="1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166" fontId="8" fillId="15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166" fontId="8" fillId="14" borderId="1" xfId="0" applyNumberFormat="1" applyFont="1" applyFill="1" applyBorder="1" applyAlignment="1">
      <alignment horizontal="center" vertical="center" wrapText="1"/>
    </xf>
    <xf numFmtId="166" fontId="12" fillId="14" borderId="1" xfId="0" applyNumberFormat="1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166" fontId="12" fillId="15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67" fontId="0" fillId="0" borderId="1" xfId="0" applyNumberFormat="1" applyBorder="1"/>
    <xf numFmtId="9" fontId="0" fillId="0" borderId="1" xfId="2" applyFont="1" applyBorder="1"/>
    <xf numFmtId="167" fontId="13" fillId="0" borderId="1" xfId="1" applyNumberFormat="1" applyFont="1" applyBorder="1" applyAlignment="1">
      <alignment horizontal="center"/>
    </xf>
    <xf numFmtId="0" fontId="0" fillId="0" borderId="3" xfId="0" applyBorder="1"/>
    <xf numFmtId="167" fontId="13" fillId="0" borderId="3" xfId="1" applyNumberFormat="1" applyFont="1" applyBorder="1" applyAlignment="1">
      <alignment horizontal="center"/>
    </xf>
    <xf numFmtId="44" fontId="0" fillId="0" borderId="3" xfId="0" applyNumberFormat="1" applyBorder="1"/>
    <xf numFmtId="9" fontId="0" fillId="0" borderId="3" xfId="2" applyFont="1" applyBorder="1"/>
    <xf numFmtId="0" fontId="0" fillId="18" borderId="1" xfId="0" applyFill="1" applyBorder="1"/>
    <xf numFmtId="44" fontId="0" fillId="9" borderId="1" xfId="1" applyFont="1" applyFill="1" applyBorder="1"/>
    <xf numFmtId="44" fontId="0" fillId="0" borderId="1" xfId="1" applyFont="1" applyBorder="1"/>
    <xf numFmtId="44" fontId="7" fillId="10" borderId="2" xfId="0" applyNumberFormat="1" applyFont="1" applyFill="1" applyBorder="1" applyAlignment="1">
      <alignment horizontal="center" vertical="center" wrapText="1"/>
    </xf>
    <xf numFmtId="44" fontId="7" fillId="13" borderId="1" xfId="0" applyNumberFormat="1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COMPARATIVO VENTAS CANCUN VS KABAH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'CANCUN DICIEMBRE '!$B$3</c:f>
              <c:strCache>
                <c:ptCount val="1"/>
                <c:pt idx="0">
                  <c:v>FECHA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B-404A-943F-F469302B4C45}"/>
            </c:ext>
          </c:extLst>
        </c:ser>
        <c:ser>
          <c:idx val="1"/>
          <c:order val="1"/>
          <c:tx>
            <c:strRef>
              <c:f>'CANCUN DICIEMBRE '!$C$3</c:f>
              <c:strCache>
                <c:ptCount val="1"/>
                <c:pt idx="0">
                  <c:v>VENTA KABAH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'!$C$4:$C$34</c:f>
              <c:numCache>
                <c:formatCode>_("$"* #,##0.00_);_("$"* \(#,##0.00\);_("$"* "-"??_);_(@_)</c:formatCode>
                <c:ptCount val="31"/>
                <c:pt idx="0">
                  <c:v>955991</c:v>
                </c:pt>
                <c:pt idx="1">
                  <c:v>1821869</c:v>
                </c:pt>
                <c:pt idx="2">
                  <c:v>1952753</c:v>
                </c:pt>
                <c:pt idx="3">
                  <c:v>2341947</c:v>
                </c:pt>
                <c:pt idx="4">
                  <c:v>3400111</c:v>
                </c:pt>
                <c:pt idx="5">
                  <c:v>2006916</c:v>
                </c:pt>
                <c:pt idx="6">
                  <c:v>1931332</c:v>
                </c:pt>
                <c:pt idx="7">
                  <c:v>1838532</c:v>
                </c:pt>
                <c:pt idx="8">
                  <c:v>1493355</c:v>
                </c:pt>
                <c:pt idx="9">
                  <c:v>1744107</c:v>
                </c:pt>
                <c:pt idx="10">
                  <c:v>2004466</c:v>
                </c:pt>
                <c:pt idx="11">
                  <c:v>2375786</c:v>
                </c:pt>
                <c:pt idx="12">
                  <c:v>1743904</c:v>
                </c:pt>
                <c:pt idx="13">
                  <c:v>1695007</c:v>
                </c:pt>
                <c:pt idx="14">
                  <c:v>2218028</c:v>
                </c:pt>
                <c:pt idx="15">
                  <c:v>1892403</c:v>
                </c:pt>
                <c:pt idx="16">
                  <c:v>2041536</c:v>
                </c:pt>
                <c:pt idx="17">
                  <c:v>2178264</c:v>
                </c:pt>
                <c:pt idx="18">
                  <c:v>3009477</c:v>
                </c:pt>
                <c:pt idx="19">
                  <c:v>1700700</c:v>
                </c:pt>
                <c:pt idx="20">
                  <c:v>1454849</c:v>
                </c:pt>
                <c:pt idx="21">
                  <c:v>1707386</c:v>
                </c:pt>
                <c:pt idx="22">
                  <c:v>1368291</c:v>
                </c:pt>
                <c:pt idx="23">
                  <c:v>1471290</c:v>
                </c:pt>
                <c:pt idx="24">
                  <c:v>2034937</c:v>
                </c:pt>
                <c:pt idx="25">
                  <c:v>2443255</c:v>
                </c:pt>
                <c:pt idx="26">
                  <c:v>1568692</c:v>
                </c:pt>
                <c:pt idx="27">
                  <c:v>1477293</c:v>
                </c:pt>
                <c:pt idx="28">
                  <c:v>1444346</c:v>
                </c:pt>
                <c:pt idx="29">
                  <c:v>1604306</c:v>
                </c:pt>
                <c:pt idx="30">
                  <c:v>2103244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B-404A-943F-F469302B4C45}"/>
            </c:ext>
          </c:extLst>
        </c:ser>
        <c:ser>
          <c:idx val="2"/>
          <c:order val="2"/>
          <c:tx>
            <c:strRef>
              <c:f>'CANCUN DICIEMBRE '!$D$3</c:f>
              <c:strCache>
                <c:ptCount val="1"/>
                <c:pt idx="0">
                  <c:v>PLAN KABAH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'!$D$4:$D$34</c:f>
            </c:numRef>
          </c:val>
          <c:smooth val="0"/>
          <c:extLst>
            <c:ext xmlns:c16="http://schemas.microsoft.com/office/drawing/2014/chart" uri="{C3380CC4-5D6E-409C-BE32-E72D297353CC}">
              <c16:uniqueId val="{00000002-EF1B-404A-943F-F469302B4C45}"/>
            </c:ext>
          </c:extLst>
        </c:ser>
        <c:ser>
          <c:idx val="3"/>
          <c:order val="3"/>
          <c:tx>
            <c:strRef>
              <c:f>'CANCUN DICIEMBRE '!$E$3</c:f>
              <c:strCache>
                <c:ptCount val="1"/>
                <c:pt idx="0">
                  <c:v>ALC PLAN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'!$E$4:$E$34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F1B-404A-943F-F469302B4C45}"/>
            </c:ext>
          </c:extLst>
        </c:ser>
        <c:ser>
          <c:idx val="4"/>
          <c:order val="4"/>
          <c:tx>
            <c:strRef>
              <c:f>'CANCUN DICIEMBRE '!$I$3</c:f>
              <c:strCache>
                <c:ptCount val="1"/>
                <c:pt idx="0">
                  <c:v>TR KABAH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'!$I$4:$I$34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B-404A-943F-F469302B4C45}"/>
            </c:ext>
          </c:extLst>
        </c:ser>
        <c:ser>
          <c:idx val="5"/>
          <c:order val="5"/>
          <c:tx>
            <c:strRef>
              <c:f>'CANCUN DICIEMBRE '!$J$3</c:f>
              <c:strCache>
                <c:ptCount val="1"/>
                <c:pt idx="0">
                  <c:v>VENTA CANCUN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'!$J$4:$J$34</c:f>
              <c:numCache>
                <c:formatCode>#,##0</c:formatCode>
                <c:ptCount val="31"/>
                <c:pt idx="0">
                  <c:v>1487218</c:v>
                </c:pt>
                <c:pt idx="1">
                  <c:v>4517547</c:v>
                </c:pt>
                <c:pt idx="2">
                  <c:v>5271341</c:v>
                </c:pt>
                <c:pt idx="3">
                  <c:v>5847363</c:v>
                </c:pt>
                <c:pt idx="4">
                  <c:v>5681443</c:v>
                </c:pt>
                <c:pt idx="5">
                  <c:v>5461373</c:v>
                </c:pt>
                <c:pt idx="6">
                  <c:v>4639629</c:v>
                </c:pt>
                <c:pt idx="7">
                  <c:v>4547918</c:v>
                </c:pt>
                <c:pt idx="8">
                  <c:v>4000151</c:v>
                </c:pt>
                <c:pt idx="9">
                  <c:v>4271516</c:v>
                </c:pt>
                <c:pt idx="10">
                  <c:v>4465054</c:v>
                </c:pt>
                <c:pt idx="11">
                  <c:v>4180206</c:v>
                </c:pt>
                <c:pt idx="12">
                  <c:v>4905810</c:v>
                </c:pt>
                <c:pt idx="13">
                  <c:v>4957464</c:v>
                </c:pt>
                <c:pt idx="14">
                  <c:v>4635433</c:v>
                </c:pt>
                <c:pt idx="15">
                  <c:v>4792487</c:v>
                </c:pt>
                <c:pt idx="16">
                  <c:v>4407844</c:v>
                </c:pt>
                <c:pt idx="17">
                  <c:v>4691769</c:v>
                </c:pt>
                <c:pt idx="18">
                  <c:v>2422523</c:v>
                </c:pt>
                <c:pt idx="19">
                  <c:v>4172288</c:v>
                </c:pt>
                <c:pt idx="20">
                  <c:v>4225526</c:v>
                </c:pt>
                <c:pt idx="21">
                  <c:v>4025213</c:v>
                </c:pt>
                <c:pt idx="22">
                  <c:v>3684883</c:v>
                </c:pt>
                <c:pt idx="23">
                  <c:v>4372394</c:v>
                </c:pt>
                <c:pt idx="24">
                  <c:v>4356432</c:v>
                </c:pt>
                <c:pt idx="25">
                  <c:v>4124529</c:v>
                </c:pt>
                <c:pt idx="26">
                  <c:v>4301944</c:v>
                </c:pt>
                <c:pt idx="27">
                  <c:v>4153443</c:v>
                </c:pt>
                <c:pt idx="28">
                  <c:v>3834213</c:v>
                </c:pt>
                <c:pt idx="29">
                  <c:v>4157610</c:v>
                </c:pt>
                <c:pt idx="30">
                  <c:v>4709102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B-404A-943F-F469302B4C45}"/>
            </c:ext>
          </c:extLst>
        </c:ser>
        <c:ser>
          <c:idx val="6"/>
          <c:order val="6"/>
          <c:tx>
            <c:strRef>
              <c:f>'CANCUN DICIEMBRE '!$L$3</c:f>
              <c:strCache>
                <c:ptCount val="1"/>
                <c:pt idx="0">
                  <c:v>PLAN CANCUN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'!$L$4:$L$34</c:f>
              <c:numCache>
                <c:formatCode>_-"$"* #,##0_-;\-"$"* #,##0_-;_-"$"* "-"??_-;_-@_-</c:formatCode>
                <c:ptCount val="31"/>
                <c:pt idx="0">
                  <c:v>1694969.44069849</c:v>
                </c:pt>
                <c:pt idx="1">
                  <c:v>6422704.4656175803</c:v>
                </c:pt>
                <c:pt idx="2">
                  <c:v>7418088.86177551</c:v>
                </c:pt>
                <c:pt idx="3">
                  <c:v>5568927.3603249099</c:v>
                </c:pt>
                <c:pt idx="4">
                  <c:v>5149950.7198550999</c:v>
                </c:pt>
                <c:pt idx="5">
                  <c:v>5673268.9344390295</c:v>
                </c:pt>
                <c:pt idx="6">
                  <c:v>5198695.7863361398</c:v>
                </c:pt>
                <c:pt idx="7">
                  <c:v>5137700.9672603803</c:v>
                </c:pt>
                <c:pt idx="8">
                  <c:v>4728375.2685003905</c:v>
                </c:pt>
                <c:pt idx="9">
                  <c:v>5039129.3077793699</c:v>
                </c:pt>
                <c:pt idx="10">
                  <c:v>5016047.4466779903</c:v>
                </c:pt>
                <c:pt idx="11">
                  <c:v>4775761.5873270296</c:v>
                </c:pt>
                <c:pt idx="12">
                  <c:v>4698282.9478772897</c:v>
                </c:pt>
                <c:pt idx="13">
                  <c:v>4838241.9352825396</c:v>
                </c:pt>
                <c:pt idx="14">
                  <c:v>4520214.8451377396</c:v>
                </c:pt>
                <c:pt idx="15">
                  <c:v>4877102.0930637503</c:v>
                </c:pt>
                <c:pt idx="16">
                  <c:v>5307106.6647968804</c:v>
                </c:pt>
                <c:pt idx="17">
                  <c:v>5205926.2498601396</c:v>
                </c:pt>
                <c:pt idx="18">
                  <c:v>5175399.7361220503</c:v>
                </c:pt>
                <c:pt idx="19">
                  <c:v>4610574.6114600301</c:v>
                </c:pt>
                <c:pt idx="20">
                  <c:v>4043513.0024532601</c:v>
                </c:pt>
                <c:pt idx="21">
                  <c:v>3917600.3635215699</c:v>
                </c:pt>
                <c:pt idx="22">
                  <c:v>4218852.0824257899</c:v>
                </c:pt>
                <c:pt idx="23">
                  <c:v>4146280.9971132199</c:v>
                </c:pt>
                <c:pt idx="24">
                  <c:v>4431298.4494092502</c:v>
                </c:pt>
                <c:pt idx="25">
                  <c:v>4539722.3840529602</c:v>
                </c:pt>
                <c:pt idx="26">
                  <c:v>4610574.6114600301</c:v>
                </c:pt>
                <c:pt idx="27">
                  <c:v>4043513.0024532601</c:v>
                </c:pt>
                <c:pt idx="28">
                  <c:v>3917600.3635215699</c:v>
                </c:pt>
                <c:pt idx="29">
                  <c:v>4344785.0937136002</c:v>
                </c:pt>
                <c:pt idx="30">
                  <c:v>5655981.33514114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B-404A-943F-F469302B4C45}"/>
            </c:ext>
          </c:extLst>
        </c:ser>
        <c:ser>
          <c:idx val="8"/>
          <c:order val="8"/>
          <c:tx>
            <c:strRef>
              <c:f>'CANCUN DICIEMBRE '!$O$3</c:f>
              <c:strCache>
                <c:ptCount val="1"/>
                <c:pt idx="0">
                  <c:v>TR CANCUN TY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'CANCUN DICIEMBRE '!$O$4:$O$34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1B-404A-943F-F469302B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55888"/>
        <c:axId val="91426296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'CANCUN DICIEMBRE '!$N$3</c15:sqref>
                        </c15:formulaRef>
                      </c:ext>
                    </c:extLst>
                    <c:strCache>
                      <c:ptCount val="1"/>
                      <c:pt idx="0">
                        <c:v>ALC PLAN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'CANCUN DICIEMBRE '!$N$4:$N$34</c15:sqref>
                        </c15:formulaRef>
                      </c:ext>
                    </c:extLst>
                    <c:numCache>
                      <c:formatCode>0%</c:formatCode>
                      <c:ptCount val="31"/>
                      <c:pt idx="0">
                        <c:v>0.87743056853409906</c:v>
                      </c:pt>
                      <c:pt idx="1">
                        <c:v>0.70337145733290585</c:v>
                      </c:pt>
                      <c:pt idx="2">
                        <c:v>0.71060634325406435</c:v>
                      </c:pt>
                      <c:pt idx="3">
                        <c:v>1.0499980735354475</c:v>
                      </c:pt>
                      <c:pt idx="4">
                        <c:v>1.1032033720431123</c:v>
                      </c:pt>
                      <c:pt idx="5">
                        <c:v>0.96265011638127429</c:v>
                      </c:pt>
                      <c:pt idx="6">
                        <c:v>0.89246018437825336</c:v>
                      </c:pt>
                      <c:pt idx="7">
                        <c:v>0.88520488618961501</c:v>
                      </c:pt>
                      <c:pt idx="8">
                        <c:v>0.84598847867433591</c:v>
                      </c:pt>
                      <c:pt idx="9">
                        <c:v>0.84766945619070855</c:v>
                      </c:pt>
                      <c:pt idx="10">
                        <c:v>0.89015386067711533</c:v>
                      </c:pt>
                      <c:pt idx="11">
                        <c:v>0.87529620638781525</c:v>
                      </c:pt>
                      <c:pt idx="12">
                        <c:v>1.0441708288804683</c:v>
                      </c:pt>
                      <c:pt idx="13">
                        <c:v>0.95808210130965765</c:v>
                      </c:pt>
                      <c:pt idx="14">
                        <c:v>1.0602343393379046</c:v>
                      </c:pt>
                      <c:pt idx="15">
                        <c:v>0.90378341808117313</c:v>
                      </c:pt>
                      <c:pt idx="16">
                        <c:v>0.88405402347035145</c:v>
                      </c:pt>
                      <c:pt idx="17">
                        <c:v>0.46533947730532726</c:v>
                      </c:pt>
                      <c:pt idx="18">
                        <c:v>0.80617695496624842</c:v>
                      </c:pt>
                      <c:pt idx="19">
                        <c:v>0.91648576502743184</c:v>
                      </c:pt>
                      <c:pt idx="20">
                        <c:v>0</c:v>
                      </c:pt>
                      <c:pt idx="21">
                        <c:v>1.0274690184022996</c:v>
                      </c:pt>
                      <c:pt idx="22">
                        <c:v>0.87343261342342104</c:v>
                      </c:pt>
                      <c:pt idx="23">
                        <c:v>1.0545339312613418</c:v>
                      </c:pt>
                      <c:pt idx="24">
                        <c:v>0.9831050762515825</c:v>
                      </c:pt>
                      <c:pt idx="25">
                        <c:v>0.90854212021610781</c:v>
                      </c:pt>
                      <c:pt idx="26">
                        <c:v>0.93306027177330597</c:v>
                      </c:pt>
                      <c:pt idx="27">
                        <c:v>1.0271867550518679</c:v>
                      </c:pt>
                      <c:pt idx="28">
                        <c:v>0.97871468353484325</c:v>
                      </c:pt>
                      <c:pt idx="29">
                        <c:v>0.9569195967864047</c:v>
                      </c:pt>
                      <c:pt idx="30">
                        <c:v>0.83258796678516422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1B-404A-943F-F469302B4C45}"/>
                  </c:ext>
                </c:extLst>
              </c15:ser>
            </c15:filteredLineSeries>
          </c:ext>
        </c:extLst>
      </c:lineChart>
      <c:catAx>
        <c:axId val="9142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DE VENTA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262960"/>
        <c:crosses val="autoZero"/>
        <c:auto val="1"/>
        <c:lblAlgn val="ctr"/>
        <c:lblOffset val="100"/>
        <c:noMultiLvlLbl val="0"/>
      </c:catAx>
      <c:valAx>
        <c:axId val="914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 VS 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COMPARATIVO TRANSACCIONES CANCUN VS KABAH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'CANCUN DICIEMBRE '!$B$3</c:f>
              <c:strCache>
                <c:ptCount val="1"/>
                <c:pt idx="0">
                  <c:v>FECHA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E-4C54-BCA4-79335A382E3C}"/>
            </c:ext>
          </c:extLst>
        </c:ser>
        <c:ser>
          <c:idx val="2"/>
          <c:order val="2"/>
          <c:tx>
            <c:strRef>
              <c:f>'CANCUN DICIEMBRE '!$D$3</c:f>
              <c:strCache>
                <c:ptCount val="1"/>
                <c:pt idx="0">
                  <c:v>PLAN KABAH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'!$D$4:$D$34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C3E-4C54-BCA4-79335A382E3C}"/>
            </c:ext>
          </c:extLst>
        </c:ser>
        <c:ser>
          <c:idx val="3"/>
          <c:order val="3"/>
          <c:tx>
            <c:strRef>
              <c:f>'CANCUN DICIEMBRE '!$E$3</c:f>
              <c:strCache>
                <c:ptCount val="1"/>
                <c:pt idx="0">
                  <c:v>ALC PLAN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'!$E$4:$E$34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C3E-4C54-BCA4-79335A382E3C}"/>
            </c:ext>
          </c:extLst>
        </c:ser>
        <c:ser>
          <c:idx val="4"/>
          <c:order val="4"/>
          <c:tx>
            <c:strRef>
              <c:f>'CANCUN DICIEMBRE '!$I$3</c:f>
              <c:strCache>
                <c:ptCount val="1"/>
                <c:pt idx="0">
                  <c:v>TR KABAH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'!$I$4:$I$34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E-4C54-BCA4-79335A382E3C}"/>
            </c:ext>
          </c:extLst>
        </c:ser>
        <c:ser>
          <c:idx val="8"/>
          <c:order val="8"/>
          <c:tx>
            <c:strRef>
              <c:f>'CANCUN DICIEMBRE '!$O$3</c:f>
              <c:strCache>
                <c:ptCount val="1"/>
                <c:pt idx="0">
                  <c:v>TR CANCUN TY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'!$O$4:$O$34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3E-4C54-BCA4-79335A382E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4255888"/>
        <c:axId val="91426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'CANCUN DICIEMBRE '!$C$3</c15:sqref>
                        </c15:formulaRef>
                      </c:ext>
                    </c:extLst>
                    <c:strCache>
                      <c:ptCount val="1"/>
                      <c:pt idx="0">
                        <c:v>VENTA KABAH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'CANCUN DICIEMBRE '!$C$4:$C$34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1"/>
                      <c:pt idx="0">
                        <c:v>955991</c:v>
                      </c:pt>
                      <c:pt idx="1">
                        <c:v>1821869</c:v>
                      </c:pt>
                      <c:pt idx="2">
                        <c:v>1952753</c:v>
                      </c:pt>
                      <c:pt idx="3">
                        <c:v>2341947</c:v>
                      </c:pt>
                      <c:pt idx="4">
                        <c:v>3400111</c:v>
                      </c:pt>
                      <c:pt idx="5">
                        <c:v>2006916</c:v>
                      </c:pt>
                      <c:pt idx="6">
                        <c:v>1931332</c:v>
                      </c:pt>
                      <c:pt idx="7">
                        <c:v>1838532</c:v>
                      </c:pt>
                      <c:pt idx="8">
                        <c:v>1493355</c:v>
                      </c:pt>
                      <c:pt idx="9">
                        <c:v>1744107</c:v>
                      </c:pt>
                      <c:pt idx="10">
                        <c:v>2004466</c:v>
                      </c:pt>
                      <c:pt idx="11">
                        <c:v>2375786</c:v>
                      </c:pt>
                      <c:pt idx="12">
                        <c:v>1743904</c:v>
                      </c:pt>
                      <c:pt idx="13">
                        <c:v>1695007</c:v>
                      </c:pt>
                      <c:pt idx="14">
                        <c:v>2218028</c:v>
                      </c:pt>
                      <c:pt idx="15">
                        <c:v>1892403</c:v>
                      </c:pt>
                      <c:pt idx="16">
                        <c:v>2041536</c:v>
                      </c:pt>
                      <c:pt idx="17">
                        <c:v>2178264</c:v>
                      </c:pt>
                      <c:pt idx="18">
                        <c:v>3009477</c:v>
                      </c:pt>
                      <c:pt idx="19">
                        <c:v>1700700</c:v>
                      </c:pt>
                      <c:pt idx="20">
                        <c:v>1454849</c:v>
                      </c:pt>
                      <c:pt idx="21">
                        <c:v>1707386</c:v>
                      </c:pt>
                      <c:pt idx="22">
                        <c:v>1368291</c:v>
                      </c:pt>
                      <c:pt idx="23">
                        <c:v>1471290</c:v>
                      </c:pt>
                      <c:pt idx="24">
                        <c:v>2034937</c:v>
                      </c:pt>
                      <c:pt idx="25">
                        <c:v>2443255</c:v>
                      </c:pt>
                      <c:pt idx="26">
                        <c:v>1568692</c:v>
                      </c:pt>
                      <c:pt idx="27">
                        <c:v>1477293</c:v>
                      </c:pt>
                      <c:pt idx="28">
                        <c:v>1444346</c:v>
                      </c:pt>
                      <c:pt idx="29">
                        <c:v>1604306</c:v>
                      </c:pt>
                      <c:pt idx="30">
                        <c:v>2103244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3E-4C54-BCA4-79335A382E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'!$J$3</c15:sqref>
                        </c15:formulaRef>
                      </c:ext>
                    </c:extLst>
                    <c:strCache>
                      <c:ptCount val="1"/>
                      <c:pt idx="0">
                        <c:v>VENTA CANCUN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'!$J$4:$J$34</c15:sqref>
                        </c15:formulaRef>
                      </c:ext>
                    </c:extLst>
                    <c:numCache>
                      <c:formatCode>#,##0</c:formatCode>
                      <c:ptCount val="31"/>
                      <c:pt idx="0">
                        <c:v>1487218</c:v>
                      </c:pt>
                      <c:pt idx="1">
                        <c:v>4517547</c:v>
                      </c:pt>
                      <c:pt idx="2">
                        <c:v>5271341</c:v>
                      </c:pt>
                      <c:pt idx="3">
                        <c:v>5847363</c:v>
                      </c:pt>
                      <c:pt idx="4">
                        <c:v>5681443</c:v>
                      </c:pt>
                      <c:pt idx="5">
                        <c:v>5461373</c:v>
                      </c:pt>
                      <c:pt idx="6">
                        <c:v>4639629</c:v>
                      </c:pt>
                      <c:pt idx="7">
                        <c:v>4547918</c:v>
                      </c:pt>
                      <c:pt idx="8">
                        <c:v>4000151</c:v>
                      </c:pt>
                      <c:pt idx="9">
                        <c:v>4271516</c:v>
                      </c:pt>
                      <c:pt idx="10">
                        <c:v>4465054</c:v>
                      </c:pt>
                      <c:pt idx="11">
                        <c:v>4180206</c:v>
                      </c:pt>
                      <c:pt idx="12">
                        <c:v>4905810</c:v>
                      </c:pt>
                      <c:pt idx="13">
                        <c:v>4957464</c:v>
                      </c:pt>
                      <c:pt idx="14">
                        <c:v>4635433</c:v>
                      </c:pt>
                      <c:pt idx="15">
                        <c:v>4792487</c:v>
                      </c:pt>
                      <c:pt idx="16">
                        <c:v>4407844</c:v>
                      </c:pt>
                      <c:pt idx="17">
                        <c:v>4691769</c:v>
                      </c:pt>
                      <c:pt idx="18">
                        <c:v>2422523</c:v>
                      </c:pt>
                      <c:pt idx="19">
                        <c:v>4172288</c:v>
                      </c:pt>
                      <c:pt idx="20">
                        <c:v>4225526</c:v>
                      </c:pt>
                      <c:pt idx="21">
                        <c:v>4025213</c:v>
                      </c:pt>
                      <c:pt idx="22">
                        <c:v>3684883</c:v>
                      </c:pt>
                      <c:pt idx="23">
                        <c:v>4372394</c:v>
                      </c:pt>
                      <c:pt idx="24">
                        <c:v>4356432</c:v>
                      </c:pt>
                      <c:pt idx="25">
                        <c:v>4124529</c:v>
                      </c:pt>
                      <c:pt idx="26">
                        <c:v>4301944</c:v>
                      </c:pt>
                      <c:pt idx="27">
                        <c:v>4153443</c:v>
                      </c:pt>
                      <c:pt idx="28">
                        <c:v>3834213</c:v>
                      </c:pt>
                      <c:pt idx="29">
                        <c:v>4157610</c:v>
                      </c:pt>
                      <c:pt idx="30">
                        <c:v>4709102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3E-4C54-BCA4-79335A382E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'!$L$3</c15:sqref>
                        </c15:formulaRef>
                      </c:ext>
                    </c:extLst>
                    <c:strCache>
                      <c:ptCount val="1"/>
                      <c:pt idx="0">
                        <c:v>PLAN CANCUN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'!$L$4:$L$34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31"/>
                      <c:pt idx="0">
                        <c:v>1694969.44069849</c:v>
                      </c:pt>
                      <c:pt idx="1">
                        <c:v>6422704.4656175803</c:v>
                      </c:pt>
                      <c:pt idx="2">
                        <c:v>7418088.86177551</c:v>
                      </c:pt>
                      <c:pt idx="3">
                        <c:v>5568927.3603249099</c:v>
                      </c:pt>
                      <c:pt idx="4">
                        <c:v>5149950.7198550999</c:v>
                      </c:pt>
                      <c:pt idx="5">
                        <c:v>5673268.9344390295</c:v>
                      </c:pt>
                      <c:pt idx="6">
                        <c:v>5198695.7863361398</c:v>
                      </c:pt>
                      <c:pt idx="7">
                        <c:v>5137700.9672603803</c:v>
                      </c:pt>
                      <c:pt idx="8">
                        <c:v>4728375.2685003905</c:v>
                      </c:pt>
                      <c:pt idx="9">
                        <c:v>5039129.3077793699</c:v>
                      </c:pt>
                      <c:pt idx="10">
                        <c:v>5016047.4466779903</c:v>
                      </c:pt>
                      <c:pt idx="11">
                        <c:v>4775761.5873270296</c:v>
                      </c:pt>
                      <c:pt idx="12">
                        <c:v>4698282.9478772897</c:v>
                      </c:pt>
                      <c:pt idx="13">
                        <c:v>4838241.9352825396</c:v>
                      </c:pt>
                      <c:pt idx="14">
                        <c:v>4520214.8451377396</c:v>
                      </c:pt>
                      <c:pt idx="15">
                        <c:v>4877102.0930637503</c:v>
                      </c:pt>
                      <c:pt idx="16">
                        <c:v>5307106.6647968804</c:v>
                      </c:pt>
                      <c:pt idx="17">
                        <c:v>5205926.2498601396</c:v>
                      </c:pt>
                      <c:pt idx="18">
                        <c:v>5175399.7361220503</c:v>
                      </c:pt>
                      <c:pt idx="19">
                        <c:v>4610574.6114600301</c:v>
                      </c:pt>
                      <c:pt idx="20">
                        <c:v>4043513.0024532601</c:v>
                      </c:pt>
                      <c:pt idx="21">
                        <c:v>3917600.3635215699</c:v>
                      </c:pt>
                      <c:pt idx="22">
                        <c:v>4218852.0824257899</c:v>
                      </c:pt>
                      <c:pt idx="23">
                        <c:v>4146280.9971132199</c:v>
                      </c:pt>
                      <c:pt idx="24">
                        <c:v>4431298.4494092502</c:v>
                      </c:pt>
                      <c:pt idx="25">
                        <c:v>4539722.3840529602</c:v>
                      </c:pt>
                      <c:pt idx="26">
                        <c:v>4610574.6114600301</c:v>
                      </c:pt>
                      <c:pt idx="27">
                        <c:v>4043513.0024532601</c:v>
                      </c:pt>
                      <c:pt idx="28">
                        <c:v>3917600.3635215699</c:v>
                      </c:pt>
                      <c:pt idx="29">
                        <c:v>4344785.0937136002</c:v>
                      </c:pt>
                      <c:pt idx="30">
                        <c:v>5655981.33514114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C54-BCA4-79335A382E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'!$N$3</c15:sqref>
                        </c15:formulaRef>
                      </c:ext>
                    </c:extLst>
                    <c:strCache>
                      <c:ptCount val="1"/>
                      <c:pt idx="0">
                        <c:v>ALC PLAN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'CANCUN DICIEMBRE '!$N$4:$N$34</c15:sqref>
                        </c15:formulaRef>
                      </c:ext>
                    </c:extLst>
                    <c:numCache>
                      <c:formatCode>0%</c:formatCode>
                      <c:ptCount val="31"/>
                      <c:pt idx="0">
                        <c:v>0.87743056853409906</c:v>
                      </c:pt>
                      <c:pt idx="1">
                        <c:v>0.70337145733290585</c:v>
                      </c:pt>
                      <c:pt idx="2">
                        <c:v>0.71060634325406435</c:v>
                      </c:pt>
                      <c:pt idx="3">
                        <c:v>1.0499980735354475</c:v>
                      </c:pt>
                      <c:pt idx="4">
                        <c:v>1.1032033720431123</c:v>
                      </c:pt>
                      <c:pt idx="5">
                        <c:v>0.96265011638127429</c:v>
                      </c:pt>
                      <c:pt idx="6">
                        <c:v>0.89246018437825336</c:v>
                      </c:pt>
                      <c:pt idx="7">
                        <c:v>0.88520488618961501</c:v>
                      </c:pt>
                      <c:pt idx="8">
                        <c:v>0.84598847867433591</c:v>
                      </c:pt>
                      <c:pt idx="9">
                        <c:v>0.84766945619070855</c:v>
                      </c:pt>
                      <c:pt idx="10">
                        <c:v>0.89015386067711533</c:v>
                      </c:pt>
                      <c:pt idx="11">
                        <c:v>0.87529620638781525</c:v>
                      </c:pt>
                      <c:pt idx="12">
                        <c:v>1.0441708288804683</c:v>
                      </c:pt>
                      <c:pt idx="13">
                        <c:v>0.95808210130965765</c:v>
                      </c:pt>
                      <c:pt idx="14">
                        <c:v>1.0602343393379046</c:v>
                      </c:pt>
                      <c:pt idx="15">
                        <c:v>0.90378341808117313</c:v>
                      </c:pt>
                      <c:pt idx="16">
                        <c:v>0.88405402347035145</c:v>
                      </c:pt>
                      <c:pt idx="17">
                        <c:v>0.46533947730532726</c:v>
                      </c:pt>
                      <c:pt idx="18">
                        <c:v>0.80617695496624842</c:v>
                      </c:pt>
                      <c:pt idx="19">
                        <c:v>0.91648576502743184</c:v>
                      </c:pt>
                      <c:pt idx="20">
                        <c:v>0</c:v>
                      </c:pt>
                      <c:pt idx="21">
                        <c:v>1.0274690184022996</c:v>
                      </c:pt>
                      <c:pt idx="22">
                        <c:v>0.87343261342342104</c:v>
                      </c:pt>
                      <c:pt idx="23">
                        <c:v>1.0545339312613418</c:v>
                      </c:pt>
                      <c:pt idx="24">
                        <c:v>0.9831050762515825</c:v>
                      </c:pt>
                      <c:pt idx="25">
                        <c:v>0.90854212021610781</c:v>
                      </c:pt>
                      <c:pt idx="26">
                        <c:v>0.93306027177330597</c:v>
                      </c:pt>
                      <c:pt idx="27">
                        <c:v>1.0271867550518679</c:v>
                      </c:pt>
                      <c:pt idx="28">
                        <c:v>0.97871468353484325</c:v>
                      </c:pt>
                      <c:pt idx="29">
                        <c:v>0.9569195967864047</c:v>
                      </c:pt>
                      <c:pt idx="30">
                        <c:v>0.83258796678516422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3E-4C54-BCA4-79335A382E3C}"/>
                  </c:ext>
                </c:extLst>
              </c15:ser>
            </c15:filteredLineSeries>
          </c:ext>
        </c:extLst>
      </c:lineChart>
      <c:catAx>
        <c:axId val="9142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oct-24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262960"/>
        <c:crosses val="autoZero"/>
        <c:auto val="1"/>
        <c:lblAlgn val="ctr"/>
        <c:lblOffset val="100"/>
        <c:noMultiLvlLbl val="0"/>
      </c:catAx>
      <c:valAx>
        <c:axId val="914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>
      <a:solidFill>
        <a:schemeClr val="accent6">
          <a:lumMod val="20000"/>
          <a:lumOff val="8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 TY &amp; LY 6578 VS 6425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'CANCUN DICIEMBRE '!$B$3</c:f>
              <c:strCache>
                <c:ptCount val="1"/>
                <c:pt idx="0">
                  <c:v>FECHA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2E-9783-905EEFBCA8D4}"/>
            </c:ext>
          </c:extLst>
        </c:ser>
        <c:ser>
          <c:idx val="2"/>
          <c:order val="1"/>
          <c:tx>
            <c:strRef>
              <c:f>'CANCUN DICIEMBRE '!$D$3</c:f>
              <c:strCache>
                <c:ptCount val="1"/>
                <c:pt idx="0">
                  <c:v>PLAN KABAH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'!$D$4:$D$34</c:f>
            </c:numRef>
          </c:val>
          <c:smooth val="0"/>
          <c:extLst>
            <c:ext xmlns:c16="http://schemas.microsoft.com/office/drawing/2014/chart" uri="{C3380CC4-5D6E-409C-BE32-E72D297353CC}">
              <c16:uniqueId val="{00000002-1D0A-492E-9783-905EEFBCA8D4}"/>
            </c:ext>
          </c:extLst>
        </c:ser>
        <c:ser>
          <c:idx val="3"/>
          <c:order val="2"/>
          <c:tx>
            <c:strRef>
              <c:f>'CANCUN DICIEMBRE '!$E$3</c:f>
              <c:strCache>
                <c:ptCount val="1"/>
                <c:pt idx="0">
                  <c:v>ALC PLAN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'!$E$4:$E$34</c:f>
            </c:numRef>
          </c:val>
          <c:smooth val="0"/>
          <c:extLst>
            <c:ext xmlns:c16="http://schemas.microsoft.com/office/drawing/2014/chart" uri="{C3380CC4-5D6E-409C-BE32-E72D297353CC}">
              <c16:uniqueId val="{00000003-1D0A-492E-9783-905EEFBCA8D4}"/>
            </c:ext>
          </c:extLst>
        </c:ser>
        <c:ser>
          <c:idx val="4"/>
          <c:order val="3"/>
          <c:tx>
            <c:strRef>
              <c:f>'CANCUN DICIEMBRE '!$I$3</c:f>
              <c:strCache>
                <c:ptCount val="1"/>
                <c:pt idx="0">
                  <c:v>TR KABAH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'!$I$4:$I$34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A-492E-9783-905EEFBCA8D4}"/>
            </c:ext>
          </c:extLst>
        </c:ser>
        <c:ser>
          <c:idx val="9"/>
          <c:order val="4"/>
          <c:tx>
            <c:strRef>
              <c:f>'CANCUN DICIEMBRE '!$O$3</c:f>
              <c:strCache>
                <c:ptCount val="1"/>
                <c:pt idx="0">
                  <c:v>TR CANCUN TY 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'!$O$4:$O$34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0A-492E-9783-905EEFBCA8D4}"/>
            </c:ext>
          </c:extLst>
        </c:ser>
        <c:ser>
          <c:idx val="10"/>
          <c:order val="5"/>
          <c:tx>
            <c:strRef>
              <c:f>'CANCUN DICIEMBRE '!$P$3</c:f>
              <c:strCache>
                <c:ptCount val="1"/>
                <c:pt idx="0">
                  <c:v>TR CANCUN LY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'!$P$4:$P$34</c:f>
            </c:numRef>
          </c:val>
          <c:smooth val="0"/>
          <c:extLst>
            <c:ext xmlns:c16="http://schemas.microsoft.com/office/drawing/2014/chart" uri="{C3380CC4-5D6E-409C-BE32-E72D297353CC}">
              <c16:uniqueId val="{0000000A-1D0A-492E-9783-905EEFBCA8D4}"/>
            </c:ext>
          </c:extLst>
        </c:ser>
        <c:ser>
          <c:idx val="11"/>
          <c:order val="6"/>
          <c:tx>
            <c:strRef>
              <c:f>'CANCUN DICIEMBRE '!$Q$3</c:f>
              <c:strCache>
                <c:ptCount val="1"/>
                <c:pt idx="0">
                  <c:v>DIF TR LY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'!$Q$4:$Q$34</c:f>
              <c:numCache>
                <c:formatCode>General</c:formatCode>
                <c:ptCount val="31"/>
                <c:pt idx="0">
                  <c:v>-4167</c:v>
                </c:pt>
                <c:pt idx="1">
                  <c:v>-4241</c:v>
                </c:pt>
                <c:pt idx="2">
                  <c:v>-4007</c:v>
                </c:pt>
                <c:pt idx="3">
                  <c:v>-3965</c:v>
                </c:pt>
                <c:pt idx="4">
                  <c:v>-4095</c:v>
                </c:pt>
                <c:pt idx="5">
                  <c:v>-4317</c:v>
                </c:pt>
                <c:pt idx="6">
                  <c:v>-4097</c:v>
                </c:pt>
                <c:pt idx="7">
                  <c:v>-4157</c:v>
                </c:pt>
                <c:pt idx="8">
                  <c:v>-4121</c:v>
                </c:pt>
                <c:pt idx="9">
                  <c:v>-4344</c:v>
                </c:pt>
                <c:pt idx="10">
                  <c:v>-4562</c:v>
                </c:pt>
                <c:pt idx="11">
                  <c:v>-4948</c:v>
                </c:pt>
                <c:pt idx="12">
                  <c:v>-5535</c:v>
                </c:pt>
                <c:pt idx="13">
                  <c:v>-4672</c:v>
                </c:pt>
                <c:pt idx="14">
                  <c:v>-4157</c:v>
                </c:pt>
                <c:pt idx="15">
                  <c:v>-4058</c:v>
                </c:pt>
                <c:pt idx="16">
                  <c:v>-3535</c:v>
                </c:pt>
                <c:pt idx="17">
                  <c:v>-3931</c:v>
                </c:pt>
                <c:pt idx="18">
                  <c:v>-4040</c:v>
                </c:pt>
                <c:pt idx="19">
                  <c:v>-4272</c:v>
                </c:pt>
                <c:pt idx="20">
                  <c:v>-3775</c:v>
                </c:pt>
                <c:pt idx="21">
                  <c:v>-3570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0A-492E-9783-905EEFBCA8D4}"/>
            </c:ext>
          </c:extLst>
        </c:ser>
        <c:ser>
          <c:idx val="12"/>
          <c:order val="7"/>
          <c:tx>
            <c:strRef>
              <c:f>'CANCUN DICIEMBRE '!$R$3</c:f>
              <c:strCache>
                <c:ptCount val="1"/>
                <c:pt idx="0">
                  <c:v>DIF VS kABAH TR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'!$R$4:$R$34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0A-492E-9783-905EEFBCA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9778992"/>
        <c:axId val="1689781904"/>
      </c:lineChart>
      <c:catAx>
        <c:axId val="1689778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oct-24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689781904"/>
        <c:crosses val="autoZero"/>
        <c:auto val="1"/>
        <c:lblAlgn val="ctr"/>
        <c:lblOffset val="100"/>
        <c:noMultiLvlLbl val="0"/>
      </c:catAx>
      <c:valAx>
        <c:axId val="168978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7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%CR CANCUN CENTRO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9721055701370663"/>
          <c:w val="0.8762384076990376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'CANCUN DICIEMBRE '!$K$4:$K$34</c:f>
              <c:numCache>
                <c:formatCode>0.0</c:formatCode>
                <c:ptCount val="31"/>
                <c:pt idx="0">
                  <c:v>-7.5</c:v>
                </c:pt>
                <c:pt idx="1">
                  <c:v>-11.3</c:v>
                </c:pt>
                <c:pt idx="2">
                  <c:v>-6.3</c:v>
                </c:pt>
                <c:pt idx="3">
                  <c:v>-6</c:v>
                </c:pt>
                <c:pt idx="4">
                  <c:v>-21</c:v>
                </c:pt>
                <c:pt idx="5">
                  <c:v>2.1</c:v>
                </c:pt>
                <c:pt idx="6">
                  <c:v>-0.7</c:v>
                </c:pt>
                <c:pt idx="7">
                  <c:v>-3.6</c:v>
                </c:pt>
                <c:pt idx="8">
                  <c:v>-7.4</c:v>
                </c:pt>
                <c:pt idx="9">
                  <c:v>-7.8</c:v>
                </c:pt>
                <c:pt idx="10">
                  <c:v>-9.3000000000000007</c:v>
                </c:pt>
                <c:pt idx="11">
                  <c:v>-11.8</c:v>
                </c:pt>
                <c:pt idx="12">
                  <c:v>-3.6</c:v>
                </c:pt>
                <c:pt idx="13" formatCode="General">
                  <c:v>-1.3</c:v>
                </c:pt>
                <c:pt idx="14">
                  <c:v>3.1</c:v>
                </c:pt>
                <c:pt idx="15">
                  <c:v>-1.8</c:v>
                </c:pt>
                <c:pt idx="16">
                  <c:v>-2.7</c:v>
                </c:pt>
                <c:pt idx="17">
                  <c:v>-3.7</c:v>
                </c:pt>
                <c:pt idx="18">
                  <c:v>-48.4</c:v>
                </c:pt>
                <c:pt idx="19">
                  <c:v>-11.7</c:v>
                </c:pt>
                <c:pt idx="20">
                  <c:v>-0.5</c:v>
                </c:pt>
                <c:pt idx="21">
                  <c:v>-7.2</c:v>
                </c:pt>
                <c:pt idx="22">
                  <c:v>-13.4</c:v>
                </c:pt>
                <c:pt idx="23">
                  <c:v>0.4</c:v>
                </c:pt>
                <c:pt idx="24">
                  <c:v>-11.1</c:v>
                </c:pt>
                <c:pt idx="25">
                  <c:v>-17.899999999999999</c:v>
                </c:pt>
                <c:pt idx="26">
                  <c:v>-9.4</c:v>
                </c:pt>
                <c:pt idx="27">
                  <c:v>-21.6</c:v>
                </c:pt>
                <c:pt idx="28">
                  <c:v>-20.2</c:v>
                </c:pt>
                <c:pt idx="29">
                  <c:v>-19.399999999999999</c:v>
                </c:pt>
                <c:pt idx="30">
                  <c:v>-3.9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48FA-850F-DF769BF4DB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smooth val="0"/>
        <c:axId val="1528203327"/>
        <c:axId val="1528197503"/>
      </c:lineChart>
      <c:catAx>
        <c:axId val="152820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197503"/>
        <c:crosses val="autoZero"/>
        <c:auto val="1"/>
        <c:lblAlgn val="ctr"/>
        <c:lblOffset val="100"/>
        <c:noMultiLvlLbl val="0"/>
      </c:catAx>
      <c:valAx>
        <c:axId val="15281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2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'CANCUN DICIEMBRE '!$K$3</c:f>
              <c:strCache>
                <c:ptCount val="1"/>
                <c:pt idx="0">
                  <c:v>% Cr VS 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'CANCUN DICIEMBRE '!$A$4:$A$34</c:f>
              <c:strCache>
                <c:ptCount val="31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  <c:pt idx="7">
                  <c:v>DOMINGO</c:v>
                </c:pt>
                <c:pt idx="8">
                  <c:v>LUNES</c:v>
                </c:pt>
                <c:pt idx="9">
                  <c:v>MARTES</c:v>
                </c:pt>
                <c:pt idx="10">
                  <c:v>MIERCOLES</c:v>
                </c:pt>
                <c:pt idx="11">
                  <c:v>JUEVES</c:v>
                </c:pt>
                <c:pt idx="12">
                  <c:v>VIERNES</c:v>
                </c:pt>
                <c:pt idx="13">
                  <c:v>SABADO</c:v>
                </c:pt>
                <c:pt idx="14">
                  <c:v>DOMINGO</c:v>
                </c:pt>
                <c:pt idx="15">
                  <c:v>LUNES</c:v>
                </c:pt>
                <c:pt idx="16">
                  <c:v>MARTES</c:v>
                </c:pt>
                <c:pt idx="17">
                  <c:v>MIECOLES</c:v>
                </c:pt>
                <c:pt idx="18">
                  <c:v>JUEVES</c:v>
                </c:pt>
                <c:pt idx="19">
                  <c:v>VIERNES</c:v>
                </c:pt>
                <c:pt idx="20">
                  <c:v>SABADO</c:v>
                </c:pt>
                <c:pt idx="21">
                  <c:v>DOMINGO</c:v>
                </c:pt>
                <c:pt idx="22">
                  <c:v>LUNES</c:v>
                </c:pt>
                <c:pt idx="23">
                  <c:v>MARTES</c:v>
                </c:pt>
                <c:pt idx="24">
                  <c:v>MIERCOLES</c:v>
                </c:pt>
                <c:pt idx="25">
                  <c:v>JUEVES</c:v>
                </c:pt>
                <c:pt idx="26">
                  <c:v>VIERNES</c:v>
                </c:pt>
                <c:pt idx="27">
                  <c:v>SABADO</c:v>
                </c:pt>
                <c:pt idx="28">
                  <c:v>DOMINGO</c:v>
                </c:pt>
                <c:pt idx="29">
                  <c:v>LUNES</c:v>
                </c:pt>
                <c:pt idx="30">
                  <c:v>MARTES</c:v>
                </c:pt>
              </c:strCache>
            </c:strRef>
          </c:cat>
          <c:val>
            <c:numRef>
              <c:f>'CANCUN DICIEMBRE '!$K$4:$K$34</c:f>
              <c:numCache>
                <c:formatCode>0.0</c:formatCode>
                <c:ptCount val="31"/>
                <c:pt idx="0">
                  <c:v>-7.5</c:v>
                </c:pt>
                <c:pt idx="1">
                  <c:v>-11.3</c:v>
                </c:pt>
                <c:pt idx="2">
                  <c:v>-6.3</c:v>
                </c:pt>
                <c:pt idx="3">
                  <c:v>-6</c:v>
                </c:pt>
                <c:pt idx="4">
                  <c:v>-21</c:v>
                </c:pt>
                <c:pt idx="5">
                  <c:v>2.1</c:v>
                </c:pt>
                <c:pt idx="6">
                  <c:v>-0.7</c:v>
                </c:pt>
                <c:pt idx="7">
                  <c:v>-3.6</c:v>
                </c:pt>
                <c:pt idx="8">
                  <c:v>-7.4</c:v>
                </c:pt>
                <c:pt idx="9">
                  <c:v>-7.8</c:v>
                </c:pt>
                <c:pt idx="10">
                  <c:v>-9.3000000000000007</c:v>
                </c:pt>
                <c:pt idx="11">
                  <c:v>-11.8</c:v>
                </c:pt>
                <c:pt idx="12">
                  <c:v>-3.6</c:v>
                </c:pt>
                <c:pt idx="13" formatCode="General">
                  <c:v>-1.3</c:v>
                </c:pt>
                <c:pt idx="14">
                  <c:v>3.1</c:v>
                </c:pt>
                <c:pt idx="15">
                  <c:v>-1.8</c:v>
                </c:pt>
                <c:pt idx="16">
                  <c:v>-2.7</c:v>
                </c:pt>
                <c:pt idx="17">
                  <c:v>-3.7</c:v>
                </c:pt>
                <c:pt idx="18">
                  <c:v>-48.4</c:v>
                </c:pt>
                <c:pt idx="19">
                  <c:v>-11.7</c:v>
                </c:pt>
                <c:pt idx="20">
                  <c:v>-0.5</c:v>
                </c:pt>
                <c:pt idx="21">
                  <c:v>-7.2</c:v>
                </c:pt>
                <c:pt idx="22">
                  <c:v>-13.4</c:v>
                </c:pt>
                <c:pt idx="23">
                  <c:v>0.4</c:v>
                </c:pt>
                <c:pt idx="24">
                  <c:v>-11.1</c:v>
                </c:pt>
                <c:pt idx="25">
                  <c:v>-17.899999999999999</c:v>
                </c:pt>
                <c:pt idx="26">
                  <c:v>-9.4</c:v>
                </c:pt>
                <c:pt idx="27">
                  <c:v>-21.6</c:v>
                </c:pt>
                <c:pt idx="28">
                  <c:v>-20.2</c:v>
                </c:pt>
                <c:pt idx="29">
                  <c:v>-19.399999999999999</c:v>
                </c:pt>
                <c:pt idx="30">
                  <c:v>-3.9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4F4F-B353-122AA39B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044815"/>
        <c:axId val="1578037743"/>
      </c:lineChart>
      <c:catAx>
        <c:axId val="15780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8037743"/>
        <c:crosses val="autoZero"/>
        <c:auto val="1"/>
        <c:lblAlgn val="ctr"/>
        <c:lblOffset val="100"/>
        <c:noMultiLvlLbl val="0"/>
      </c:catAx>
      <c:valAx>
        <c:axId val="15780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80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11900</xdr:colOff>
      <xdr:row>1</xdr:row>
      <xdr:rowOff>185737</xdr:rowOff>
    </xdr:from>
    <xdr:to>
      <xdr:col>26</xdr:col>
      <xdr:colOff>602451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7142</xdr:colOff>
      <xdr:row>21</xdr:row>
      <xdr:rowOff>171450</xdr:rowOff>
    </xdr:from>
    <xdr:to>
      <xdr:col>26</xdr:col>
      <xdr:colOff>597693</xdr:colOff>
      <xdr:row>40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41</xdr:row>
      <xdr:rowOff>69055</xdr:rowOff>
    </xdr:from>
    <xdr:to>
      <xdr:col>26</xdr:col>
      <xdr:colOff>583406</xdr:colOff>
      <xdr:row>62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17875</xdr:colOff>
      <xdr:row>42</xdr:row>
      <xdr:rowOff>27355</xdr:rowOff>
    </xdr:from>
    <xdr:to>
      <xdr:col>16</xdr:col>
      <xdr:colOff>23813</xdr:colOff>
      <xdr:row>59</xdr:row>
      <xdr:rowOff>154781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20D5C2-38AA-4F8E-AFD4-33061306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685799</xdr:colOff>
      <xdr:row>61</xdr:row>
      <xdr:rowOff>23811</xdr:rowOff>
    </xdr:from>
    <xdr:to>
      <xdr:col>16</xdr:col>
      <xdr:colOff>542924</xdr:colOff>
      <xdr:row>78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FB69DA-30B6-4B92-948C-F5B90A70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43"/>
  <sheetViews>
    <sheetView topLeftCell="A19" zoomScale="99" zoomScaleNormal="99" workbookViewId="0">
      <selection activeCell="L4" sqref="L4:L34"/>
    </sheetView>
  </sheetViews>
  <sheetFormatPr baseColWidth="10" defaultColWidth="11.44140625" defaultRowHeight="14.4" x14ac:dyDescent="0.3"/>
  <cols>
    <col min="1" max="1" width="11" customWidth="1"/>
    <col min="2" max="2" width="7.109375" style="1" bestFit="1" customWidth="1"/>
    <col min="3" max="3" width="20.44140625" style="1" customWidth="1"/>
    <col min="4" max="5" width="14.109375" style="1" hidden="1" customWidth="1"/>
    <col min="6" max="6" width="16.109375" style="1" customWidth="1"/>
    <col min="7" max="7" width="18.44140625" style="1" customWidth="1"/>
    <col min="8" max="8" width="11.5546875" style="1" customWidth="1"/>
    <col min="9" max="9" width="8.5546875" style="1" customWidth="1"/>
    <col min="10" max="10" width="18.5546875" style="1" bestFit="1" customWidth="1"/>
    <col min="11" max="11" width="10.6640625" style="1" customWidth="1"/>
    <col min="12" max="12" width="17.6640625" style="1" customWidth="1"/>
    <col min="13" max="13" width="17.5546875" style="1" customWidth="1"/>
    <col min="14" max="14" width="13.109375" style="1" customWidth="1"/>
    <col min="15" max="15" width="11.33203125" style="1" customWidth="1"/>
    <col min="16" max="16" width="15" style="1" hidden="1" customWidth="1"/>
    <col min="17" max="17" width="15.109375" style="1" customWidth="1"/>
    <col min="18" max="18" width="16.6640625" style="1" bestFit="1" customWidth="1"/>
    <col min="19" max="19" width="15" hidden="1" customWidth="1"/>
    <col min="20" max="20" width="17.88671875" bestFit="1" customWidth="1"/>
    <col min="21" max="21" width="22.44140625" bestFit="1" customWidth="1"/>
    <col min="22" max="22" width="15.44140625" bestFit="1" customWidth="1"/>
    <col min="23" max="23" width="6.88671875" bestFit="1" customWidth="1"/>
    <col min="24" max="24" width="15.44140625" bestFit="1" customWidth="1"/>
    <col min="25" max="25" width="12.5546875" bestFit="1" customWidth="1"/>
    <col min="26" max="26" width="14" bestFit="1" customWidth="1"/>
    <col min="27" max="28" width="12.5546875" bestFit="1" customWidth="1"/>
    <col min="29" max="29" width="15.44140625" bestFit="1" customWidth="1"/>
    <col min="30" max="30" width="6.88671875" bestFit="1" customWidth="1"/>
    <col min="31" max="31" width="15.44140625" bestFit="1" customWidth="1"/>
    <col min="32" max="32" width="20" bestFit="1" customWidth="1"/>
    <col min="33" max="33" width="21.6640625" bestFit="1" customWidth="1"/>
    <col min="34" max="35" width="9.88671875" bestFit="1" customWidth="1"/>
    <col min="36" max="37" width="15.44140625" bestFit="1" customWidth="1"/>
    <col min="38" max="38" width="6.88671875" bestFit="1" customWidth="1"/>
    <col min="39" max="39" width="15.44140625" bestFit="1" customWidth="1"/>
    <col min="40" max="40" width="20" bestFit="1" customWidth="1"/>
    <col min="41" max="41" width="19.5546875" bestFit="1" customWidth="1"/>
    <col min="42" max="43" width="9.88671875" bestFit="1" customWidth="1"/>
    <col min="44" max="45" width="15.88671875" bestFit="1" customWidth="1"/>
    <col min="46" max="46" width="13.33203125" bestFit="1" customWidth="1"/>
    <col min="47" max="47" width="15.88671875" bestFit="1" customWidth="1"/>
    <col min="48" max="48" width="20" bestFit="1" customWidth="1"/>
    <col min="49" max="50" width="15.88671875" bestFit="1" customWidth="1"/>
    <col min="51" max="51" width="13.33203125" bestFit="1" customWidth="1"/>
    <col min="52" max="52" width="15.88671875" bestFit="1" customWidth="1"/>
    <col min="53" max="53" width="20" bestFit="1" customWidth="1"/>
    <col min="54" max="55" width="15.88671875" bestFit="1" customWidth="1"/>
    <col min="56" max="56" width="13.33203125" bestFit="1" customWidth="1"/>
    <col min="57" max="57" width="15.88671875" bestFit="1" customWidth="1"/>
    <col min="58" max="58" width="20" bestFit="1" customWidth="1"/>
    <col min="59" max="60" width="15.88671875" bestFit="1" customWidth="1"/>
    <col min="61" max="61" width="13.33203125" bestFit="1" customWidth="1"/>
    <col min="62" max="62" width="15.88671875" bestFit="1" customWidth="1"/>
    <col min="63" max="63" width="20" bestFit="1" customWidth="1"/>
    <col min="64" max="65" width="15.88671875" bestFit="1" customWidth="1"/>
    <col min="66" max="66" width="13.33203125" bestFit="1" customWidth="1"/>
    <col min="67" max="67" width="15.88671875" bestFit="1" customWidth="1"/>
    <col min="68" max="68" width="20" bestFit="1" customWidth="1"/>
    <col min="69" max="70" width="15.88671875" bestFit="1" customWidth="1"/>
    <col min="71" max="71" width="13.33203125" bestFit="1" customWidth="1"/>
    <col min="72" max="72" width="15.88671875" bestFit="1" customWidth="1"/>
    <col min="73" max="73" width="20" bestFit="1" customWidth="1"/>
    <col min="74" max="75" width="15.88671875" bestFit="1" customWidth="1"/>
    <col min="76" max="76" width="13.33203125" bestFit="1" customWidth="1"/>
    <col min="77" max="77" width="15.88671875" bestFit="1" customWidth="1"/>
    <col min="78" max="78" width="20" bestFit="1" customWidth="1"/>
    <col min="79" max="80" width="15.88671875" bestFit="1" customWidth="1"/>
    <col min="81" max="81" width="13.33203125" bestFit="1" customWidth="1"/>
    <col min="82" max="82" width="15.88671875" bestFit="1" customWidth="1"/>
    <col min="83" max="83" width="20" bestFit="1" customWidth="1"/>
    <col min="84" max="85" width="15.88671875" bestFit="1" customWidth="1"/>
    <col min="86" max="86" width="13.33203125" bestFit="1" customWidth="1"/>
    <col min="87" max="87" width="15.88671875" bestFit="1" customWidth="1"/>
    <col min="88" max="88" width="20" bestFit="1" customWidth="1"/>
    <col min="89" max="90" width="15.88671875" bestFit="1" customWidth="1"/>
    <col min="91" max="91" width="13.33203125" bestFit="1" customWidth="1"/>
    <col min="92" max="92" width="15.88671875" bestFit="1" customWidth="1"/>
    <col min="93" max="93" width="20" bestFit="1" customWidth="1"/>
    <col min="94" max="95" width="15.88671875" bestFit="1" customWidth="1"/>
    <col min="96" max="96" width="13.33203125" bestFit="1" customWidth="1"/>
    <col min="97" max="97" width="15.88671875" bestFit="1" customWidth="1"/>
    <col min="98" max="98" width="20" bestFit="1" customWidth="1"/>
    <col min="99" max="100" width="15.88671875" bestFit="1" customWidth="1"/>
    <col min="101" max="101" width="13.33203125" bestFit="1" customWidth="1"/>
    <col min="102" max="102" width="15.88671875" bestFit="1" customWidth="1"/>
    <col min="103" max="103" width="20" bestFit="1" customWidth="1"/>
    <col min="104" max="105" width="15.88671875" bestFit="1" customWidth="1"/>
    <col min="106" max="106" width="13.33203125" bestFit="1" customWidth="1"/>
    <col min="107" max="107" width="15.88671875" bestFit="1" customWidth="1"/>
    <col min="108" max="108" width="20" bestFit="1" customWidth="1"/>
    <col min="109" max="110" width="15.88671875" bestFit="1" customWidth="1"/>
    <col min="111" max="111" width="13.33203125" bestFit="1" customWidth="1"/>
    <col min="112" max="112" width="15.88671875" bestFit="1" customWidth="1"/>
    <col min="113" max="113" width="20" bestFit="1" customWidth="1"/>
    <col min="114" max="115" width="15.88671875" bestFit="1" customWidth="1"/>
    <col min="116" max="116" width="13.33203125" bestFit="1" customWidth="1"/>
    <col min="117" max="117" width="15.88671875" bestFit="1" customWidth="1"/>
    <col min="118" max="118" width="20" bestFit="1" customWidth="1"/>
    <col min="119" max="120" width="15.88671875" bestFit="1" customWidth="1"/>
    <col min="121" max="121" width="13.33203125" bestFit="1" customWidth="1"/>
    <col min="122" max="122" width="15.88671875" bestFit="1" customWidth="1"/>
    <col min="123" max="123" width="20" bestFit="1" customWidth="1"/>
    <col min="124" max="125" width="15.88671875" bestFit="1" customWidth="1"/>
    <col min="126" max="126" width="13.33203125" bestFit="1" customWidth="1"/>
    <col min="127" max="127" width="15.88671875" bestFit="1" customWidth="1"/>
    <col min="128" max="128" width="20" bestFit="1" customWidth="1"/>
    <col min="129" max="130" width="15.88671875" bestFit="1" customWidth="1"/>
    <col min="131" max="131" width="13.33203125" bestFit="1" customWidth="1"/>
    <col min="132" max="132" width="15.88671875" bestFit="1" customWidth="1"/>
    <col min="133" max="133" width="20" bestFit="1" customWidth="1"/>
    <col min="134" max="135" width="15.88671875" bestFit="1" customWidth="1"/>
    <col min="136" max="136" width="13.33203125" bestFit="1" customWidth="1"/>
    <col min="137" max="137" width="15.88671875" bestFit="1" customWidth="1"/>
    <col min="138" max="138" width="20" bestFit="1" customWidth="1"/>
    <col min="139" max="140" width="15.88671875" bestFit="1" customWidth="1"/>
    <col min="141" max="141" width="13.33203125" bestFit="1" customWidth="1"/>
    <col min="142" max="142" width="15.88671875" bestFit="1" customWidth="1"/>
    <col min="143" max="143" width="20" bestFit="1" customWidth="1"/>
    <col min="144" max="145" width="15.88671875" bestFit="1" customWidth="1"/>
    <col min="146" max="146" width="13.33203125" bestFit="1" customWidth="1"/>
    <col min="147" max="147" width="15.88671875" bestFit="1" customWidth="1"/>
    <col min="148" max="148" width="20" bestFit="1" customWidth="1"/>
    <col min="149" max="150" width="15.88671875" bestFit="1" customWidth="1"/>
    <col min="151" max="151" width="13.33203125" bestFit="1" customWidth="1"/>
    <col min="152" max="152" width="15.88671875" bestFit="1" customWidth="1"/>
    <col min="153" max="153" width="20" bestFit="1" customWidth="1"/>
    <col min="154" max="155" width="15.88671875" bestFit="1" customWidth="1"/>
    <col min="156" max="156" width="13.33203125" bestFit="1" customWidth="1"/>
    <col min="157" max="157" width="15.88671875" bestFit="1" customWidth="1"/>
    <col min="158" max="158" width="20" bestFit="1" customWidth="1"/>
    <col min="159" max="160" width="15.88671875" bestFit="1" customWidth="1"/>
    <col min="161" max="161" width="13.33203125" bestFit="1" customWidth="1"/>
    <col min="162" max="162" width="15.88671875" bestFit="1" customWidth="1"/>
    <col min="163" max="163" width="20" bestFit="1" customWidth="1"/>
    <col min="164" max="165" width="15.88671875" bestFit="1" customWidth="1"/>
    <col min="166" max="166" width="13.33203125" bestFit="1" customWidth="1"/>
    <col min="167" max="167" width="15.88671875" bestFit="1" customWidth="1"/>
    <col min="168" max="168" width="20" bestFit="1" customWidth="1"/>
    <col min="169" max="170" width="15.88671875" bestFit="1" customWidth="1"/>
    <col min="171" max="171" width="13.33203125" bestFit="1" customWidth="1"/>
    <col min="172" max="172" width="15.88671875" bestFit="1" customWidth="1"/>
    <col min="173" max="173" width="20" bestFit="1" customWidth="1"/>
    <col min="174" max="174" width="13.33203125" bestFit="1" customWidth="1"/>
    <col min="175" max="176" width="15.88671875" bestFit="1" customWidth="1"/>
    <col min="177" max="177" width="12.5546875" bestFit="1" customWidth="1"/>
  </cols>
  <sheetData>
    <row r="1" spans="1:177" x14ac:dyDescent="0.3">
      <c r="C1" s="19" t="s">
        <v>9</v>
      </c>
      <c r="J1" s="19" t="s">
        <v>9</v>
      </c>
      <c r="K1" s="19"/>
      <c r="L1" s="32"/>
      <c r="N1" s="83"/>
      <c r="U1" s="6"/>
    </row>
    <row r="2" spans="1:177" x14ac:dyDescent="0.3">
      <c r="C2" s="1">
        <v>6425</v>
      </c>
      <c r="G2" s="85"/>
      <c r="H2" s="84"/>
      <c r="J2" s="1">
        <v>6578</v>
      </c>
      <c r="L2" s="31"/>
      <c r="M2" s="85"/>
    </row>
    <row r="3" spans="1:177" s="1" customFormat="1" x14ac:dyDescent="0.3">
      <c r="A3" s="12" t="s">
        <v>0</v>
      </c>
      <c r="B3" s="12" t="s">
        <v>20</v>
      </c>
      <c r="C3" s="13" t="s">
        <v>1</v>
      </c>
      <c r="D3" s="14" t="s">
        <v>4</v>
      </c>
      <c r="E3" s="13" t="s">
        <v>6</v>
      </c>
      <c r="F3" s="13" t="s">
        <v>4</v>
      </c>
      <c r="G3" s="16" t="s">
        <v>118</v>
      </c>
      <c r="H3" s="13" t="s">
        <v>126</v>
      </c>
      <c r="I3" s="13" t="s">
        <v>3</v>
      </c>
      <c r="J3" s="15" t="s">
        <v>2</v>
      </c>
      <c r="K3" s="15" t="s">
        <v>31</v>
      </c>
      <c r="L3" s="16" t="s">
        <v>5</v>
      </c>
      <c r="M3" s="16" t="s">
        <v>8</v>
      </c>
      <c r="N3" s="15" t="s">
        <v>6</v>
      </c>
      <c r="O3" s="15" t="s">
        <v>10</v>
      </c>
      <c r="P3" s="15" t="s">
        <v>11</v>
      </c>
      <c r="Q3" s="15" t="s">
        <v>13</v>
      </c>
      <c r="R3" s="15" t="s">
        <v>12</v>
      </c>
      <c r="S3" s="15" t="s">
        <v>7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</row>
    <row r="4" spans="1:177" x14ac:dyDescent="0.3">
      <c r="A4" s="2" t="s">
        <v>17</v>
      </c>
      <c r="B4" s="2">
        <v>1</v>
      </c>
      <c r="C4" s="79">
        <v>955991</v>
      </c>
      <c r="D4" s="4"/>
      <c r="E4" s="4">
        <f>D4/C4</f>
        <v>0</v>
      </c>
      <c r="F4" s="93">
        <v>564924.84503709397</v>
      </c>
      <c r="G4" s="93">
        <f>C4-F4</f>
        <v>391066.15496290603</v>
      </c>
      <c r="H4" s="82">
        <f>C4/F4</f>
        <v>1.6922445673941424</v>
      </c>
      <c r="I4" s="78"/>
      <c r="J4" s="17">
        <v>1487218</v>
      </c>
      <c r="K4" s="44">
        <v>-7.5</v>
      </c>
      <c r="L4" s="80">
        <v>1694969.44069849</v>
      </c>
      <c r="M4" s="47">
        <f t="shared" ref="M4:M35" si="0">J4-L4</f>
        <v>-207751.44069849001</v>
      </c>
      <c r="N4" s="46">
        <f t="shared" ref="N4:N34" si="1">J4/L4</f>
        <v>0.87743056853409906</v>
      </c>
      <c r="O4" s="78"/>
      <c r="P4" s="29">
        <v>4167</v>
      </c>
      <c r="Q4" s="32">
        <f t="shared" ref="Q4:Q11" si="2">O4-P4</f>
        <v>-4167</v>
      </c>
      <c r="R4" s="30"/>
      <c r="S4" s="4">
        <f>C4-J4</f>
        <v>-531227</v>
      </c>
    </row>
    <row r="5" spans="1:177" x14ac:dyDescent="0.3">
      <c r="A5" s="2" t="s">
        <v>18</v>
      </c>
      <c r="B5" s="2">
        <v>2</v>
      </c>
      <c r="C5" s="79">
        <v>1821869</v>
      </c>
      <c r="D5" s="4"/>
      <c r="E5" s="4">
        <f t="shared" ref="E5:E34" si="3">D5/C5</f>
        <v>0</v>
      </c>
      <c r="F5" s="93">
        <v>2119708.8442593301</v>
      </c>
      <c r="G5" s="93">
        <f t="shared" ref="G5:G35" si="4">C5-F5</f>
        <v>-297839.84425933007</v>
      </c>
      <c r="H5" s="82">
        <f t="shared" ref="H5:H34" si="5">C5/F5</f>
        <v>0.85949021014562899</v>
      </c>
      <c r="I5" s="78"/>
      <c r="J5" s="17">
        <v>4517547</v>
      </c>
      <c r="K5" s="44">
        <v>-11.3</v>
      </c>
      <c r="L5" s="80">
        <v>6422704.4656175803</v>
      </c>
      <c r="M5" s="47">
        <f t="shared" si="0"/>
        <v>-1905157.4656175803</v>
      </c>
      <c r="N5" s="5">
        <f t="shared" si="1"/>
        <v>0.70337145733290585</v>
      </c>
      <c r="O5" s="78"/>
      <c r="P5" s="29">
        <v>4241</v>
      </c>
      <c r="Q5" s="32">
        <f t="shared" si="2"/>
        <v>-4241</v>
      </c>
      <c r="R5" s="25"/>
      <c r="S5" s="4">
        <f t="shared" ref="S5:S34" si="6">C5-J5</f>
        <v>-2695678</v>
      </c>
    </row>
    <row r="6" spans="1:177" x14ac:dyDescent="0.3">
      <c r="A6" s="2" t="s">
        <v>19</v>
      </c>
      <c r="B6" s="2">
        <v>3</v>
      </c>
      <c r="C6" s="79">
        <v>1952753</v>
      </c>
      <c r="D6" s="4"/>
      <c r="E6" s="4">
        <f t="shared" si="3"/>
        <v>0</v>
      </c>
      <c r="F6" s="93">
        <v>2444984.6237197001</v>
      </c>
      <c r="G6" s="93">
        <f t="shared" si="4"/>
        <v>-492231.62371970015</v>
      </c>
      <c r="H6" s="82">
        <f t="shared" si="5"/>
        <v>0.79867700641370942</v>
      </c>
      <c r="I6" s="78"/>
      <c r="J6" s="17">
        <v>5271341</v>
      </c>
      <c r="K6" s="44">
        <v>-6.3</v>
      </c>
      <c r="L6" s="80">
        <v>7418088.86177551</v>
      </c>
      <c r="M6" s="47">
        <f t="shared" si="0"/>
        <v>-2146747.86177551</v>
      </c>
      <c r="N6" s="5">
        <f t="shared" si="1"/>
        <v>0.71060634325406435</v>
      </c>
      <c r="O6" s="78"/>
      <c r="P6" s="29">
        <v>4007</v>
      </c>
      <c r="Q6" s="32">
        <f t="shared" si="2"/>
        <v>-4007</v>
      </c>
      <c r="R6" s="25"/>
      <c r="S6" s="4">
        <f t="shared" si="6"/>
        <v>-3318588</v>
      </c>
    </row>
    <row r="7" spans="1:177" x14ac:dyDescent="0.3">
      <c r="A7" s="2" t="s">
        <v>14</v>
      </c>
      <c r="B7" s="2">
        <v>4</v>
      </c>
      <c r="C7" s="79">
        <v>2341947</v>
      </c>
      <c r="D7" s="4"/>
      <c r="E7" s="4">
        <f t="shared" si="3"/>
        <v>0</v>
      </c>
      <c r="F7" s="93">
        <v>1842486.1292103699</v>
      </c>
      <c r="G7" s="93">
        <f t="shared" si="4"/>
        <v>499460.87078963011</v>
      </c>
      <c r="H7" s="82">
        <f t="shared" si="5"/>
        <v>1.2710798539382671</v>
      </c>
      <c r="I7" s="78"/>
      <c r="J7" s="17">
        <v>5847363</v>
      </c>
      <c r="K7" s="44">
        <v>-6</v>
      </c>
      <c r="L7" s="80">
        <v>5568927.3603249099</v>
      </c>
      <c r="M7" s="47">
        <f t="shared" si="0"/>
        <v>278435.63967509009</v>
      </c>
      <c r="N7" s="5">
        <f t="shared" si="1"/>
        <v>1.0499980735354475</v>
      </c>
      <c r="O7" s="78"/>
      <c r="P7" s="29">
        <v>3965</v>
      </c>
      <c r="Q7" s="32">
        <f t="shared" si="2"/>
        <v>-3965</v>
      </c>
      <c r="R7" s="25"/>
      <c r="S7" s="4">
        <f t="shared" si="6"/>
        <v>-3505416</v>
      </c>
    </row>
    <row r="8" spans="1:177" x14ac:dyDescent="0.3">
      <c r="A8" s="24" t="s">
        <v>15</v>
      </c>
      <c r="B8" s="2">
        <v>5</v>
      </c>
      <c r="C8" s="79">
        <v>3400111</v>
      </c>
      <c r="D8" s="4"/>
      <c r="E8" s="4">
        <f t="shared" si="3"/>
        <v>0</v>
      </c>
      <c r="F8" s="93">
        <v>1712878.90399156</v>
      </c>
      <c r="G8" s="93">
        <f t="shared" si="4"/>
        <v>1687232.09600844</v>
      </c>
      <c r="H8" s="82">
        <f t="shared" si="5"/>
        <v>1.9850270746382861</v>
      </c>
      <c r="I8" s="78"/>
      <c r="J8" s="17">
        <v>5681443</v>
      </c>
      <c r="K8" s="44">
        <v>-21</v>
      </c>
      <c r="L8" s="80">
        <v>5149950.7198550999</v>
      </c>
      <c r="M8" s="47">
        <f t="shared" si="0"/>
        <v>531492.28014490008</v>
      </c>
      <c r="N8" s="5">
        <f t="shared" si="1"/>
        <v>1.1032033720431123</v>
      </c>
      <c r="O8" s="78"/>
      <c r="P8" s="29">
        <v>4095</v>
      </c>
      <c r="Q8" s="32">
        <f t="shared" si="2"/>
        <v>-4095</v>
      </c>
      <c r="R8" s="25"/>
      <c r="S8" s="4">
        <f t="shared" si="6"/>
        <v>-2281332</v>
      </c>
    </row>
    <row r="9" spans="1:177" x14ac:dyDescent="0.3">
      <c r="A9" s="24" t="s">
        <v>16</v>
      </c>
      <c r="B9" s="2">
        <v>6</v>
      </c>
      <c r="C9" s="79">
        <v>2006916</v>
      </c>
      <c r="D9" s="4"/>
      <c r="E9" s="4">
        <f t="shared" si="3"/>
        <v>0</v>
      </c>
      <c r="F9" s="93">
        <v>1877007.8534580499</v>
      </c>
      <c r="G9" s="93">
        <f t="shared" si="4"/>
        <v>129908.14654195006</v>
      </c>
      <c r="H9" s="82">
        <f t="shared" si="5"/>
        <v>1.0692102306884959</v>
      </c>
      <c r="I9" s="78"/>
      <c r="J9" s="17">
        <v>5461373</v>
      </c>
      <c r="K9" s="44">
        <v>2.1</v>
      </c>
      <c r="L9" s="80">
        <v>5673268.9344390295</v>
      </c>
      <c r="M9" s="47">
        <f t="shared" si="0"/>
        <v>-211895.93443902954</v>
      </c>
      <c r="N9" s="5">
        <f t="shared" si="1"/>
        <v>0.96265011638127429</v>
      </c>
      <c r="O9" s="78"/>
      <c r="P9" s="29">
        <v>4317</v>
      </c>
      <c r="Q9" s="32">
        <f t="shared" si="2"/>
        <v>-4317</v>
      </c>
      <c r="R9" s="25"/>
      <c r="S9" s="4">
        <f t="shared" si="6"/>
        <v>-3454457</v>
      </c>
    </row>
    <row r="10" spans="1:177" x14ac:dyDescent="0.3">
      <c r="A10" s="2" t="s">
        <v>116</v>
      </c>
      <c r="B10" s="2">
        <v>7</v>
      </c>
      <c r="C10" s="79">
        <v>1931332</v>
      </c>
      <c r="D10" s="4"/>
      <c r="E10" s="4">
        <f t="shared" si="3"/>
        <v>0</v>
      </c>
      <c r="F10" s="93">
        <v>1717390.8244893099</v>
      </c>
      <c r="G10" s="93">
        <f t="shared" si="4"/>
        <v>213941.17551069008</v>
      </c>
      <c r="H10" s="82">
        <f t="shared" si="5"/>
        <v>1.1245733775096349</v>
      </c>
      <c r="I10" s="78"/>
      <c r="J10" s="17">
        <v>4639629</v>
      </c>
      <c r="K10" s="44">
        <v>-0.7</v>
      </c>
      <c r="L10" s="80">
        <v>5198695.7863361398</v>
      </c>
      <c r="M10" s="47">
        <f t="shared" si="0"/>
        <v>-559066.78633613978</v>
      </c>
      <c r="N10" s="5">
        <f t="shared" si="1"/>
        <v>0.89246018437825336</v>
      </c>
      <c r="O10" s="78"/>
      <c r="P10" s="29">
        <v>4097</v>
      </c>
      <c r="Q10" s="32">
        <f t="shared" si="2"/>
        <v>-4097</v>
      </c>
      <c r="R10" s="25"/>
      <c r="S10" s="4">
        <f t="shared" si="6"/>
        <v>-2708297</v>
      </c>
    </row>
    <row r="11" spans="1:177" x14ac:dyDescent="0.3">
      <c r="A11" s="2" t="s">
        <v>17</v>
      </c>
      <c r="B11" s="2">
        <v>8</v>
      </c>
      <c r="C11" s="79">
        <v>1838532</v>
      </c>
      <c r="D11" s="4"/>
      <c r="E11" s="4">
        <f t="shared" si="3"/>
        <v>0</v>
      </c>
      <c r="F11" s="93">
        <v>1692810.79304366</v>
      </c>
      <c r="G11" s="93">
        <f t="shared" si="4"/>
        <v>145721.20695634</v>
      </c>
      <c r="H11" s="82">
        <f t="shared" si="5"/>
        <v>1.086082394769196</v>
      </c>
      <c r="I11" s="78"/>
      <c r="J11" s="17">
        <v>4547918</v>
      </c>
      <c r="K11" s="44">
        <v>-3.6</v>
      </c>
      <c r="L11" s="80">
        <v>5137700.9672603803</v>
      </c>
      <c r="M11" s="47">
        <f t="shared" si="0"/>
        <v>-589782.96726038028</v>
      </c>
      <c r="N11" s="5">
        <f t="shared" si="1"/>
        <v>0.88520488618961501</v>
      </c>
      <c r="O11" s="78"/>
      <c r="P11" s="29">
        <v>4157</v>
      </c>
      <c r="Q11" s="32">
        <f t="shared" si="2"/>
        <v>-4157</v>
      </c>
      <c r="R11" s="25"/>
      <c r="S11" s="4">
        <f t="shared" si="6"/>
        <v>-2709386</v>
      </c>
    </row>
    <row r="12" spans="1:177" x14ac:dyDescent="0.3">
      <c r="A12" s="2" t="s">
        <v>18</v>
      </c>
      <c r="B12" s="2">
        <v>9</v>
      </c>
      <c r="C12" s="79">
        <v>1493355</v>
      </c>
      <c r="D12" s="4"/>
      <c r="E12" s="4">
        <f t="shared" si="3"/>
        <v>0</v>
      </c>
      <c r="F12" s="93">
        <v>1562465.7849091601</v>
      </c>
      <c r="G12" s="93">
        <f t="shared" si="4"/>
        <v>-69110.784909160109</v>
      </c>
      <c r="H12" s="82">
        <f t="shared" si="5"/>
        <v>0.95576812908374942</v>
      </c>
      <c r="I12" s="78"/>
      <c r="J12" s="17">
        <v>4000151</v>
      </c>
      <c r="K12" s="44">
        <v>-7.4</v>
      </c>
      <c r="L12" s="80">
        <v>4728375.2685003905</v>
      </c>
      <c r="M12" s="47">
        <f t="shared" si="0"/>
        <v>-728224.26850039046</v>
      </c>
      <c r="N12" s="5">
        <f t="shared" si="1"/>
        <v>0.84598847867433591</v>
      </c>
      <c r="O12" s="78"/>
      <c r="P12" s="29">
        <v>4121</v>
      </c>
      <c r="Q12" s="32">
        <f t="shared" ref="Q12:Q34" si="7">O12-P12</f>
        <v>-4121</v>
      </c>
      <c r="R12" s="25"/>
      <c r="S12" s="4">
        <f t="shared" si="6"/>
        <v>-2506796</v>
      </c>
    </row>
    <row r="13" spans="1:177" x14ac:dyDescent="0.3">
      <c r="A13" s="2" t="s">
        <v>19</v>
      </c>
      <c r="B13" s="2">
        <v>10</v>
      </c>
      <c r="C13" s="79">
        <v>1744107</v>
      </c>
      <c r="D13" s="4"/>
      <c r="E13" s="4">
        <f t="shared" si="3"/>
        <v>0</v>
      </c>
      <c r="F13" s="93">
        <v>1663129.9956622601</v>
      </c>
      <c r="G13" s="93">
        <f t="shared" si="4"/>
        <v>80977.004337739898</v>
      </c>
      <c r="H13" s="82">
        <f t="shared" si="5"/>
        <v>1.0486895218948262</v>
      </c>
      <c r="I13" s="78"/>
      <c r="J13" s="17">
        <v>4271516</v>
      </c>
      <c r="K13" s="44">
        <v>-7.8</v>
      </c>
      <c r="L13" s="80">
        <v>5039129.3077793699</v>
      </c>
      <c r="M13" s="47">
        <f t="shared" si="0"/>
        <v>-767613.30777936988</v>
      </c>
      <c r="N13" s="5">
        <f t="shared" si="1"/>
        <v>0.84766945619070855</v>
      </c>
      <c r="O13" s="78"/>
      <c r="P13" s="29">
        <v>4344</v>
      </c>
      <c r="Q13" s="32">
        <f t="shared" si="7"/>
        <v>-4344</v>
      </c>
      <c r="R13" s="25"/>
      <c r="S13" s="4">
        <f t="shared" si="6"/>
        <v>-2527409</v>
      </c>
    </row>
    <row r="14" spans="1:177" x14ac:dyDescent="0.3">
      <c r="A14" s="2" t="s">
        <v>14</v>
      </c>
      <c r="B14" s="2">
        <v>11</v>
      </c>
      <c r="C14" s="79">
        <v>2004466</v>
      </c>
      <c r="D14" s="4"/>
      <c r="E14" s="4">
        <f t="shared" si="3"/>
        <v>0</v>
      </c>
      <c r="F14" s="93">
        <v>1661230.3119864799</v>
      </c>
      <c r="G14" s="93">
        <f t="shared" si="4"/>
        <v>343235.68801352009</v>
      </c>
      <c r="H14" s="82">
        <f t="shared" si="5"/>
        <v>1.2066153534142312</v>
      </c>
      <c r="I14" s="78"/>
      <c r="J14" s="17">
        <v>4465054</v>
      </c>
      <c r="K14" s="44">
        <v>-9.3000000000000007</v>
      </c>
      <c r="L14" s="80">
        <v>5016047.4466779903</v>
      </c>
      <c r="M14" s="47">
        <f t="shared" si="0"/>
        <v>-550993.44667799026</v>
      </c>
      <c r="N14" s="46">
        <f t="shared" si="1"/>
        <v>0.89015386067711533</v>
      </c>
      <c r="O14" s="78"/>
      <c r="P14" s="29">
        <v>4562</v>
      </c>
      <c r="Q14" s="32">
        <f t="shared" si="7"/>
        <v>-4562</v>
      </c>
      <c r="R14" s="25"/>
      <c r="S14" s="4">
        <f t="shared" si="6"/>
        <v>-2460588</v>
      </c>
    </row>
    <row r="15" spans="1:177" x14ac:dyDescent="0.3">
      <c r="A15" s="24" t="s">
        <v>15</v>
      </c>
      <c r="B15" s="2">
        <v>12</v>
      </c>
      <c r="C15" s="79">
        <v>2375786</v>
      </c>
      <c r="D15" s="4"/>
      <c r="E15" s="4">
        <f t="shared" si="3"/>
        <v>0</v>
      </c>
      <c r="F15" s="93">
        <v>1586860.44164049</v>
      </c>
      <c r="G15" s="93">
        <f t="shared" si="4"/>
        <v>788925.55835951003</v>
      </c>
      <c r="H15" s="82">
        <f t="shared" si="5"/>
        <v>1.4971612737059108</v>
      </c>
      <c r="I15" s="78"/>
      <c r="J15" s="17">
        <v>4180206</v>
      </c>
      <c r="K15" s="44">
        <v>-11.8</v>
      </c>
      <c r="L15" s="80">
        <v>4775761.5873270296</v>
      </c>
      <c r="M15" s="47">
        <f t="shared" si="0"/>
        <v>-595555.58732702956</v>
      </c>
      <c r="N15" s="5">
        <f t="shared" si="1"/>
        <v>0.87529620638781525</v>
      </c>
      <c r="O15" s="78"/>
      <c r="P15" s="29">
        <v>4948</v>
      </c>
      <c r="Q15" s="32">
        <f t="shared" si="7"/>
        <v>-4948</v>
      </c>
      <c r="R15" s="25"/>
      <c r="S15" s="4">
        <f t="shared" si="6"/>
        <v>-1804420</v>
      </c>
    </row>
    <row r="16" spans="1:177" x14ac:dyDescent="0.3">
      <c r="A16" s="24" t="s">
        <v>16</v>
      </c>
      <c r="B16" s="2">
        <v>13</v>
      </c>
      <c r="C16" s="79">
        <v>1743904</v>
      </c>
      <c r="D16" s="4"/>
      <c r="E16" s="4">
        <f t="shared" si="3"/>
        <v>0</v>
      </c>
      <c r="F16" s="93">
        <v>1581531.0997424</v>
      </c>
      <c r="G16" s="93">
        <f t="shared" si="4"/>
        <v>162372.90025760001</v>
      </c>
      <c r="H16" s="82">
        <f t="shared" si="5"/>
        <v>1.1026681677546823</v>
      </c>
      <c r="I16" s="78"/>
      <c r="J16" s="17">
        <v>4905810</v>
      </c>
      <c r="K16" s="44">
        <v>-3.6</v>
      </c>
      <c r="L16" s="80">
        <v>4698282.9478772897</v>
      </c>
      <c r="M16" s="47">
        <f t="shared" si="0"/>
        <v>207527.05212271027</v>
      </c>
      <c r="N16" s="5">
        <f t="shared" si="1"/>
        <v>1.0441708288804683</v>
      </c>
      <c r="O16" s="78"/>
      <c r="P16" s="29">
        <v>5535</v>
      </c>
      <c r="Q16" s="32">
        <f t="shared" si="7"/>
        <v>-5535</v>
      </c>
      <c r="R16" s="25"/>
      <c r="S16" s="4">
        <f t="shared" si="6"/>
        <v>-3161906</v>
      </c>
    </row>
    <row r="17" spans="1:19" x14ac:dyDescent="0.3">
      <c r="A17" s="2" t="s">
        <v>116</v>
      </c>
      <c r="B17" s="2">
        <v>14</v>
      </c>
      <c r="C17" s="79">
        <v>1695007</v>
      </c>
      <c r="D17" s="4"/>
      <c r="E17" s="4">
        <f t="shared" si="3"/>
        <v>0</v>
      </c>
      <c r="F17" s="93">
        <v>1612888.8818987799</v>
      </c>
      <c r="G17" s="93">
        <f t="shared" si="4"/>
        <v>82118.118101220112</v>
      </c>
      <c r="H17" s="82">
        <f t="shared" si="5"/>
        <v>1.0509136860095074</v>
      </c>
      <c r="I17" s="78"/>
      <c r="J17" s="17">
        <v>4957464</v>
      </c>
      <c r="K17" s="98">
        <v>-1.3</v>
      </c>
      <c r="L17" s="80">
        <v>4838241.9352825396</v>
      </c>
      <c r="M17" s="28">
        <f t="shared" ref="M17:M23" si="8">J18-L17</f>
        <v>-202808.93528253958</v>
      </c>
      <c r="N17" s="46">
        <f t="shared" ref="N17:N23" si="9">J18/L17</f>
        <v>0.95808210130965765</v>
      </c>
      <c r="O17" s="78"/>
      <c r="P17" s="29">
        <v>4672</v>
      </c>
      <c r="Q17" s="32">
        <f t="shared" si="7"/>
        <v>-4672</v>
      </c>
      <c r="R17" s="25"/>
      <c r="S17" s="4">
        <f t="shared" ref="S17:S23" si="10">C17-J18</f>
        <v>-2940426</v>
      </c>
    </row>
    <row r="18" spans="1:19" x14ac:dyDescent="0.3">
      <c r="A18" s="2" t="s">
        <v>17</v>
      </c>
      <c r="B18" s="2">
        <v>15</v>
      </c>
      <c r="C18" s="79">
        <v>2218028</v>
      </c>
      <c r="D18" s="4"/>
      <c r="E18" s="4">
        <f t="shared" si="3"/>
        <v>0</v>
      </c>
      <c r="F18" s="93">
        <v>1511675.4433200499</v>
      </c>
      <c r="G18" s="93">
        <f t="shared" si="4"/>
        <v>706352.5566799501</v>
      </c>
      <c r="H18" s="82">
        <f t="shared" si="5"/>
        <v>1.4672646895213222</v>
      </c>
      <c r="I18" s="78"/>
      <c r="J18" s="17">
        <v>4635433</v>
      </c>
      <c r="K18" s="44">
        <v>3.1</v>
      </c>
      <c r="L18" s="80">
        <v>4520214.8451377396</v>
      </c>
      <c r="M18" s="28">
        <f t="shared" si="8"/>
        <v>272272.15486226045</v>
      </c>
      <c r="N18" s="46">
        <f t="shared" si="9"/>
        <v>1.0602343393379046</v>
      </c>
      <c r="O18" s="78"/>
      <c r="P18" s="29">
        <v>4157</v>
      </c>
      <c r="Q18" s="32">
        <f t="shared" si="7"/>
        <v>-4157</v>
      </c>
      <c r="R18" s="25"/>
      <c r="S18" s="4">
        <f t="shared" si="10"/>
        <v>-2574459</v>
      </c>
    </row>
    <row r="19" spans="1:19" x14ac:dyDescent="0.3">
      <c r="A19" s="2" t="s">
        <v>18</v>
      </c>
      <c r="B19" s="2">
        <v>16</v>
      </c>
      <c r="C19" s="79">
        <v>1892403</v>
      </c>
      <c r="D19" s="4"/>
      <c r="E19" s="4">
        <f t="shared" si="3"/>
        <v>0</v>
      </c>
      <c r="F19" s="93">
        <v>1630784.1043936501</v>
      </c>
      <c r="G19" s="93">
        <f t="shared" si="4"/>
        <v>261618.89560634992</v>
      </c>
      <c r="H19" s="82">
        <f t="shared" si="5"/>
        <v>1.160425218090793</v>
      </c>
      <c r="I19" s="78"/>
      <c r="J19" s="17">
        <v>4792487</v>
      </c>
      <c r="K19" s="44">
        <v>-1.8</v>
      </c>
      <c r="L19" s="80">
        <v>4877102.0930637503</v>
      </c>
      <c r="M19" s="47">
        <f t="shared" si="8"/>
        <v>-469258.0930637503</v>
      </c>
      <c r="N19" s="5">
        <f t="shared" si="9"/>
        <v>0.90378341808117313</v>
      </c>
      <c r="O19" s="78"/>
      <c r="P19" s="29">
        <v>4058</v>
      </c>
      <c r="Q19" s="32">
        <f t="shared" si="7"/>
        <v>-4058</v>
      </c>
      <c r="R19" s="25"/>
      <c r="S19" s="4">
        <f t="shared" si="10"/>
        <v>-2515441</v>
      </c>
    </row>
    <row r="20" spans="1:19" x14ac:dyDescent="0.3">
      <c r="A20" s="2" t="s">
        <v>19</v>
      </c>
      <c r="B20" s="2">
        <v>17</v>
      </c>
      <c r="C20" s="79">
        <v>2041536</v>
      </c>
      <c r="D20" s="4"/>
      <c r="E20" s="4">
        <f t="shared" si="3"/>
        <v>0</v>
      </c>
      <c r="F20" s="93">
        <v>1751792.7691023101</v>
      </c>
      <c r="G20" s="93">
        <f t="shared" si="4"/>
        <v>289743.23089768994</v>
      </c>
      <c r="H20" s="82">
        <f t="shared" si="5"/>
        <v>1.1653981201476051</v>
      </c>
      <c r="I20" s="78"/>
      <c r="J20" s="17">
        <v>4407844</v>
      </c>
      <c r="K20" s="44">
        <v>-2.7</v>
      </c>
      <c r="L20" s="80">
        <v>5307106.6647968804</v>
      </c>
      <c r="M20" s="28">
        <f t="shared" si="8"/>
        <v>-615337.66479688045</v>
      </c>
      <c r="N20" s="46">
        <f t="shared" si="9"/>
        <v>0.88405402347035145</v>
      </c>
      <c r="O20" s="78"/>
      <c r="P20" s="29">
        <v>3535</v>
      </c>
      <c r="Q20" s="32">
        <f t="shared" si="7"/>
        <v>-3535</v>
      </c>
      <c r="R20" s="25"/>
      <c r="S20" s="4">
        <f t="shared" si="10"/>
        <v>-2650233</v>
      </c>
    </row>
    <row r="21" spans="1:19" x14ac:dyDescent="0.3">
      <c r="A21" s="2" t="s">
        <v>117</v>
      </c>
      <c r="B21" s="2">
        <v>18</v>
      </c>
      <c r="C21" s="79">
        <v>2178264</v>
      </c>
      <c r="D21" s="4"/>
      <c r="E21" s="4">
        <f t="shared" si="3"/>
        <v>0</v>
      </c>
      <c r="F21" s="93">
        <v>1719657.2281192699</v>
      </c>
      <c r="G21" s="93">
        <f t="shared" si="4"/>
        <v>458606.77188073006</v>
      </c>
      <c r="H21" s="82">
        <f t="shared" si="5"/>
        <v>1.2666849906956705</v>
      </c>
      <c r="I21" s="78"/>
      <c r="J21" s="17">
        <v>4691769</v>
      </c>
      <c r="K21" s="44">
        <v>-3.7</v>
      </c>
      <c r="L21" s="80">
        <v>5205926.2498601396</v>
      </c>
      <c r="M21" s="47">
        <f t="shared" si="8"/>
        <v>-2783403.2498601396</v>
      </c>
      <c r="N21" s="5">
        <f t="shared" si="9"/>
        <v>0.46533947730532726</v>
      </c>
      <c r="O21" s="78"/>
      <c r="P21" s="29">
        <v>3931</v>
      </c>
      <c r="Q21" s="32">
        <f t="shared" si="7"/>
        <v>-3931</v>
      </c>
      <c r="R21" s="25"/>
      <c r="S21" s="4">
        <f t="shared" si="10"/>
        <v>-244259</v>
      </c>
    </row>
    <row r="22" spans="1:19" x14ac:dyDescent="0.3">
      <c r="A22" s="24" t="s">
        <v>15</v>
      </c>
      <c r="B22" s="2">
        <v>19</v>
      </c>
      <c r="C22" s="79">
        <v>3009477</v>
      </c>
      <c r="D22" s="4"/>
      <c r="E22" s="4">
        <f t="shared" si="3"/>
        <v>0</v>
      </c>
      <c r="F22" s="93">
        <v>1714511.1695834999</v>
      </c>
      <c r="G22" s="93">
        <f t="shared" si="4"/>
        <v>1294965.8304165001</v>
      </c>
      <c r="H22" s="82">
        <f t="shared" si="5"/>
        <v>1.7552974010260205</v>
      </c>
      <c r="I22" s="78"/>
      <c r="J22" s="17">
        <v>2422523</v>
      </c>
      <c r="K22" s="44">
        <v>-48.4</v>
      </c>
      <c r="L22" s="80">
        <v>5175399.7361220503</v>
      </c>
      <c r="M22" s="47">
        <f t="shared" si="8"/>
        <v>-1003111.7361220503</v>
      </c>
      <c r="N22" s="5">
        <f t="shared" si="9"/>
        <v>0.80617695496624842</v>
      </c>
      <c r="O22" s="78"/>
      <c r="P22" s="29">
        <v>4040</v>
      </c>
      <c r="Q22" s="32">
        <f t="shared" si="7"/>
        <v>-4040</v>
      </c>
      <c r="R22" s="25"/>
      <c r="S22" s="4">
        <f t="shared" si="10"/>
        <v>-1162811</v>
      </c>
    </row>
    <row r="23" spans="1:19" x14ac:dyDescent="0.3">
      <c r="A23" s="24" t="s">
        <v>16</v>
      </c>
      <c r="B23" s="2">
        <v>20</v>
      </c>
      <c r="C23" s="79">
        <v>1700700</v>
      </c>
      <c r="D23" s="4"/>
      <c r="E23" s="4">
        <f t="shared" si="3"/>
        <v>0</v>
      </c>
      <c r="F23" s="93">
        <v>1519966.0078203301</v>
      </c>
      <c r="G23" s="93">
        <f t="shared" si="4"/>
        <v>180733.99217966991</v>
      </c>
      <c r="H23" s="82">
        <f t="shared" si="5"/>
        <v>1.1189066013646234</v>
      </c>
      <c r="I23" s="78"/>
      <c r="J23" s="17">
        <v>4172288</v>
      </c>
      <c r="K23" s="44">
        <v>-11.7</v>
      </c>
      <c r="L23" s="80">
        <v>4610574.6114600301</v>
      </c>
      <c r="M23" s="28">
        <f t="shared" si="8"/>
        <v>-385048.61146003008</v>
      </c>
      <c r="N23" s="46">
        <f t="shared" si="9"/>
        <v>0.91648576502743184</v>
      </c>
      <c r="O23" s="78"/>
      <c r="P23" s="29">
        <v>4272</v>
      </c>
      <c r="Q23" s="32">
        <f t="shared" si="7"/>
        <v>-4272</v>
      </c>
      <c r="R23" s="25"/>
      <c r="S23" s="4">
        <f t="shared" si="10"/>
        <v>-2524826</v>
      </c>
    </row>
    <row r="24" spans="1:19" x14ac:dyDescent="0.3">
      <c r="A24" s="2" t="s">
        <v>116</v>
      </c>
      <c r="B24" s="2">
        <v>21</v>
      </c>
      <c r="C24" s="79">
        <v>1454849</v>
      </c>
      <c r="D24" s="4"/>
      <c r="E24" s="4">
        <f t="shared" si="3"/>
        <v>0</v>
      </c>
      <c r="F24" s="93">
        <v>1337064.9065664301</v>
      </c>
      <c r="G24" s="93">
        <f t="shared" si="4"/>
        <v>117784.09343356988</v>
      </c>
      <c r="H24" s="82">
        <f t="shared" si="5"/>
        <v>1.0880915300784</v>
      </c>
      <c r="I24" s="78"/>
      <c r="J24" s="17">
        <v>4225526</v>
      </c>
      <c r="K24" s="44">
        <v>-0.5</v>
      </c>
      <c r="L24" s="80">
        <v>4043513.0024532601</v>
      </c>
      <c r="M24" s="47">
        <f t="shared" si="0"/>
        <v>182012.99754673988</v>
      </c>
      <c r="N24" s="5" t="e">
        <f>#REF!/L24</f>
        <v>#REF!</v>
      </c>
      <c r="O24" s="78"/>
      <c r="P24" s="29">
        <v>3775</v>
      </c>
      <c r="Q24" s="32">
        <f t="shared" si="7"/>
        <v>-3775</v>
      </c>
      <c r="R24" s="25"/>
      <c r="S24" s="4" t="e">
        <f>C24-#REF!</f>
        <v>#REF!</v>
      </c>
    </row>
    <row r="25" spans="1:19" x14ac:dyDescent="0.3">
      <c r="A25" s="2" t="s">
        <v>17</v>
      </c>
      <c r="B25" s="2">
        <v>22</v>
      </c>
      <c r="C25" s="79">
        <v>1707386</v>
      </c>
      <c r="D25" s="4"/>
      <c r="E25" s="4">
        <f t="shared" si="3"/>
        <v>0</v>
      </c>
      <c r="F25" s="93">
        <v>1293957.6259230201</v>
      </c>
      <c r="G25" s="93">
        <f t="shared" si="4"/>
        <v>413428.37407697993</v>
      </c>
      <c r="H25" s="82">
        <f t="shared" si="5"/>
        <v>1.319506887856601</v>
      </c>
      <c r="I25" s="78"/>
      <c r="J25" s="17">
        <v>4025213</v>
      </c>
      <c r="K25" s="44">
        <v>-7.2</v>
      </c>
      <c r="L25" s="80">
        <v>3917600.3635215699</v>
      </c>
      <c r="M25" s="28">
        <f t="shared" si="0"/>
        <v>107612.63647843013</v>
      </c>
      <c r="N25" s="5">
        <f t="shared" si="1"/>
        <v>1.0274690184022996</v>
      </c>
      <c r="O25" s="78"/>
      <c r="P25" s="29">
        <v>3570</v>
      </c>
      <c r="Q25" s="32">
        <f t="shared" si="7"/>
        <v>-3570</v>
      </c>
      <c r="R25" s="25"/>
      <c r="S25" s="4">
        <f t="shared" si="6"/>
        <v>-2317827</v>
      </c>
    </row>
    <row r="26" spans="1:19" x14ac:dyDescent="0.3">
      <c r="A26" s="2" t="s">
        <v>18</v>
      </c>
      <c r="B26" s="2">
        <v>23</v>
      </c>
      <c r="C26" s="79">
        <v>1368291</v>
      </c>
      <c r="D26" s="4"/>
      <c r="E26" s="4">
        <f t="shared" si="3"/>
        <v>0</v>
      </c>
      <c r="F26" s="93">
        <v>1391417.41971651</v>
      </c>
      <c r="G26" s="93">
        <f t="shared" si="4"/>
        <v>-23126.41971650999</v>
      </c>
      <c r="H26" s="82">
        <f t="shared" si="5"/>
        <v>0.98337923660520088</v>
      </c>
      <c r="I26" s="78"/>
      <c r="J26" s="17">
        <v>3684883</v>
      </c>
      <c r="K26" s="44">
        <v>-13.4</v>
      </c>
      <c r="L26" s="80">
        <v>4218852.0824257899</v>
      </c>
      <c r="M26" s="28">
        <f t="shared" si="0"/>
        <v>-533969.08242578991</v>
      </c>
      <c r="N26" s="5">
        <f t="shared" si="1"/>
        <v>0.87343261342342104</v>
      </c>
      <c r="O26" s="78"/>
      <c r="P26" s="29"/>
      <c r="Q26" s="32">
        <f t="shared" si="7"/>
        <v>0</v>
      </c>
      <c r="R26" s="25"/>
      <c r="S26" s="4">
        <f t="shared" si="6"/>
        <v>-2316592</v>
      </c>
    </row>
    <row r="27" spans="1:19" x14ac:dyDescent="0.3">
      <c r="A27" s="2" t="s">
        <v>19</v>
      </c>
      <c r="B27" s="2">
        <v>24</v>
      </c>
      <c r="C27" s="79">
        <v>1471290</v>
      </c>
      <c r="D27" s="4"/>
      <c r="E27" s="4">
        <f t="shared" si="3"/>
        <v>0</v>
      </c>
      <c r="F27" s="93">
        <v>1373412.3984507101</v>
      </c>
      <c r="G27" s="93">
        <f t="shared" si="4"/>
        <v>97877.601549289888</v>
      </c>
      <c r="H27" s="82">
        <f t="shared" si="5"/>
        <v>1.0712659953118973</v>
      </c>
      <c r="I27" s="78"/>
      <c r="J27" s="17">
        <v>4372394</v>
      </c>
      <c r="K27" s="44">
        <v>0.4</v>
      </c>
      <c r="L27" s="80">
        <v>4146280.9971132199</v>
      </c>
      <c r="M27" s="28">
        <f t="shared" si="0"/>
        <v>226113.00288678007</v>
      </c>
      <c r="N27" s="5">
        <f t="shared" si="1"/>
        <v>1.0545339312613418</v>
      </c>
      <c r="O27" s="78"/>
      <c r="P27" s="29"/>
      <c r="Q27" s="32">
        <f t="shared" si="7"/>
        <v>0</v>
      </c>
      <c r="R27" s="25"/>
      <c r="S27" s="4">
        <f t="shared" si="6"/>
        <v>-2901104</v>
      </c>
    </row>
    <row r="28" spans="1:19" x14ac:dyDescent="0.3">
      <c r="A28" s="2" t="s">
        <v>14</v>
      </c>
      <c r="B28" s="2">
        <v>25</v>
      </c>
      <c r="C28" s="79">
        <v>2034937</v>
      </c>
      <c r="D28" s="4"/>
      <c r="E28" s="4">
        <f t="shared" si="3"/>
        <v>0</v>
      </c>
      <c r="F28" s="93">
        <v>1467984.6939028201</v>
      </c>
      <c r="G28" s="93">
        <f t="shared" si="4"/>
        <v>566952.30609717988</v>
      </c>
      <c r="H28" s="82">
        <f t="shared" si="5"/>
        <v>1.3862113198127881</v>
      </c>
      <c r="I28" s="78"/>
      <c r="J28" s="17">
        <v>4356432</v>
      </c>
      <c r="K28" s="44">
        <v>-11.1</v>
      </c>
      <c r="L28" s="80">
        <v>4431298.4494092502</v>
      </c>
      <c r="M28" s="28">
        <f t="shared" si="0"/>
        <v>-74866.44940925017</v>
      </c>
      <c r="N28" s="5">
        <f t="shared" si="1"/>
        <v>0.9831050762515825</v>
      </c>
      <c r="O28" s="78"/>
      <c r="P28" s="29"/>
      <c r="Q28" s="32">
        <f t="shared" si="7"/>
        <v>0</v>
      </c>
      <c r="R28" s="25"/>
      <c r="S28" s="4">
        <f t="shared" si="6"/>
        <v>-2321495</v>
      </c>
    </row>
    <row r="29" spans="1:19" x14ac:dyDescent="0.3">
      <c r="A29" s="24" t="s">
        <v>15</v>
      </c>
      <c r="B29" s="2">
        <v>26</v>
      </c>
      <c r="C29" s="79">
        <v>2443255</v>
      </c>
      <c r="D29" s="4"/>
      <c r="E29" s="4">
        <f t="shared" si="3"/>
        <v>0</v>
      </c>
      <c r="F29" s="93">
        <v>1505436.2367418299</v>
      </c>
      <c r="G29" s="93">
        <f t="shared" si="4"/>
        <v>937818.7632581701</v>
      </c>
      <c r="H29" s="82">
        <f t="shared" si="5"/>
        <v>1.6229548222433272</v>
      </c>
      <c r="I29" s="78"/>
      <c r="J29" s="17">
        <v>4124529</v>
      </c>
      <c r="K29" s="44">
        <v>-17.899999999999999</v>
      </c>
      <c r="L29" s="80">
        <v>4539722.3840529602</v>
      </c>
      <c r="M29" s="28">
        <f t="shared" si="0"/>
        <v>-415193.3840529602</v>
      </c>
      <c r="N29" s="5">
        <f t="shared" si="1"/>
        <v>0.90854212021610781</v>
      </c>
      <c r="O29" s="78"/>
      <c r="P29" s="29"/>
      <c r="Q29" s="32">
        <f t="shared" si="7"/>
        <v>0</v>
      </c>
      <c r="R29" s="25"/>
      <c r="S29" s="4">
        <f t="shared" si="6"/>
        <v>-1681274</v>
      </c>
    </row>
    <row r="30" spans="1:19" x14ac:dyDescent="0.3">
      <c r="A30" s="24" t="s">
        <v>16</v>
      </c>
      <c r="B30" s="2">
        <v>27</v>
      </c>
      <c r="C30" s="79">
        <v>1568692</v>
      </c>
      <c r="D30" s="4"/>
      <c r="E30" s="4">
        <f t="shared" si="3"/>
        <v>0</v>
      </c>
      <c r="F30" s="93">
        <v>1519965.3860420899</v>
      </c>
      <c r="G30" s="93">
        <f t="shared" si="4"/>
        <v>48726.6139579101</v>
      </c>
      <c r="H30" s="82">
        <f t="shared" si="5"/>
        <v>1.0320577128962072</v>
      </c>
      <c r="I30" s="78"/>
      <c r="J30" s="17">
        <v>4301944</v>
      </c>
      <c r="K30" s="44">
        <v>-9.4</v>
      </c>
      <c r="L30" s="80">
        <v>4610574.6114600301</v>
      </c>
      <c r="M30" s="28">
        <f t="shared" si="0"/>
        <v>-308630.61146003008</v>
      </c>
      <c r="N30" s="5">
        <f t="shared" si="1"/>
        <v>0.93306027177330597</v>
      </c>
      <c r="O30" s="78"/>
      <c r="P30" s="29"/>
      <c r="Q30" s="32">
        <f t="shared" si="7"/>
        <v>0</v>
      </c>
      <c r="R30" s="25"/>
      <c r="S30" s="4">
        <f t="shared" si="6"/>
        <v>-2733252</v>
      </c>
    </row>
    <row r="31" spans="1:19" x14ac:dyDescent="0.3">
      <c r="A31" s="2" t="s">
        <v>116</v>
      </c>
      <c r="B31" s="2">
        <v>28</v>
      </c>
      <c r="C31" s="79">
        <v>1477293</v>
      </c>
      <c r="D31" s="4"/>
      <c r="E31" s="4">
        <f t="shared" si="3"/>
        <v>0</v>
      </c>
      <c r="F31" s="93">
        <v>1336997.05376456</v>
      </c>
      <c r="G31" s="93">
        <f t="shared" si="4"/>
        <v>140295.94623543997</v>
      </c>
      <c r="H31" s="82">
        <f t="shared" si="5"/>
        <v>1.1049336240797323</v>
      </c>
      <c r="I31" s="78"/>
      <c r="J31" s="17">
        <v>4153443</v>
      </c>
      <c r="K31" s="44">
        <v>-21.6</v>
      </c>
      <c r="L31" s="80">
        <v>4043513.0024532601</v>
      </c>
      <c r="M31" s="28">
        <f t="shared" si="0"/>
        <v>109929.99754673988</v>
      </c>
      <c r="N31" s="5">
        <f t="shared" si="1"/>
        <v>1.0271867550518679</v>
      </c>
      <c r="O31" s="78"/>
      <c r="P31" s="29"/>
      <c r="Q31" s="32">
        <f t="shared" si="7"/>
        <v>0</v>
      </c>
      <c r="R31" s="25"/>
      <c r="S31" s="4">
        <f t="shared" si="6"/>
        <v>-2676150</v>
      </c>
    </row>
    <row r="32" spans="1:19" x14ac:dyDescent="0.3">
      <c r="A32" s="2" t="s">
        <v>17</v>
      </c>
      <c r="B32" s="2">
        <v>29</v>
      </c>
      <c r="C32" s="79">
        <v>1444346</v>
      </c>
      <c r="D32" s="4"/>
      <c r="E32" s="4">
        <f t="shared" si="3"/>
        <v>0</v>
      </c>
      <c r="F32" s="93">
        <v>1293956.1714782601</v>
      </c>
      <c r="G32" s="93">
        <f t="shared" si="4"/>
        <v>150389.82852173992</v>
      </c>
      <c r="H32" s="82">
        <f t="shared" si="5"/>
        <v>1.116224824176177</v>
      </c>
      <c r="I32" s="78"/>
      <c r="J32" s="17">
        <v>3834213</v>
      </c>
      <c r="K32" s="44">
        <v>-20.2</v>
      </c>
      <c r="L32" s="80">
        <v>3917600.3635215699</v>
      </c>
      <c r="M32" s="28">
        <f t="shared" si="0"/>
        <v>-83387.363521569874</v>
      </c>
      <c r="N32" s="5">
        <f t="shared" si="1"/>
        <v>0.97871468353484325</v>
      </c>
      <c r="O32" s="78"/>
      <c r="P32" s="29"/>
      <c r="Q32" s="32">
        <f t="shared" si="7"/>
        <v>0</v>
      </c>
      <c r="R32" s="25"/>
      <c r="S32" s="4">
        <f t="shared" si="6"/>
        <v>-2389867</v>
      </c>
    </row>
    <row r="33" spans="1:19" x14ac:dyDescent="0.3">
      <c r="A33" s="2" t="s">
        <v>18</v>
      </c>
      <c r="B33" s="2">
        <v>30</v>
      </c>
      <c r="C33" s="27">
        <v>1604306</v>
      </c>
      <c r="D33" s="4"/>
      <c r="E33" s="4">
        <f t="shared" si="3"/>
        <v>0</v>
      </c>
      <c r="F33" s="94">
        <v>1442465.9929897799</v>
      </c>
      <c r="G33" s="93">
        <f>C33-F33</f>
        <v>161840.00701022008</v>
      </c>
      <c r="H33" s="82">
        <f t="shared" si="5"/>
        <v>1.1121967573563218</v>
      </c>
      <c r="I33" s="78"/>
      <c r="J33" s="17">
        <v>4157610</v>
      </c>
      <c r="K33" s="44">
        <v>-19.399999999999999</v>
      </c>
      <c r="L33" s="80">
        <v>4344785.0937136002</v>
      </c>
      <c r="M33" s="28">
        <f t="shared" si="0"/>
        <v>-187175.09371360019</v>
      </c>
      <c r="N33" s="5">
        <f t="shared" si="1"/>
        <v>0.9569195967864047</v>
      </c>
      <c r="O33" s="78"/>
      <c r="P33" s="29"/>
      <c r="Q33" s="32">
        <f t="shared" si="7"/>
        <v>0</v>
      </c>
      <c r="R33" s="25"/>
      <c r="S33" s="4">
        <f t="shared" si="6"/>
        <v>-2553304</v>
      </c>
    </row>
    <row r="34" spans="1:19" x14ac:dyDescent="0.3">
      <c r="A34" s="2" t="s">
        <v>19</v>
      </c>
      <c r="B34" s="2">
        <v>31</v>
      </c>
      <c r="C34" s="27">
        <v>2103244</v>
      </c>
      <c r="D34" s="4"/>
      <c r="E34" s="4">
        <f t="shared" si="3"/>
        <v>0</v>
      </c>
      <c r="F34" s="94">
        <v>1870607.82200305</v>
      </c>
      <c r="G34" s="93">
        <f t="shared" si="4"/>
        <v>232636.17799694999</v>
      </c>
      <c r="H34" s="82">
        <f t="shared" si="5"/>
        <v>1.1243639501880425</v>
      </c>
      <c r="I34" s="78"/>
      <c r="J34" s="17">
        <v>4709102</v>
      </c>
      <c r="K34" s="44">
        <v>-3.9</v>
      </c>
      <c r="L34" s="80">
        <v>5655981.33514114</v>
      </c>
      <c r="M34" s="28">
        <f t="shared" si="0"/>
        <v>-946879.33514114004</v>
      </c>
      <c r="N34" s="5">
        <f t="shared" si="1"/>
        <v>0.83258796678516422</v>
      </c>
      <c r="O34" s="78"/>
      <c r="P34" s="29"/>
      <c r="Q34" s="32">
        <f t="shared" si="7"/>
        <v>0</v>
      </c>
      <c r="R34" s="25"/>
      <c r="S34" s="4">
        <f t="shared" si="6"/>
        <v>-2605858</v>
      </c>
    </row>
    <row r="35" spans="1:19" x14ac:dyDescent="0.3">
      <c r="C35" s="10">
        <f>SUM(C4:C34)</f>
        <v>59024373</v>
      </c>
      <c r="D35" s="3"/>
      <c r="E35" s="3"/>
      <c r="F35" s="7">
        <f>SUM(F4:F34)</f>
        <v>49321951.762966812</v>
      </c>
      <c r="G35" s="81">
        <f t="shared" si="4"/>
        <v>9702421.2370331883</v>
      </c>
      <c r="H35" s="82">
        <f>C35/F35</f>
        <v>1.1967160846282285</v>
      </c>
      <c r="I35" s="7">
        <f>SUM(I4:I34)</f>
        <v>0</v>
      </c>
      <c r="J35" s="11">
        <f>SUM(J4:J34)</f>
        <v>135301666</v>
      </c>
      <c r="K35" s="45">
        <v>-11.2</v>
      </c>
      <c r="L35" s="11">
        <f>SUM(L4:L34)</f>
        <v>148926190.91545802</v>
      </c>
      <c r="M35" s="47">
        <f t="shared" si="0"/>
        <v>-13624524.915458024</v>
      </c>
      <c r="N35" s="9">
        <f>J35/L35*100</f>
        <v>90.851491714313468</v>
      </c>
      <c r="O35" s="8">
        <f>SUM(O4:O34)</f>
        <v>0</v>
      </c>
      <c r="P35" s="8">
        <f>SUM(P4:P34)</f>
        <v>92566</v>
      </c>
      <c r="Q35" s="8">
        <f>O35-P35</f>
        <v>-92566</v>
      </c>
      <c r="R35" s="8">
        <f t="shared" ref="R35" si="11">I35-O35</f>
        <v>0</v>
      </c>
      <c r="S35" s="11">
        <f>C35-J35</f>
        <v>-76277293</v>
      </c>
    </row>
    <row r="36" spans="1:19" x14ac:dyDescent="0.3">
      <c r="F36" s="92"/>
      <c r="L36" s="76"/>
      <c r="O36" s="77">
        <v>116011</v>
      </c>
    </row>
    <row r="37" spans="1:19" x14ac:dyDescent="0.3">
      <c r="C37" s="36" t="s">
        <v>28</v>
      </c>
      <c r="D37" s="20"/>
      <c r="E37" s="20"/>
      <c r="F37" s="20"/>
      <c r="G37" s="20"/>
      <c r="H37" s="20"/>
      <c r="I37" s="20"/>
      <c r="J37" s="40" t="s">
        <v>21</v>
      </c>
      <c r="K37" s="40"/>
      <c r="L37" s="41">
        <f>J35/22*31</f>
        <v>190652347.54545456</v>
      </c>
      <c r="M37" s="20"/>
      <c r="N37" s="20"/>
      <c r="O37" s="20"/>
      <c r="P37" s="20" t="s">
        <v>23</v>
      </c>
      <c r="Q37" s="23"/>
      <c r="R37" s="20"/>
      <c r="S37" s="17"/>
    </row>
    <row r="38" spans="1:19" x14ac:dyDescent="0.3">
      <c r="C38" s="37" t="e">
        <f>C35/I35</f>
        <v>#DIV/0!</v>
      </c>
      <c r="D38" s="20"/>
      <c r="E38" s="20"/>
      <c r="F38" s="20"/>
      <c r="G38" s="20"/>
      <c r="H38" s="20"/>
      <c r="I38" s="20"/>
      <c r="J38" s="26" t="s">
        <v>22</v>
      </c>
      <c r="K38" s="26"/>
      <c r="L38" s="41">
        <f>L37-L35</f>
        <v>41726156.629996538</v>
      </c>
      <c r="M38" s="20"/>
      <c r="N38" s="20"/>
      <c r="O38" s="20"/>
      <c r="P38" s="20" t="s">
        <v>24</v>
      </c>
      <c r="Q38" s="21"/>
      <c r="R38" s="21"/>
      <c r="S38" s="18"/>
    </row>
    <row r="39" spans="1:19" x14ac:dyDescent="0.3">
      <c r="C39" s="20"/>
      <c r="D39" s="20"/>
      <c r="E39" s="20"/>
      <c r="F39" s="20"/>
      <c r="G39" s="20"/>
      <c r="H39" s="20"/>
      <c r="I39" s="20"/>
      <c r="J39" s="26" t="s">
        <v>25</v>
      </c>
      <c r="K39" s="26"/>
      <c r="L39" s="42" t="e">
        <f>L37/L2*100-100</f>
        <v>#DIV/0!</v>
      </c>
      <c r="M39" s="20"/>
      <c r="N39" s="20"/>
      <c r="O39" s="20"/>
      <c r="P39" s="20"/>
      <c r="Q39" s="22"/>
      <c r="R39" s="20"/>
    </row>
    <row r="40" spans="1:19" x14ac:dyDescent="0.3">
      <c r="C40" s="38" t="s">
        <v>29</v>
      </c>
      <c r="D40" s="20"/>
      <c r="E40" s="20"/>
      <c r="F40" s="20"/>
      <c r="G40" s="20"/>
      <c r="H40" s="20"/>
      <c r="I40" s="20"/>
      <c r="J40" s="33" t="s">
        <v>27</v>
      </c>
      <c r="K40" s="33"/>
      <c r="L40" s="34">
        <f>L35-L2</f>
        <v>148926190.91545802</v>
      </c>
      <c r="M40" s="20"/>
      <c r="N40" s="20"/>
      <c r="O40" s="20"/>
      <c r="P40" s="20"/>
      <c r="Q40" s="20"/>
      <c r="R40" s="22"/>
    </row>
    <row r="41" spans="1:19" x14ac:dyDescent="0.3">
      <c r="C41" s="39" t="e">
        <f>J35/O35</f>
        <v>#DIV/0!</v>
      </c>
      <c r="D41" s="20"/>
      <c r="E41" s="20"/>
      <c r="F41" s="20"/>
      <c r="G41" s="20"/>
      <c r="H41" s="20"/>
      <c r="I41" s="20"/>
      <c r="J41" s="33" t="s">
        <v>26</v>
      </c>
      <c r="K41" s="33"/>
      <c r="L41" s="35" t="e">
        <f>L35/L2*100-100</f>
        <v>#DIV/0!</v>
      </c>
      <c r="M41" s="22"/>
      <c r="N41" s="23"/>
      <c r="O41" s="20"/>
      <c r="P41" s="20"/>
      <c r="Q41" s="20"/>
      <c r="R41" s="20"/>
    </row>
    <row r="42" spans="1:19" x14ac:dyDescent="0.3">
      <c r="C42" s="20"/>
      <c r="D42" s="20"/>
      <c r="E42" s="20"/>
      <c r="F42" s="20"/>
      <c r="G42" s="20"/>
      <c r="H42" s="20"/>
      <c r="I42" s="20"/>
      <c r="J42" s="22"/>
      <c r="K42" s="22"/>
      <c r="L42" s="22"/>
      <c r="M42" s="20"/>
      <c r="N42" s="21"/>
      <c r="O42" s="20"/>
      <c r="P42" s="20"/>
      <c r="Q42" s="20"/>
      <c r="R42" s="20"/>
    </row>
    <row r="43" spans="1:19" x14ac:dyDescent="0.3">
      <c r="B43" s="1" t="s">
        <v>30</v>
      </c>
      <c r="C43" s="43" t="e">
        <f>C41-C38</f>
        <v>#DIV/0!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2D7B-7E5A-4607-87C4-5D650B63E5A1}">
  <dimension ref="A1:H81"/>
  <sheetViews>
    <sheetView zoomScale="120" zoomScaleNormal="120" workbookViewId="0">
      <pane ySplit="2" topLeftCell="A13" activePane="bottomLeft" state="frozen"/>
      <selection pane="bottomLeft" activeCell="B4" sqref="B4"/>
    </sheetView>
  </sheetViews>
  <sheetFormatPr baseColWidth="10" defaultRowHeight="14.4" x14ac:dyDescent="0.3"/>
  <cols>
    <col min="1" max="3" width="11.44140625" style="75"/>
    <col min="4" max="4" width="7.44140625" style="75" bestFit="1" customWidth="1"/>
    <col min="5" max="8" width="11.44140625" style="75"/>
  </cols>
  <sheetData>
    <row r="1" spans="1:8" x14ac:dyDescent="0.3">
      <c r="A1" s="112" t="s">
        <v>32</v>
      </c>
      <c r="B1" s="48" t="s">
        <v>33</v>
      </c>
      <c r="C1" s="49" t="s">
        <v>34</v>
      </c>
      <c r="D1" s="49" t="s">
        <v>34</v>
      </c>
      <c r="E1" s="48" t="s">
        <v>33</v>
      </c>
      <c r="F1" s="49" t="s">
        <v>34</v>
      </c>
      <c r="G1" s="48" t="s">
        <v>33</v>
      </c>
      <c r="H1" s="49" t="s">
        <v>34</v>
      </c>
    </row>
    <row r="2" spans="1:8" x14ac:dyDescent="0.3">
      <c r="A2" s="112"/>
      <c r="B2" s="50" t="s">
        <v>35</v>
      </c>
      <c r="C2" s="51" t="s">
        <v>35</v>
      </c>
      <c r="D2" s="51" t="s">
        <v>36</v>
      </c>
      <c r="E2" s="50" t="s">
        <v>37</v>
      </c>
      <c r="F2" s="51" t="s">
        <v>37</v>
      </c>
      <c r="G2" s="50" t="s">
        <v>38</v>
      </c>
      <c r="H2" s="51" t="s">
        <v>38</v>
      </c>
    </row>
    <row r="3" spans="1:8" x14ac:dyDescent="0.3">
      <c r="A3" s="113" t="s">
        <v>39</v>
      </c>
      <c r="B3" s="113"/>
      <c r="C3" s="113"/>
      <c r="D3" s="113"/>
      <c r="E3" s="113"/>
      <c r="F3" s="113"/>
      <c r="G3" s="113"/>
      <c r="H3" s="113"/>
    </row>
    <row r="4" spans="1:8" x14ac:dyDescent="0.3">
      <c r="A4" s="52" t="s">
        <v>40</v>
      </c>
      <c r="B4" s="53">
        <v>3478000</v>
      </c>
      <c r="C4" s="53">
        <v>7534000</v>
      </c>
      <c r="D4" s="54">
        <v>-0.14299999999999999</v>
      </c>
      <c r="E4" s="55">
        <v>10422</v>
      </c>
      <c r="F4" s="55">
        <v>17012</v>
      </c>
      <c r="G4" s="56">
        <v>4.5999999999999999E-2</v>
      </c>
      <c r="H4" s="56">
        <v>4.2999999999999997E-2</v>
      </c>
    </row>
    <row r="5" spans="1:8" ht="20.399999999999999" x14ac:dyDescent="0.3">
      <c r="A5" s="57" t="s">
        <v>41</v>
      </c>
      <c r="B5" s="58">
        <v>2702000</v>
      </c>
      <c r="C5" s="58">
        <v>5476000</v>
      </c>
      <c r="D5" s="59">
        <v>-0.13</v>
      </c>
      <c r="E5" s="60">
        <v>10084</v>
      </c>
      <c r="F5" s="60">
        <v>17244</v>
      </c>
      <c r="G5" s="61">
        <v>3.5999999999999997E-2</v>
      </c>
      <c r="H5" s="61">
        <v>2.9000000000000001E-2</v>
      </c>
    </row>
    <row r="6" spans="1:8" x14ac:dyDescent="0.3">
      <c r="A6" s="52" t="s">
        <v>42</v>
      </c>
      <c r="B6" s="53">
        <v>2113000</v>
      </c>
      <c r="C6" s="53">
        <v>6331000</v>
      </c>
      <c r="D6" s="54">
        <v>-0.109</v>
      </c>
      <c r="E6" s="55">
        <v>9849</v>
      </c>
      <c r="F6" s="55">
        <v>17166</v>
      </c>
      <c r="G6" s="56">
        <v>2.8000000000000001E-2</v>
      </c>
      <c r="H6" s="56">
        <v>2.9000000000000001E-2</v>
      </c>
    </row>
    <row r="7" spans="1:8" x14ac:dyDescent="0.3">
      <c r="A7" s="57" t="s">
        <v>43</v>
      </c>
      <c r="B7" s="58">
        <v>1918000</v>
      </c>
      <c r="C7" s="58">
        <v>4345000</v>
      </c>
      <c r="D7" s="59">
        <v>-0.185</v>
      </c>
      <c r="E7" s="60">
        <v>3513</v>
      </c>
      <c r="F7" s="60">
        <v>7296</v>
      </c>
      <c r="G7" s="61">
        <v>2.5999999999999999E-2</v>
      </c>
      <c r="H7" s="61">
        <v>2.3E-2</v>
      </c>
    </row>
    <row r="8" spans="1:8" x14ac:dyDescent="0.3">
      <c r="A8" s="52" t="s">
        <v>44</v>
      </c>
      <c r="B8" s="53">
        <v>3829000</v>
      </c>
      <c r="C8" s="53">
        <v>8250000</v>
      </c>
      <c r="D8" s="54">
        <v>-0.182</v>
      </c>
      <c r="E8" s="55">
        <v>10783</v>
      </c>
      <c r="F8" s="55">
        <v>20230</v>
      </c>
      <c r="G8" s="56">
        <v>5.0999999999999997E-2</v>
      </c>
      <c r="H8" s="56">
        <v>4.8000000000000001E-2</v>
      </c>
    </row>
    <row r="9" spans="1:8" x14ac:dyDescent="0.3">
      <c r="A9" s="57" t="s">
        <v>45</v>
      </c>
      <c r="B9" s="58">
        <v>688</v>
      </c>
      <c r="C9" s="58">
        <v>1983000</v>
      </c>
      <c r="D9" s="59">
        <v>-6.2E-2</v>
      </c>
      <c r="E9" s="60">
        <v>3466</v>
      </c>
      <c r="F9" s="60">
        <v>6461</v>
      </c>
      <c r="G9" s="61">
        <v>8.9999999999999993E-3</v>
      </c>
      <c r="H9" s="61">
        <v>6.0000000000000001E-3</v>
      </c>
    </row>
    <row r="10" spans="1:8" x14ac:dyDescent="0.3">
      <c r="A10" s="57" t="s">
        <v>46</v>
      </c>
      <c r="B10" s="58">
        <v>52000</v>
      </c>
      <c r="C10" s="58">
        <v>412000</v>
      </c>
      <c r="D10" s="59">
        <v>-0.315</v>
      </c>
      <c r="E10" s="60">
        <v>115</v>
      </c>
      <c r="F10" s="60">
        <v>677</v>
      </c>
      <c r="G10" s="61">
        <v>1E-3</v>
      </c>
      <c r="H10" s="61">
        <v>2E-3</v>
      </c>
    </row>
    <row r="11" spans="1:8" x14ac:dyDescent="0.3">
      <c r="A11" s="52" t="s">
        <v>47</v>
      </c>
      <c r="B11" s="53">
        <v>1143</v>
      </c>
      <c r="C11" s="53">
        <v>4113000</v>
      </c>
      <c r="D11" s="54">
        <v>-0.19500000000000001</v>
      </c>
      <c r="E11" s="55">
        <v>2773</v>
      </c>
      <c r="F11" s="55">
        <v>6943</v>
      </c>
      <c r="G11" s="56">
        <v>1.4999999999999999E-2</v>
      </c>
      <c r="H11" s="56">
        <v>2.1999999999999999E-2</v>
      </c>
    </row>
    <row r="12" spans="1:8" ht="20.399999999999999" x14ac:dyDescent="0.3">
      <c r="A12" s="57" t="s">
        <v>48</v>
      </c>
      <c r="B12" s="58">
        <v>5534000</v>
      </c>
      <c r="C12" s="58">
        <v>13357000</v>
      </c>
      <c r="D12" s="86">
        <v>-3.1E-2</v>
      </c>
      <c r="E12" s="60">
        <v>14680</v>
      </c>
      <c r="F12" s="60">
        <v>27460</v>
      </c>
      <c r="G12" s="61">
        <v>7.3999999999999996E-2</v>
      </c>
      <c r="H12" s="61">
        <v>7.0000000000000007E-2</v>
      </c>
    </row>
    <row r="13" spans="1:8" ht="30.6" x14ac:dyDescent="0.3">
      <c r="A13" s="87" t="s">
        <v>49</v>
      </c>
      <c r="B13" s="53">
        <v>565000</v>
      </c>
      <c r="C13" s="53">
        <v>1549000</v>
      </c>
      <c r="D13" s="54">
        <v>-0.108</v>
      </c>
      <c r="E13" s="55">
        <v>2891</v>
      </c>
      <c r="F13" s="55">
        <v>6244</v>
      </c>
      <c r="G13" s="56">
        <v>8.0000000000000002E-3</v>
      </c>
      <c r="H13" s="56">
        <v>5.0000000000000001E-3</v>
      </c>
    </row>
    <row r="14" spans="1:8" x14ac:dyDescent="0.3">
      <c r="A14" s="57" t="s">
        <v>50</v>
      </c>
      <c r="B14" s="58">
        <v>31000</v>
      </c>
      <c r="C14" s="58">
        <v>195000</v>
      </c>
      <c r="D14" s="59">
        <v>-0.39</v>
      </c>
      <c r="E14" s="60">
        <v>25</v>
      </c>
      <c r="F14" s="60">
        <v>177</v>
      </c>
      <c r="G14" s="61">
        <v>0</v>
      </c>
      <c r="H14" s="61">
        <v>1E-3</v>
      </c>
    </row>
    <row r="15" spans="1:8" ht="30.6" x14ac:dyDescent="0.3">
      <c r="A15" s="52" t="s">
        <v>51</v>
      </c>
      <c r="B15" s="53">
        <v>3203000</v>
      </c>
      <c r="C15" s="53">
        <v>10222000</v>
      </c>
      <c r="D15" s="54">
        <v>-0.13100000000000001</v>
      </c>
      <c r="E15" s="55">
        <v>10203</v>
      </c>
      <c r="F15" s="55">
        <v>20165</v>
      </c>
      <c r="G15" s="56">
        <v>4.2999999999999997E-2</v>
      </c>
      <c r="H15" s="56">
        <v>4.9000000000000002E-2</v>
      </c>
    </row>
    <row r="16" spans="1:8" x14ac:dyDescent="0.3">
      <c r="A16" s="57" t="s">
        <v>52</v>
      </c>
      <c r="B16" s="58">
        <v>2325</v>
      </c>
      <c r="C16" s="58">
        <v>2968000</v>
      </c>
      <c r="D16" s="59">
        <v>-0.29599999999999999</v>
      </c>
      <c r="E16" s="60">
        <v>4127</v>
      </c>
      <c r="F16" s="60">
        <v>5410</v>
      </c>
      <c r="G16" s="61">
        <v>3.1E-2</v>
      </c>
      <c r="H16" s="61">
        <v>1.7000000000000001E-2</v>
      </c>
    </row>
    <row r="17" spans="1:8" x14ac:dyDescent="0.3">
      <c r="A17" s="52" t="s">
        <v>53</v>
      </c>
      <c r="B17" s="53">
        <v>979000</v>
      </c>
      <c r="C17" s="53"/>
      <c r="D17" s="54">
        <v>-7.0000000000000007E-2</v>
      </c>
      <c r="E17" s="55">
        <v>9208</v>
      </c>
      <c r="F17" s="55">
        <v>12112</v>
      </c>
      <c r="G17" s="56">
        <v>1.2999999999999999E-2</v>
      </c>
      <c r="H17" s="56">
        <v>8.9999999999999993E-3</v>
      </c>
    </row>
    <row r="18" spans="1:8" ht="20.399999999999999" x14ac:dyDescent="0.3">
      <c r="A18" s="57" t="s">
        <v>54</v>
      </c>
      <c r="B18" s="58">
        <v>943000</v>
      </c>
      <c r="C18" s="58">
        <v>2954000</v>
      </c>
      <c r="D18" s="59">
        <v>-0.1</v>
      </c>
      <c r="E18" s="60">
        <v>4111</v>
      </c>
      <c r="F18" s="60">
        <v>8899</v>
      </c>
      <c r="G18" s="61">
        <v>1.2999999999999999E-2</v>
      </c>
      <c r="H18" s="61">
        <v>1.2999999999999999E-2</v>
      </c>
    </row>
    <row r="19" spans="1:8" ht="20.399999999999999" x14ac:dyDescent="0.3">
      <c r="A19" s="52" t="s">
        <v>55</v>
      </c>
      <c r="B19" s="53">
        <v>599000</v>
      </c>
      <c r="C19" s="53">
        <v>1434000</v>
      </c>
      <c r="D19" s="54">
        <v>-0.2</v>
      </c>
      <c r="E19" s="55">
        <v>2872</v>
      </c>
      <c r="F19" s="55">
        <v>5811</v>
      </c>
      <c r="G19" s="56">
        <v>8.0000000000000002E-3</v>
      </c>
      <c r="H19" s="56">
        <v>6.0000000000000001E-3</v>
      </c>
    </row>
    <row r="20" spans="1:8" x14ac:dyDescent="0.3">
      <c r="A20" s="57" t="s">
        <v>56</v>
      </c>
      <c r="B20" s="58">
        <v>501000</v>
      </c>
      <c r="C20" s="58">
        <v>2827000</v>
      </c>
      <c r="D20" s="59">
        <v>-0.13</v>
      </c>
      <c r="E20" s="60">
        <v>1264</v>
      </c>
      <c r="F20" s="60">
        <v>4505</v>
      </c>
      <c r="G20" s="61">
        <v>7.0000000000000001E-3</v>
      </c>
      <c r="H20" s="61">
        <v>1.2999999999999999E-2</v>
      </c>
    </row>
    <row r="21" spans="1:8" ht="20.399999999999999" x14ac:dyDescent="0.3">
      <c r="A21" s="52" t="s">
        <v>57</v>
      </c>
      <c r="B21" s="53">
        <v>616000</v>
      </c>
      <c r="C21" s="53">
        <v>1895000</v>
      </c>
      <c r="D21" s="54">
        <v>-8.2000000000000003E-2</v>
      </c>
      <c r="E21" s="55">
        <v>5352</v>
      </c>
      <c r="F21" s="55">
        <v>5464</v>
      </c>
      <c r="G21" s="56">
        <v>8.0000000000000002E-3</v>
      </c>
      <c r="H21" s="56">
        <v>0.01</v>
      </c>
    </row>
    <row r="22" spans="1:8" x14ac:dyDescent="0.3">
      <c r="A22" s="57" t="s">
        <v>58</v>
      </c>
      <c r="B22" s="58">
        <v>536000</v>
      </c>
      <c r="C22" s="58">
        <v>1524000</v>
      </c>
      <c r="D22" s="59">
        <v>-9.0999999999999998E-2</v>
      </c>
      <c r="E22" s="60">
        <v>2743</v>
      </c>
      <c r="F22" s="60">
        <v>1506</v>
      </c>
      <c r="G22" s="61">
        <v>7.0000000000000001E-3</v>
      </c>
      <c r="H22" s="61">
        <v>6.0000000000000001E-3</v>
      </c>
    </row>
    <row r="23" spans="1:8" ht="20.399999999999999" x14ac:dyDescent="0.3">
      <c r="A23" s="52" t="s">
        <v>59</v>
      </c>
      <c r="B23" s="53">
        <v>3617000</v>
      </c>
      <c r="C23" s="53">
        <v>6816000</v>
      </c>
      <c r="D23" s="54">
        <v>-9.2999999999999999E-2</v>
      </c>
      <c r="E23" s="55">
        <v>15258</v>
      </c>
      <c r="F23" s="55">
        <v>23931</v>
      </c>
      <c r="G23" s="56">
        <v>4.8000000000000001E-2</v>
      </c>
      <c r="H23" s="56">
        <v>0.03</v>
      </c>
    </row>
    <row r="24" spans="1:8" x14ac:dyDescent="0.3">
      <c r="A24" s="57" t="s">
        <v>60</v>
      </c>
      <c r="B24" s="58">
        <v>167000</v>
      </c>
      <c r="C24" s="58">
        <v>699000</v>
      </c>
      <c r="D24" s="91">
        <v>7.5999999999999998E-2</v>
      </c>
      <c r="E24" s="60">
        <v>979</v>
      </c>
      <c r="F24" s="60">
        <v>3220</v>
      </c>
      <c r="G24" s="61">
        <v>2E-3</v>
      </c>
      <c r="H24" s="61">
        <v>3.0000000000000001E-3</v>
      </c>
    </row>
    <row r="25" spans="1:8" ht="20.399999999999999" x14ac:dyDescent="0.3">
      <c r="A25" s="62" t="s">
        <v>61</v>
      </c>
      <c r="B25" s="63">
        <v>10000</v>
      </c>
      <c r="C25" s="63">
        <v>63000</v>
      </c>
      <c r="D25" s="64">
        <v>-0.307</v>
      </c>
      <c r="E25" s="65">
        <v>128</v>
      </c>
      <c r="F25" s="65">
        <v>529</v>
      </c>
      <c r="G25" s="66">
        <v>0</v>
      </c>
      <c r="H25" s="66">
        <v>0</v>
      </c>
    </row>
    <row r="26" spans="1:8" x14ac:dyDescent="0.3">
      <c r="A26" s="67" t="s">
        <v>62</v>
      </c>
      <c r="B26" s="68">
        <f>SUM(B4:B25)</f>
        <v>31397156</v>
      </c>
      <c r="C26" s="68">
        <f>SUM(C4:C25)</f>
        <v>84947000</v>
      </c>
      <c r="D26" s="69">
        <v>-0.152</v>
      </c>
      <c r="E26" s="70">
        <f>SUM(E4:E25)</f>
        <v>124846</v>
      </c>
      <c r="F26" s="70">
        <f>SUM(F4:F25)</f>
        <v>218462</v>
      </c>
      <c r="G26" s="71">
        <f>SUM(G4:G25)</f>
        <v>0.47400000000000003</v>
      </c>
      <c r="H26" s="71">
        <f>SUM(H4:H25)</f>
        <v>0.43400000000000005</v>
      </c>
    </row>
    <row r="27" spans="1:8" x14ac:dyDescent="0.3">
      <c r="A27" s="114" t="s">
        <v>63</v>
      </c>
      <c r="B27" s="115"/>
      <c r="C27" s="115"/>
      <c r="D27" s="115"/>
      <c r="E27" s="115"/>
      <c r="F27" s="115"/>
      <c r="G27" s="115"/>
      <c r="H27" s="116"/>
    </row>
    <row r="28" spans="1:8" x14ac:dyDescent="0.3">
      <c r="A28" s="52" t="s">
        <v>64</v>
      </c>
      <c r="B28" s="53">
        <v>275000</v>
      </c>
      <c r="C28" s="53">
        <v>1049000</v>
      </c>
      <c r="D28" s="54">
        <v>-0.22900000000000001</v>
      </c>
      <c r="E28" s="55">
        <v>802</v>
      </c>
      <c r="F28" s="55">
        <v>2393</v>
      </c>
      <c r="G28" s="56">
        <v>4.0000000000000001E-3</v>
      </c>
      <c r="H28" s="56">
        <v>6.0000000000000001E-3</v>
      </c>
    </row>
    <row r="29" spans="1:8" x14ac:dyDescent="0.3">
      <c r="A29" s="57" t="s">
        <v>65</v>
      </c>
      <c r="B29" s="58">
        <v>1474000</v>
      </c>
      <c r="C29" s="58">
        <v>4552000</v>
      </c>
      <c r="D29" s="59">
        <v>9.4E-2</v>
      </c>
      <c r="E29" s="60">
        <v>204</v>
      </c>
      <c r="F29" s="60">
        <v>635</v>
      </c>
      <c r="G29" s="61">
        <v>0.02</v>
      </c>
      <c r="H29" s="61">
        <v>2.5999999999999999E-2</v>
      </c>
    </row>
    <row r="30" spans="1:8" ht="30.6" x14ac:dyDescent="0.3">
      <c r="A30" s="52" t="s">
        <v>66</v>
      </c>
      <c r="B30" s="53">
        <v>18000</v>
      </c>
      <c r="C30" s="53">
        <v>151000</v>
      </c>
      <c r="D30" s="54">
        <v>-0.25</v>
      </c>
      <c r="E30" s="55">
        <v>13</v>
      </c>
      <c r="F30" s="55">
        <v>101</v>
      </c>
      <c r="G30" s="56">
        <v>0</v>
      </c>
      <c r="H30" s="56">
        <v>1E-3</v>
      </c>
    </row>
    <row r="31" spans="1:8" x14ac:dyDescent="0.3">
      <c r="A31" s="57" t="s">
        <v>67</v>
      </c>
      <c r="B31" s="58">
        <v>899000</v>
      </c>
      <c r="C31" s="58">
        <v>1935000</v>
      </c>
      <c r="D31" s="86">
        <v>0.13500000000000001</v>
      </c>
      <c r="E31" s="60">
        <v>1037</v>
      </c>
      <c r="F31" s="60">
        <v>2262</v>
      </c>
      <c r="G31" s="61">
        <v>1.2E-2</v>
      </c>
      <c r="H31" s="61">
        <v>1.0999999999999999E-2</v>
      </c>
    </row>
    <row r="32" spans="1:8" x14ac:dyDescent="0.3">
      <c r="A32" s="52" t="s">
        <v>68</v>
      </c>
      <c r="B32" s="53">
        <v>418000</v>
      </c>
      <c r="C32" s="53">
        <v>969000</v>
      </c>
      <c r="D32" s="88">
        <v>0.14899999999999999</v>
      </c>
      <c r="E32" s="55">
        <v>374</v>
      </c>
      <c r="F32" s="55">
        <v>838</v>
      </c>
      <c r="G32" s="56">
        <v>6.0000000000000001E-3</v>
      </c>
      <c r="H32" s="56">
        <v>6.0000000000000001E-3</v>
      </c>
    </row>
    <row r="33" spans="1:8" x14ac:dyDescent="0.3">
      <c r="A33" s="57" t="s">
        <v>69</v>
      </c>
      <c r="B33" s="58">
        <v>269000</v>
      </c>
      <c r="C33" s="58">
        <v>762000</v>
      </c>
      <c r="D33" s="86">
        <v>-9.0999999999999998E-2</v>
      </c>
      <c r="E33" s="60">
        <v>573</v>
      </c>
      <c r="F33" s="60">
        <v>1569</v>
      </c>
      <c r="G33" s="61">
        <v>4.0000000000000001E-3</v>
      </c>
      <c r="H33" s="61">
        <v>4.0000000000000001E-3</v>
      </c>
    </row>
    <row r="34" spans="1:8" x14ac:dyDescent="0.3">
      <c r="A34" s="52" t="s">
        <v>70</v>
      </c>
      <c r="B34" s="53">
        <v>908000</v>
      </c>
      <c r="C34" s="53">
        <v>1651000</v>
      </c>
      <c r="D34" s="88">
        <v>0.16300000000000001</v>
      </c>
      <c r="E34" s="55">
        <v>1392</v>
      </c>
      <c r="F34" s="55">
        <v>1713</v>
      </c>
      <c r="G34" s="56">
        <v>1.2E-2</v>
      </c>
      <c r="H34" s="56">
        <v>0.01</v>
      </c>
    </row>
    <row r="35" spans="1:8" ht="20.399999999999999" x14ac:dyDescent="0.3">
      <c r="A35" s="57" t="s">
        <v>71</v>
      </c>
      <c r="B35" s="58">
        <v>1699000</v>
      </c>
      <c r="C35" s="58">
        <v>2832000</v>
      </c>
      <c r="D35" s="61">
        <v>-0.13400000000000001</v>
      </c>
      <c r="E35" s="60">
        <v>1114</v>
      </c>
      <c r="F35" s="60">
        <v>1564000</v>
      </c>
      <c r="G35" s="61">
        <v>2.3E-2</v>
      </c>
      <c r="H35" s="61">
        <v>1.6E-2</v>
      </c>
    </row>
    <row r="36" spans="1:8" x14ac:dyDescent="0.3">
      <c r="A36" s="52" t="s">
        <v>72</v>
      </c>
      <c r="B36" s="53">
        <v>716000</v>
      </c>
      <c r="C36" s="53">
        <v>1618000</v>
      </c>
      <c r="D36" s="56">
        <v>0.112</v>
      </c>
      <c r="E36" s="55">
        <v>998</v>
      </c>
      <c r="F36" s="55">
        <v>2136</v>
      </c>
      <c r="G36" s="56">
        <v>0.01</v>
      </c>
      <c r="H36" s="56">
        <v>8.9999999999999993E-3</v>
      </c>
    </row>
    <row r="37" spans="1:8" ht="20.399999999999999" x14ac:dyDescent="0.3">
      <c r="A37" s="57" t="s">
        <v>73</v>
      </c>
      <c r="B37" s="58">
        <v>440000</v>
      </c>
      <c r="C37" s="58">
        <v>1351000</v>
      </c>
      <c r="D37" s="86">
        <v>9.9000000000000005E-2</v>
      </c>
      <c r="E37" s="60">
        <v>333</v>
      </c>
      <c r="F37" s="60">
        <v>701</v>
      </c>
      <c r="G37" s="61">
        <v>6.0000000000000001E-3</v>
      </c>
      <c r="H37" s="61">
        <v>-1.7000000000000001E-2</v>
      </c>
    </row>
    <row r="38" spans="1:8" x14ac:dyDescent="0.3">
      <c r="A38" s="52" t="s">
        <v>74</v>
      </c>
      <c r="B38" s="53">
        <v>12000</v>
      </c>
      <c r="C38" s="53">
        <v>48000</v>
      </c>
      <c r="D38" s="54">
        <v>-0.54300000000000004</v>
      </c>
      <c r="E38" s="55">
        <v>78</v>
      </c>
      <c r="F38" s="55">
        <v>281</v>
      </c>
      <c r="G38" s="56">
        <v>0</v>
      </c>
      <c r="H38" s="56">
        <v>0</v>
      </c>
    </row>
    <row r="39" spans="1:8" x14ac:dyDescent="0.3">
      <c r="A39" s="57" t="s">
        <v>75</v>
      </c>
      <c r="B39" s="58">
        <v>254000</v>
      </c>
      <c r="C39" s="58">
        <v>874000</v>
      </c>
      <c r="D39" s="59">
        <v>-0.28199999999999997</v>
      </c>
      <c r="E39" s="60">
        <v>60</v>
      </c>
      <c r="F39" s="60">
        <v>234</v>
      </c>
      <c r="G39" s="61">
        <v>3.0000000000000001E-3</v>
      </c>
      <c r="H39" s="61">
        <v>-0.152</v>
      </c>
    </row>
    <row r="40" spans="1:8" x14ac:dyDescent="0.3">
      <c r="A40" s="52" t="s">
        <v>76</v>
      </c>
      <c r="B40" s="53">
        <v>611000</v>
      </c>
      <c r="C40" s="53">
        <v>482757</v>
      </c>
      <c r="D40" s="56">
        <v>0.33900000000000002</v>
      </c>
      <c r="E40" s="55">
        <v>1400</v>
      </c>
      <c r="F40" s="55">
        <v>1063</v>
      </c>
      <c r="G40" s="56">
        <v>8.0000000000000002E-3</v>
      </c>
      <c r="H40" s="56">
        <v>3.0000000000000001E-3</v>
      </c>
    </row>
    <row r="41" spans="1:8" x14ac:dyDescent="0.3">
      <c r="A41" s="57" t="s">
        <v>77</v>
      </c>
      <c r="B41" s="58">
        <v>610000</v>
      </c>
      <c r="C41" s="58">
        <v>2066000</v>
      </c>
      <c r="D41" s="61">
        <v>5.1999999999999998E-2</v>
      </c>
      <c r="E41" s="60">
        <v>1200</v>
      </c>
      <c r="F41" s="60">
        <v>2595</v>
      </c>
      <c r="G41" s="61">
        <v>8.0000000000000002E-3</v>
      </c>
      <c r="H41" s="61">
        <v>1.2E-2</v>
      </c>
    </row>
    <row r="42" spans="1:8" x14ac:dyDescent="0.3">
      <c r="A42" s="52" t="s">
        <v>78</v>
      </c>
      <c r="B42" s="53">
        <v>569000</v>
      </c>
      <c r="C42" s="53">
        <v>1162</v>
      </c>
      <c r="D42" s="54">
        <v>-0.10199999999999999</v>
      </c>
      <c r="E42" s="55">
        <v>1507</v>
      </c>
      <c r="F42" s="55">
        <v>2762</v>
      </c>
      <c r="G42" s="56">
        <v>8.0000000000000002E-3</v>
      </c>
      <c r="H42" s="56">
        <v>7.0000000000000001E-3</v>
      </c>
    </row>
    <row r="43" spans="1:8" ht="20.399999999999999" x14ac:dyDescent="0.3">
      <c r="A43" s="57" t="s">
        <v>79</v>
      </c>
      <c r="B43" s="58">
        <v>948000</v>
      </c>
      <c r="C43" s="58">
        <v>1556000</v>
      </c>
      <c r="D43" s="59">
        <v>-0.14499999999999999</v>
      </c>
      <c r="E43" s="60">
        <v>1766</v>
      </c>
      <c r="F43" s="60">
        <v>2914</v>
      </c>
      <c r="G43" s="61">
        <v>1.2999999999999999E-2</v>
      </c>
      <c r="H43" s="61">
        <v>8.9999999999999993E-3</v>
      </c>
    </row>
    <row r="44" spans="1:8" x14ac:dyDescent="0.3">
      <c r="A44" s="52" t="s">
        <v>80</v>
      </c>
      <c r="B44" s="53">
        <v>675000</v>
      </c>
      <c r="C44" s="53">
        <v>1999000</v>
      </c>
      <c r="D44" s="56">
        <v>0.439</v>
      </c>
      <c r="E44" s="55">
        <v>601</v>
      </c>
      <c r="F44" s="55">
        <v>1550</v>
      </c>
      <c r="G44" s="56">
        <v>8.9999999999999993E-3</v>
      </c>
      <c r="H44" s="56">
        <v>1.2E-2</v>
      </c>
    </row>
    <row r="45" spans="1:8" ht="20.399999999999999" x14ac:dyDescent="0.3">
      <c r="A45" s="57" t="s">
        <v>81</v>
      </c>
      <c r="B45" s="58">
        <v>41000</v>
      </c>
      <c r="C45" s="58">
        <v>307000</v>
      </c>
      <c r="D45" s="59">
        <v>0</v>
      </c>
      <c r="E45" s="60">
        <v>78</v>
      </c>
      <c r="F45" s="60">
        <v>255</v>
      </c>
      <c r="G45" s="61">
        <v>1E-3</v>
      </c>
      <c r="H45" s="61">
        <v>6.0000000000000001E-3</v>
      </c>
    </row>
    <row r="46" spans="1:8" x14ac:dyDescent="0.3">
      <c r="A46" s="52" t="s">
        <v>82</v>
      </c>
      <c r="B46" s="53">
        <v>205000</v>
      </c>
      <c r="C46" s="53">
        <v>1044000</v>
      </c>
      <c r="D46" s="54">
        <v>-0.35699999999999998</v>
      </c>
      <c r="E46" s="55">
        <v>78</v>
      </c>
      <c r="F46" s="55">
        <v>285</v>
      </c>
      <c r="G46" s="56">
        <v>3.0000000000000001E-3</v>
      </c>
      <c r="H46" s="56">
        <v>6.0000000000000001E-3</v>
      </c>
    </row>
    <row r="47" spans="1:8" ht="20.399999999999999" x14ac:dyDescent="0.3">
      <c r="A47" s="57" t="s">
        <v>83</v>
      </c>
      <c r="B47" s="58">
        <v>76000</v>
      </c>
      <c r="C47" s="58">
        <v>278000</v>
      </c>
      <c r="D47" s="61">
        <v>2.5000000000000001E-2</v>
      </c>
      <c r="E47" s="60">
        <v>57</v>
      </c>
      <c r="F47" s="60">
        <v>136</v>
      </c>
      <c r="G47" s="61">
        <v>1E-3</v>
      </c>
      <c r="H47" s="61">
        <v>0</v>
      </c>
    </row>
    <row r="48" spans="1:8" x14ac:dyDescent="0.3">
      <c r="A48" s="52" t="s">
        <v>84</v>
      </c>
      <c r="B48" s="53">
        <v>362000</v>
      </c>
      <c r="C48" s="53">
        <v>741000</v>
      </c>
      <c r="D48" s="56">
        <v>9.7000000000000003E-2</v>
      </c>
      <c r="E48" s="55">
        <v>939</v>
      </c>
      <c r="F48" s="55">
        <v>1729</v>
      </c>
      <c r="G48" s="56">
        <v>5.0000000000000001E-3</v>
      </c>
      <c r="H48" s="56">
        <v>4.0000000000000001E-3</v>
      </c>
    </row>
    <row r="49" spans="1:8" ht="20.399999999999999" x14ac:dyDescent="0.3">
      <c r="A49" s="57" t="s">
        <v>85</v>
      </c>
      <c r="B49" s="58">
        <v>126000</v>
      </c>
      <c r="C49" s="58">
        <v>255000</v>
      </c>
      <c r="D49" s="61">
        <v>0.182</v>
      </c>
      <c r="E49" s="60">
        <v>400</v>
      </c>
      <c r="F49" s="60">
        <v>643</v>
      </c>
      <c r="G49" s="61">
        <v>2E-3</v>
      </c>
      <c r="H49" s="61">
        <v>1E-3</v>
      </c>
    </row>
    <row r="50" spans="1:8" x14ac:dyDescent="0.3">
      <c r="A50" s="52" t="s">
        <v>86</v>
      </c>
      <c r="B50" s="53">
        <v>452000</v>
      </c>
      <c r="C50" s="53">
        <v>1663000</v>
      </c>
      <c r="D50" s="56">
        <v>0.25700000000000001</v>
      </c>
      <c r="E50" s="55">
        <v>40</v>
      </c>
      <c r="F50" s="55">
        <v>144</v>
      </c>
      <c r="G50" s="56">
        <v>6.0000000000000001E-3</v>
      </c>
      <c r="H50" s="56">
        <v>0.01</v>
      </c>
    </row>
    <row r="51" spans="1:8" ht="20.399999999999999" x14ac:dyDescent="0.3">
      <c r="A51" s="57" t="s">
        <v>87</v>
      </c>
      <c r="B51" s="58">
        <v>38000</v>
      </c>
      <c r="C51" s="58">
        <v>298000</v>
      </c>
      <c r="D51" s="59">
        <v>-0.19400000000000001</v>
      </c>
      <c r="E51" s="60">
        <v>88</v>
      </c>
      <c r="F51" s="60">
        <v>619</v>
      </c>
      <c r="G51" s="61">
        <v>1E-3</v>
      </c>
      <c r="H51" s="61">
        <v>2E-3</v>
      </c>
    </row>
    <row r="52" spans="1:8" ht="20.399999999999999" x14ac:dyDescent="0.3">
      <c r="A52" s="52" t="s">
        <v>88</v>
      </c>
      <c r="B52" s="53">
        <v>80000</v>
      </c>
      <c r="C52" s="53">
        <v>337000</v>
      </c>
      <c r="D52" s="56">
        <v>-3.9E-2</v>
      </c>
      <c r="E52" s="55">
        <v>200</v>
      </c>
      <c r="F52" s="55">
        <v>579</v>
      </c>
      <c r="G52" s="56">
        <v>1E-3</v>
      </c>
      <c r="H52" s="56">
        <v>2E-3</v>
      </c>
    </row>
    <row r="53" spans="1:8" x14ac:dyDescent="0.3">
      <c r="A53" s="57" t="s">
        <v>89</v>
      </c>
      <c r="B53" s="58">
        <v>15000</v>
      </c>
      <c r="C53" s="58">
        <v>129000</v>
      </c>
      <c r="D53" s="61">
        <v>0.49299999999999999</v>
      </c>
      <c r="E53" s="60">
        <v>62</v>
      </c>
      <c r="F53" s="60">
        <v>337</v>
      </c>
      <c r="G53" s="61">
        <v>0</v>
      </c>
      <c r="H53" s="61">
        <v>1E-3</v>
      </c>
    </row>
    <row r="54" spans="1:8" ht="20.399999999999999" x14ac:dyDescent="0.3">
      <c r="A54" s="52" t="s">
        <v>90</v>
      </c>
      <c r="B54" s="53">
        <v>53000</v>
      </c>
      <c r="C54" s="53">
        <v>179000</v>
      </c>
      <c r="D54" s="89">
        <v>0.61799999999999999</v>
      </c>
      <c r="E54" s="55">
        <v>109</v>
      </c>
      <c r="F54" s="55">
        <v>330</v>
      </c>
      <c r="G54" s="56">
        <v>1E-3</v>
      </c>
      <c r="H54" s="56">
        <v>1E-3</v>
      </c>
    </row>
    <row r="55" spans="1:8" x14ac:dyDescent="0.3">
      <c r="A55" s="57" t="s">
        <v>91</v>
      </c>
      <c r="B55" s="58">
        <v>87000</v>
      </c>
      <c r="C55" s="58">
        <v>91000</v>
      </c>
      <c r="D55" s="61">
        <v>0.253</v>
      </c>
      <c r="E55" s="60">
        <v>230</v>
      </c>
      <c r="F55" s="60">
        <v>196</v>
      </c>
      <c r="G55" s="61">
        <v>1E-3</v>
      </c>
      <c r="H55" s="61">
        <v>1E-3</v>
      </c>
    </row>
    <row r="56" spans="1:8" ht="20.399999999999999" x14ac:dyDescent="0.3">
      <c r="A56" s="52" t="s">
        <v>92</v>
      </c>
      <c r="B56" s="53">
        <v>332000</v>
      </c>
      <c r="C56" s="53">
        <v>1110</v>
      </c>
      <c r="D56" s="56">
        <v>0.377</v>
      </c>
      <c r="E56" s="55">
        <v>75</v>
      </c>
      <c r="F56" s="55">
        <v>171</v>
      </c>
      <c r="G56" s="56">
        <v>4.0000000000000001E-3</v>
      </c>
      <c r="H56" s="56">
        <v>6.0000000000000001E-3</v>
      </c>
    </row>
    <row r="57" spans="1:8" x14ac:dyDescent="0.3">
      <c r="A57" s="57" t="s">
        <v>93</v>
      </c>
      <c r="B57" s="58">
        <v>297000</v>
      </c>
      <c r="C57" s="58">
        <v>392000</v>
      </c>
      <c r="D57" s="61">
        <v>-5.8999999999999997E-2</v>
      </c>
      <c r="E57" s="60">
        <v>77</v>
      </c>
      <c r="F57" s="60">
        <v>90</v>
      </c>
      <c r="G57" s="61">
        <v>4.0000000000000001E-3</v>
      </c>
      <c r="H57" s="61">
        <v>2E-3</v>
      </c>
    </row>
    <row r="58" spans="1:8" ht="20.399999999999999" x14ac:dyDescent="0.3">
      <c r="A58" s="52" t="s">
        <v>94</v>
      </c>
      <c r="B58" s="53">
        <v>31000</v>
      </c>
      <c r="C58" s="53">
        <v>52000</v>
      </c>
      <c r="D58" s="56">
        <v>0.38400000000000001</v>
      </c>
      <c r="E58" s="55">
        <v>38</v>
      </c>
      <c r="F58" s="55">
        <v>52</v>
      </c>
      <c r="G58" s="56">
        <v>0</v>
      </c>
      <c r="H58" s="56">
        <v>0</v>
      </c>
    </row>
    <row r="59" spans="1:8" ht="20.399999999999999" x14ac:dyDescent="0.3">
      <c r="A59" s="57" t="s">
        <v>95</v>
      </c>
      <c r="B59" s="58">
        <v>76000</v>
      </c>
      <c r="C59" s="58">
        <v>445000</v>
      </c>
      <c r="D59" s="61">
        <v>1.33</v>
      </c>
      <c r="E59" s="60">
        <v>3</v>
      </c>
      <c r="F59" s="60">
        <v>29</v>
      </c>
      <c r="G59" s="61">
        <v>1E-3</v>
      </c>
      <c r="H59" s="61">
        <v>3.0000000000000001E-3</v>
      </c>
    </row>
    <row r="60" spans="1:8" x14ac:dyDescent="0.3">
      <c r="A60" s="52" t="s">
        <v>96</v>
      </c>
      <c r="B60" s="53">
        <v>0</v>
      </c>
      <c r="C60" s="53">
        <v>1000</v>
      </c>
      <c r="D60" s="56">
        <v>7.09</v>
      </c>
      <c r="E60" s="55">
        <v>554</v>
      </c>
      <c r="F60" s="55">
        <v>371</v>
      </c>
      <c r="G60" s="56">
        <v>0</v>
      </c>
      <c r="H60" s="56">
        <v>0</v>
      </c>
    </row>
    <row r="61" spans="1:8" ht="20.399999999999999" x14ac:dyDescent="0.3">
      <c r="A61" s="57" t="s">
        <v>97</v>
      </c>
      <c r="B61" s="58">
        <v>98000</v>
      </c>
      <c r="C61" s="53">
        <v>127000</v>
      </c>
      <c r="D61" s="54">
        <v>-0.38600000000000001</v>
      </c>
      <c r="E61" s="60">
        <v>46</v>
      </c>
      <c r="F61" s="55">
        <v>82</v>
      </c>
      <c r="G61" s="61">
        <v>1E-3</v>
      </c>
      <c r="H61" s="56">
        <v>1E-3</v>
      </c>
    </row>
    <row r="62" spans="1:8" ht="40.799999999999997" x14ac:dyDescent="0.3">
      <c r="A62" s="52" t="s">
        <v>98</v>
      </c>
      <c r="B62" s="53">
        <v>192000</v>
      </c>
      <c r="C62" s="58">
        <v>495000</v>
      </c>
      <c r="D62" s="61">
        <v>-4.2999999999999997E-2</v>
      </c>
      <c r="E62" s="55">
        <v>130</v>
      </c>
      <c r="F62" s="60">
        <v>299</v>
      </c>
      <c r="G62" s="56">
        <v>3.0000000000000001E-3</v>
      </c>
      <c r="H62" s="61">
        <v>3.0000000000000001E-3</v>
      </c>
    </row>
    <row r="63" spans="1:8" ht="20.399999999999999" x14ac:dyDescent="0.3">
      <c r="A63" s="62" t="s">
        <v>99</v>
      </c>
      <c r="B63" s="63">
        <v>297000</v>
      </c>
      <c r="C63" s="63">
        <v>1078000</v>
      </c>
      <c r="D63" s="66">
        <v>-0.24099999999999999</v>
      </c>
      <c r="E63" s="65">
        <v>67</v>
      </c>
      <c r="F63" s="65">
        <v>240</v>
      </c>
      <c r="G63" s="66">
        <v>4.0000000000000001E-3</v>
      </c>
      <c r="H63" s="66">
        <v>6.0000000000000001E-3</v>
      </c>
    </row>
    <row r="64" spans="1:8" x14ac:dyDescent="0.3">
      <c r="A64" s="67" t="s">
        <v>62</v>
      </c>
      <c r="B64" s="68">
        <f>SUM(B28:B63)</f>
        <v>13653000</v>
      </c>
      <c r="C64" s="68">
        <f>SUM(C28:C63)</f>
        <v>31810029</v>
      </c>
      <c r="D64" s="69">
        <f>AVERAGE(D28:D63)</f>
        <v>0.26647222222222228</v>
      </c>
      <c r="E64" s="72">
        <f>SUM(E28:E63)</f>
        <v>16723</v>
      </c>
      <c r="F64" s="72">
        <f>SUM(F28:F63)</f>
        <v>1594334</v>
      </c>
      <c r="G64" s="71">
        <f>SUM(G28:G63)</f>
        <v>0.18500000000000005</v>
      </c>
      <c r="H64" s="71">
        <f>SUM(H28:H63)</f>
        <v>1.7999999999999981E-2</v>
      </c>
    </row>
    <row r="65" spans="1:8" x14ac:dyDescent="0.3">
      <c r="A65" s="114" t="s">
        <v>100</v>
      </c>
      <c r="B65" s="115"/>
      <c r="C65" s="115"/>
      <c r="D65" s="115"/>
      <c r="E65" s="115"/>
      <c r="F65" s="115"/>
      <c r="G65" s="115"/>
      <c r="H65" s="116"/>
    </row>
    <row r="66" spans="1:8" x14ac:dyDescent="0.3">
      <c r="A66" s="52" t="s">
        <v>101</v>
      </c>
      <c r="B66" s="53">
        <v>972000</v>
      </c>
      <c r="C66" s="53">
        <v>3401000</v>
      </c>
      <c r="D66" s="56">
        <v>5.8000000000000003E-2</v>
      </c>
      <c r="E66" s="55">
        <v>6922</v>
      </c>
      <c r="F66" s="55">
        <v>15031</v>
      </c>
      <c r="G66" s="56">
        <v>1.2999999999999999E-2</v>
      </c>
      <c r="H66" s="56">
        <v>0.02</v>
      </c>
    </row>
    <row r="67" spans="1:8" x14ac:dyDescent="0.3">
      <c r="A67" s="57" t="s">
        <v>102</v>
      </c>
      <c r="B67" s="58">
        <v>340000</v>
      </c>
      <c r="C67" s="58">
        <v>448000</v>
      </c>
      <c r="D67" s="61">
        <v>0.05</v>
      </c>
      <c r="E67" s="60">
        <v>1717</v>
      </c>
      <c r="F67" s="60">
        <v>1926</v>
      </c>
      <c r="G67" s="61">
        <v>5.0000000000000001E-3</v>
      </c>
      <c r="H67" s="61">
        <v>3.0000000000000001E-3</v>
      </c>
    </row>
    <row r="68" spans="1:8" ht="20.399999999999999" x14ac:dyDescent="0.3">
      <c r="A68" s="52" t="s">
        <v>103</v>
      </c>
      <c r="B68" s="53">
        <v>2076000</v>
      </c>
      <c r="C68" s="53">
        <v>5704000</v>
      </c>
      <c r="D68" s="56">
        <v>5.0000000000000001E-3</v>
      </c>
      <c r="E68" s="55">
        <v>7814</v>
      </c>
      <c r="F68" s="55">
        <v>14141</v>
      </c>
      <c r="G68" s="56">
        <v>2.8000000000000001E-2</v>
      </c>
      <c r="H68" s="56">
        <v>3.3000000000000002E-2</v>
      </c>
    </row>
    <row r="69" spans="1:8" ht="20.399999999999999" x14ac:dyDescent="0.3">
      <c r="A69" s="57" t="s">
        <v>104</v>
      </c>
      <c r="B69" s="58">
        <v>4260000</v>
      </c>
      <c r="C69" s="58">
        <v>9262</v>
      </c>
      <c r="D69" s="61">
        <v>-3.4000000000000002E-2</v>
      </c>
      <c r="E69" s="60">
        <v>14897</v>
      </c>
      <c r="F69" s="60">
        <v>27110</v>
      </c>
      <c r="G69" s="61">
        <v>5.7000000000000002E-2</v>
      </c>
      <c r="H69" s="61">
        <v>5.2999999999999999E-2</v>
      </c>
    </row>
    <row r="70" spans="1:8" x14ac:dyDescent="0.3">
      <c r="A70" s="52" t="s">
        <v>105</v>
      </c>
      <c r="B70" s="53">
        <v>2305000</v>
      </c>
      <c r="C70" s="53">
        <v>4996000</v>
      </c>
      <c r="D70" s="54">
        <v>-3.2000000000000001E-2</v>
      </c>
      <c r="E70" s="55">
        <v>7059</v>
      </c>
      <c r="F70" s="55">
        <v>10981</v>
      </c>
      <c r="G70" s="56">
        <v>3.1E-2</v>
      </c>
      <c r="H70" s="56">
        <v>2.9000000000000001E-2</v>
      </c>
    </row>
    <row r="71" spans="1:8" x14ac:dyDescent="0.3">
      <c r="A71" s="57" t="s">
        <v>106</v>
      </c>
      <c r="B71" s="58">
        <v>1781000</v>
      </c>
      <c r="C71" s="58">
        <v>5228000</v>
      </c>
      <c r="D71" s="59">
        <v>-0.10100000000000001</v>
      </c>
      <c r="E71" s="60">
        <v>4480</v>
      </c>
      <c r="F71" s="60">
        <v>9879</v>
      </c>
      <c r="G71" s="61">
        <v>2.4E-2</v>
      </c>
      <c r="H71" s="61">
        <v>0.03</v>
      </c>
    </row>
    <row r="72" spans="1:8" ht="20.399999999999999" x14ac:dyDescent="0.3">
      <c r="A72" s="52" t="s">
        <v>107</v>
      </c>
      <c r="B72" s="53">
        <v>3498000</v>
      </c>
      <c r="C72" s="53">
        <v>6174000</v>
      </c>
      <c r="D72" s="56">
        <v>0.46500000000000002</v>
      </c>
      <c r="E72" s="55">
        <v>14817</v>
      </c>
      <c r="F72" s="55">
        <v>21713</v>
      </c>
      <c r="G72" s="56">
        <v>4.7E-2</v>
      </c>
      <c r="H72" s="56">
        <v>0.12</v>
      </c>
    </row>
    <row r="73" spans="1:8" x14ac:dyDescent="0.3">
      <c r="A73" s="57" t="s">
        <v>108</v>
      </c>
      <c r="B73" s="58">
        <v>340000</v>
      </c>
      <c r="C73" s="58">
        <v>686000</v>
      </c>
      <c r="D73" s="59">
        <v>-0.28399999999999997</v>
      </c>
      <c r="E73" s="60">
        <v>889</v>
      </c>
      <c r="F73" s="60">
        <v>1486</v>
      </c>
      <c r="G73" s="61">
        <v>5.0000000000000001E-3</v>
      </c>
      <c r="H73" s="61">
        <v>4.0000000000000001E-3</v>
      </c>
    </row>
    <row r="74" spans="1:8" ht="20.399999999999999" x14ac:dyDescent="0.3">
      <c r="A74" s="52" t="s">
        <v>109</v>
      </c>
      <c r="B74" s="53">
        <v>261000</v>
      </c>
      <c r="C74" s="53">
        <v>392000</v>
      </c>
      <c r="D74" s="88">
        <v>-0.24099999999999999</v>
      </c>
      <c r="E74" s="55">
        <v>1254</v>
      </c>
      <c r="F74" s="55">
        <v>1699</v>
      </c>
      <c r="G74" s="56">
        <v>3.0000000000000001E-3</v>
      </c>
      <c r="H74" s="56">
        <v>2E-3</v>
      </c>
    </row>
    <row r="75" spans="1:8" x14ac:dyDescent="0.3">
      <c r="A75" s="57" t="s">
        <v>110</v>
      </c>
      <c r="B75" s="58">
        <v>1349000</v>
      </c>
      <c r="C75" s="58">
        <v>2786000</v>
      </c>
      <c r="D75" s="61">
        <v>4.8000000000000001E-2</v>
      </c>
      <c r="E75" s="60">
        <v>4608</v>
      </c>
      <c r="F75" s="60">
        <v>7893</v>
      </c>
      <c r="G75" s="61">
        <v>1.7999999999999999E-2</v>
      </c>
      <c r="H75" s="61">
        <v>1.6E-2</v>
      </c>
    </row>
    <row r="76" spans="1:8" x14ac:dyDescent="0.3">
      <c r="A76" s="52" t="s">
        <v>111</v>
      </c>
      <c r="B76" s="53">
        <v>4054000</v>
      </c>
      <c r="C76" s="58">
        <v>7352000</v>
      </c>
      <c r="D76" s="61">
        <v>3.3000000000000002E-2</v>
      </c>
      <c r="E76" s="55">
        <v>10256</v>
      </c>
      <c r="F76" s="60">
        <v>13576</v>
      </c>
      <c r="G76" s="56">
        <v>5.3999999999999999E-2</v>
      </c>
      <c r="H76" s="61">
        <v>2.5000000000000001E-2</v>
      </c>
    </row>
    <row r="77" spans="1:8" x14ac:dyDescent="0.3">
      <c r="A77" s="57" t="s">
        <v>112</v>
      </c>
      <c r="B77" s="58">
        <v>2568000</v>
      </c>
      <c r="C77" s="53">
        <v>1297808</v>
      </c>
      <c r="D77" s="54">
        <v>-0.17399999999999999</v>
      </c>
      <c r="E77" s="60">
        <v>14310</v>
      </c>
      <c r="F77" s="55">
        <v>17982</v>
      </c>
      <c r="G77" s="61">
        <v>2.5999999999999999E-2</v>
      </c>
      <c r="H77" s="56">
        <v>1.4999999999999999E-2</v>
      </c>
    </row>
    <row r="78" spans="1:8" x14ac:dyDescent="0.3">
      <c r="A78" s="52" t="s">
        <v>113</v>
      </c>
      <c r="B78" s="53">
        <v>1490000</v>
      </c>
      <c r="C78" s="58">
        <v>1642000</v>
      </c>
      <c r="D78" s="59">
        <v>-0.10199999999999999</v>
      </c>
      <c r="E78" s="55">
        <v>12428</v>
      </c>
      <c r="F78" s="60">
        <v>15616</v>
      </c>
      <c r="G78" s="56">
        <v>0.02</v>
      </c>
      <c r="H78" s="61">
        <v>-1E-3</v>
      </c>
    </row>
    <row r="79" spans="1:8" ht="20.399999999999999" x14ac:dyDescent="0.3">
      <c r="A79" s="90" t="s">
        <v>114</v>
      </c>
      <c r="B79" s="63">
        <v>30000</v>
      </c>
      <c r="C79" s="63">
        <v>0</v>
      </c>
      <c r="D79" s="64">
        <v>-1</v>
      </c>
      <c r="E79" s="65">
        <v>150</v>
      </c>
      <c r="F79" s="65">
        <v>1</v>
      </c>
      <c r="G79" s="66">
        <v>0</v>
      </c>
      <c r="H79" s="66">
        <v>0</v>
      </c>
    </row>
    <row r="80" spans="1:8" x14ac:dyDescent="0.3">
      <c r="A80" s="67" t="s">
        <v>62</v>
      </c>
      <c r="B80" s="68">
        <f>SUM(B66:B79)</f>
        <v>25324000</v>
      </c>
      <c r="C80" s="68">
        <f>SUM(C66:C79)</f>
        <v>40116070</v>
      </c>
      <c r="D80" s="69">
        <f>AVERAGE(D66:D79)</f>
        <v>-9.35E-2</v>
      </c>
      <c r="E80" s="72">
        <f>SUM(E66:E79)</f>
        <v>101601</v>
      </c>
      <c r="F80" s="72">
        <f>SUM(F66:F79)</f>
        <v>159034</v>
      </c>
      <c r="G80" s="71">
        <f>SUM(G66:G79)</f>
        <v>0.33100000000000007</v>
      </c>
      <c r="H80" s="71">
        <f>SUM(H66:H79)</f>
        <v>0.34900000000000009</v>
      </c>
    </row>
    <row r="81" spans="1:8" x14ac:dyDescent="0.3">
      <c r="A81" s="73" t="s">
        <v>115</v>
      </c>
      <c r="B81" s="74">
        <f>B26+B64+B80</f>
        <v>70374156</v>
      </c>
      <c r="C81" s="74">
        <f>C26+C64+C80</f>
        <v>156873099</v>
      </c>
      <c r="D81" s="69">
        <f>D26+D64+D80/3</f>
        <v>8.3305555555555619E-2</v>
      </c>
      <c r="E81" s="72">
        <f>E26+E64+E80</f>
        <v>243170</v>
      </c>
      <c r="F81" s="72">
        <f>F26+F64+F80</f>
        <v>1971830</v>
      </c>
      <c r="G81" s="71">
        <f>G26+G64+G80</f>
        <v>0.9900000000000001</v>
      </c>
      <c r="H81" s="71">
        <f>H26+H64+H80</f>
        <v>0.80100000000000016</v>
      </c>
    </row>
  </sheetData>
  <mergeCells count="4">
    <mergeCell ref="A1:A2"/>
    <mergeCell ref="A3:H3"/>
    <mergeCell ref="A27:H27"/>
    <mergeCell ref="A65:H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EB49-A8E4-40E2-BF28-1BE387E6D134}">
  <dimension ref="B3:H5"/>
  <sheetViews>
    <sheetView workbookViewId="0">
      <selection activeCell="F4" sqref="F4"/>
    </sheetView>
  </sheetViews>
  <sheetFormatPr baseColWidth="10" defaultRowHeight="14.4" x14ac:dyDescent="0.3"/>
  <cols>
    <col min="4" max="4" width="15.6640625" customWidth="1"/>
    <col min="5" max="5" width="14" customWidth="1"/>
    <col min="6" max="6" width="18" customWidth="1"/>
    <col min="7" max="7" width="12.44140625" customWidth="1"/>
  </cols>
  <sheetData>
    <row r="3" spans="2:8" x14ac:dyDescent="0.3">
      <c r="D3" t="s">
        <v>120</v>
      </c>
      <c r="E3" t="s">
        <v>121</v>
      </c>
      <c r="F3" t="s">
        <v>123</v>
      </c>
      <c r="G3" t="s">
        <v>122</v>
      </c>
      <c r="H3" t="s">
        <v>125</v>
      </c>
    </row>
    <row r="4" spans="2:8" x14ac:dyDescent="0.3">
      <c r="B4">
        <v>6425</v>
      </c>
      <c r="C4" t="s">
        <v>119</v>
      </c>
      <c r="D4" s="17">
        <v>59600040</v>
      </c>
      <c r="E4" s="17">
        <v>49321952</v>
      </c>
      <c r="F4" s="17">
        <f>D4-E4</f>
        <v>10278088</v>
      </c>
      <c r="G4" s="95">
        <v>1.2</v>
      </c>
    </row>
    <row r="5" spans="2:8" x14ac:dyDescent="0.3">
      <c r="B5">
        <v>6578</v>
      </c>
      <c r="C5" t="s">
        <v>124</v>
      </c>
      <c r="D5" s="17">
        <v>133856772</v>
      </c>
      <c r="E5" s="17">
        <v>148926191</v>
      </c>
      <c r="F5" s="17">
        <f>D5-E5</f>
        <v>-15069419</v>
      </c>
      <c r="G5" s="96">
        <v>0.89900000000000002</v>
      </c>
      <c r="H5" s="97">
        <v>-0.11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80CC-FB1F-413B-BC98-E38965DDA357}">
  <dimension ref="A3:G67"/>
  <sheetViews>
    <sheetView tabSelected="1" workbookViewId="0">
      <selection activeCell="M19" sqref="M19"/>
    </sheetView>
  </sheetViews>
  <sheetFormatPr baseColWidth="10" defaultRowHeight="14.4" x14ac:dyDescent="0.3"/>
  <cols>
    <col min="2" max="2" width="15.33203125" customWidth="1"/>
    <col min="4" max="4" width="17.6640625" customWidth="1"/>
    <col min="5" max="5" width="13.33203125" customWidth="1"/>
    <col min="6" max="6" width="16.88671875" customWidth="1"/>
  </cols>
  <sheetData>
    <row r="3" spans="1:7" x14ac:dyDescent="0.3">
      <c r="A3" s="109" t="s">
        <v>132</v>
      </c>
      <c r="B3" s="12" t="s">
        <v>0</v>
      </c>
      <c r="C3" s="12" t="s">
        <v>20</v>
      </c>
      <c r="D3" s="13" t="s">
        <v>128</v>
      </c>
      <c r="E3" s="13" t="s">
        <v>129</v>
      </c>
      <c r="F3" s="16" t="s">
        <v>130</v>
      </c>
      <c r="G3" s="13" t="s">
        <v>122</v>
      </c>
    </row>
    <row r="4" spans="1:7" x14ac:dyDescent="0.3">
      <c r="A4" s="100" t="s">
        <v>119</v>
      </c>
      <c r="B4" s="2" t="s">
        <v>17</v>
      </c>
      <c r="C4" s="2">
        <v>1</v>
      </c>
      <c r="D4" s="110">
        <v>955991</v>
      </c>
      <c r="E4" s="94">
        <v>564924.84503709397</v>
      </c>
      <c r="F4" s="101">
        <f>D4-E4</f>
        <v>391066.15496290603</v>
      </c>
      <c r="G4" s="103">
        <f>D4/E4</f>
        <v>1.6922445673941424</v>
      </c>
    </row>
    <row r="5" spans="1:7" x14ac:dyDescent="0.3">
      <c r="A5" s="100" t="s">
        <v>119</v>
      </c>
      <c r="B5" s="2" t="s">
        <v>18</v>
      </c>
      <c r="C5" s="2">
        <v>2</v>
      </c>
      <c r="D5" s="110">
        <v>1821869</v>
      </c>
      <c r="E5" s="94">
        <v>2119708.8442593301</v>
      </c>
      <c r="F5" s="101">
        <f t="shared" ref="F5:F34" si="0">D5-E5</f>
        <v>-297839.84425933007</v>
      </c>
      <c r="G5" s="103">
        <f t="shared" ref="G5:G34" si="1">D5/E5</f>
        <v>0.85949021014562899</v>
      </c>
    </row>
    <row r="6" spans="1:7" x14ac:dyDescent="0.3">
      <c r="A6" s="100" t="s">
        <v>119</v>
      </c>
      <c r="B6" s="2" t="s">
        <v>19</v>
      </c>
      <c r="C6" s="2">
        <v>3</v>
      </c>
      <c r="D6" s="110">
        <v>1952753</v>
      </c>
      <c r="E6" s="94">
        <v>2444984.6237197001</v>
      </c>
      <c r="F6" s="101">
        <f t="shared" si="0"/>
        <v>-492231.62371970015</v>
      </c>
      <c r="G6" s="103">
        <f t="shared" si="1"/>
        <v>0.79867700641370942</v>
      </c>
    </row>
    <row r="7" spans="1:7" x14ac:dyDescent="0.3">
      <c r="A7" s="100" t="s">
        <v>119</v>
      </c>
      <c r="B7" s="2" t="s">
        <v>14</v>
      </c>
      <c r="C7" s="2">
        <v>4</v>
      </c>
      <c r="D7" s="110">
        <v>2341947</v>
      </c>
      <c r="E7" s="94">
        <v>1842486.1292103699</v>
      </c>
      <c r="F7" s="101">
        <f t="shared" si="0"/>
        <v>499460.87078963011</v>
      </c>
      <c r="G7" s="103">
        <f t="shared" si="1"/>
        <v>1.2710798539382671</v>
      </c>
    </row>
    <row r="8" spans="1:7" x14ac:dyDescent="0.3">
      <c r="A8" s="100" t="s">
        <v>119</v>
      </c>
      <c r="B8" s="24" t="s">
        <v>15</v>
      </c>
      <c r="C8" s="2">
        <v>5</v>
      </c>
      <c r="D8" s="110">
        <v>3400111</v>
      </c>
      <c r="E8" s="94">
        <v>1712878.90399156</v>
      </c>
      <c r="F8" s="101">
        <f t="shared" si="0"/>
        <v>1687232.09600844</v>
      </c>
      <c r="G8" s="103">
        <f t="shared" si="1"/>
        <v>1.9850270746382861</v>
      </c>
    </row>
    <row r="9" spans="1:7" x14ac:dyDescent="0.3">
      <c r="A9" s="100" t="s">
        <v>119</v>
      </c>
      <c r="B9" s="24" t="s">
        <v>16</v>
      </c>
      <c r="C9" s="2">
        <v>6</v>
      </c>
      <c r="D9" s="110">
        <v>2006916</v>
      </c>
      <c r="E9" s="94">
        <v>1877007.8534580499</v>
      </c>
      <c r="F9" s="101">
        <f t="shared" si="0"/>
        <v>129908.14654195006</v>
      </c>
      <c r="G9" s="103">
        <f t="shared" si="1"/>
        <v>1.0692102306884959</v>
      </c>
    </row>
    <row r="10" spans="1:7" x14ac:dyDescent="0.3">
      <c r="A10" s="100" t="s">
        <v>119</v>
      </c>
      <c r="B10" s="2" t="s">
        <v>116</v>
      </c>
      <c r="C10" s="2">
        <v>7</v>
      </c>
      <c r="D10" s="110">
        <v>1931332</v>
      </c>
      <c r="E10" s="94">
        <v>1717390.8244893099</v>
      </c>
      <c r="F10" s="101">
        <f t="shared" si="0"/>
        <v>213941.17551069008</v>
      </c>
      <c r="G10" s="103">
        <f t="shared" si="1"/>
        <v>1.1245733775096349</v>
      </c>
    </row>
    <row r="11" spans="1:7" x14ac:dyDescent="0.3">
      <c r="A11" s="100" t="s">
        <v>119</v>
      </c>
      <c r="B11" s="2" t="s">
        <v>17</v>
      </c>
      <c r="C11" s="2">
        <v>8</v>
      </c>
      <c r="D11" s="110">
        <v>1838532</v>
      </c>
      <c r="E11" s="94">
        <v>1692810.79304366</v>
      </c>
      <c r="F11" s="101">
        <f t="shared" si="0"/>
        <v>145721.20695634</v>
      </c>
      <c r="G11" s="103">
        <f t="shared" si="1"/>
        <v>1.086082394769196</v>
      </c>
    </row>
    <row r="12" spans="1:7" x14ac:dyDescent="0.3">
      <c r="A12" s="100" t="s">
        <v>119</v>
      </c>
      <c r="B12" s="2" t="s">
        <v>18</v>
      </c>
      <c r="C12" s="2">
        <v>9</v>
      </c>
      <c r="D12" s="110">
        <v>1493355</v>
      </c>
      <c r="E12" s="94">
        <v>1562465.7849091601</v>
      </c>
      <c r="F12" s="101">
        <f t="shared" si="0"/>
        <v>-69110.784909160109</v>
      </c>
      <c r="G12" s="103">
        <f t="shared" si="1"/>
        <v>0.95576812908374942</v>
      </c>
    </row>
    <row r="13" spans="1:7" x14ac:dyDescent="0.3">
      <c r="A13" s="100" t="s">
        <v>119</v>
      </c>
      <c r="B13" s="2" t="s">
        <v>19</v>
      </c>
      <c r="C13" s="2">
        <v>10</v>
      </c>
      <c r="D13" s="110">
        <v>1744107</v>
      </c>
      <c r="E13" s="94">
        <v>1663129.9956622601</v>
      </c>
      <c r="F13" s="101">
        <f t="shared" si="0"/>
        <v>80977.004337739898</v>
      </c>
      <c r="G13" s="103">
        <f t="shared" si="1"/>
        <v>1.0486895218948262</v>
      </c>
    </row>
    <row r="14" spans="1:7" x14ac:dyDescent="0.3">
      <c r="A14" s="100" t="s">
        <v>119</v>
      </c>
      <c r="B14" s="2" t="s">
        <v>14</v>
      </c>
      <c r="C14" s="2">
        <v>11</v>
      </c>
      <c r="D14" s="110">
        <v>2004466</v>
      </c>
      <c r="E14" s="94">
        <v>1661230.3119864799</v>
      </c>
      <c r="F14" s="101">
        <f t="shared" si="0"/>
        <v>343235.68801352009</v>
      </c>
      <c r="G14" s="103">
        <f t="shared" si="1"/>
        <v>1.2066153534142312</v>
      </c>
    </row>
    <row r="15" spans="1:7" x14ac:dyDescent="0.3">
      <c r="A15" s="100" t="s">
        <v>119</v>
      </c>
      <c r="B15" s="24" t="s">
        <v>15</v>
      </c>
      <c r="C15" s="2">
        <v>12</v>
      </c>
      <c r="D15" s="110">
        <v>2375786</v>
      </c>
      <c r="E15" s="94">
        <v>1586860.44164049</v>
      </c>
      <c r="F15" s="101">
        <f t="shared" si="0"/>
        <v>788925.55835951003</v>
      </c>
      <c r="G15" s="103">
        <f t="shared" si="1"/>
        <v>1.4971612737059108</v>
      </c>
    </row>
    <row r="16" spans="1:7" x14ac:dyDescent="0.3">
      <c r="A16" s="100" t="s">
        <v>119</v>
      </c>
      <c r="B16" s="24" t="s">
        <v>16</v>
      </c>
      <c r="C16" s="2">
        <v>13</v>
      </c>
      <c r="D16" s="110">
        <v>1743904</v>
      </c>
      <c r="E16" s="94">
        <v>1581531.0997424</v>
      </c>
      <c r="F16" s="101">
        <f t="shared" si="0"/>
        <v>162372.90025760001</v>
      </c>
      <c r="G16" s="103">
        <f t="shared" si="1"/>
        <v>1.1026681677546823</v>
      </c>
    </row>
    <row r="17" spans="1:7" x14ac:dyDescent="0.3">
      <c r="A17" s="100" t="s">
        <v>119</v>
      </c>
      <c r="B17" s="2" t="s">
        <v>116</v>
      </c>
      <c r="C17" s="2">
        <v>14</v>
      </c>
      <c r="D17" s="110">
        <v>1695007</v>
      </c>
      <c r="E17" s="94">
        <v>1612888.8818987799</v>
      </c>
      <c r="F17" s="101">
        <f t="shared" si="0"/>
        <v>82118.118101220112</v>
      </c>
      <c r="G17" s="103">
        <f t="shared" si="1"/>
        <v>1.0509136860095074</v>
      </c>
    </row>
    <row r="18" spans="1:7" x14ac:dyDescent="0.3">
      <c r="A18" s="100" t="s">
        <v>119</v>
      </c>
      <c r="B18" s="2" t="s">
        <v>17</v>
      </c>
      <c r="C18" s="2">
        <v>15</v>
      </c>
      <c r="D18" s="110">
        <v>2218028</v>
      </c>
      <c r="E18" s="94">
        <v>1511675.4433200499</v>
      </c>
      <c r="F18" s="101">
        <f t="shared" si="0"/>
        <v>706352.5566799501</v>
      </c>
      <c r="G18" s="103">
        <f t="shared" si="1"/>
        <v>1.4672646895213222</v>
      </c>
    </row>
    <row r="19" spans="1:7" x14ac:dyDescent="0.3">
      <c r="A19" s="100" t="s">
        <v>119</v>
      </c>
      <c r="B19" s="2" t="s">
        <v>18</v>
      </c>
      <c r="C19" s="2">
        <v>16</v>
      </c>
      <c r="D19" s="110">
        <v>1892403</v>
      </c>
      <c r="E19" s="94">
        <v>1630784.1043936501</v>
      </c>
      <c r="F19" s="101">
        <f t="shared" si="0"/>
        <v>261618.89560634992</v>
      </c>
      <c r="G19" s="103">
        <f t="shared" si="1"/>
        <v>1.160425218090793</v>
      </c>
    </row>
    <row r="20" spans="1:7" x14ac:dyDescent="0.3">
      <c r="A20" s="100" t="s">
        <v>119</v>
      </c>
      <c r="B20" s="2" t="s">
        <v>19</v>
      </c>
      <c r="C20" s="2">
        <v>17</v>
      </c>
      <c r="D20" s="110">
        <v>2041536</v>
      </c>
      <c r="E20" s="94">
        <v>1751792.7691023101</v>
      </c>
      <c r="F20" s="101">
        <f t="shared" si="0"/>
        <v>289743.23089768994</v>
      </c>
      <c r="G20" s="103">
        <f t="shared" si="1"/>
        <v>1.1653981201476051</v>
      </c>
    </row>
    <row r="21" spans="1:7" x14ac:dyDescent="0.3">
      <c r="A21" s="100" t="s">
        <v>119</v>
      </c>
      <c r="B21" s="2" t="s">
        <v>117</v>
      </c>
      <c r="C21" s="2">
        <v>18</v>
      </c>
      <c r="D21" s="110">
        <v>2178264</v>
      </c>
      <c r="E21" s="94">
        <v>1719657.2281192699</v>
      </c>
      <c r="F21" s="101">
        <f t="shared" si="0"/>
        <v>458606.77188073006</v>
      </c>
      <c r="G21" s="103">
        <f t="shared" si="1"/>
        <v>1.2666849906956705</v>
      </c>
    </row>
    <row r="22" spans="1:7" x14ac:dyDescent="0.3">
      <c r="A22" s="100" t="s">
        <v>119</v>
      </c>
      <c r="B22" s="24" t="s">
        <v>15</v>
      </c>
      <c r="C22" s="2">
        <v>19</v>
      </c>
      <c r="D22" s="110">
        <v>3009477</v>
      </c>
      <c r="E22" s="94">
        <v>1714511.1695834999</v>
      </c>
      <c r="F22" s="101">
        <f t="shared" si="0"/>
        <v>1294965.8304165001</v>
      </c>
      <c r="G22" s="103">
        <f t="shared" si="1"/>
        <v>1.7552974010260205</v>
      </c>
    </row>
    <row r="23" spans="1:7" x14ac:dyDescent="0.3">
      <c r="A23" s="100" t="s">
        <v>119</v>
      </c>
      <c r="B23" s="24" t="s">
        <v>16</v>
      </c>
      <c r="C23" s="2">
        <v>20</v>
      </c>
      <c r="D23" s="110">
        <v>1700700</v>
      </c>
      <c r="E23" s="94">
        <v>1519966.0078203301</v>
      </c>
      <c r="F23" s="101">
        <f t="shared" si="0"/>
        <v>180733.99217966991</v>
      </c>
      <c r="G23" s="103">
        <f t="shared" si="1"/>
        <v>1.1189066013646234</v>
      </c>
    </row>
    <row r="24" spans="1:7" x14ac:dyDescent="0.3">
      <c r="A24" s="100" t="s">
        <v>119</v>
      </c>
      <c r="B24" s="2" t="s">
        <v>116</v>
      </c>
      <c r="C24" s="2">
        <v>21</v>
      </c>
      <c r="D24" s="110">
        <v>1454849</v>
      </c>
      <c r="E24" s="94">
        <v>1337064.9065664301</v>
      </c>
      <c r="F24" s="101">
        <f t="shared" si="0"/>
        <v>117784.09343356988</v>
      </c>
      <c r="G24" s="103">
        <f t="shared" si="1"/>
        <v>1.0880915300784</v>
      </c>
    </row>
    <row r="25" spans="1:7" x14ac:dyDescent="0.3">
      <c r="A25" s="100" t="s">
        <v>119</v>
      </c>
      <c r="B25" s="2" t="s">
        <v>17</v>
      </c>
      <c r="C25" s="2">
        <v>22</v>
      </c>
      <c r="D25" s="110">
        <v>1707386</v>
      </c>
      <c r="E25" s="94">
        <v>1293957.6259230201</v>
      </c>
      <c r="F25" s="101">
        <f t="shared" si="0"/>
        <v>413428.37407697993</v>
      </c>
      <c r="G25" s="103">
        <f t="shared" si="1"/>
        <v>1.319506887856601</v>
      </c>
    </row>
    <row r="26" spans="1:7" x14ac:dyDescent="0.3">
      <c r="A26" s="100" t="s">
        <v>119</v>
      </c>
      <c r="B26" s="2" t="s">
        <v>18</v>
      </c>
      <c r="C26" s="2">
        <v>23</v>
      </c>
      <c r="D26" s="110">
        <v>1368291</v>
      </c>
      <c r="E26" s="94">
        <v>1391417.41971651</v>
      </c>
      <c r="F26" s="101">
        <f t="shared" si="0"/>
        <v>-23126.41971650999</v>
      </c>
      <c r="G26" s="103">
        <f t="shared" si="1"/>
        <v>0.98337923660520088</v>
      </c>
    </row>
    <row r="27" spans="1:7" x14ac:dyDescent="0.3">
      <c r="A27" s="100" t="s">
        <v>119</v>
      </c>
      <c r="B27" s="2" t="s">
        <v>19</v>
      </c>
      <c r="C27" s="2">
        <v>24</v>
      </c>
      <c r="D27" s="110">
        <v>1471290</v>
      </c>
      <c r="E27" s="94">
        <v>1373412.3984507101</v>
      </c>
      <c r="F27" s="101">
        <f t="shared" si="0"/>
        <v>97877.601549289888</v>
      </c>
      <c r="G27" s="103">
        <f t="shared" si="1"/>
        <v>1.0712659953118973</v>
      </c>
    </row>
    <row r="28" spans="1:7" x14ac:dyDescent="0.3">
      <c r="A28" s="100" t="s">
        <v>119</v>
      </c>
      <c r="B28" s="2" t="s">
        <v>14</v>
      </c>
      <c r="C28" s="2">
        <v>25</v>
      </c>
      <c r="D28" s="110">
        <v>2034937</v>
      </c>
      <c r="E28" s="94">
        <v>1467984.6939028201</v>
      </c>
      <c r="F28" s="101">
        <f t="shared" si="0"/>
        <v>566952.30609717988</v>
      </c>
      <c r="G28" s="103">
        <f t="shared" si="1"/>
        <v>1.3862113198127881</v>
      </c>
    </row>
    <row r="29" spans="1:7" x14ac:dyDescent="0.3">
      <c r="A29" s="100" t="s">
        <v>119</v>
      </c>
      <c r="B29" s="24" t="s">
        <v>15</v>
      </c>
      <c r="C29" s="2">
        <v>26</v>
      </c>
      <c r="D29" s="110">
        <v>2443255</v>
      </c>
      <c r="E29" s="94">
        <v>1505436.2367418299</v>
      </c>
      <c r="F29" s="101">
        <f t="shared" si="0"/>
        <v>937818.7632581701</v>
      </c>
      <c r="G29" s="103">
        <f t="shared" si="1"/>
        <v>1.6229548222433272</v>
      </c>
    </row>
    <row r="30" spans="1:7" x14ac:dyDescent="0.3">
      <c r="A30" s="100" t="s">
        <v>119</v>
      </c>
      <c r="B30" s="24" t="s">
        <v>16</v>
      </c>
      <c r="C30" s="2">
        <v>27</v>
      </c>
      <c r="D30" s="110">
        <v>1568692</v>
      </c>
      <c r="E30" s="94">
        <v>1519965.3860420899</v>
      </c>
      <c r="F30" s="101">
        <f t="shared" si="0"/>
        <v>48726.6139579101</v>
      </c>
      <c r="G30" s="103">
        <f t="shared" si="1"/>
        <v>1.0320577128962072</v>
      </c>
    </row>
    <row r="31" spans="1:7" x14ac:dyDescent="0.3">
      <c r="A31" s="100" t="s">
        <v>119</v>
      </c>
      <c r="B31" s="2" t="s">
        <v>116</v>
      </c>
      <c r="C31" s="2">
        <v>28</v>
      </c>
      <c r="D31" s="110">
        <v>1477293</v>
      </c>
      <c r="E31" s="94">
        <v>1336997.05376456</v>
      </c>
      <c r="F31" s="101">
        <f t="shared" si="0"/>
        <v>140295.94623543997</v>
      </c>
      <c r="G31" s="103">
        <f t="shared" si="1"/>
        <v>1.1049336240797323</v>
      </c>
    </row>
    <row r="32" spans="1:7" x14ac:dyDescent="0.3">
      <c r="A32" s="100" t="s">
        <v>119</v>
      </c>
      <c r="B32" s="2" t="s">
        <v>17</v>
      </c>
      <c r="C32" s="2">
        <v>29</v>
      </c>
      <c r="D32" s="110">
        <v>1444346</v>
      </c>
      <c r="E32" s="94">
        <v>1293956.1714782601</v>
      </c>
      <c r="F32" s="101">
        <f t="shared" si="0"/>
        <v>150389.82852173992</v>
      </c>
      <c r="G32" s="103">
        <f t="shared" si="1"/>
        <v>1.116224824176177</v>
      </c>
    </row>
    <row r="33" spans="1:7" x14ac:dyDescent="0.3">
      <c r="A33" s="100" t="s">
        <v>119</v>
      </c>
      <c r="B33" s="2" t="s">
        <v>18</v>
      </c>
      <c r="C33" s="2">
        <v>30</v>
      </c>
      <c r="D33" s="27">
        <v>1604306</v>
      </c>
      <c r="E33" s="94">
        <v>1442465.9929897799</v>
      </c>
      <c r="F33" s="101">
        <f t="shared" si="0"/>
        <v>161840.00701022008</v>
      </c>
      <c r="G33" s="103">
        <f t="shared" si="1"/>
        <v>1.1121967573563218</v>
      </c>
    </row>
    <row r="34" spans="1:7" x14ac:dyDescent="0.3">
      <c r="A34" s="100" t="s">
        <v>119</v>
      </c>
      <c r="B34" s="99" t="s">
        <v>19</v>
      </c>
      <c r="C34" s="99">
        <v>31</v>
      </c>
      <c r="D34" s="27">
        <v>2103244</v>
      </c>
      <c r="E34" s="94">
        <v>1870607.82200305</v>
      </c>
      <c r="F34" s="101">
        <f t="shared" si="0"/>
        <v>232636.17799694999</v>
      </c>
      <c r="G34" s="103">
        <f t="shared" si="1"/>
        <v>1.1243639501880425</v>
      </c>
    </row>
    <row r="35" spans="1:7" x14ac:dyDescent="0.3">
      <c r="A35" s="100" t="s">
        <v>119</v>
      </c>
      <c r="B35" s="2" t="s">
        <v>127</v>
      </c>
      <c r="C35" s="100"/>
      <c r="D35" s="101">
        <f>SUM(D4:D34)</f>
        <v>59024373</v>
      </c>
      <c r="E35" s="102">
        <f>SUM(E4:E34)</f>
        <v>49321951.762966812</v>
      </c>
      <c r="F35" s="101">
        <f>SUM(F4:F34)</f>
        <v>9702421.2370331865</v>
      </c>
      <c r="G35" s="103">
        <f>D35/E35</f>
        <v>1.1967160846282285</v>
      </c>
    </row>
    <row r="36" spans="1:7" x14ac:dyDescent="0.3">
      <c r="A36" s="100" t="s">
        <v>124</v>
      </c>
      <c r="B36" s="2" t="s">
        <v>17</v>
      </c>
      <c r="C36" s="2">
        <v>1</v>
      </c>
      <c r="D36" s="111">
        <v>1487218</v>
      </c>
      <c r="E36" s="104">
        <v>1694969.44069849</v>
      </c>
      <c r="F36" s="101">
        <f>D36-E36</f>
        <v>-207751.44069849001</v>
      </c>
      <c r="G36" s="103">
        <f>D36/E36</f>
        <v>0.87743056853409906</v>
      </c>
    </row>
    <row r="37" spans="1:7" x14ac:dyDescent="0.3">
      <c r="A37" s="100" t="s">
        <v>124</v>
      </c>
      <c r="B37" s="2" t="s">
        <v>18</v>
      </c>
      <c r="C37" s="2">
        <v>2</v>
      </c>
      <c r="D37" s="111">
        <v>4517547</v>
      </c>
      <c r="E37" s="104">
        <v>6422704.4656175803</v>
      </c>
      <c r="F37" s="101">
        <f t="shared" ref="F37:F66" si="2">D37-E37</f>
        <v>-1905157.4656175803</v>
      </c>
      <c r="G37" s="103">
        <f t="shared" ref="G37:G66" si="3">D37/E37</f>
        <v>0.70337145733290585</v>
      </c>
    </row>
    <row r="38" spans="1:7" x14ac:dyDescent="0.3">
      <c r="A38" s="100" t="s">
        <v>124</v>
      </c>
      <c r="B38" s="2" t="s">
        <v>19</v>
      </c>
      <c r="C38" s="2">
        <v>3</v>
      </c>
      <c r="D38" s="111">
        <v>5271341</v>
      </c>
      <c r="E38" s="104">
        <v>7418088.86177551</v>
      </c>
      <c r="F38" s="101">
        <f t="shared" si="2"/>
        <v>-2146747.86177551</v>
      </c>
      <c r="G38" s="103">
        <f t="shared" si="3"/>
        <v>0.71060634325406435</v>
      </c>
    </row>
    <row r="39" spans="1:7" x14ac:dyDescent="0.3">
      <c r="A39" s="100" t="s">
        <v>124</v>
      </c>
      <c r="B39" s="2" t="s">
        <v>14</v>
      </c>
      <c r="C39" s="2">
        <v>4</v>
      </c>
      <c r="D39" s="111">
        <v>5847363</v>
      </c>
      <c r="E39" s="104">
        <v>5568927.3603249099</v>
      </c>
      <c r="F39" s="101">
        <f t="shared" si="2"/>
        <v>278435.63967509009</v>
      </c>
      <c r="G39" s="103">
        <f t="shared" si="3"/>
        <v>1.0499980735354475</v>
      </c>
    </row>
    <row r="40" spans="1:7" x14ac:dyDescent="0.3">
      <c r="A40" s="100" t="s">
        <v>124</v>
      </c>
      <c r="B40" s="24" t="s">
        <v>15</v>
      </c>
      <c r="C40" s="2">
        <v>5</v>
      </c>
      <c r="D40" s="111">
        <v>5681443</v>
      </c>
      <c r="E40" s="104">
        <v>5149950.7198550999</v>
      </c>
      <c r="F40" s="101">
        <f t="shared" si="2"/>
        <v>531492.28014490008</v>
      </c>
      <c r="G40" s="103">
        <f t="shared" si="3"/>
        <v>1.1032033720431123</v>
      </c>
    </row>
    <row r="41" spans="1:7" x14ac:dyDescent="0.3">
      <c r="A41" s="100" t="s">
        <v>124</v>
      </c>
      <c r="B41" s="24" t="s">
        <v>16</v>
      </c>
      <c r="C41" s="2">
        <v>6</v>
      </c>
      <c r="D41" s="111">
        <v>5461373</v>
      </c>
      <c r="E41" s="104">
        <v>5673268.9344390295</v>
      </c>
      <c r="F41" s="101">
        <f t="shared" si="2"/>
        <v>-211895.93443902954</v>
      </c>
      <c r="G41" s="103">
        <f t="shared" si="3"/>
        <v>0.96265011638127429</v>
      </c>
    </row>
    <row r="42" spans="1:7" x14ac:dyDescent="0.3">
      <c r="A42" s="100" t="s">
        <v>124</v>
      </c>
      <c r="B42" s="2" t="s">
        <v>116</v>
      </c>
      <c r="C42" s="2">
        <v>7</v>
      </c>
      <c r="D42" s="111">
        <v>4639629</v>
      </c>
      <c r="E42" s="104">
        <v>5198695.7863361398</v>
      </c>
      <c r="F42" s="101">
        <f t="shared" si="2"/>
        <v>-559066.78633613978</v>
      </c>
      <c r="G42" s="103">
        <f t="shared" si="3"/>
        <v>0.89246018437825336</v>
      </c>
    </row>
    <row r="43" spans="1:7" x14ac:dyDescent="0.3">
      <c r="A43" s="100" t="s">
        <v>124</v>
      </c>
      <c r="B43" s="2" t="s">
        <v>17</v>
      </c>
      <c r="C43" s="2">
        <v>8</v>
      </c>
      <c r="D43" s="111">
        <v>4547918</v>
      </c>
      <c r="E43" s="104">
        <v>5137700.9672603803</v>
      </c>
      <c r="F43" s="101">
        <f t="shared" si="2"/>
        <v>-589782.96726038028</v>
      </c>
      <c r="G43" s="103">
        <f t="shared" si="3"/>
        <v>0.88520488618961501</v>
      </c>
    </row>
    <row r="44" spans="1:7" x14ac:dyDescent="0.3">
      <c r="A44" s="100" t="s">
        <v>124</v>
      </c>
      <c r="B44" s="2" t="s">
        <v>18</v>
      </c>
      <c r="C44" s="2">
        <v>9</v>
      </c>
      <c r="D44" s="111">
        <v>4000151</v>
      </c>
      <c r="E44" s="104">
        <v>4728375.2685003905</v>
      </c>
      <c r="F44" s="101">
        <f t="shared" si="2"/>
        <v>-728224.26850039046</v>
      </c>
      <c r="G44" s="103">
        <f t="shared" si="3"/>
        <v>0.84598847867433591</v>
      </c>
    </row>
    <row r="45" spans="1:7" x14ac:dyDescent="0.3">
      <c r="A45" s="100" t="s">
        <v>124</v>
      </c>
      <c r="B45" s="2" t="s">
        <v>19</v>
      </c>
      <c r="C45" s="2">
        <v>10</v>
      </c>
      <c r="D45" s="111">
        <v>4271516</v>
      </c>
      <c r="E45" s="104">
        <v>5039129.3077793699</v>
      </c>
      <c r="F45" s="101">
        <f t="shared" si="2"/>
        <v>-767613.30777936988</v>
      </c>
      <c r="G45" s="103">
        <f t="shared" si="3"/>
        <v>0.84766945619070855</v>
      </c>
    </row>
    <row r="46" spans="1:7" x14ac:dyDescent="0.3">
      <c r="A46" s="100" t="s">
        <v>124</v>
      </c>
      <c r="B46" s="2" t="s">
        <v>14</v>
      </c>
      <c r="C46" s="2">
        <v>11</v>
      </c>
      <c r="D46" s="111">
        <v>4465054</v>
      </c>
      <c r="E46" s="104">
        <v>5016047.4466779903</v>
      </c>
      <c r="F46" s="101">
        <f t="shared" si="2"/>
        <v>-550993.44667799026</v>
      </c>
      <c r="G46" s="103">
        <f t="shared" si="3"/>
        <v>0.89015386067711533</v>
      </c>
    </row>
    <row r="47" spans="1:7" x14ac:dyDescent="0.3">
      <c r="A47" s="100" t="s">
        <v>124</v>
      </c>
      <c r="B47" s="24" t="s">
        <v>15</v>
      </c>
      <c r="C47" s="2">
        <v>12</v>
      </c>
      <c r="D47" s="111">
        <v>4180206</v>
      </c>
      <c r="E47" s="104">
        <v>4775761.5873270296</v>
      </c>
      <c r="F47" s="101">
        <f t="shared" si="2"/>
        <v>-595555.58732702956</v>
      </c>
      <c r="G47" s="103">
        <f t="shared" si="3"/>
        <v>0.87529620638781525</v>
      </c>
    </row>
    <row r="48" spans="1:7" x14ac:dyDescent="0.3">
      <c r="A48" s="100" t="s">
        <v>124</v>
      </c>
      <c r="B48" s="24" t="s">
        <v>16</v>
      </c>
      <c r="C48" s="2">
        <v>13</v>
      </c>
      <c r="D48" s="111">
        <v>4905810</v>
      </c>
      <c r="E48" s="104">
        <v>4698282.9478772897</v>
      </c>
      <c r="F48" s="101">
        <f t="shared" si="2"/>
        <v>207527.05212271027</v>
      </c>
      <c r="G48" s="103">
        <f t="shared" si="3"/>
        <v>1.0441708288804683</v>
      </c>
    </row>
    <row r="49" spans="1:7" x14ac:dyDescent="0.3">
      <c r="A49" s="100" t="s">
        <v>124</v>
      </c>
      <c r="B49" s="2" t="s">
        <v>116</v>
      </c>
      <c r="C49" s="2">
        <v>14</v>
      </c>
      <c r="D49" s="111">
        <v>4957464</v>
      </c>
      <c r="E49" s="104">
        <v>4838241.9352825396</v>
      </c>
      <c r="F49" s="101">
        <f t="shared" si="2"/>
        <v>119222.06471746042</v>
      </c>
      <c r="G49" s="103">
        <f t="shared" si="3"/>
        <v>1.0246416087314778</v>
      </c>
    </row>
    <row r="50" spans="1:7" x14ac:dyDescent="0.3">
      <c r="A50" s="100" t="s">
        <v>124</v>
      </c>
      <c r="B50" s="2" t="s">
        <v>17</v>
      </c>
      <c r="C50" s="2">
        <v>15</v>
      </c>
      <c r="D50" s="111">
        <v>4635433</v>
      </c>
      <c r="E50" s="104">
        <v>4520214.8451377396</v>
      </c>
      <c r="F50" s="101">
        <f t="shared" si="2"/>
        <v>115218.15486226045</v>
      </c>
      <c r="G50" s="103">
        <f t="shared" si="3"/>
        <v>1.0254895306549858</v>
      </c>
    </row>
    <row r="51" spans="1:7" x14ac:dyDescent="0.3">
      <c r="A51" s="100" t="s">
        <v>124</v>
      </c>
      <c r="B51" s="2" t="s">
        <v>18</v>
      </c>
      <c r="C51" s="2">
        <v>16</v>
      </c>
      <c r="D51" s="111">
        <v>4792487</v>
      </c>
      <c r="E51" s="104">
        <v>4877102.0930637503</v>
      </c>
      <c r="F51" s="101">
        <f t="shared" si="2"/>
        <v>-84615.093063750304</v>
      </c>
      <c r="G51" s="103">
        <f t="shared" si="3"/>
        <v>0.98265053889601972</v>
      </c>
    </row>
    <row r="52" spans="1:7" x14ac:dyDescent="0.3">
      <c r="A52" s="100" t="s">
        <v>124</v>
      </c>
      <c r="B52" s="2" t="s">
        <v>19</v>
      </c>
      <c r="C52" s="2">
        <v>17</v>
      </c>
      <c r="D52" s="111">
        <v>4407844</v>
      </c>
      <c r="E52" s="104">
        <v>5307106.6647968804</v>
      </c>
      <c r="F52" s="101">
        <f t="shared" si="2"/>
        <v>-899262.66479688045</v>
      </c>
      <c r="G52" s="103">
        <f t="shared" si="3"/>
        <v>0.83055500452593634</v>
      </c>
    </row>
    <row r="53" spans="1:7" x14ac:dyDescent="0.3">
      <c r="A53" s="100" t="s">
        <v>124</v>
      </c>
      <c r="B53" s="2" t="s">
        <v>117</v>
      </c>
      <c r="C53" s="2">
        <v>18</v>
      </c>
      <c r="D53" s="111">
        <v>4691769</v>
      </c>
      <c r="E53" s="104">
        <v>5205926.2498601396</v>
      </c>
      <c r="F53" s="101">
        <f t="shared" si="2"/>
        <v>-514157.24986013956</v>
      </c>
      <c r="G53" s="103">
        <f t="shared" si="3"/>
        <v>0.90123616332944545</v>
      </c>
    </row>
    <row r="54" spans="1:7" x14ac:dyDescent="0.3">
      <c r="A54" s="100" t="s">
        <v>124</v>
      </c>
      <c r="B54" s="24" t="s">
        <v>15</v>
      </c>
      <c r="C54" s="2">
        <v>19</v>
      </c>
      <c r="D54" s="111">
        <v>2422523</v>
      </c>
      <c r="E54" s="104">
        <v>5175399.7361220503</v>
      </c>
      <c r="F54" s="101">
        <f t="shared" si="2"/>
        <v>-2752876.7361220503</v>
      </c>
      <c r="G54" s="103">
        <f t="shared" si="3"/>
        <v>0.46808422991790138</v>
      </c>
    </row>
    <row r="55" spans="1:7" x14ac:dyDescent="0.3">
      <c r="A55" s="100" t="s">
        <v>124</v>
      </c>
      <c r="B55" s="24" t="s">
        <v>16</v>
      </c>
      <c r="C55" s="2">
        <v>20</v>
      </c>
      <c r="D55" s="111">
        <v>4172288</v>
      </c>
      <c r="E55" s="104">
        <v>4610574.6114600301</v>
      </c>
      <c r="F55" s="101">
        <f t="shared" si="2"/>
        <v>-438286.61146003008</v>
      </c>
      <c r="G55" s="103">
        <f t="shared" si="3"/>
        <v>0.90493883118806362</v>
      </c>
    </row>
    <row r="56" spans="1:7" x14ac:dyDescent="0.3">
      <c r="A56" s="100" t="s">
        <v>124</v>
      </c>
      <c r="B56" s="2" t="s">
        <v>116</v>
      </c>
      <c r="C56" s="2">
        <v>21</v>
      </c>
      <c r="D56" s="111">
        <v>4225526</v>
      </c>
      <c r="E56" s="104">
        <v>4043513.0024532601</v>
      </c>
      <c r="F56" s="101">
        <f t="shared" si="2"/>
        <v>182012.99754673988</v>
      </c>
      <c r="G56" s="103">
        <f t="shared" si="3"/>
        <v>1.0450135803783269</v>
      </c>
    </row>
    <row r="57" spans="1:7" x14ac:dyDescent="0.3">
      <c r="A57" s="100" t="s">
        <v>124</v>
      </c>
      <c r="B57" s="2" t="s">
        <v>17</v>
      </c>
      <c r="C57" s="2">
        <v>22</v>
      </c>
      <c r="D57" s="111">
        <v>4025213</v>
      </c>
      <c r="E57" s="104">
        <v>3917600.3635215699</v>
      </c>
      <c r="F57" s="101">
        <f t="shared" si="2"/>
        <v>107612.63647843013</v>
      </c>
      <c r="G57" s="103">
        <f t="shared" si="3"/>
        <v>1.0274690184022996</v>
      </c>
    </row>
    <row r="58" spans="1:7" x14ac:dyDescent="0.3">
      <c r="A58" s="100" t="s">
        <v>124</v>
      </c>
      <c r="B58" s="2" t="s">
        <v>18</v>
      </c>
      <c r="C58" s="2">
        <v>23</v>
      </c>
      <c r="D58" s="111">
        <v>3684883</v>
      </c>
      <c r="E58" s="104">
        <v>4218852.0824257899</v>
      </c>
      <c r="F58" s="101">
        <f t="shared" si="2"/>
        <v>-533969.08242578991</v>
      </c>
      <c r="G58" s="103">
        <f t="shared" si="3"/>
        <v>0.87343261342342104</v>
      </c>
    </row>
    <row r="59" spans="1:7" x14ac:dyDescent="0.3">
      <c r="A59" s="100" t="s">
        <v>124</v>
      </c>
      <c r="B59" s="2" t="s">
        <v>19</v>
      </c>
      <c r="C59" s="2">
        <v>24</v>
      </c>
      <c r="D59" s="111">
        <v>4372394</v>
      </c>
      <c r="E59" s="104">
        <v>4146280.9971132199</v>
      </c>
      <c r="F59" s="101">
        <f t="shared" si="2"/>
        <v>226113.00288678007</v>
      </c>
      <c r="G59" s="103">
        <f t="shared" si="3"/>
        <v>1.0545339312613418</v>
      </c>
    </row>
    <row r="60" spans="1:7" x14ac:dyDescent="0.3">
      <c r="A60" s="100" t="s">
        <v>124</v>
      </c>
      <c r="B60" s="2" t="s">
        <v>14</v>
      </c>
      <c r="C60" s="2">
        <v>25</v>
      </c>
      <c r="D60" s="111">
        <v>4356432</v>
      </c>
      <c r="E60" s="104">
        <v>4431298.4494092502</v>
      </c>
      <c r="F60" s="101">
        <f t="shared" si="2"/>
        <v>-74866.44940925017</v>
      </c>
      <c r="G60" s="103">
        <f t="shared" si="3"/>
        <v>0.9831050762515825</v>
      </c>
    </row>
    <row r="61" spans="1:7" x14ac:dyDescent="0.3">
      <c r="A61" s="100" t="s">
        <v>124</v>
      </c>
      <c r="B61" s="24" t="s">
        <v>15</v>
      </c>
      <c r="C61" s="2">
        <v>26</v>
      </c>
      <c r="D61" s="111">
        <v>4124529</v>
      </c>
      <c r="E61" s="104">
        <v>4539722.3840529602</v>
      </c>
      <c r="F61" s="101">
        <f t="shared" si="2"/>
        <v>-415193.3840529602</v>
      </c>
      <c r="G61" s="103">
        <f t="shared" si="3"/>
        <v>0.90854212021610781</v>
      </c>
    </row>
    <row r="62" spans="1:7" x14ac:dyDescent="0.3">
      <c r="A62" s="100" t="s">
        <v>124</v>
      </c>
      <c r="B62" s="24" t="s">
        <v>16</v>
      </c>
      <c r="C62" s="2">
        <v>27</v>
      </c>
      <c r="D62" s="111">
        <v>4301944</v>
      </c>
      <c r="E62" s="104">
        <v>4610574.6114600301</v>
      </c>
      <c r="F62" s="101">
        <f t="shared" si="2"/>
        <v>-308630.61146003008</v>
      </c>
      <c r="G62" s="103">
        <f t="shared" si="3"/>
        <v>0.93306027177330597</v>
      </c>
    </row>
    <row r="63" spans="1:7" x14ac:dyDescent="0.3">
      <c r="A63" s="100" t="s">
        <v>124</v>
      </c>
      <c r="B63" s="2" t="s">
        <v>116</v>
      </c>
      <c r="C63" s="2">
        <v>28</v>
      </c>
      <c r="D63" s="111">
        <v>4153443</v>
      </c>
      <c r="E63" s="104">
        <v>4043513.0024532601</v>
      </c>
      <c r="F63" s="101">
        <f t="shared" si="2"/>
        <v>109929.99754673988</v>
      </c>
      <c r="G63" s="103">
        <f t="shared" si="3"/>
        <v>1.0271867550518679</v>
      </c>
    </row>
    <row r="64" spans="1:7" x14ac:dyDescent="0.3">
      <c r="A64" s="100" t="s">
        <v>124</v>
      </c>
      <c r="B64" s="2" t="s">
        <v>17</v>
      </c>
      <c r="C64" s="2">
        <v>29</v>
      </c>
      <c r="D64" s="111">
        <v>3834213</v>
      </c>
      <c r="E64" s="104">
        <v>3917600.3635215699</v>
      </c>
      <c r="F64" s="101">
        <f t="shared" si="2"/>
        <v>-83387.363521569874</v>
      </c>
      <c r="G64" s="103">
        <f t="shared" si="3"/>
        <v>0.97871468353484325</v>
      </c>
    </row>
    <row r="65" spans="1:7" x14ac:dyDescent="0.3">
      <c r="A65" s="100" t="s">
        <v>124</v>
      </c>
      <c r="B65" s="2" t="s">
        <v>18</v>
      </c>
      <c r="C65" s="2">
        <v>30</v>
      </c>
      <c r="D65" s="111">
        <v>4157610</v>
      </c>
      <c r="E65" s="104">
        <v>4344785.0937136002</v>
      </c>
      <c r="F65" s="101">
        <f t="shared" si="2"/>
        <v>-187175.09371360019</v>
      </c>
      <c r="G65" s="103">
        <f t="shared" si="3"/>
        <v>0.9569195967864047</v>
      </c>
    </row>
    <row r="66" spans="1:7" x14ac:dyDescent="0.3">
      <c r="A66" s="105" t="s">
        <v>124</v>
      </c>
      <c r="B66" s="99" t="s">
        <v>19</v>
      </c>
      <c r="C66" s="99">
        <v>31</v>
      </c>
      <c r="D66" s="111">
        <v>4709102</v>
      </c>
      <c r="E66" s="106">
        <v>5655981.33514114</v>
      </c>
      <c r="F66" s="107">
        <f t="shared" si="2"/>
        <v>-946879.33514114004</v>
      </c>
      <c r="G66" s="108">
        <f t="shared" si="3"/>
        <v>0.83258796678516422</v>
      </c>
    </row>
    <row r="67" spans="1:7" x14ac:dyDescent="0.3">
      <c r="A67" s="100" t="s">
        <v>124</v>
      </c>
      <c r="B67" s="2" t="s">
        <v>131</v>
      </c>
      <c r="C67" s="100"/>
      <c r="D67" s="101">
        <f>SUM(D36:D66)</f>
        <v>135301666</v>
      </c>
      <c r="E67" s="102">
        <f>SUM(E36:E66)</f>
        <v>148926190.91545802</v>
      </c>
      <c r="F67" s="101">
        <f>SUM(F36:F66)</f>
        <v>-13624524.91545799</v>
      </c>
      <c r="G67" s="103">
        <f>D67/E67</f>
        <v>0.9085149171431347</v>
      </c>
    </row>
  </sheetData>
  <autoFilter ref="A3:G67" xr:uid="{B54780CC-FB1F-413B-BC98-E38965DDA3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CANCUN DICIEMBRE </vt:lpstr>
      <vt:lpstr>CIERRE DIC 2024 KABAH VS CENTRO</vt:lpstr>
      <vt:lpstr>RESUMEN</vt:lpstr>
      <vt:lpstr>TABLA</vt:lpstr>
    </vt:vector>
  </TitlesOfParts>
  <Company>Walmart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Rosas - RUR003P.s06578</dc:creator>
  <cp:lastModifiedBy>carlos hernandez</cp:lastModifiedBy>
  <dcterms:created xsi:type="dcterms:W3CDTF">2024-10-05T01:26:34Z</dcterms:created>
  <dcterms:modified xsi:type="dcterms:W3CDTF">2025-02-03T02:32:36Z</dcterms:modified>
</cp:coreProperties>
</file>