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casti\Documents\GitHub\Capstone-MusicPro\Fase 2\Evidencias Proyecto\Evidencias de documentacion\"/>
    </mc:Choice>
  </mc:AlternateContent>
  <xr:revisionPtr revIDLastSave="0" documentId="13_ncr:1_{1F0D6B72-4E26-4916-ABCE-4E88D51F5A44}" xr6:coauthVersionLast="47" xr6:coauthVersionMax="47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Acta" sheetId="1" r:id="rId1"/>
    <sheet name="Presupuesto" sheetId="3" r:id="rId2"/>
  </sheets>
  <definedNames>
    <definedName name="_xlnm.Print_Area" localSheetId="0">Acta!$B$2:$C$16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3" l="1"/>
  <c r="H10" i="3"/>
  <c r="H11" i="3"/>
  <c r="H12" i="3"/>
  <c r="H35" i="3" s="1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9" i="3" s="1"/>
  <c r="H33" i="3"/>
  <c r="H34" i="3"/>
  <c r="H40" i="3" l="1"/>
  <c r="H41" i="3"/>
  <c r="H36" i="3"/>
  <c r="H37" i="3"/>
  <c r="C16" i="1"/>
</calcChain>
</file>

<file path=xl/sharedStrings.xml><?xml version="1.0" encoding="utf-8"?>
<sst xmlns="http://schemas.openxmlformats.org/spreadsheetml/2006/main" count="63" uniqueCount="59">
  <si>
    <t>INFORMACIÓN GENERAL DEL PROYECTO</t>
  </si>
  <si>
    <t>NOMBRE DEL PROYECTO</t>
  </si>
  <si>
    <t>PATROCINADOR DEL PROYECTO</t>
  </si>
  <si>
    <t>GERENTE DE PROYECTO</t>
  </si>
  <si>
    <t>PARTICIPANTES</t>
  </si>
  <si>
    <t>FECHA PREVISTA DE INICIO</t>
  </si>
  <si>
    <t>FECHA PREVISTA DE FINALIZACIÓN</t>
  </si>
  <si>
    <t>DETALLES DEL PROYECTO</t>
  </si>
  <si>
    <t>ALCANCE</t>
  </si>
  <si>
    <t>COSTO ESTIMADO Y RECURSOS</t>
  </si>
  <si>
    <t>FECHA</t>
  </si>
  <si>
    <t>MISION</t>
  </si>
  <si>
    <t>VISION</t>
  </si>
  <si>
    <t>MEDICIONES DE EXITO</t>
  </si>
  <si>
    <t>ACTA DE PROYECTO</t>
  </si>
  <si>
    <t>MUSIC PRO</t>
  </si>
  <si>
    <t>JUAN PABLO CASTILLO HIDALGO</t>
  </si>
  <si>
    <t>LEANICK OJEDA - FERNANDO GOMEZ</t>
  </si>
  <si>
    <t>La misión de E-Commerce Music Pro es proporcionar una plataforma de comercio electrónico fácil de usar, segura y accesible, donde músicos y aficionados puedan encontrar, comprar y recibir productos musicales de alta calidad. Utilizando tecnologías modernas y un enfoque centrado en la experiencia del usuario, nuestro objetivo es facilitar la compra de instrumentos musicales y accesorios, brindando soporte y asesoramiento a través de un chatbot impulsado por inteligencia artificial.</t>
  </si>
  <si>
    <t>La visión de E-Commerce Music Pro es convertirse en la plataforma líder en la venta de instrumentos musicales y accesorios en Latinoamérica, reconocida por su innovación, servicio personalizado, y por ofrecer una experiencia de compra inigualable. Nos proponemos ser un referente en el uso de inteligencia artificial aplicada al comercio electrónico, mejorando la forma en que los clientes descubren y adquieren productos musicales.</t>
  </si>
  <si>
    <t>El alcance del proyecto E-Commerce Music Pro incluye el desarrollo de una plataforma de comercio electrónico que permita a los usuarios:
Registrarse y gestionar sus cuentas personales.
Navegar por un catálogo de productos categorizados.
Buscar productos por nombre, categoría o precio.
Agregar productos a un carrito de compras y completar transacciones seguras utilizando múltiples métodos de pago.
Recibir confirmaciones y actualizaciones sobre sus pedidos.
Interactuar con un chatbot basado en inteligencia artificial que asista en la búsqueda de productos y consultas comunes.
El sistema permitirá a los administradores:
Gestionar el inventario de productos (agregar, modificar y eliminar).
Procesar pedidos y gestionar estados de envío.
Configurar promociones y cupones de descuento.
Generar reportes de ventas y estadísticas sobre los productos más vendidos.
Gestionar opiniones de los usuarios.</t>
  </si>
  <si>
    <t>Objetivo: Alcanzar una tasa de conversión del 10% en los primeros 6 meses.
Satisfacción del cliente: Medida a través de encuestas post-compra y valoraciones en el sitio.
Objetivo: Mantener una calificación promedio de satisfacción del 90% o superior.
Tiempo promedio de respuesta del chatbot: Velocidad con la que el chatbot responde a las consultas de los usuarios.
Objetivo: Que el chatbot responda en menos de 3 segundos el 95% de las consultas.
Número de usuarios activos mensuales: Cantidad de usuarios que interactúan con la plataforma mensualmente.
Objetivo: Lograr 1,000 usuarios activos en los primeros 6 meses.
Pedidos procesados: Cantidad de transacciones exitosas completadas en la plataforma.
Objetivo: Procesar 500 pedidos al mes para el final del primer año.
Tiempo de carga del sitio: Medición de la velocidad de carga de la plataforma.
Objetivo: Mantener un tiempo de carga promedio inferior a 2 segundos en todas las páginas.</t>
  </si>
  <si>
    <t>Presupuesto Proyecto</t>
  </si>
  <si>
    <t>Music Pro E-Commerce</t>
  </si>
  <si>
    <t>Santiago, Chile</t>
  </si>
  <si>
    <t>VÁLIDO HASTA</t>
  </si>
  <si>
    <t>DESCRIPCIÓN</t>
  </si>
  <si>
    <t>UNIDADES</t>
  </si>
  <si>
    <t>COSTO</t>
  </si>
  <si>
    <t>TOTAL</t>
  </si>
  <si>
    <t>Recurso Humano</t>
  </si>
  <si>
    <t>Desarollador Backend</t>
  </si>
  <si>
    <t>Desarollador Frontend</t>
  </si>
  <si>
    <t>Scrum Master - Administrador Proyecto</t>
  </si>
  <si>
    <t>Infrestructura y Hosting en la nube</t>
  </si>
  <si>
    <t>Amazon Web Service Serivores S3</t>
  </si>
  <si>
    <t xml:space="preserve">Heriku Administracion </t>
  </si>
  <si>
    <t>Digital Ocean VPS Sencillo</t>
  </si>
  <si>
    <t>Dominio y Certificado SSL</t>
  </si>
  <si>
    <t xml:space="preserve">Dominio </t>
  </si>
  <si>
    <t>Certificado</t>
  </si>
  <si>
    <t>Licencias de Software</t>
  </si>
  <si>
    <t>Django</t>
  </si>
  <si>
    <t>Figma</t>
  </si>
  <si>
    <t>Base de Datos</t>
  </si>
  <si>
    <t>Sqlite</t>
  </si>
  <si>
    <t>PostgresSQLMYSQL</t>
  </si>
  <si>
    <t>Materiales de desarrollo</t>
  </si>
  <si>
    <t>Laptop</t>
  </si>
  <si>
    <t>Plan Internet</t>
  </si>
  <si>
    <t>Servicios API Tercerros</t>
  </si>
  <si>
    <t>Dialogflow Plan Por 1000 consulta</t>
  </si>
  <si>
    <t>Herramientas de Gestion de Proyecto</t>
  </si>
  <si>
    <t>Trello Plan Mensual Por Usuario</t>
  </si>
  <si>
    <t>Otro</t>
  </si>
  <si>
    <t>SUB-TOTAL</t>
  </si>
  <si>
    <t>IVA %</t>
  </si>
  <si>
    <t>TOTAL SIN CONTAR EQUIPO, DOMINIO, CERTIFICADO MENSUAL</t>
  </si>
  <si>
    <t>Presupuesto!A1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</si>
</sst>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164" formatCode="&quot;$&quot;#,##0"/>
    <numFmt numFmtId="165" formatCode="[$-C0A]dd\-mmm\-yy;@"/>
    <numFmt numFmtId="166" formatCode="dd/mm/yyyy;@"/>
    <numFmt numFmtId="167" formatCode="&quot;$&quot;#,##0.00"/>
  </numFmts>
  <fonts count="1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2"/>
      <color theme="1" tint="0.34998626667073579"/>
      <name val="Century Gothic"/>
      <family val="1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entury Gothic"/>
      <family val="1"/>
    </font>
    <font>
      <b/>
      <i/>
      <sz val="12"/>
      <color rgb="FF4472C4"/>
      <name val="Calibri"/>
      <family val="2"/>
      <scheme val="minor"/>
    </font>
    <font>
      <sz val="11"/>
      <name val="Calibri"/>
      <family val="2"/>
      <scheme val="minor"/>
    </font>
    <font>
      <b/>
      <i/>
      <sz val="16"/>
      <color theme="0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rgb="FF4472C4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5" fillId="0" borderId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68">
    <xf numFmtId="0" fontId="0" fillId="0" borderId="0" xfId="0"/>
    <xf numFmtId="0" fontId="3" fillId="3" borderId="1" xfId="0" applyFont="1" applyFill="1" applyBorder="1" applyAlignment="1">
      <alignment horizontal="left" vertical="center" wrapText="1" indent="1"/>
    </xf>
    <xf numFmtId="0" fontId="2" fillId="0" borderId="0" xfId="0" applyFont="1" applyAlignment="1">
      <alignment horizontal="left" vertical="center" wrapText="1" indent="1"/>
    </xf>
    <xf numFmtId="0" fontId="2" fillId="2" borderId="0" xfId="0" applyFont="1" applyFill="1" applyAlignment="1">
      <alignment horizontal="left" vertical="center" wrapText="1" indent="1"/>
    </xf>
    <xf numFmtId="0" fontId="3" fillId="4" borderId="2" xfId="0" applyFont="1" applyFill="1" applyBorder="1" applyAlignment="1">
      <alignment horizontal="left" vertical="center" wrapText="1" indent="1"/>
    </xf>
    <xf numFmtId="0" fontId="2" fillId="0" borderId="2" xfId="0" applyFont="1" applyBorder="1" applyAlignment="1">
      <alignment horizontal="left" vertical="center" wrapText="1" indent="1"/>
    </xf>
    <xf numFmtId="0" fontId="3" fillId="4" borderId="3" xfId="0" applyFont="1" applyFill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 indent="1"/>
    </xf>
    <xf numFmtId="0" fontId="3" fillId="3" borderId="4" xfId="0" applyFont="1" applyFill="1" applyBorder="1" applyAlignment="1">
      <alignment horizontal="left" vertical="center" wrapText="1" indent="1"/>
    </xf>
    <xf numFmtId="0" fontId="6" fillId="2" borderId="0" xfId="0" applyFont="1" applyFill="1" applyAlignment="1">
      <alignment vertical="center"/>
    </xf>
    <xf numFmtId="0" fontId="9" fillId="0" borderId="2" xfId="0" applyFont="1" applyBorder="1" applyAlignment="1">
      <alignment horizontal="left" vertical="top" wrapText="1" indent="1"/>
    </xf>
    <xf numFmtId="14" fontId="2" fillId="0" borderId="2" xfId="0" applyNumberFormat="1" applyFont="1" applyBorder="1" applyAlignment="1">
      <alignment horizontal="left" vertical="center" wrapText="1" indent="1"/>
    </xf>
    <xf numFmtId="164" fontId="10" fillId="0" borderId="5" xfId="3" applyNumberFormat="1" applyFont="1" applyFill="1" applyBorder="1" applyAlignment="1" applyProtection="1"/>
    <xf numFmtId="0" fontId="4" fillId="5" borderId="0" xfId="1" applyFill="1"/>
    <xf numFmtId="0" fontId="11" fillId="0" borderId="0" xfId="0" applyFont="1"/>
    <xf numFmtId="0" fontId="13" fillId="0" borderId="0" xfId="0" applyFont="1" applyAlignment="1" applyProtection="1">
      <alignment horizontal="left"/>
      <protection locked="0"/>
    </xf>
    <xf numFmtId="0" fontId="13" fillId="0" borderId="0" xfId="0" applyFont="1" applyProtection="1">
      <protection locked="0"/>
    </xf>
    <xf numFmtId="0" fontId="8" fillId="0" borderId="0" xfId="0" applyFont="1" applyAlignment="1" applyProtection="1">
      <alignment horizontal="left" vertical="center"/>
      <protection locked="0"/>
    </xf>
    <xf numFmtId="165" fontId="14" fillId="0" borderId="0" xfId="0" applyNumberFormat="1" applyFont="1" applyAlignment="1">
      <alignment horizontal="left"/>
    </xf>
    <xf numFmtId="166" fontId="11" fillId="0" borderId="0" xfId="0" applyNumberFormat="1" applyFont="1" applyAlignment="1">
      <alignment horizontal="left"/>
    </xf>
    <xf numFmtId="0" fontId="11" fillId="0" borderId="0" xfId="0" applyFont="1" applyAlignment="1" applyProtection="1">
      <alignment horizontal="left" vertical="center"/>
      <protection locked="0"/>
    </xf>
    <xf numFmtId="14" fontId="1" fillId="0" borderId="0" xfId="0" applyNumberFormat="1" applyFont="1" applyAlignment="1" applyProtection="1">
      <alignment horizontal="left"/>
      <protection locked="0"/>
    </xf>
    <xf numFmtId="0" fontId="11" fillId="0" borderId="0" xfId="0" applyFont="1" applyAlignment="1" applyProtection="1">
      <alignment wrapText="1"/>
      <protection locked="0"/>
    </xf>
    <xf numFmtId="14" fontId="11" fillId="0" borderId="0" xfId="0" applyNumberFormat="1" applyFont="1"/>
    <xf numFmtId="4" fontId="11" fillId="0" borderId="0" xfId="0" applyNumberFormat="1" applyFont="1" applyProtection="1">
      <protection locked="0"/>
    </xf>
    <xf numFmtId="167" fontId="11" fillId="0" borderId="0" xfId="3" applyNumberFormat="1" applyFont="1" applyBorder="1" applyProtection="1"/>
    <xf numFmtId="0" fontId="14" fillId="0" borderId="0" xfId="0" applyFont="1" applyAlignment="1" applyProtection="1">
      <alignment horizontal="center" vertical="center"/>
      <protection locked="0"/>
    </xf>
    <xf numFmtId="3" fontId="11" fillId="6" borderId="0" xfId="0" applyNumberFormat="1" applyFont="1" applyFill="1" applyAlignment="1" applyProtection="1">
      <alignment horizontal="center"/>
      <protection locked="0"/>
    </xf>
    <xf numFmtId="164" fontId="11" fillId="6" borderId="0" xfId="0" applyNumberFormat="1" applyFont="1" applyFill="1" applyAlignment="1" applyProtection="1">
      <alignment horizontal="center"/>
      <protection locked="0"/>
    </xf>
    <xf numFmtId="164" fontId="11" fillId="6" borderId="0" xfId="3" applyNumberFormat="1" applyFont="1" applyFill="1" applyBorder="1" applyAlignment="1" applyProtection="1">
      <alignment horizontal="center"/>
    </xf>
    <xf numFmtId="3" fontId="11" fillId="0" borderId="0" xfId="0" applyNumberFormat="1" applyFont="1" applyAlignment="1" applyProtection="1">
      <alignment horizontal="center"/>
      <protection locked="0"/>
    </xf>
    <xf numFmtId="164" fontId="0" fillId="0" borderId="0" xfId="4" applyNumberFormat="1" applyFont="1" applyBorder="1" applyAlignment="1">
      <alignment horizontal="center"/>
    </xf>
    <xf numFmtId="164" fontId="11" fillId="0" borderId="0" xfId="3" applyNumberFormat="1" applyFont="1" applyBorder="1" applyAlignment="1" applyProtection="1">
      <alignment horizontal="center"/>
    </xf>
    <xf numFmtId="164" fontId="11" fillId="6" borderId="0" xfId="4" applyNumberFormat="1" applyFont="1" applyFill="1" applyBorder="1" applyAlignment="1" applyProtection="1">
      <alignment horizontal="center"/>
      <protection locked="0"/>
    </xf>
    <xf numFmtId="0" fontId="11" fillId="0" borderId="0" xfId="0" applyFont="1" applyProtection="1">
      <protection locked="0"/>
    </xf>
    <xf numFmtId="164" fontId="11" fillId="0" borderId="0" xfId="4" applyNumberFormat="1" applyFont="1" applyBorder="1" applyAlignment="1" applyProtection="1">
      <alignment horizontal="center"/>
      <protection locked="0"/>
    </xf>
    <xf numFmtId="3" fontId="11" fillId="2" borderId="0" xfId="0" applyNumberFormat="1" applyFont="1" applyFill="1" applyAlignment="1" applyProtection="1">
      <alignment horizontal="center"/>
      <protection locked="0"/>
    </xf>
    <xf numFmtId="164" fontId="0" fillId="0" borderId="0" xfId="4" applyNumberFormat="1" applyFont="1" applyAlignment="1">
      <alignment horizontal="center"/>
    </xf>
    <xf numFmtId="164" fontId="11" fillId="0" borderId="0" xfId="0" applyNumberFormat="1" applyFont="1" applyAlignment="1" applyProtection="1">
      <alignment horizontal="center"/>
      <protection locked="0"/>
    </xf>
    <xf numFmtId="164" fontId="11" fillId="0" borderId="5" xfId="3" applyNumberFormat="1" applyFont="1" applyFill="1" applyBorder="1" applyAlignment="1" applyProtection="1">
      <alignment vertical="center"/>
    </xf>
    <xf numFmtId="9" fontId="11" fillId="0" borderId="5" xfId="4" applyFont="1" applyBorder="1" applyAlignment="1" applyProtection="1">
      <alignment horizontal="center" vertical="center"/>
      <protection locked="0"/>
    </xf>
    <xf numFmtId="164" fontId="11" fillId="0" borderId="5" xfId="4" applyNumberFormat="1" applyFont="1" applyFill="1" applyBorder="1" applyAlignment="1" applyProtection="1">
      <alignment vertical="center"/>
    </xf>
    <xf numFmtId="164" fontId="11" fillId="0" borderId="0" xfId="3" applyNumberFormat="1" applyFont="1" applyBorder="1" applyProtection="1"/>
    <xf numFmtId="9" fontId="11" fillId="2" borderId="5" xfId="4" applyFont="1" applyFill="1" applyBorder="1" applyAlignment="1" applyProtection="1">
      <alignment horizontal="center" vertical="center"/>
      <protection locked="0"/>
    </xf>
    <xf numFmtId="164" fontId="11" fillId="2" borderId="5" xfId="4" applyNumberFormat="1" applyFont="1" applyFill="1" applyBorder="1" applyAlignment="1" applyProtection="1">
      <alignment vertical="center"/>
    </xf>
    <xf numFmtId="164" fontId="16" fillId="0" borderId="5" xfId="3" applyNumberFormat="1" applyFont="1" applyFill="1" applyBorder="1" applyAlignment="1" applyProtection="1"/>
    <xf numFmtId="0" fontId="5" fillId="0" borderId="0" xfId="2" applyAlignment="1">
      <alignment horizontal="center" vertical="center"/>
    </xf>
    <xf numFmtId="0" fontId="11" fillId="0" borderId="0" xfId="0" applyFont="1" applyAlignment="1" applyProtection="1">
      <alignment horizontal="left" indent="1"/>
      <protection locked="0"/>
    </xf>
    <xf numFmtId="0" fontId="11" fillId="2" borderId="0" xfId="0" applyFont="1" applyFill="1" applyAlignment="1" applyProtection="1">
      <alignment horizontal="left"/>
      <protection locked="0"/>
    </xf>
    <xf numFmtId="0" fontId="15" fillId="6" borderId="0" xfId="0" applyFont="1" applyFill="1" applyAlignment="1" applyProtection="1">
      <alignment horizontal="center"/>
      <protection locked="0"/>
    </xf>
    <xf numFmtId="0" fontId="11" fillId="0" borderId="0" xfId="0" applyFont="1" applyAlignment="1" applyProtection="1">
      <alignment horizontal="left"/>
      <protection locked="0"/>
    </xf>
    <xf numFmtId="0" fontId="11" fillId="0" borderId="0" xfId="0" applyFont="1" applyAlignment="1" applyProtection="1">
      <alignment horizontal="center"/>
      <protection locked="0"/>
    </xf>
    <xf numFmtId="0" fontId="12" fillId="6" borderId="0" xfId="0" applyFont="1" applyFill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center" vertical="center"/>
      <protection locked="0"/>
    </xf>
    <xf numFmtId="0" fontId="11" fillId="2" borderId="6" xfId="0" applyFont="1" applyFill="1" applyBorder="1" applyAlignment="1" applyProtection="1">
      <alignment horizontal="center"/>
      <protection locked="0"/>
    </xf>
    <xf numFmtId="0" fontId="11" fillId="2" borderId="7" xfId="0" applyFont="1" applyFill="1" applyBorder="1" applyAlignment="1" applyProtection="1">
      <alignment horizontal="center"/>
      <protection locked="0"/>
    </xf>
    <xf numFmtId="0" fontId="11" fillId="2" borderId="8" xfId="0" applyFont="1" applyFill="1" applyBorder="1" applyAlignment="1" applyProtection="1">
      <alignment horizontal="center"/>
      <protection locked="0"/>
    </xf>
    <xf numFmtId="0" fontId="11" fillId="0" borderId="6" xfId="0" applyFont="1" applyBorder="1" applyAlignment="1" applyProtection="1">
      <alignment horizontal="center"/>
      <protection locked="0"/>
    </xf>
    <xf numFmtId="0" fontId="11" fillId="0" borderId="7" xfId="0" applyFont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11" fillId="0" borderId="7" xfId="0" applyFont="1" applyBorder="1" applyAlignment="1" applyProtection="1">
      <alignment horizontal="left" indent="1"/>
      <protection locked="0"/>
    </xf>
    <xf numFmtId="0" fontId="10" fillId="0" borderId="6" xfId="0" applyFont="1" applyBorder="1" applyAlignment="1" applyProtection="1">
      <alignment horizontal="center" wrapText="1"/>
      <protection locked="0"/>
    </xf>
    <xf numFmtId="0" fontId="10" fillId="0" borderId="7" xfId="0" applyFont="1" applyBorder="1" applyAlignment="1" applyProtection="1">
      <alignment horizontal="center" wrapText="1"/>
      <protection locked="0"/>
    </xf>
    <xf numFmtId="0" fontId="10" fillId="0" borderId="8" xfId="0" applyFont="1" applyBorder="1" applyAlignment="1" applyProtection="1">
      <alignment horizontal="center" wrapText="1"/>
      <protection locked="0"/>
    </xf>
    <xf numFmtId="0" fontId="11" fillId="0" borderId="9" xfId="0" applyFont="1" applyBorder="1" applyAlignment="1" applyProtection="1">
      <alignment horizontal="left" indent="1"/>
      <protection locked="0"/>
    </xf>
    <xf numFmtId="0" fontId="16" fillId="0" borderId="6" xfId="0" applyFont="1" applyBorder="1" applyAlignment="1" applyProtection="1">
      <alignment horizontal="center" wrapText="1"/>
      <protection locked="0"/>
    </xf>
    <xf numFmtId="0" fontId="16" fillId="0" borderId="7" xfId="0" applyFont="1" applyBorder="1" applyAlignment="1" applyProtection="1">
      <alignment horizontal="center" wrapText="1"/>
      <protection locked="0"/>
    </xf>
    <xf numFmtId="0" fontId="16" fillId="0" borderId="8" xfId="0" applyFont="1" applyBorder="1" applyAlignment="1" applyProtection="1">
      <alignment horizontal="center" wrapText="1"/>
      <protection locked="0"/>
    </xf>
  </cellXfs>
  <cellStyles count="5">
    <cellStyle name="Hipervínculo" xfId="2" builtinId="8"/>
    <cellStyle name="Moneda" xfId="3" builtinId="4"/>
    <cellStyle name="Normal" xfId="0" builtinId="0"/>
    <cellStyle name="Normal 2" xfId="1" xr:uid="{00000000-0005-0000-0000-000001000000}"/>
    <cellStyle name="Porcentaje" xfId="4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4.9989318521683403E-2"/>
    <pageSetUpPr fitToPage="1"/>
  </sheetPr>
  <dimension ref="B1:P53"/>
  <sheetViews>
    <sheetView showGridLines="0" zoomScaleNormal="100" workbookViewId="0">
      <pane ySplit="1" topLeftCell="A2" activePane="bottomLeft" state="frozen"/>
      <selection pane="bottomLeft" activeCell="E14" sqref="E14"/>
    </sheetView>
  </sheetViews>
  <sheetFormatPr baseColWidth="10" defaultColWidth="10.875" defaultRowHeight="13.5" x14ac:dyDescent="0.25"/>
  <cols>
    <col min="1" max="1" width="3.375" style="2" customWidth="1"/>
    <col min="2" max="2" width="30" style="2" customWidth="1"/>
    <col min="3" max="3" width="90.875" style="2" customWidth="1"/>
    <col min="4" max="4" width="3.375" style="2" customWidth="1"/>
    <col min="5" max="5" width="10.875" style="2" customWidth="1"/>
    <col min="6" max="16384" width="10.875" style="2"/>
  </cols>
  <sheetData>
    <row r="1" spans="2:16" ht="50.1" customHeight="1" x14ac:dyDescent="0.25">
      <c r="B1" s="9" t="s">
        <v>14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2:16" ht="35.1" customHeight="1" x14ac:dyDescent="0.25">
      <c r="B2" s="1" t="s">
        <v>0</v>
      </c>
      <c r="C2" s="8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2:16" ht="35.1" customHeight="1" x14ac:dyDescent="0.25">
      <c r="B3" s="6" t="s">
        <v>1</v>
      </c>
      <c r="C3" s="7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2:16" ht="35.1" customHeight="1" x14ac:dyDescent="0.25">
      <c r="B4" s="4" t="s">
        <v>2</v>
      </c>
      <c r="C4" s="5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2:16" ht="35.1" customHeight="1" x14ac:dyDescent="0.25">
      <c r="B5" s="4" t="s">
        <v>3</v>
      </c>
      <c r="C5" s="5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2:16" ht="35.1" customHeight="1" x14ac:dyDescent="0.25">
      <c r="B6" s="4" t="s">
        <v>4</v>
      </c>
      <c r="C6" s="5" t="s">
        <v>17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2:16" ht="35.1" customHeight="1" x14ac:dyDescent="0.25">
      <c r="B7" s="4" t="s">
        <v>5</v>
      </c>
      <c r="C7" s="5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2:16" ht="35.1" customHeight="1" x14ac:dyDescent="0.25">
      <c r="B8" s="4" t="s">
        <v>6</v>
      </c>
      <c r="C8" s="5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2:16" ht="9.9499999999999993" customHeight="1" x14ac:dyDescent="0.25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2:16" ht="35.1" customHeight="1" x14ac:dyDescent="0.25">
      <c r="B10" s="1" t="s">
        <v>7</v>
      </c>
      <c r="C10" s="8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2:16" ht="117" customHeight="1" x14ac:dyDescent="0.25">
      <c r="B11" s="4" t="s">
        <v>11</v>
      </c>
      <c r="C11" s="10" t="s">
        <v>18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2:16" ht="119.25" customHeight="1" x14ac:dyDescent="0.25">
      <c r="B12" s="4" t="s">
        <v>12</v>
      </c>
      <c r="C12" s="10" t="s">
        <v>19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2:16" ht="313.5" customHeight="1" x14ac:dyDescent="0.25">
      <c r="B13" s="4" t="s">
        <v>8</v>
      </c>
      <c r="C13" s="10" t="s">
        <v>20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2:16" ht="262.5" customHeight="1" x14ac:dyDescent="0.25">
      <c r="B14" s="4" t="s">
        <v>13</v>
      </c>
      <c r="C14" s="10" t="s">
        <v>21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2:16" ht="69.75" customHeight="1" x14ac:dyDescent="0.25">
      <c r="B15" s="4" t="s">
        <v>9</v>
      </c>
      <c r="C15" s="46" t="s">
        <v>58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2:16" ht="35.1" customHeight="1" x14ac:dyDescent="0.25">
      <c r="B16" s="4" t="s">
        <v>10</v>
      </c>
      <c r="C16" s="11">
        <f>DATE(2024,10,12)</f>
        <v>45577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2:16" ht="9.9499999999999993" customHeight="1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2:16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2:16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2:16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2:16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2:16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2:16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2:16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2:16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2:16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2:16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2:16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2:16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2:16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2:16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2:16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2:16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2:16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2:16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2:16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2:16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2:16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2:16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2:16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2:16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2:16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2:16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2:16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2:16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2:16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2:16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2:16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2:16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2:16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2:16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2:16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2:16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</sheetData>
  <hyperlinks>
    <hyperlink ref="C15" location="Presupuesto!A1" display="Presupuesto!A1" xr:uid="{50498555-D88A-428B-9DFD-AB9FD2CC79BF}"/>
  </hyperlinks>
  <pageMargins left="0.3" right="0.3" top="0.3" bottom="0.3" header="0" footer="0"/>
  <pageSetup scale="78" fitToHeight="0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E3FC3-84E3-45CB-B4A3-A52231979BD4}">
  <dimension ref="B1:H45"/>
  <sheetViews>
    <sheetView showGridLines="0" tabSelected="1" topLeftCell="A3" workbookViewId="0">
      <selection activeCell="L25" sqref="L25"/>
    </sheetView>
  </sheetViews>
  <sheetFormatPr baseColWidth="10" defaultColWidth="10" defaultRowHeight="15" x14ac:dyDescent="0.25"/>
  <cols>
    <col min="1" max="1" width="4" style="14" customWidth="1"/>
    <col min="2" max="2" width="22" style="14" customWidth="1"/>
    <col min="3" max="3" width="7.5" style="14" customWidth="1"/>
    <col min="4" max="4" width="11.625" style="14" customWidth="1"/>
    <col min="5" max="5" width="0.5" style="14" customWidth="1"/>
    <col min="6" max="6" width="8.875" style="14" customWidth="1"/>
    <col min="7" max="7" width="20.625" style="14" customWidth="1"/>
    <col min="8" max="8" width="24.75" style="14" customWidth="1"/>
    <col min="9" max="254" width="8" style="14" customWidth="1"/>
    <col min="255" max="16384" width="10" style="14"/>
  </cols>
  <sheetData>
    <row r="1" spans="2:8" s="13" customFormat="1" ht="27.6" customHeight="1" x14ac:dyDescent="0.25"/>
    <row r="2" spans="2:8" ht="18" customHeight="1" x14ac:dyDescent="0.25"/>
    <row r="3" spans="2:8" ht="18" customHeight="1" x14ac:dyDescent="0.25">
      <c r="B3" s="52" t="s">
        <v>22</v>
      </c>
      <c r="C3" s="52"/>
      <c r="D3" s="52"/>
      <c r="E3" s="52"/>
      <c r="F3" s="52"/>
      <c r="G3" s="52"/>
      <c r="H3" s="52"/>
    </row>
    <row r="4" spans="2:8" ht="19.149999999999999" customHeight="1" x14ac:dyDescent="0.25">
      <c r="B4" s="15" t="s">
        <v>23</v>
      </c>
      <c r="C4" s="16"/>
      <c r="D4" s="16"/>
      <c r="E4" s="17"/>
      <c r="G4" s="18" t="s">
        <v>10</v>
      </c>
      <c r="H4" s="19">
        <v>45516</v>
      </c>
    </row>
    <row r="5" spans="2:8" ht="19.149999999999999" customHeight="1" x14ac:dyDescent="0.25">
      <c r="B5" s="15" t="s">
        <v>24</v>
      </c>
      <c r="C5" s="15"/>
      <c r="D5" s="15"/>
      <c r="E5" s="20"/>
      <c r="G5" s="18" t="s">
        <v>25</v>
      </c>
      <c r="H5" s="21">
        <v>45649</v>
      </c>
    </row>
    <row r="6" spans="2:8" ht="19.149999999999999" customHeight="1" x14ac:dyDescent="0.25">
      <c r="C6" s="22"/>
      <c r="D6" s="22"/>
      <c r="E6" s="20"/>
      <c r="H6" s="23"/>
    </row>
    <row r="7" spans="2:8" ht="6.6" customHeight="1" x14ac:dyDescent="0.25">
      <c r="B7" s="47"/>
      <c r="C7" s="47"/>
      <c r="D7" s="47"/>
      <c r="E7" s="47"/>
      <c r="F7" s="24"/>
      <c r="G7" s="24"/>
      <c r="H7" s="25"/>
    </row>
    <row r="8" spans="2:8" ht="15" customHeight="1" x14ac:dyDescent="0.25">
      <c r="B8" s="53" t="s">
        <v>26</v>
      </c>
      <c r="C8" s="53"/>
      <c r="D8" s="53"/>
      <c r="E8" s="53"/>
      <c r="F8" s="26" t="s">
        <v>27</v>
      </c>
      <c r="G8" s="26" t="s">
        <v>28</v>
      </c>
      <c r="H8" s="26" t="s">
        <v>29</v>
      </c>
    </row>
    <row r="9" spans="2:8" ht="15" customHeight="1" x14ac:dyDescent="0.25">
      <c r="B9" s="49" t="s">
        <v>30</v>
      </c>
      <c r="C9" s="49"/>
      <c r="D9" s="49"/>
      <c r="E9" s="49"/>
      <c r="F9" s="27"/>
      <c r="G9" s="28"/>
      <c r="H9" s="29" t="str">
        <f>IF(AND(F9&lt;&gt;"",G9&lt;&gt;""),F9*G9,"")</f>
        <v/>
      </c>
    </row>
    <row r="10" spans="2:8" ht="15" customHeight="1" x14ac:dyDescent="0.25">
      <c r="B10" s="50" t="s">
        <v>31</v>
      </c>
      <c r="C10" s="50"/>
      <c r="D10" s="50"/>
      <c r="E10" s="50"/>
      <c r="F10" s="30">
        <v>1</v>
      </c>
      <c r="G10" s="31">
        <v>1200000</v>
      </c>
      <c r="H10" s="32">
        <f t="shared" ref="H10:H34" si="0">IF(AND(F10&lt;&gt;"",G10&lt;&gt;""),F10*G10,"")</f>
        <v>1200000</v>
      </c>
    </row>
    <row r="11" spans="2:8" ht="15" customHeight="1" x14ac:dyDescent="0.25">
      <c r="B11" s="50" t="s">
        <v>32</v>
      </c>
      <c r="C11" s="50"/>
      <c r="D11" s="50"/>
      <c r="E11" s="50"/>
      <c r="F11" s="30">
        <v>1</v>
      </c>
      <c r="G11" s="31">
        <v>1200000</v>
      </c>
      <c r="H11" s="32">
        <f t="shared" si="0"/>
        <v>1200000</v>
      </c>
    </row>
    <row r="12" spans="2:8" ht="15" customHeight="1" x14ac:dyDescent="0.25">
      <c r="B12" s="50" t="s">
        <v>33</v>
      </c>
      <c r="C12" s="50"/>
      <c r="D12" s="50"/>
      <c r="E12" s="50"/>
      <c r="F12" s="30">
        <v>1</v>
      </c>
      <c r="G12" s="31">
        <v>1300000</v>
      </c>
      <c r="H12" s="32">
        <f t="shared" si="0"/>
        <v>1300000</v>
      </c>
    </row>
    <row r="13" spans="2:8" s="34" customFormat="1" ht="15" customHeight="1" x14ac:dyDescent="0.25">
      <c r="B13" s="49" t="s">
        <v>34</v>
      </c>
      <c r="C13" s="49"/>
      <c r="D13" s="49"/>
      <c r="E13" s="49"/>
      <c r="F13" s="27"/>
      <c r="G13" s="33"/>
      <c r="H13" s="29" t="str">
        <f>IF(AND(F13&lt;&gt;"",G13&lt;&gt;""),F13*G13,"")</f>
        <v/>
      </c>
    </row>
    <row r="14" spans="2:8" s="34" customFormat="1" ht="15" customHeight="1" x14ac:dyDescent="0.25">
      <c r="B14" s="50" t="s">
        <v>35</v>
      </c>
      <c r="C14" s="50"/>
      <c r="D14" s="50"/>
      <c r="E14" s="50"/>
      <c r="F14" s="30">
        <v>1</v>
      </c>
      <c r="G14" s="31">
        <v>80000</v>
      </c>
      <c r="H14" s="32">
        <f>IF(AND(F14&lt;&gt;"",G14&lt;&gt;""),F14*G14,"")</f>
        <v>80000</v>
      </c>
    </row>
    <row r="15" spans="2:8" s="34" customFormat="1" ht="15" customHeight="1" x14ac:dyDescent="0.25">
      <c r="B15" s="50" t="s">
        <v>36</v>
      </c>
      <c r="C15" s="50"/>
      <c r="D15" s="50"/>
      <c r="E15" s="50"/>
      <c r="F15" s="30">
        <v>1</v>
      </c>
      <c r="G15" s="31">
        <v>40000</v>
      </c>
      <c r="H15" s="32">
        <f t="shared" si="0"/>
        <v>40000</v>
      </c>
    </row>
    <row r="16" spans="2:8" s="34" customFormat="1" ht="15" customHeight="1" x14ac:dyDescent="0.25">
      <c r="B16" s="50" t="s">
        <v>37</v>
      </c>
      <c r="C16" s="50"/>
      <c r="D16" s="50"/>
      <c r="E16" s="50"/>
      <c r="F16" s="30">
        <v>1</v>
      </c>
      <c r="G16" s="31">
        <v>35000</v>
      </c>
      <c r="H16" s="32">
        <f t="shared" si="0"/>
        <v>35000</v>
      </c>
    </row>
    <row r="17" spans="2:8" s="34" customFormat="1" ht="15" customHeight="1" x14ac:dyDescent="0.25">
      <c r="B17" s="49" t="s">
        <v>38</v>
      </c>
      <c r="C17" s="49"/>
      <c r="D17" s="49"/>
      <c r="E17" s="49"/>
      <c r="F17" s="27"/>
      <c r="G17" s="33"/>
      <c r="H17" s="29" t="str">
        <f t="shared" si="0"/>
        <v/>
      </c>
    </row>
    <row r="18" spans="2:8" s="34" customFormat="1" ht="15" customHeight="1" x14ac:dyDescent="0.25">
      <c r="B18" s="50" t="s">
        <v>39</v>
      </c>
      <c r="C18" s="50"/>
      <c r="D18" s="50"/>
      <c r="E18" s="50"/>
      <c r="F18" s="30">
        <v>1</v>
      </c>
      <c r="G18" s="31">
        <v>35000</v>
      </c>
      <c r="H18" s="32">
        <f t="shared" si="0"/>
        <v>35000</v>
      </c>
    </row>
    <row r="19" spans="2:8" s="34" customFormat="1" ht="15" customHeight="1" x14ac:dyDescent="0.25">
      <c r="B19" s="50" t="s">
        <v>40</v>
      </c>
      <c r="C19" s="50"/>
      <c r="D19" s="50"/>
      <c r="E19" s="50"/>
      <c r="F19" s="30">
        <v>1</v>
      </c>
      <c r="G19" s="35">
        <v>25000</v>
      </c>
      <c r="H19" s="32">
        <f t="shared" si="0"/>
        <v>25000</v>
      </c>
    </row>
    <row r="20" spans="2:8" s="34" customFormat="1" ht="15" customHeight="1" x14ac:dyDescent="0.25">
      <c r="B20" s="49" t="s">
        <v>41</v>
      </c>
      <c r="C20" s="49"/>
      <c r="D20" s="49"/>
      <c r="E20" s="49"/>
      <c r="F20" s="27"/>
      <c r="G20" s="33"/>
      <c r="H20" s="29" t="str">
        <f t="shared" si="0"/>
        <v/>
      </c>
    </row>
    <row r="21" spans="2:8" s="34" customFormat="1" ht="15" customHeight="1" x14ac:dyDescent="0.25">
      <c r="B21" s="50" t="s">
        <v>42</v>
      </c>
      <c r="C21" s="50"/>
      <c r="D21" s="50"/>
      <c r="E21" s="50"/>
      <c r="F21" s="30">
        <v>1</v>
      </c>
      <c r="G21" s="35"/>
      <c r="H21" s="32" t="str">
        <f t="shared" si="0"/>
        <v/>
      </c>
    </row>
    <row r="22" spans="2:8" s="34" customFormat="1" ht="15" customHeight="1" x14ac:dyDescent="0.25">
      <c r="B22" s="50" t="s">
        <v>43</v>
      </c>
      <c r="C22" s="50"/>
      <c r="D22" s="50"/>
      <c r="E22" s="50"/>
      <c r="F22" s="30">
        <v>1</v>
      </c>
      <c r="G22" s="31">
        <v>35000</v>
      </c>
      <c r="H22" s="32">
        <f t="shared" si="0"/>
        <v>35000</v>
      </c>
    </row>
    <row r="23" spans="2:8" s="34" customFormat="1" ht="15" customHeight="1" x14ac:dyDescent="0.25">
      <c r="B23" s="49" t="s">
        <v>44</v>
      </c>
      <c r="C23" s="49"/>
      <c r="D23" s="49"/>
      <c r="E23" s="49"/>
      <c r="F23" s="27"/>
      <c r="G23" s="33"/>
      <c r="H23" s="29" t="str">
        <f t="shared" si="0"/>
        <v/>
      </c>
    </row>
    <row r="24" spans="2:8" s="34" customFormat="1" ht="15" customHeight="1" x14ac:dyDescent="0.25">
      <c r="B24" s="48" t="s">
        <v>45</v>
      </c>
      <c r="C24" s="48"/>
      <c r="D24" s="48"/>
      <c r="E24" s="48"/>
      <c r="F24" s="36">
        <v>1</v>
      </c>
      <c r="G24" s="35"/>
      <c r="H24" s="32" t="str">
        <f>IF(AND(F24&lt;&gt;"",G24&lt;&gt;""),F24*G24,"")</f>
        <v/>
      </c>
    </row>
    <row r="25" spans="2:8" s="34" customFormat="1" ht="15" customHeight="1" x14ac:dyDescent="0.25">
      <c r="B25" s="48" t="s">
        <v>46</v>
      </c>
      <c r="C25" s="48"/>
      <c r="D25" s="48"/>
      <c r="E25" s="48"/>
      <c r="F25" s="36">
        <v>1</v>
      </c>
      <c r="G25" s="31">
        <v>50000</v>
      </c>
      <c r="H25" s="32">
        <f t="shared" si="0"/>
        <v>50000</v>
      </c>
    </row>
    <row r="26" spans="2:8" s="34" customFormat="1" ht="15" customHeight="1" x14ac:dyDescent="0.25">
      <c r="B26" s="49" t="s">
        <v>47</v>
      </c>
      <c r="C26" s="49"/>
      <c r="D26" s="49"/>
      <c r="E26" s="49"/>
      <c r="F26" s="27"/>
      <c r="G26" s="33"/>
      <c r="H26" s="29" t="str">
        <f t="shared" si="0"/>
        <v/>
      </c>
    </row>
    <row r="27" spans="2:8" s="34" customFormat="1" ht="15" customHeight="1" x14ac:dyDescent="0.25">
      <c r="B27" s="50" t="s">
        <v>48</v>
      </c>
      <c r="C27" s="50"/>
      <c r="D27" s="50"/>
      <c r="E27" s="50"/>
      <c r="F27" s="30">
        <v>1</v>
      </c>
      <c r="G27" s="31">
        <v>1200000</v>
      </c>
      <c r="H27" s="32">
        <f t="shared" si="0"/>
        <v>1200000</v>
      </c>
    </row>
    <row r="28" spans="2:8" s="34" customFormat="1" ht="15" customHeight="1" x14ac:dyDescent="0.25">
      <c r="B28" s="50" t="s">
        <v>49</v>
      </c>
      <c r="C28" s="50"/>
      <c r="D28" s="50"/>
      <c r="E28" s="50"/>
      <c r="F28" s="30">
        <v>1</v>
      </c>
      <c r="G28" s="31">
        <v>25000</v>
      </c>
      <c r="H28" s="32">
        <f t="shared" si="0"/>
        <v>25000</v>
      </c>
    </row>
    <row r="29" spans="2:8" s="34" customFormat="1" ht="15" customHeight="1" x14ac:dyDescent="0.25">
      <c r="B29" s="49" t="s">
        <v>50</v>
      </c>
      <c r="C29" s="49"/>
      <c r="D29" s="49"/>
      <c r="E29" s="49"/>
      <c r="F29" s="27"/>
      <c r="G29" s="33"/>
      <c r="H29" s="29" t="str">
        <f t="shared" si="0"/>
        <v/>
      </c>
    </row>
    <row r="30" spans="2:8" s="34" customFormat="1" ht="15" customHeight="1" x14ac:dyDescent="0.25">
      <c r="B30" s="48" t="s">
        <v>51</v>
      </c>
      <c r="C30" s="48"/>
      <c r="D30" s="48"/>
      <c r="E30" s="48"/>
      <c r="F30" s="36">
        <v>1</v>
      </c>
      <c r="G30" s="31">
        <v>4000</v>
      </c>
      <c r="H30" s="32">
        <f t="shared" si="0"/>
        <v>4000</v>
      </c>
    </row>
    <row r="31" spans="2:8" s="34" customFormat="1" ht="15" customHeight="1" x14ac:dyDescent="0.25">
      <c r="B31" s="49" t="s">
        <v>52</v>
      </c>
      <c r="C31" s="49"/>
      <c r="D31" s="49"/>
      <c r="E31" s="49"/>
      <c r="F31" s="27"/>
      <c r="G31" s="33"/>
      <c r="H31" s="29" t="str">
        <f t="shared" si="0"/>
        <v/>
      </c>
    </row>
    <row r="32" spans="2:8" s="34" customFormat="1" ht="15" customHeight="1" x14ac:dyDescent="0.25">
      <c r="B32" s="50" t="s">
        <v>53</v>
      </c>
      <c r="C32" s="50"/>
      <c r="D32" s="50"/>
      <c r="E32" s="50"/>
      <c r="F32" s="30">
        <v>3</v>
      </c>
      <c r="G32" s="37">
        <v>10000</v>
      </c>
      <c r="H32" s="32">
        <f t="shared" si="0"/>
        <v>30000</v>
      </c>
    </row>
    <row r="33" spans="2:8" s="34" customFormat="1" ht="15" customHeight="1" x14ac:dyDescent="0.25">
      <c r="B33" s="51" t="s">
        <v>54</v>
      </c>
      <c r="C33" s="51"/>
      <c r="D33" s="51"/>
      <c r="E33" s="51"/>
      <c r="F33" s="30">
        <v>1</v>
      </c>
      <c r="G33" s="38"/>
      <c r="H33" s="32" t="str">
        <f t="shared" si="0"/>
        <v/>
      </c>
    </row>
    <row r="34" spans="2:8" s="34" customFormat="1" ht="15" customHeight="1" x14ac:dyDescent="0.25">
      <c r="B34" s="64"/>
      <c r="C34" s="64"/>
      <c r="D34" s="64"/>
      <c r="E34" s="64"/>
      <c r="F34" s="24"/>
      <c r="G34" s="24"/>
      <c r="H34" s="25" t="str">
        <f t="shared" si="0"/>
        <v/>
      </c>
    </row>
    <row r="35" spans="2:8" s="34" customFormat="1" ht="15" customHeight="1" x14ac:dyDescent="0.25">
      <c r="B35" s="57" t="s">
        <v>55</v>
      </c>
      <c r="C35" s="58"/>
      <c r="D35" s="58"/>
      <c r="E35" s="58"/>
      <c r="F35" s="58"/>
      <c r="G35" s="59"/>
      <c r="H35" s="39">
        <f>SUM(H9:H33)</f>
        <v>5259000</v>
      </c>
    </row>
    <row r="36" spans="2:8" s="34" customFormat="1" ht="15" customHeight="1" x14ac:dyDescent="0.25">
      <c r="B36" s="57" t="s">
        <v>56</v>
      </c>
      <c r="C36" s="58"/>
      <c r="D36" s="58"/>
      <c r="E36" s="58"/>
      <c r="F36" s="59"/>
      <c r="G36" s="40">
        <v>0.19</v>
      </c>
      <c r="H36" s="41">
        <f>H35*G36</f>
        <v>999210</v>
      </c>
    </row>
    <row r="37" spans="2:8" s="34" customFormat="1" ht="15" customHeight="1" x14ac:dyDescent="0.25">
      <c r="B37" s="61" t="s">
        <v>29</v>
      </c>
      <c r="C37" s="62"/>
      <c r="D37" s="62"/>
      <c r="E37" s="62"/>
      <c r="F37" s="62"/>
      <c r="G37" s="63"/>
      <c r="H37" s="12">
        <f>H35+H36</f>
        <v>6258210</v>
      </c>
    </row>
    <row r="38" spans="2:8" s="34" customFormat="1" ht="15" customHeight="1" x14ac:dyDescent="0.25">
      <c r="B38" s="60"/>
      <c r="C38" s="60"/>
      <c r="D38" s="60"/>
      <c r="E38" s="60"/>
      <c r="F38" s="24"/>
      <c r="G38" s="24"/>
      <c r="H38" s="42"/>
    </row>
    <row r="39" spans="2:8" s="34" customFormat="1" ht="15" customHeight="1" x14ac:dyDescent="0.25">
      <c r="B39" s="57" t="s">
        <v>57</v>
      </c>
      <c r="C39" s="58"/>
      <c r="D39" s="58"/>
      <c r="E39" s="58"/>
      <c r="F39" s="58"/>
      <c r="G39" s="59"/>
      <c r="H39" s="39">
        <f>SUM(H32,H30,H28,H25,H22,H16,H15,H14,H12,H11,H10)</f>
        <v>3999000</v>
      </c>
    </row>
    <row r="40" spans="2:8" s="34" customFormat="1" ht="15" customHeight="1" x14ac:dyDescent="0.25">
      <c r="B40" s="54" t="s">
        <v>56</v>
      </c>
      <c r="C40" s="55"/>
      <c r="D40" s="55"/>
      <c r="E40" s="55"/>
      <c r="F40" s="56"/>
      <c r="G40" s="43">
        <v>0.19</v>
      </c>
      <c r="H40" s="44">
        <f>H39*G40</f>
        <v>759810</v>
      </c>
    </row>
    <row r="41" spans="2:8" s="34" customFormat="1" ht="14.25" customHeight="1" x14ac:dyDescent="0.25">
      <c r="B41" s="65" t="s">
        <v>29</v>
      </c>
      <c r="C41" s="66"/>
      <c r="D41" s="66"/>
      <c r="E41" s="66"/>
      <c r="F41" s="66"/>
      <c r="G41" s="67"/>
      <c r="H41" s="45">
        <f>H39+H40</f>
        <v>4758810</v>
      </c>
    </row>
    <row r="42" spans="2:8" s="34" customFormat="1" ht="18" customHeight="1" x14ac:dyDescent="0.25">
      <c r="B42" s="14"/>
      <c r="C42" s="14"/>
      <c r="D42" s="14"/>
      <c r="E42" s="14"/>
      <c r="F42" s="14"/>
      <c r="G42" s="14"/>
      <c r="H42" s="14"/>
    </row>
    <row r="43" spans="2:8" s="34" customFormat="1" ht="18" customHeight="1" x14ac:dyDescent="0.25">
      <c r="B43" s="14"/>
      <c r="C43" s="14"/>
      <c r="D43" s="14"/>
      <c r="E43" s="14"/>
      <c r="F43" s="14"/>
      <c r="G43" s="14"/>
      <c r="H43" s="14"/>
    </row>
    <row r="44" spans="2:8" s="34" customFormat="1" ht="18" customHeight="1" x14ac:dyDescent="0.25">
      <c r="B44" s="14"/>
      <c r="C44" s="14"/>
      <c r="D44" s="14"/>
      <c r="E44" s="14"/>
      <c r="F44" s="14"/>
      <c r="G44" s="14"/>
      <c r="H44" s="14"/>
    </row>
    <row r="45" spans="2:8" s="34" customFormat="1" ht="6.75" customHeight="1" x14ac:dyDescent="0.25">
      <c r="B45" s="14"/>
      <c r="C45" s="14"/>
      <c r="D45" s="14"/>
      <c r="E45" s="14"/>
      <c r="F45" s="14"/>
      <c r="G45" s="14"/>
      <c r="H45" s="14"/>
    </row>
  </sheetData>
  <mergeCells count="36">
    <mergeCell ref="B17:E17"/>
    <mergeCell ref="B3:H3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29:E29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41:G41"/>
    <mergeCell ref="B30:E30"/>
    <mergeCell ref="B31:E31"/>
    <mergeCell ref="B32:E32"/>
    <mergeCell ref="B33:E33"/>
    <mergeCell ref="B34:E34"/>
    <mergeCell ref="B35:G35"/>
    <mergeCell ref="B36:F36"/>
    <mergeCell ref="B37:G37"/>
    <mergeCell ref="B38:E38"/>
    <mergeCell ref="B39:G39"/>
    <mergeCell ref="B40:F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Acta</vt:lpstr>
      <vt:lpstr>Presupuesto</vt:lpstr>
      <vt:lpstr>Acta!Área_de_impresión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ragaz</dc:creator>
  <cp:keywords/>
  <dc:description/>
  <cp:lastModifiedBy>JUAN PABLO Castillo Hidalgo</cp:lastModifiedBy>
  <cp:revision/>
  <dcterms:created xsi:type="dcterms:W3CDTF">2016-02-09T18:12:01Z</dcterms:created>
  <dcterms:modified xsi:type="dcterms:W3CDTF">2024-10-12T23:26:31Z</dcterms:modified>
  <cp:category/>
  <cp:contentStatus/>
</cp:coreProperties>
</file>