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"/>
    </mc:Choice>
  </mc:AlternateContent>
  <xr:revisionPtr revIDLastSave="0" documentId="13_ncr:1_{EE7ED6CC-4A22-486C-AD67-17E013433752}" xr6:coauthVersionLast="47" xr6:coauthVersionMax="47" xr10:uidLastSave="{00000000-0000-0000-0000-000000000000}"/>
  <bookViews>
    <workbookView xWindow="-120" yWindow="-120" windowWidth="20730" windowHeight="11160" xr2:uid="{A4B33A8D-5E7A-4D55-B37A-D0EF35AF81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J5" i="1" a="1"/>
  <c r="J5" i="1" s="1"/>
  <c r="K5" i="1" a="1"/>
  <c r="K5" i="1" s="1"/>
  <c r="K4" i="1" a="1"/>
  <c r="K4" i="1" s="1"/>
  <c r="J4" i="1" a="1"/>
  <c r="J4" i="1" s="1"/>
  <c r="I4" i="1" a="1"/>
  <c r="I4" i="1" s="1"/>
  <c r="D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9" i="1"/>
  <c r="F8" i="1"/>
  <c r="E5" i="1"/>
  <c r="E9" i="1" l="1"/>
  <c r="F9" i="1" s="1"/>
  <c r="D10" i="1" s="1"/>
  <c r="E10" i="1" s="1"/>
  <c r="F10" i="1" s="1"/>
  <c r="D11" i="1" s="1"/>
  <c r="E11" i="1" s="1"/>
  <c r="F11" i="1" s="1"/>
  <c r="D12" i="1" l="1"/>
  <c r="E12" i="1" s="1"/>
  <c r="F12" i="1" s="1"/>
  <c r="D13" i="1" l="1"/>
  <c r="E13" i="1" s="1"/>
  <c r="F13" i="1"/>
  <c r="D14" i="1" l="1"/>
  <c r="E14" i="1" s="1"/>
  <c r="F14" i="1" s="1"/>
  <c r="D15" i="1" l="1"/>
  <c r="E15" i="1" s="1"/>
  <c r="F15" i="1" s="1"/>
  <c r="D16" i="1" l="1"/>
  <c r="E16" i="1" s="1"/>
  <c r="F16" i="1" s="1"/>
  <c r="D17" i="1" l="1"/>
  <c r="E17" i="1" s="1"/>
  <c r="F17" i="1" s="1"/>
  <c r="D18" i="1" l="1"/>
  <c r="E18" i="1" s="1"/>
  <c r="F18" i="1"/>
  <c r="D19" i="1" l="1"/>
  <c r="E19" i="1" s="1"/>
  <c r="F19" i="1" s="1"/>
  <c r="D20" i="1" l="1"/>
  <c r="E20" i="1" s="1"/>
  <c r="F20" i="1" s="1"/>
  <c r="D21" i="1" l="1"/>
  <c r="E21" i="1" s="1"/>
  <c r="F21" i="1"/>
  <c r="D22" i="1" l="1"/>
  <c r="E22" i="1" s="1"/>
  <c r="F22" i="1"/>
  <c r="D23" i="1" l="1"/>
  <c r="E23" i="1" s="1"/>
  <c r="F23" i="1" s="1"/>
  <c r="D24" i="1" l="1"/>
  <c r="E24" i="1" s="1"/>
  <c r="F24" i="1" s="1"/>
  <c r="D25" i="1" l="1"/>
  <c r="E25" i="1" s="1"/>
  <c r="F25" i="1"/>
  <c r="D26" i="1" l="1"/>
  <c r="E26" i="1" s="1"/>
  <c r="F26" i="1" s="1"/>
  <c r="D27" i="1" l="1"/>
  <c r="E27" i="1" s="1"/>
  <c r="F27" i="1" s="1"/>
  <c r="D28" i="1" l="1"/>
  <c r="E28" i="1" s="1"/>
  <c r="F28" i="1" s="1"/>
  <c r="D29" i="1" l="1"/>
  <c r="E29" i="1" s="1"/>
  <c r="F29" i="1" s="1"/>
  <c r="D30" i="1" l="1"/>
  <c r="E30" i="1" s="1"/>
  <c r="F30" i="1"/>
  <c r="D31" i="1" l="1"/>
  <c r="E31" i="1" s="1"/>
  <c r="F31" i="1"/>
  <c r="D32" i="1" l="1"/>
  <c r="E32" i="1" s="1"/>
  <c r="F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<sst xmlns="http://schemas.openxmlformats.org/spreadsheetml/2006/main" count="9" uniqueCount="8">
  <si>
    <t>Crédito</t>
  </si>
  <si>
    <t>Tasa</t>
  </si>
  <si>
    <t>n</t>
  </si>
  <si>
    <t>pago</t>
  </si>
  <si>
    <t>intereses</t>
  </si>
  <si>
    <t>Capital</t>
  </si>
  <si>
    <t>Saldo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</si>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</sst>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10" fontId="0" fillId="0" borderId="0" xfId="2" applyNumberFormat="1" applyFont="1"/>
    <xf numFmtId="44" fontId="0" fillId="0" borderId="0" xfId="1" applyFont="1"/>
    <xf numFmtId="44" fontId="0" fillId="0" borderId="0" xfId="0" applyNumberFormat="1"/>
    <xf numFmtId="8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8" fontId="0" fillId="2" borderId="0" xfId="0" applyNumberFormat="1" applyFill="1"/>
    <xf numFmtId="44" fontId="0" fillId="2" borderId="0" xfId="1" applyFont="1" applyFill="1"/>
    <xf numFmtId="44" fontId="0" fillId="2" borderId="0" xfId="0" applyNumberFormat="1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es-ES</v>
    <v>avyma2</v>
    <v>268435456</v>
    <v>1</v>
    <v>Con tecnología de Refinitiv</v>
    <v>0</v>
    <v>1</v>
    <v>USD/COP</v>
    <v>3</v>
    <v>4</v>
    <v>Finance</v>
    <v>5</v>
    <v>3947.95</v>
    <v>26.7</v>
    <v>6.7629999999999999E-3</v>
    <v>3947.95</v>
    <v>USD</v>
    <v>44679.694675925923</v>
    <v>3992.7</v>
    <v>4102.1000000000004</v>
    <v>3962.05</v>
    <v>3570.75</v>
    <v>COP</v>
    <v>US Dollar/Colombian Peso FX Spot Rate</v>
    <v>3974.65</v>
    <v>USDCOP</v>
    <v>Par de divisa</v>
    <v>USD/COP</v>
  </rv>
  <rv s="1">
    <v>0</v>
  </rv>
  <rv s="0">
    <v>es-ES</v>
    <v>av8u8m</v>
    <v>268435456</v>
    <v>1</v>
    <v>Con tecnología de Refinitiv</v>
    <v>0</v>
    <v>1</v>
    <v>EUR/COP</v>
    <v>3</v>
    <v>4</v>
    <v>Finance</v>
    <v>5</v>
    <v>4167</v>
    <v>8</v>
    <v>1.92E-3</v>
    <v>4167</v>
    <v>EUR</v>
    <v>44679.694814814815</v>
    <v>4198</v>
    <v>4691</v>
    <v>4154</v>
    <v>4000</v>
    <v>COP</v>
    <v>Euro/Colombian Peso FX Cross Rate</v>
    <v>4175</v>
    <v>EURCOP</v>
    <v>Par de divisa</v>
    <v>EUR/COP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</spbArrays>
  <spbData count="6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</dxfs>
  <richProperties>
    <rPr n="NumberFormat" t="s"/>
    <rPr n="IsTitleField" t="b"/>
  </richProperties>
  <richStyles>
    <rSty dxfid="1">
      <rpv i="0">_-[$$-es-CO] * #,##0.00_-;-[$$-es-CO] * #,##0.00_-;_-[$$-es-CO] * "-"??_-;_-@_-</rpv>
    </rSty>
    <rSty>
      <rpv i="1">1</rpv>
    </rSty>
    <rSty dxfid="3"/>
    <rSty dxfid="0">
      <rpv i="0">0.00</rpv>
    </rSty>
    <rSty dxfid="2"/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B60E-CAFC-44C6-864C-F35CEA5F1AEB}">
  <dimension ref="A3:K32"/>
  <sheetViews>
    <sheetView tabSelected="1" workbookViewId="0">
      <selection activeCell="A9" sqref="A9:F9"/>
    </sheetView>
  </sheetViews>
  <sheetFormatPr baseColWidth="10" defaultRowHeight="15" x14ac:dyDescent="0.25"/>
  <cols>
    <col min="3" max="3" width="13.85546875" bestFit="1" customWidth="1"/>
    <col min="4" max="4" width="15.5703125" bestFit="1" customWidth="1"/>
    <col min="5" max="5" width="14.5703125" bestFit="1" customWidth="1"/>
    <col min="6" max="6" width="15.5703125" bestFit="1" customWidth="1"/>
  </cols>
  <sheetData>
    <row r="3" spans="1:11" x14ac:dyDescent="0.25">
      <c r="C3" t="s">
        <v>2</v>
      </c>
      <c r="D3">
        <v>24</v>
      </c>
    </row>
    <row r="4" spans="1:11" x14ac:dyDescent="0.25">
      <c r="C4" t="s">
        <v>0</v>
      </c>
      <c r="D4" s="3">
        <v>20000000</v>
      </c>
      <c r="H4" t="e" vm="1">
        <v>#VALUE!</v>
      </c>
      <c r="I4" t="str" cm="1">
        <f t="array" ref="I4">_FV(H4,"Tipo de instrumento",TRUE)</f>
        <v>Par de divisa</v>
      </c>
      <c r="J4" s="1" cm="1">
        <f t="array" ref="J4">_FV(H4,"Cambio (%)",TRUE)</f>
        <v>6.7629999999999999E-3</v>
      </c>
      <c r="K4" t="str" cm="1">
        <f t="array" ref="K4">_FV(H4,"Tipo de instrumento",TRUE)</f>
        <v>Par de divisa</v>
      </c>
    </row>
    <row r="5" spans="1:11" x14ac:dyDescent="0.25">
      <c r="C5" t="s">
        <v>1</v>
      </c>
      <c r="D5" s="1">
        <v>1.942107978223415E-2</v>
      </c>
      <c r="E5" s="2">
        <f>+NOMINAL(D5*12,12)</f>
        <v>0.21133250246076152</v>
      </c>
      <c r="H5" t="e" vm="2">
        <v>#VALUE!</v>
      </c>
      <c r="I5" t="str" cm="1">
        <f t="array" ref="I5">_FV(H5,"Tipo de instrumento",TRUE)</f>
        <v>Par de divisa</v>
      </c>
      <c r="J5" s="1" cm="1">
        <f t="array" ref="J5">_FV(H5,"Cambio (%)",TRUE)</f>
        <v>1.92E-3</v>
      </c>
      <c r="K5" t="str" cm="1">
        <f t="array" ref="K5">_FV(H5,"Tipo de instrumento",TRUE)</f>
        <v>Par de divisa</v>
      </c>
    </row>
    <row r="7" spans="1:11" x14ac:dyDescent="0.25">
      <c r="A7" t="s">
        <v>7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11" x14ac:dyDescent="0.25">
      <c r="B8">
        <v>0</v>
      </c>
      <c r="F8" s="4">
        <f>+D4</f>
        <v>20000000</v>
      </c>
    </row>
    <row r="9" spans="1:11" x14ac:dyDescent="0.25">
      <c r="A9" s="7">
        <v>44679</v>
      </c>
      <c r="B9" s="8">
        <v>1</v>
      </c>
      <c r="C9" s="9">
        <f>+PMT($D$5,$D$3,-$D$4,0)</f>
        <v>1050499.9998734228</v>
      </c>
      <c r="D9" s="10">
        <f>+F8*$D$5</f>
        <v>388421.595644683</v>
      </c>
      <c r="E9" s="11">
        <f>+C9-D9</f>
        <v>662078.40422873979</v>
      </c>
      <c r="F9" s="11">
        <f>+F8-E9</f>
        <v>19337921.595771261</v>
      </c>
    </row>
    <row r="10" spans="1:11" x14ac:dyDescent="0.25">
      <c r="A10" s="6">
        <v>44709</v>
      </c>
      <c r="B10">
        <v>2</v>
      </c>
      <c r="C10" s="5">
        <f t="shared" ref="C10:C32" si="0">+PMT($D$5,$D$3,-$D$4,0)</f>
        <v>1050499.9998734228</v>
      </c>
      <c r="D10" s="3">
        <f t="shared" ref="D10:D32" si="1">+F9*$D$5</f>
        <v>375563.3181340624</v>
      </c>
      <c r="E10" s="4">
        <f t="shared" ref="E10:E32" si="2">+C10-D10</f>
        <v>674936.68173936033</v>
      </c>
      <c r="F10" s="4">
        <f t="shared" ref="F10:F32" si="3">+F9-E10</f>
        <v>18662984.9140319</v>
      </c>
    </row>
    <row r="11" spans="1:11" x14ac:dyDescent="0.25">
      <c r="A11" s="6">
        <v>44740</v>
      </c>
      <c r="B11">
        <v>3</v>
      </c>
      <c r="C11" s="5">
        <f t="shared" si="0"/>
        <v>1050499.9998734228</v>
      </c>
      <c r="D11" s="3">
        <f t="shared" si="1"/>
        <v>362455.31899004587</v>
      </c>
      <c r="E11" s="4">
        <f t="shared" si="2"/>
        <v>688044.68088337686</v>
      </c>
      <c r="F11" s="4">
        <f t="shared" si="3"/>
        <v>17974940.233148523</v>
      </c>
    </row>
    <row r="12" spans="1:11" x14ac:dyDescent="0.25">
      <c r="A12" s="6">
        <v>44770</v>
      </c>
      <c r="B12">
        <v>4</v>
      </c>
      <c r="C12" s="5">
        <f t="shared" si="0"/>
        <v>1050499.9998734228</v>
      </c>
      <c r="D12" s="3">
        <f t="shared" si="1"/>
        <v>349092.74834886799</v>
      </c>
      <c r="E12" s="4">
        <f t="shared" si="2"/>
        <v>701407.2515245548</v>
      </c>
      <c r="F12" s="4">
        <f t="shared" si="3"/>
        <v>17273532.981623966</v>
      </c>
    </row>
    <row r="13" spans="1:11" x14ac:dyDescent="0.25">
      <c r="A13" s="6">
        <v>44801</v>
      </c>
      <c r="B13">
        <v>5</v>
      </c>
      <c r="C13" s="5">
        <f t="shared" si="0"/>
        <v>1050499.9998734228</v>
      </c>
      <c r="D13" s="3">
        <f t="shared" si="1"/>
        <v>335470.66215717199</v>
      </c>
      <c r="E13" s="4">
        <f t="shared" si="2"/>
        <v>715029.3377162508</v>
      </c>
      <c r="F13" s="4">
        <f t="shared" si="3"/>
        <v>16558503.643907715</v>
      </c>
    </row>
    <row r="14" spans="1:11" x14ac:dyDescent="0.25">
      <c r="A14" s="6">
        <v>44832</v>
      </c>
      <c r="B14">
        <v>6</v>
      </c>
      <c r="C14" s="5">
        <f t="shared" si="0"/>
        <v>1050499.9998734228</v>
      </c>
      <c r="D14" s="3">
        <f t="shared" si="1"/>
        <v>321584.02034274663</v>
      </c>
      <c r="E14" s="4">
        <f t="shared" si="2"/>
        <v>728915.97953067615</v>
      </c>
      <c r="F14" s="4">
        <f t="shared" si="3"/>
        <v>15829587.664377039</v>
      </c>
    </row>
    <row r="15" spans="1:11" x14ac:dyDescent="0.25">
      <c r="A15" s="6">
        <v>44862</v>
      </c>
      <c r="B15">
        <v>7</v>
      </c>
      <c r="C15" s="5">
        <f t="shared" si="0"/>
        <v>1050499.9998734228</v>
      </c>
      <c r="D15" s="3">
        <f t="shared" si="1"/>
        <v>307427.68494973599</v>
      </c>
      <c r="E15" s="4">
        <f t="shared" si="2"/>
        <v>743072.31492368679</v>
      </c>
      <c r="F15" s="4">
        <f t="shared" si="3"/>
        <v>15086515.349453352</v>
      </c>
    </row>
    <row r="16" spans="1:11" x14ac:dyDescent="0.25">
      <c r="A16" s="6">
        <v>44893</v>
      </c>
      <c r="B16">
        <v>8</v>
      </c>
      <c r="C16" s="5">
        <f t="shared" si="0"/>
        <v>1050499.9998734228</v>
      </c>
      <c r="D16" s="3">
        <f t="shared" si="1"/>
        <v>292996.41823763365</v>
      </c>
      <c r="E16" s="4">
        <f t="shared" si="2"/>
        <v>757503.58163578913</v>
      </c>
      <c r="F16" s="4">
        <f t="shared" si="3"/>
        <v>14329011.767817562</v>
      </c>
    </row>
    <row r="17" spans="1:6" x14ac:dyDescent="0.25">
      <c r="A17" s="6">
        <v>44923</v>
      </c>
      <c r="B17">
        <v>9</v>
      </c>
      <c r="C17" s="5">
        <f t="shared" si="0"/>
        <v>1050499.9998734228</v>
      </c>
      <c r="D17" s="3">
        <f t="shared" si="1"/>
        <v>278284.88074335689</v>
      </c>
      <c r="E17" s="4">
        <f t="shared" si="2"/>
        <v>772215.1191300659</v>
      </c>
      <c r="F17" s="4">
        <f t="shared" si="3"/>
        <v>13556796.648687497</v>
      </c>
    </row>
    <row r="18" spans="1:6" x14ac:dyDescent="0.25">
      <c r="A18" s="6">
        <v>44954</v>
      </c>
      <c r="B18">
        <v>10</v>
      </c>
      <c r="C18" s="5">
        <f t="shared" si="0"/>
        <v>1050499.9998734228</v>
      </c>
      <c r="D18" s="3">
        <f t="shared" si="1"/>
        <v>263287.62930568442</v>
      </c>
      <c r="E18" s="4">
        <f t="shared" si="2"/>
        <v>787212.37056773831</v>
      </c>
      <c r="F18" s="4">
        <f t="shared" si="3"/>
        <v>12769584.278119758</v>
      </c>
    </row>
    <row r="19" spans="1:6" x14ac:dyDescent="0.25">
      <c r="A19" s="6">
        <v>44985</v>
      </c>
      <c r="B19">
        <v>11</v>
      </c>
      <c r="C19" s="5">
        <f t="shared" si="0"/>
        <v>1050499.9998734228</v>
      </c>
      <c r="D19" s="3">
        <f t="shared" si="1"/>
        <v>247999.11505132669</v>
      </c>
      <c r="E19" s="4">
        <f t="shared" si="2"/>
        <v>802500.88482209609</v>
      </c>
      <c r="F19" s="4">
        <f t="shared" si="3"/>
        <v>11967083.393297661</v>
      </c>
    </row>
    <row r="20" spans="1:6" x14ac:dyDescent="0.25">
      <c r="A20" s="6">
        <v>45013</v>
      </c>
      <c r="B20">
        <v>12</v>
      </c>
      <c r="C20" s="5">
        <f t="shared" si="0"/>
        <v>1050499.9998734228</v>
      </c>
      <c r="D20" s="3">
        <f t="shared" si="1"/>
        <v>232413.68134188326</v>
      </c>
      <c r="E20" s="4">
        <f t="shared" si="2"/>
        <v>818086.31853153952</v>
      </c>
      <c r="F20" s="4">
        <f t="shared" si="3"/>
        <v>11148997.074766122</v>
      </c>
    </row>
    <row r="21" spans="1:6" x14ac:dyDescent="0.25">
      <c r="A21" s="6">
        <v>45044</v>
      </c>
      <c r="B21">
        <v>13</v>
      </c>
      <c r="C21" s="5">
        <f t="shared" si="0"/>
        <v>1050499.9998734228</v>
      </c>
      <c r="D21" s="3">
        <f t="shared" si="1"/>
        <v>216525.56168092802</v>
      </c>
      <c r="E21" s="4">
        <f t="shared" si="2"/>
        <v>833974.4381924948</v>
      </c>
      <c r="F21" s="4">
        <f t="shared" si="3"/>
        <v>10315022.636573628</v>
      </c>
    </row>
    <row r="22" spans="1:6" x14ac:dyDescent="0.25">
      <c r="A22" s="6">
        <v>45074</v>
      </c>
      <c r="B22">
        <v>14</v>
      </c>
      <c r="C22" s="5">
        <f t="shared" si="0"/>
        <v>1050499.9998734228</v>
      </c>
      <c r="D22" s="3">
        <f t="shared" si="1"/>
        <v>200328.87758044768</v>
      </c>
      <c r="E22" s="4">
        <f t="shared" si="2"/>
        <v>850171.12229297508</v>
      </c>
      <c r="F22" s="4">
        <f t="shared" si="3"/>
        <v>9464851.5142806526</v>
      </c>
    </row>
    <row r="23" spans="1:6" x14ac:dyDescent="0.25">
      <c r="A23" s="6">
        <v>45105</v>
      </c>
      <c r="B23">
        <v>15</v>
      </c>
      <c r="C23" s="5">
        <f t="shared" si="0"/>
        <v>1050499.9998734228</v>
      </c>
      <c r="D23" s="3">
        <f t="shared" si="1"/>
        <v>183817.63638584426</v>
      </c>
      <c r="E23" s="4">
        <f t="shared" si="2"/>
        <v>866682.36348757846</v>
      </c>
      <c r="F23" s="4">
        <f t="shared" si="3"/>
        <v>8598169.1507930737</v>
      </c>
    </row>
    <row r="24" spans="1:6" x14ac:dyDescent="0.25">
      <c r="A24" s="6">
        <v>45135</v>
      </c>
      <c r="B24">
        <v>16</v>
      </c>
      <c r="C24" s="5">
        <f t="shared" si="0"/>
        <v>1050499.9998734228</v>
      </c>
      <c r="D24" s="3">
        <f t="shared" si="1"/>
        <v>166985.72905869674</v>
      </c>
      <c r="E24" s="4">
        <f t="shared" si="2"/>
        <v>883514.27081472601</v>
      </c>
      <c r="F24" s="4">
        <f t="shared" si="3"/>
        <v>7714654.8799783476</v>
      </c>
    </row>
    <row r="25" spans="1:6" x14ac:dyDescent="0.25">
      <c r="A25" s="6">
        <v>45166</v>
      </c>
      <c r="B25">
        <v>17</v>
      </c>
      <c r="C25" s="5">
        <f t="shared" si="0"/>
        <v>1050499.9998734228</v>
      </c>
      <c r="D25" s="3">
        <f t="shared" si="1"/>
        <v>149826.92791646151</v>
      </c>
      <c r="E25" s="4">
        <f t="shared" si="2"/>
        <v>900673.0719569613</v>
      </c>
      <c r="F25" s="4">
        <f t="shared" si="3"/>
        <v>6813981.8080213862</v>
      </c>
    </row>
    <row r="26" spans="1:6" x14ac:dyDescent="0.25">
      <c r="A26" s="6">
        <v>45197</v>
      </c>
      <c r="B26">
        <v>18</v>
      </c>
      <c r="C26" s="5">
        <f t="shared" si="0"/>
        <v>1050499.9998734228</v>
      </c>
      <c r="D26" s="3">
        <f t="shared" si="1"/>
        <v>132334.88432827545</v>
      </c>
      <c r="E26" s="4">
        <f t="shared" si="2"/>
        <v>918165.11554514733</v>
      </c>
      <c r="F26" s="4">
        <f t="shared" si="3"/>
        <v>5895816.6924762391</v>
      </c>
    </row>
    <row r="27" spans="1:6" x14ac:dyDescent="0.25">
      <c r="A27" s="6">
        <v>45227</v>
      </c>
      <c r="B27">
        <v>19</v>
      </c>
      <c r="C27" s="5">
        <f t="shared" si="0"/>
        <v>1050499.9998734228</v>
      </c>
      <c r="D27" s="3">
        <f t="shared" si="1"/>
        <v>114503.1263660089</v>
      </c>
      <c r="E27" s="4">
        <f t="shared" si="2"/>
        <v>935996.8735074139</v>
      </c>
      <c r="F27" s="4">
        <f t="shared" si="3"/>
        <v>4959819.818968825</v>
      </c>
    </row>
    <row r="28" spans="1:6" x14ac:dyDescent="0.25">
      <c r="A28" s="6">
        <v>45258</v>
      </c>
      <c r="B28">
        <v>20</v>
      </c>
      <c r="C28" s="5">
        <f t="shared" si="0"/>
        <v>1050499.9998734228</v>
      </c>
      <c r="D28" s="3">
        <f t="shared" si="1"/>
        <v>96325.056409699682</v>
      </c>
      <c r="E28" s="4">
        <f t="shared" si="2"/>
        <v>954174.94346372306</v>
      </c>
      <c r="F28" s="4">
        <f t="shared" si="3"/>
        <v>4005644.8755051019</v>
      </c>
    </row>
    <row r="29" spans="1:6" x14ac:dyDescent="0.25">
      <c r="A29" s="6">
        <v>45288</v>
      </c>
      <c r="B29">
        <v>21</v>
      </c>
      <c r="C29" s="5">
        <f t="shared" si="0"/>
        <v>1050499.9998734228</v>
      </c>
      <c r="D29" s="3">
        <f t="shared" si="1"/>
        <v>77793.948706481955</v>
      </c>
      <c r="E29" s="4">
        <f t="shared" si="2"/>
        <v>972706.05116694083</v>
      </c>
      <c r="F29" s="4">
        <f t="shared" si="3"/>
        <v>3032938.8243381609</v>
      </c>
    </row>
    <row r="30" spans="1:6" x14ac:dyDescent="0.25">
      <c r="A30" s="6">
        <v>45319</v>
      </c>
      <c r="B30">
        <v>22</v>
      </c>
      <c r="C30" s="5">
        <f t="shared" si="0"/>
        <v>1050499.9998734228</v>
      </c>
      <c r="D30" s="3">
        <f t="shared" si="1"/>
        <v>58902.946882106866</v>
      </c>
      <c r="E30" s="4">
        <f t="shared" si="2"/>
        <v>991597.05299131596</v>
      </c>
      <c r="F30" s="4">
        <f t="shared" si="3"/>
        <v>2041341.771346845</v>
      </c>
    </row>
    <row r="31" spans="1:6" x14ac:dyDescent="0.25">
      <c r="A31" s="6">
        <v>45350</v>
      </c>
      <c r="B31">
        <v>23</v>
      </c>
      <c r="C31" s="5">
        <f t="shared" si="0"/>
        <v>1050499.9998734228</v>
      </c>
      <c r="D31" s="3">
        <f t="shared" si="1"/>
        <v>39645.061404134256</v>
      </c>
      <c r="E31" s="4">
        <f t="shared" si="2"/>
        <v>1010854.9384692885</v>
      </c>
      <c r="F31" s="4">
        <f t="shared" si="3"/>
        <v>1030486.8328775564</v>
      </c>
    </row>
    <row r="32" spans="1:6" x14ac:dyDescent="0.25">
      <c r="A32" s="6">
        <v>45379</v>
      </c>
      <c r="B32">
        <v>24</v>
      </c>
      <c r="C32" s="5">
        <f t="shared" si="0"/>
        <v>1050499.9998734228</v>
      </c>
      <c r="D32" s="3">
        <f t="shared" si="1"/>
        <v>20013.166995856813</v>
      </c>
      <c r="E32" s="4">
        <f t="shared" si="2"/>
        <v>1030486.832877566</v>
      </c>
      <c r="F32" s="4">
        <f t="shared" si="3"/>
        <v>-9.5460563898086548E-9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cp:lastPrinted>2022-04-20T18:53:29Z</cp:lastPrinted>
  <dcterms:created xsi:type="dcterms:W3CDTF">2022-04-20T18:45:21Z</dcterms:created>
  <dcterms:modified xsi:type="dcterms:W3CDTF">2022-04-28T16:40:55Z</dcterms:modified>
</cp:coreProperties>
</file>