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Balance General" sheetId="4" r:id="rId1"/>
    <sheet name="Registros" sheetId="1" r:id="rId2"/>
    <sheet name="Esfa" sheetId="5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C4" i="5" l="1"/>
  <c r="C81" i="4"/>
  <c r="C85" i="4" s="1"/>
  <c r="C71" i="4"/>
  <c r="C69" i="4"/>
  <c r="C58" i="4"/>
  <c r="C55" i="4"/>
  <c r="C53" i="4"/>
  <c r="C46" i="4"/>
  <c r="C44" i="4"/>
  <c r="C41" i="4"/>
  <c r="C37" i="4"/>
  <c r="C35" i="4"/>
  <c r="C31" i="4"/>
  <c r="I28" i="4"/>
  <c r="C27" i="4"/>
  <c r="C21" i="4"/>
  <c r="C17" i="4"/>
  <c r="C10" i="4"/>
  <c r="C6" i="4"/>
  <c r="C3" i="4"/>
  <c r="C39" i="4" l="1"/>
  <c r="C87" i="4"/>
  <c r="C51" i="4" s="1"/>
  <c r="C88" i="4"/>
  <c r="C86" i="4"/>
  <c r="C50" i="4" s="1"/>
  <c r="C49" i="4" s="1"/>
  <c r="C60" i="4"/>
  <c r="C89" i="4" l="1"/>
  <c r="C64" i="4" s="1"/>
  <c r="C90" i="4" l="1"/>
  <c r="C66" i="4" s="1"/>
  <c r="C67" i="4" s="1"/>
  <c r="C65" i="4"/>
  <c r="C72" i="4" l="1"/>
  <c r="C73" i="4" s="1"/>
  <c r="C75" i="4" s="1"/>
  <c r="C30" i="5"/>
  <c r="C13" i="5"/>
  <c r="C58" i="5"/>
  <c r="C61" i="5"/>
  <c r="C34" i="5"/>
  <c r="C17" i="5"/>
  <c r="C33" i="5"/>
  <c r="C31" i="5"/>
  <c r="C44" i="5"/>
  <c r="C12" i="5"/>
  <c r="C29" i="5"/>
  <c r="C50" i="5"/>
  <c r="C32" i="5"/>
  <c r="C15" i="5"/>
  <c r="C35" i="5"/>
  <c r="C45" i="5"/>
  <c r="C40" i="5"/>
  <c r="C49" i="5"/>
  <c r="C27" i="5"/>
  <c r="C43" i="5"/>
  <c r="C51" i="5"/>
  <c r="C19" i="5"/>
  <c r="C60" i="5"/>
  <c r="C52" i="5"/>
  <c r="C18" i="5"/>
  <c r="C22" i="5"/>
  <c r="C26" i="5"/>
  <c r="C14" i="5"/>
  <c r="C39" i="5"/>
  <c r="C25" i="5"/>
  <c r="C59" i="5"/>
  <c r="C23" i="5"/>
  <c r="C48" i="5"/>
  <c r="C62" i="5"/>
  <c r="C53" i="5"/>
  <c r="C20" i="5"/>
  <c r="C42" i="5"/>
  <c r="C47" i="5"/>
  <c r="C28" i="5"/>
  <c r="C24" i="5"/>
  <c r="C16" i="5"/>
  <c r="C63" i="5"/>
  <c r="C57" i="5"/>
  <c r="C41" i="5"/>
  <c r="C54" i="5" l="1"/>
  <c r="C64" i="5"/>
  <c r="C46" i="5"/>
  <c r="C55" i="5" s="1"/>
  <c r="C36" i="5"/>
  <c r="C21" i="5"/>
  <c r="C65" i="5" l="1"/>
  <c r="C37" i="5"/>
  <c r="C67" i="5" l="1"/>
</calcChain>
</file>

<file path=xl/sharedStrings.xml><?xml version="1.0" encoding="utf-8"?>
<sst xmlns="http://schemas.openxmlformats.org/spreadsheetml/2006/main" count="602" uniqueCount="261">
  <si>
    <t>Error</t>
  </si>
  <si>
    <t>Reclasifica</t>
  </si>
  <si>
    <t>Ajuste</t>
  </si>
  <si>
    <t>Nombre de la cuenta</t>
  </si>
  <si>
    <t>E</t>
  </si>
  <si>
    <t>Se realiza Ajuste</t>
  </si>
  <si>
    <t>R</t>
  </si>
  <si>
    <t>A</t>
  </si>
  <si>
    <t>S17,10c -S35,10l</t>
  </si>
  <si>
    <t>Ajuste los instrumentos financieros al valor presente</t>
  </si>
  <si>
    <t>Caja Menor</t>
  </si>
  <si>
    <t>Cuentas por cobrar trabajadores</t>
  </si>
  <si>
    <t/>
  </si>
  <si>
    <t>Efectivo y equivalentes al efectivo</t>
  </si>
  <si>
    <t>Banco A</t>
  </si>
  <si>
    <t>Inversiones en acciones permanentes</t>
  </si>
  <si>
    <t>Inversiones en subsidiarias, negocios conjuntos y asociadas</t>
  </si>
  <si>
    <t>Inversiones en Acciones</t>
  </si>
  <si>
    <t>Otros activos financieros - corriente</t>
  </si>
  <si>
    <t>Otros activos financieros no corrientes</t>
  </si>
  <si>
    <t>Certificado de depósito a término</t>
  </si>
  <si>
    <t>Clientes</t>
  </si>
  <si>
    <t>Cuentas comerciales por cobrar y otras cuentas por cobrar - corriente</t>
  </si>
  <si>
    <t>Ganancias acumuladas</t>
  </si>
  <si>
    <t>Anticipos - Compra de PPYE</t>
  </si>
  <si>
    <t>Propiedades, planta y equipo</t>
  </si>
  <si>
    <t>Anticipos gastos de viajes - Empleados</t>
  </si>
  <si>
    <t>Reclamaciones a aseguradoras</t>
  </si>
  <si>
    <t>Préstamos a terceros</t>
  </si>
  <si>
    <t>Cuentas comerciales por cobrar y otras cuentas por cobrar no corrientes</t>
  </si>
  <si>
    <t>- Provisión general</t>
  </si>
  <si>
    <t>Cultivos en desarrollo</t>
  </si>
  <si>
    <t>Activos biológicos - corriente</t>
  </si>
  <si>
    <t>Mercancías no fabricadas por la empresa</t>
  </si>
  <si>
    <t>Inventarios corrientes</t>
  </si>
  <si>
    <t>Materiales, respuestos y accesorios</t>
  </si>
  <si>
    <t>Construcciones y edificaciones</t>
  </si>
  <si>
    <t>Propiedad de inversión</t>
  </si>
  <si>
    <t>Depreciación acumulada</t>
  </si>
  <si>
    <t>Maquinaria</t>
  </si>
  <si>
    <t>Equipo de oficina</t>
  </si>
  <si>
    <t>Otras provisiones no corrientes</t>
  </si>
  <si>
    <t>Semovientes</t>
  </si>
  <si>
    <t>Activos biológicos no corrientes</t>
  </si>
  <si>
    <t>Crédito Mercantil Adquirido</t>
  </si>
  <si>
    <t>Plusvalía</t>
  </si>
  <si>
    <t>Marca formada</t>
  </si>
  <si>
    <t>Patente Adquirida</t>
  </si>
  <si>
    <t>Activos intangibles distintos de la plusvalía</t>
  </si>
  <si>
    <t>Gastos pagados por anticipados- Seguros</t>
  </si>
  <si>
    <t>Software contable - Adquirido</t>
  </si>
  <si>
    <t>Cargos diferidos - Remodelaciones</t>
  </si>
  <si>
    <t>Bienes de arte y cultura</t>
  </si>
  <si>
    <t>Otros activos no financieros no corrientes</t>
  </si>
  <si>
    <t>Bancos nacionales</t>
  </si>
  <si>
    <t>Otros pasivos financieros corrientes</t>
  </si>
  <si>
    <t>Otros pasivos financieros no corrientes</t>
  </si>
  <si>
    <t>Pagarés</t>
  </si>
  <si>
    <t>Proveedores nacionales</t>
  </si>
  <si>
    <t>Cuentas por pagar comerciales y otras cuentas por pagar corrientes</t>
  </si>
  <si>
    <t>Cuentas corrientes comerciales</t>
  </si>
  <si>
    <t>Cuentas comerciales por pagar y otras cuentas por pagar no corrientes</t>
  </si>
  <si>
    <t>Acreedores</t>
  </si>
  <si>
    <t>Renta y complementarios</t>
  </si>
  <si>
    <t>Pasivos por impuestos corrientes, corriente</t>
  </si>
  <si>
    <t>Impuesto de cree</t>
  </si>
  <si>
    <t>Impuestos a las ventas por pagar</t>
  </si>
  <si>
    <t>Salarios por pagar</t>
  </si>
  <si>
    <t>Para costos y gastos</t>
  </si>
  <si>
    <t>Otras provisiones corrientes</t>
  </si>
  <si>
    <t xml:space="preserve">Vacaciones  </t>
  </si>
  <si>
    <t>Ingresos recibidos por anticipados</t>
  </si>
  <si>
    <t>Capital emitido</t>
  </si>
  <si>
    <t>Reserva legal</t>
  </si>
  <si>
    <t>Otras reservas</t>
  </si>
  <si>
    <t>Resultados del ejercicio</t>
  </si>
  <si>
    <t>ganancias acumuladas</t>
  </si>
  <si>
    <t xml:space="preserve">Codigo </t>
  </si>
  <si>
    <t>Tipo</t>
  </si>
  <si>
    <t>Débito</t>
  </si>
  <si>
    <t>Crédito</t>
  </si>
  <si>
    <t>Observación</t>
  </si>
  <si>
    <t>BALANCE GENERAL</t>
  </si>
  <si>
    <t>INCIDENCIAS (Ejemplos)</t>
  </si>
  <si>
    <t>Activo</t>
  </si>
  <si>
    <t>Disponible</t>
  </si>
  <si>
    <t>Hay un faltante de 50 u.m. cobrar a trabajador - Responsable</t>
  </si>
  <si>
    <t>Inversiones</t>
  </si>
  <si>
    <t>Esta inversión tiene influencia significativa</t>
  </si>
  <si>
    <t>S14,1</t>
  </si>
  <si>
    <t>Sin influencia significativa al valor razonable 3.400 corriente y 10.000 no corriente</t>
  </si>
  <si>
    <t>S11</t>
  </si>
  <si>
    <t>Hay 1,000 u.m. que son de corto plazo menor a 90 días está para redimir, lo demás a largo plazo</t>
  </si>
  <si>
    <t>S7,2</t>
  </si>
  <si>
    <t>Deudores</t>
  </si>
  <si>
    <t>Hay un valor de 5.000 u.m. de largo plazo sin cobro de intereses  a  2 años (12% tasa de mercado anual)</t>
  </si>
  <si>
    <t>S11,13</t>
  </si>
  <si>
    <t>Este valor se encuentra invertido  en construcción para el USO</t>
  </si>
  <si>
    <t xml:space="preserve">Este valor ya fue gastado </t>
  </si>
  <si>
    <t>S2,15a</t>
  </si>
  <si>
    <t xml:space="preserve">Un porcentaje alto de ser ganada </t>
  </si>
  <si>
    <t>S21,13</t>
  </si>
  <si>
    <t>Hay un valor de 1.000 que tiene una provisión de 300 de muy difícil cobro (estimación cero recuperable)</t>
  </si>
  <si>
    <t>S11,33</t>
  </si>
  <si>
    <t>Se de baja, no existe provisión de ACTIVOS, hay deterioro</t>
  </si>
  <si>
    <t>S11,21</t>
  </si>
  <si>
    <t>Inventarios</t>
  </si>
  <si>
    <t>Activo Biológico al costo ( no tiene valor razonable)</t>
  </si>
  <si>
    <t>Hay un grupo de mercancías por valor de 6000 u.m. que se podría vender en 6.400 u.m. con gastos de comisión de 2.000 u.m.</t>
  </si>
  <si>
    <t>S27,2</t>
  </si>
  <si>
    <t>Propiedades planta y equipo</t>
  </si>
  <si>
    <r>
      <t>Hay en arrendamiento un bien por valor en libros de</t>
    </r>
    <r>
      <rPr>
        <b/>
        <sz val="11"/>
        <color theme="1"/>
        <rFont val="Calibri"/>
        <family val="2"/>
        <scheme val="minor"/>
      </rPr>
      <t xml:space="preserve"> 8.000 u.m</t>
    </r>
    <r>
      <rPr>
        <sz val="11"/>
        <color theme="1"/>
        <rFont val="Calibri"/>
        <family val="2"/>
        <scheme val="minor"/>
      </rPr>
      <t>., tiene una  depreciación 3,000 u.m.,  Valor razonable 3.000 u.m. están en valorizaciones (</t>
    </r>
    <r>
      <rPr>
        <b/>
        <sz val="11"/>
        <color theme="1"/>
        <rFont val="Calibri"/>
        <family val="2"/>
        <scheme val="minor"/>
      </rPr>
      <t>Valor Razonable 10.000 u.m.</t>
    </r>
    <r>
      <rPr>
        <sz val="11"/>
        <color theme="1"/>
        <rFont val="Calibri"/>
        <family val="2"/>
        <scheme val="minor"/>
      </rPr>
      <t xml:space="preserve">).   </t>
    </r>
    <r>
      <rPr>
        <sz val="11"/>
        <color rgb="FFFF0000"/>
        <rFont val="Calibri"/>
        <family val="2"/>
        <scheme val="minor"/>
      </rPr>
      <t xml:space="preserve">Las construcciones en USO por </t>
    </r>
    <r>
      <rPr>
        <b/>
        <sz val="11"/>
        <color rgb="FFFF0000"/>
        <rFont val="Calibri"/>
        <family val="2"/>
        <scheme val="minor"/>
      </rPr>
      <t>5,000 u.m</t>
    </r>
    <r>
      <rPr>
        <sz val="11"/>
        <color rgb="FFFF0000"/>
        <rFont val="Calibri"/>
        <family val="2"/>
        <scheme val="minor"/>
      </rPr>
      <t>. tiene en valorizaciones 35,000 u.m.  Por valor razonable,  tiene por depreciación 2,000 u.m. (Valor NETO Razonable  de las propiedades en USO 38,000)</t>
    </r>
  </si>
  <si>
    <t>S35,10c</t>
  </si>
  <si>
    <t>Hay una maquina por valor de 7.000 u.m. depreciación 6.000, además (su  VR 5.000 u.m. no están en valorizaciones)</t>
  </si>
  <si>
    <t>Costos de desmantelamiento 1,000 traídos al valor presente</t>
  </si>
  <si>
    <t>Activos biologicos al valor razonables</t>
  </si>
  <si>
    <r>
      <rPr>
        <b/>
        <sz val="11"/>
        <color theme="1"/>
        <rFont val="Calibri"/>
        <family val="2"/>
        <scheme val="minor"/>
      </rPr>
      <t>159205</t>
    </r>
    <r>
      <rPr>
        <sz val="11"/>
        <color theme="1"/>
        <rFont val="Calibri"/>
        <family val="2"/>
        <scheme val="minor"/>
      </rPr>
      <t xml:space="preserve"> Dep Construcciones y edificaciones 5,000 </t>
    </r>
    <r>
      <rPr>
        <b/>
        <sz val="11"/>
        <color theme="1"/>
        <rFont val="Calibri"/>
        <family val="2"/>
        <scheme val="minor"/>
      </rPr>
      <t xml:space="preserve">159210 </t>
    </r>
    <r>
      <rPr>
        <sz val="11"/>
        <color theme="1"/>
        <rFont val="Calibri"/>
        <family val="2"/>
        <scheme val="minor"/>
      </rPr>
      <t xml:space="preserve">Dep Maquinaria 17,000 </t>
    </r>
    <r>
      <rPr>
        <b/>
        <sz val="11"/>
        <color theme="1"/>
        <rFont val="Calibri"/>
        <family val="2"/>
        <scheme val="minor"/>
      </rPr>
      <t xml:space="preserve">159215 </t>
    </r>
    <r>
      <rPr>
        <sz val="11"/>
        <color theme="1"/>
        <rFont val="Calibri"/>
        <family val="2"/>
        <scheme val="minor"/>
      </rPr>
      <t>Dep equipo 4,000</t>
    </r>
  </si>
  <si>
    <t>Intangibles</t>
  </si>
  <si>
    <t>Se reclasifica a plusvalía y se sigue llevando el mismo valor</t>
  </si>
  <si>
    <t>Total</t>
  </si>
  <si>
    <t>Se elimina</t>
  </si>
  <si>
    <t>S18,4c</t>
  </si>
  <si>
    <t>El valor  razonable de la patente es de 10.000 u.m.</t>
  </si>
  <si>
    <t>Diferidos</t>
  </si>
  <si>
    <t>No es recuperable</t>
  </si>
  <si>
    <t>No tienen Solvencia</t>
  </si>
  <si>
    <t xml:space="preserve">Otros activos </t>
  </si>
  <si>
    <t>Valorizaciones</t>
  </si>
  <si>
    <t>TOTAL ACTIVO</t>
  </si>
  <si>
    <t xml:space="preserve">PASIVO  </t>
  </si>
  <si>
    <t>Obligaciones financieras</t>
  </si>
  <si>
    <t>Se separa en 3000 u.m. a corto plazo y 29.000 u.m. a largo plazo</t>
  </si>
  <si>
    <t xml:space="preserve">Todo a largo plazo </t>
  </si>
  <si>
    <t>Proveedores</t>
  </si>
  <si>
    <t>Cuentas por pagar</t>
  </si>
  <si>
    <t>Se pagará todo en dos años, no tiene tasa de interes, la tasa de mercado es 12%</t>
  </si>
  <si>
    <t>La auditoria define un valor de 7.000 um. Largo plazo</t>
  </si>
  <si>
    <t>Impuestos gravámenes y tasas</t>
  </si>
  <si>
    <t>Obligaciones laborales</t>
  </si>
  <si>
    <t>A corto plazo</t>
  </si>
  <si>
    <t>Pasivos estimados y provisiones</t>
  </si>
  <si>
    <t>Provisiones de corto plazo</t>
  </si>
  <si>
    <t>Beneficios a los empleados por pagar</t>
  </si>
  <si>
    <t xml:space="preserve"> estos ingresos ya fueron realizados pero no se han facturado</t>
  </si>
  <si>
    <t>S23,10</t>
  </si>
  <si>
    <t>TOTAL PASIVO</t>
  </si>
  <si>
    <t>PATRMONIO</t>
  </si>
  <si>
    <t>Capital social</t>
  </si>
  <si>
    <t>Reservas</t>
  </si>
  <si>
    <t>Resultados  acumulados</t>
  </si>
  <si>
    <t>Superávit por valorizaciones</t>
  </si>
  <si>
    <t>TOTAL PATRIMONIO</t>
  </si>
  <si>
    <t>TOTAL PASIVO + PATRIMONIO</t>
  </si>
  <si>
    <t>ESTADO DE RESULTADOS</t>
  </si>
  <si>
    <t>Ingresos</t>
  </si>
  <si>
    <t>Costo de venta</t>
  </si>
  <si>
    <t>Utilidad Bruta</t>
  </si>
  <si>
    <t>Gastos Administrativos</t>
  </si>
  <si>
    <t>Gastos de ventas</t>
  </si>
  <si>
    <t>Ingresos no operacionales</t>
  </si>
  <si>
    <t>Utilidad antes de impuestos</t>
  </si>
  <si>
    <t>impuesto de renta 25%</t>
  </si>
  <si>
    <t>Impuesto de cree 9%</t>
  </si>
  <si>
    <t>Utilidad antes de reserva legal</t>
  </si>
  <si>
    <t>Utilidad del ejercicio</t>
  </si>
  <si>
    <t>Tipo Informe</t>
  </si>
  <si>
    <t>45-ESTADO DE SITUACIÓN FINANCIERA DE APERTURA</t>
  </si>
  <si>
    <t>Formulario</t>
  </si>
  <si>
    <t>ESFA - ESTADO DE SITUACIÓN FINANCIERA DE APERTURA</t>
  </si>
  <si>
    <t>Moneda Informe</t>
  </si>
  <si>
    <t>Entidad</t>
  </si>
  <si>
    <t>Fecha</t>
  </si>
  <si>
    <t>Periodicidad</t>
  </si>
  <si>
    <t>NO APLICA</t>
  </si>
  <si>
    <t>[8]</t>
  </si>
  <si>
    <t>ESTADO DE SITUACIÓN FINANCIERA DE APERTURA</t>
  </si>
  <si>
    <t>SALDO NIIF a 01/01/2015(MILES DE PESOS $)</t>
  </si>
  <si>
    <t>ACTIVOS</t>
  </si>
  <si>
    <t>Activos por impuestos corrientes - corriente</t>
  </si>
  <si>
    <t>Otros activos no financieros - corriente</t>
  </si>
  <si>
    <t xml:space="preserve">Activos corrientes distintos al efectivo pignorados </t>
  </si>
  <si>
    <t xml:space="preserve">Activos  mantenidos para la venta </t>
  </si>
  <si>
    <t>TOTAL ACTIVOS CORRIENTES</t>
  </si>
  <si>
    <t>Inversiones contabilizadas utilizando el método de la participación</t>
  </si>
  <si>
    <t>Inventarios no corrientes</t>
  </si>
  <si>
    <t>Activos por impuestos diferidos</t>
  </si>
  <si>
    <t>Activos por impuestos corrientes, no corriente</t>
  </si>
  <si>
    <t>Activos  pignorados</t>
  </si>
  <si>
    <t>TOTAL ACTIVOS NO CORRIENTES</t>
  </si>
  <si>
    <t>TOTAL ACTIVOS</t>
  </si>
  <si>
    <t>PASIVOS</t>
  </si>
  <si>
    <t>Provisiones corrientes por beneficios a los empleados</t>
  </si>
  <si>
    <t>Cuentas por pagar comerciales y otras cuentas por pagar</t>
  </si>
  <si>
    <t>Otros pasivos no financieros corrientes</t>
  </si>
  <si>
    <t>Pasivos incluidos en grupos de activos para su disposición clasificados como mantenidos para la venta</t>
  </si>
  <si>
    <t>TOTAL PASIVOS CORRIENTES</t>
  </si>
  <si>
    <t>Provisiones no corrientes por beneficios a los empleados</t>
  </si>
  <si>
    <t>Pasivo por impuestos diferidos</t>
  </si>
  <si>
    <t>Pasivos por impuestos corrientes, no corriente</t>
  </si>
  <si>
    <t>Otros pasivos no financieros no corrientes</t>
  </si>
  <si>
    <t>TOTAL PASIVOS NO CORRIENTES</t>
  </si>
  <si>
    <t>TOTAL PASIVOS</t>
  </si>
  <si>
    <t>PATRIMONIO</t>
  </si>
  <si>
    <t>Acciones propias en cartera</t>
  </si>
  <si>
    <t>Inversión Suplementaria al Capital Asignado</t>
  </si>
  <si>
    <t>Prima de emisión</t>
  </si>
  <si>
    <t>Otras participaciones en el patrimonio</t>
  </si>
  <si>
    <t>Se cambió el nombre a la 11 por Efectivo y equivalentes de efectivo</t>
  </si>
  <si>
    <t>Se crea una cuenta en la 1111 Llamada Inversiones menor 30 días y se realiza ajuste</t>
  </si>
  <si>
    <t>Crear una cuenta 1212 Llamada en Subsidiarias, negocios conjuntos - Se cambia equivalencia</t>
  </si>
  <si>
    <t>Se cambió el nombre de la 12 a otros activos financieros - Solo cambio de nombre a la 12</t>
  </si>
  <si>
    <t>Se cambió el nombre de la 13 - a otras cuentas comerciales por cobrar</t>
  </si>
  <si>
    <t>Se realiza ajuste desde la 130505  a la cuenta 390505</t>
  </si>
  <si>
    <t>Se crea la cuenta 151280 - y se realiza ajuste</t>
  </si>
  <si>
    <t>Se realiza ajuste a la cuenta 390505</t>
  </si>
  <si>
    <t>Es un activo contingente no cierto - Se realiza ajuste contra la 390505</t>
  </si>
  <si>
    <t xml:space="preserve">Sólo cambio de nombre </t>
  </si>
  <si>
    <t>Baja activos no recuperables - Se realiza ajuste a la 390505</t>
  </si>
  <si>
    <t>No es un método aceptado por las NIIF  por la tanto se realiza ajuste</t>
  </si>
  <si>
    <t>No se realiza ningún proceso - lo corriente y no corriente es manera de presentación</t>
  </si>
  <si>
    <t>Ajuste al valor neto de realización - Existe deterioro se realiza ajuste de la cuenta 143505</t>
  </si>
  <si>
    <t>No se realiza ningún proceso</t>
  </si>
  <si>
    <t>Se realiza ajuste débito a la 159205 - crédito 151610</t>
  </si>
  <si>
    <t>Se crea la cuenta 150510 y se realiza ajuste</t>
  </si>
  <si>
    <t>Se realiza ajuste débito a la 159205 - crédito 150510</t>
  </si>
  <si>
    <t>Valor atribuido: Valor razonable - Se realiza ajuste crédito a la 150510, débito 390505</t>
  </si>
  <si>
    <t>Se realiza ajuste crédito a la 191008 - débito a 150510** DEBEMOS APLICAR EQUIVALENCIAS</t>
  </si>
  <si>
    <t>Se realiza ajuste crédito a la 191008 - débito a 151610** DEBEMOS APLICAR EQUIVALENCIAS</t>
  </si>
  <si>
    <t>Ajuste crédito a la 159210 - débito a la 151205</t>
  </si>
  <si>
    <t>Maquinaria valor atribuido: ajuste débito ala cuenta 151205 crédito 390505</t>
  </si>
  <si>
    <t>No realizó ningún proceso</t>
  </si>
  <si>
    <t>Ajuste débito a la 19215 - crédito a la 151210</t>
  </si>
  <si>
    <t>Crear cuenta 261101 - Otras provisiones - se realiza ajuste</t>
  </si>
  <si>
    <t>Débito a la 151210 - crédito 261101</t>
  </si>
  <si>
    <t>Cambiar nombre a la cuenta 1584 por Activos Biologicos</t>
  </si>
  <si>
    <t xml:space="preserve">Cambió de nombre de la cuenta 160510 </t>
  </si>
  <si>
    <t>Se realiza ajuste crédito contra la 390505</t>
  </si>
  <si>
    <t>Cambio de nombre a la 1615</t>
  </si>
  <si>
    <t>Valor atribuido: Valor razonable ** Se realiza ajuste de 161505 contra la 390505</t>
  </si>
  <si>
    <t>Se realiza ajuste contra la 390505</t>
  </si>
  <si>
    <t>Crear cuenta 163501 y cambiar equivalencia</t>
  </si>
  <si>
    <t>No cumplen el concepto de activo * Ajuste contra la 390505</t>
  </si>
  <si>
    <t>No se realiza ajuste alguno</t>
  </si>
  <si>
    <t>Propiedades de inv</t>
  </si>
  <si>
    <t>Ppe</t>
  </si>
  <si>
    <t>15 excepto 1505-1584</t>
  </si>
  <si>
    <t>Plusvalia</t>
  </si>
  <si>
    <t>Otros activos-Licencias</t>
  </si>
  <si>
    <t>1615-1635</t>
  </si>
  <si>
    <t>Inversiones en acc perma</t>
  </si>
  <si>
    <t>Cuenta</t>
  </si>
  <si>
    <t>14 exc 1425</t>
  </si>
  <si>
    <t>Prestamos a particulares</t>
  </si>
  <si>
    <t>120525-122510</t>
  </si>
  <si>
    <t>Inver en acciones - CDT</t>
  </si>
  <si>
    <t>Bienes de Arte y Cultura</t>
  </si>
  <si>
    <t>para Costos y gastos</t>
  </si>
  <si>
    <t>220505-2408-2505-261015</t>
  </si>
  <si>
    <t>240405-240505</t>
  </si>
  <si>
    <t>230505-238005</t>
  </si>
  <si>
    <t>211020-211505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</si>
</sst>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yyyy/mm/dd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b/>
      <sz val="10"/>
      <color indexed="13"/>
      <name val="Arial"/>
      <family val="2"/>
    </font>
    <font>
      <b/>
      <sz val="10"/>
      <color indexed="8"/>
      <name val="Arial"/>
      <family val="2"/>
    </font>
    <font>
      <sz val="10"/>
      <color rgb="FFFF0000"/>
      <name val="Verdana   "/>
    </font>
    <font>
      <b/>
      <sz val="10"/>
      <color theme="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4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 vertical="center"/>
    </xf>
    <xf numFmtId="165" fontId="4" fillId="2" borderId="0" xfId="1" applyNumberFormat="1" applyFont="1" applyFill="1" applyAlignment="1">
      <alignment horizontal="center"/>
    </xf>
    <xf numFmtId="165" fontId="4" fillId="3" borderId="0" xfId="1" applyNumberFormat="1" applyFont="1" applyFill="1" applyAlignment="1">
      <alignment horizontal="center"/>
    </xf>
    <xf numFmtId="165" fontId="4" fillId="4" borderId="0" xfId="1" applyNumberFormat="1" applyFont="1" applyFill="1" applyAlignment="1">
      <alignment horizontal="center"/>
    </xf>
    <xf numFmtId="0" fontId="0" fillId="7" borderId="0" xfId="0" applyFill="1"/>
    <xf numFmtId="0" fontId="0" fillId="8" borderId="0" xfId="0" applyFill="1" applyAlignment="1" applyProtection="1">
      <alignment horizontal="center" vertical="center"/>
      <protection locked="0"/>
    </xf>
    <xf numFmtId="165" fontId="0" fillId="0" borderId="0" xfId="1" applyNumberFormat="1" applyFont="1" applyProtection="1">
      <protection locked="0"/>
    </xf>
    <xf numFmtId="165" fontId="0" fillId="9" borderId="0" xfId="1" applyNumberFormat="1" applyFont="1" applyFill="1" applyProtection="1">
      <protection locked="0"/>
    </xf>
    <xf numFmtId="0" fontId="0" fillId="0" borderId="0" xfId="0" applyProtection="1">
      <protection locked="0"/>
    </xf>
    <xf numFmtId="0" fontId="3" fillId="0" borderId="0" xfId="0" applyFont="1"/>
    <xf numFmtId="165" fontId="3" fillId="9" borderId="0" xfId="1" applyNumberFormat="1" applyFont="1" applyFill="1" applyProtection="1">
      <protection locked="0"/>
    </xf>
    <xf numFmtId="0" fontId="0" fillId="0" borderId="0" xfId="0" applyAlignment="1">
      <alignment vertical="center"/>
    </xf>
    <xf numFmtId="49" fontId="0" fillId="0" borderId="0" xfId="0" applyNumberFormat="1"/>
    <xf numFmtId="0" fontId="0" fillId="0" borderId="0" xfId="0" applyFill="1"/>
    <xf numFmtId="165" fontId="0" fillId="0" borderId="0" xfId="0" applyNumberFormat="1"/>
    <xf numFmtId="0" fontId="0" fillId="3" borderId="0" xfId="0" applyFill="1" applyAlignment="1">
      <alignment horizontal="center"/>
    </xf>
    <xf numFmtId="165" fontId="0" fillId="0" borderId="0" xfId="1" applyNumberFormat="1" applyFont="1"/>
    <xf numFmtId="0" fontId="0" fillId="6" borderId="0" xfId="0" applyFill="1"/>
    <xf numFmtId="49" fontId="0" fillId="6" borderId="0" xfId="0" applyNumberFormat="1" applyFill="1"/>
    <xf numFmtId="165" fontId="0" fillId="6" borderId="0" xfId="1" applyNumberFormat="1" applyFont="1" applyFill="1"/>
    <xf numFmtId="49" fontId="3" fillId="0" borderId="0" xfId="0" applyNumberFormat="1" applyFont="1"/>
    <xf numFmtId="165" fontId="3" fillId="0" borderId="0" xfId="1" applyNumberFormat="1" applyFont="1"/>
    <xf numFmtId="0" fontId="0" fillId="0" borderId="0" xfId="0" applyAlignment="1">
      <alignment wrapText="1"/>
    </xf>
    <xf numFmtId="49" fontId="0" fillId="0" borderId="0" xfId="0" applyNumberFormat="1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49" fontId="0" fillId="3" borderId="0" xfId="0" applyNumberFormat="1" applyFill="1"/>
    <xf numFmtId="0" fontId="0" fillId="3" borderId="0" xfId="0" applyFill="1"/>
    <xf numFmtId="0" fontId="6" fillId="0" borderId="0" xfId="0" applyFont="1"/>
    <xf numFmtId="0" fontId="0" fillId="12" borderId="0" xfId="0" applyFill="1"/>
    <xf numFmtId="49" fontId="0" fillId="12" borderId="0" xfId="0" applyNumberFormat="1" applyFill="1"/>
    <xf numFmtId="165" fontId="0" fillId="12" borderId="0" xfId="1" applyNumberFormat="1" applyFont="1" applyFill="1"/>
    <xf numFmtId="0" fontId="0" fillId="10" borderId="0" xfId="0" applyFill="1"/>
    <xf numFmtId="49" fontId="0" fillId="10" borderId="0" xfId="0" applyNumberFormat="1" applyFill="1"/>
    <xf numFmtId="165" fontId="0" fillId="10" borderId="0" xfId="1" applyNumberFormat="1" applyFont="1" applyFill="1"/>
    <xf numFmtId="0" fontId="0" fillId="13" borderId="0" xfId="0" applyFill="1"/>
    <xf numFmtId="49" fontId="0" fillId="13" borderId="0" xfId="0" applyNumberFormat="1" applyFill="1"/>
    <xf numFmtId="165" fontId="0" fillId="13" borderId="0" xfId="1" applyNumberFormat="1" applyFont="1" applyFill="1"/>
    <xf numFmtId="49" fontId="5" fillId="14" borderId="0" xfId="0" applyNumberFormat="1" applyFont="1" applyFill="1" applyAlignment="1">
      <alignment horizontal="center"/>
    </xf>
    <xf numFmtId="165" fontId="5" fillId="14" borderId="0" xfId="1" applyNumberFormat="1" applyFont="1" applyFill="1" applyAlignment="1">
      <alignment horizontal="center"/>
    </xf>
    <xf numFmtId="165" fontId="0" fillId="0" borderId="1" xfId="1" applyNumberFormat="1" applyFont="1" applyBorder="1"/>
    <xf numFmtId="49" fontId="4" fillId="14" borderId="0" xfId="0" applyNumberFormat="1" applyFont="1" applyFill="1"/>
    <xf numFmtId="165" fontId="4" fillId="14" borderId="0" xfId="1" applyNumberFormat="1" applyFont="1" applyFill="1"/>
    <xf numFmtId="0" fontId="7" fillId="15" borderId="2" xfId="0" applyFont="1" applyFill="1" applyBorder="1" applyAlignment="1" applyProtection="1">
      <alignment horizontal="center" vertical="center"/>
    </xf>
    <xf numFmtId="166" fontId="8" fillId="15" borderId="2" xfId="0" applyNumberFormat="1" applyFont="1" applyFill="1" applyBorder="1" applyAlignment="1" applyProtection="1">
      <alignment horizontal="center" vertical="center"/>
    </xf>
    <xf numFmtId="0" fontId="7" fillId="15" borderId="2" xfId="0" applyFont="1" applyFill="1" applyBorder="1" applyAlignment="1" applyProtection="1">
      <alignment horizontal="center" vertical="center" wrapText="1"/>
    </xf>
    <xf numFmtId="165" fontId="0" fillId="16" borderId="0" xfId="1" applyNumberFormat="1" applyFont="1" applyFill="1" applyBorder="1" applyAlignment="1" applyProtection="1">
      <alignment horizontal="center" vertical="center"/>
    </xf>
    <xf numFmtId="165" fontId="9" fillId="17" borderId="3" xfId="1" applyNumberFormat="1" applyFont="1" applyFill="1" applyBorder="1" applyAlignment="1" applyProtection="1">
      <alignment vertical="center"/>
    </xf>
    <xf numFmtId="0" fontId="4" fillId="0" borderId="0" xfId="0" applyFont="1"/>
    <xf numFmtId="165" fontId="9" fillId="13" borderId="3" xfId="1" applyNumberFormat="1" applyFont="1" applyFill="1" applyBorder="1" applyAlignment="1" applyProtection="1">
      <alignment vertical="center"/>
    </xf>
    <xf numFmtId="0" fontId="10" fillId="0" borderId="0" xfId="0" applyFont="1"/>
    <xf numFmtId="0" fontId="11" fillId="0" borderId="2" xfId="0" applyFont="1" applyFill="1" applyBorder="1" applyAlignment="1" applyProtection="1">
      <alignment horizontal="center" vertical="center"/>
    </xf>
    <xf numFmtId="0" fontId="7" fillId="0" borderId="2" xfId="0" applyFont="1" applyFill="1" applyBorder="1" applyAlignment="1" applyProtection="1">
      <alignment horizontal="center" vertical="center"/>
    </xf>
    <xf numFmtId="0" fontId="2" fillId="11" borderId="0" xfId="0" applyFont="1" applyFill="1" applyAlignment="1">
      <alignment horizontal="center"/>
    </xf>
    <xf numFmtId="165" fontId="0" fillId="2" borderId="0" xfId="1" applyNumberFormat="1" applyFont="1" applyFill="1" applyAlignment="1">
      <alignment horizontal="center"/>
    </xf>
    <xf numFmtId="165" fontId="0" fillId="3" borderId="0" xfId="1" applyNumberFormat="1" applyFont="1" applyFill="1" applyAlignment="1">
      <alignment horizontal="center"/>
    </xf>
    <xf numFmtId="165" fontId="0" fillId="4" borderId="0" xfId="1" applyNumberFormat="1" applyFont="1" applyFill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7" fillId="15" borderId="2" xfId="0" applyFont="1" applyFill="1" applyBorder="1" applyAlignment="1" applyProtection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Fill="1"/>
    <xf numFmtId="0" fontId="4" fillId="0" borderId="0" xfId="0" applyFont="1" applyFill="1" applyAlignment="1">
      <alignment horizontal="center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0" fillId="0" borderId="0" xfId="0" applyFill="1" applyAlignment="1">
      <alignment vertical="center"/>
    </xf>
    <xf numFmtId="0" fontId="0" fillId="0" borderId="0" xfId="0" applyNumberFormat="1" applyFill="1" applyProtection="1">
      <protection locked="0"/>
    </xf>
    <xf numFmtId="49" fontId="0" fillId="0" borderId="0" xfId="0" applyNumberFormat="1" applyFill="1"/>
  </cellXfs>
  <cellStyles count="2">
    <cellStyle name="Millares" xfId="1" builtinId="3"/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txel%20-%20LTDA/Downloads/MaTRIZ_eJEMPLO_RINCON_informe_45_corto_resuel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entación"/>
      <sheetName val="Generales"/>
      <sheetName val="Códigos"/>
      <sheetName val="B.G."/>
      <sheetName val="Calculo"/>
      <sheetName val="Registro"/>
      <sheetName val="Registro_Analisis"/>
      <sheetName val="HOJA"/>
      <sheetName val="E.S.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1">
          <cell r="A31">
            <v>161010</v>
          </cell>
          <cell r="B31" t="str">
            <v>Marca formada</v>
          </cell>
          <cell r="C31">
            <v>2000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2000</v>
          </cell>
          <cell r="J31">
            <v>0</v>
          </cell>
        </row>
        <row r="32">
          <cell r="A32">
            <v>161505</v>
          </cell>
          <cell r="B32" t="str">
            <v>Patente Adquirida</v>
          </cell>
          <cell r="C32">
            <v>3000</v>
          </cell>
          <cell r="D32">
            <v>0</v>
          </cell>
          <cell r="E32">
            <v>0</v>
          </cell>
          <cell r="F32">
            <v>0</v>
          </cell>
          <cell r="G32">
            <v>3000</v>
          </cell>
          <cell r="H32">
            <v>0</v>
          </cell>
          <cell r="I32">
            <v>0</v>
          </cell>
          <cell r="J32">
            <v>0</v>
          </cell>
        </row>
        <row r="33">
          <cell r="A33">
            <v>17</v>
          </cell>
          <cell r="B33" t="str">
            <v>Diferidos</v>
          </cell>
          <cell r="C33">
            <v>11300</v>
          </cell>
          <cell r="D33">
            <v>0</v>
          </cell>
          <cell r="E33">
            <v>0</v>
          </cell>
          <cell r="F33">
            <v>0</v>
          </cell>
          <cell r="G33">
            <v>300</v>
          </cell>
          <cell r="H33">
            <v>0</v>
          </cell>
          <cell r="I33">
            <v>11000</v>
          </cell>
          <cell r="J33">
            <v>0</v>
          </cell>
        </row>
        <row r="34">
          <cell r="A34">
            <v>170520</v>
          </cell>
          <cell r="B34" t="str">
            <v>Gastos pagados por anticipados- Seguros</v>
          </cell>
          <cell r="C34">
            <v>2000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2000</v>
          </cell>
          <cell r="J34">
            <v>0</v>
          </cell>
        </row>
        <row r="35">
          <cell r="A35">
            <v>171016</v>
          </cell>
          <cell r="B35" t="str">
            <v>Software contable - Adquirido</v>
          </cell>
          <cell r="C35">
            <v>300</v>
          </cell>
          <cell r="D35">
            <v>0</v>
          </cell>
          <cell r="E35">
            <v>0</v>
          </cell>
          <cell r="F35">
            <v>0</v>
          </cell>
          <cell r="G35">
            <v>300</v>
          </cell>
          <cell r="H35">
            <v>0</v>
          </cell>
          <cell r="I35">
            <v>0</v>
          </cell>
          <cell r="J35">
            <v>0</v>
          </cell>
        </row>
        <row r="36">
          <cell r="A36">
            <v>171008</v>
          </cell>
          <cell r="B36" t="str">
            <v>Cargos diferidos - Remodelaciones</v>
          </cell>
          <cell r="C36">
            <v>9000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9000</v>
          </cell>
          <cell r="J36">
            <v>0</v>
          </cell>
        </row>
        <row r="37">
          <cell r="A37">
            <v>18</v>
          </cell>
          <cell r="B37" t="str">
            <v xml:space="preserve">Otros activos </v>
          </cell>
          <cell r="C37">
            <v>1200</v>
          </cell>
          <cell r="D37">
            <v>0</v>
          </cell>
          <cell r="E37">
            <v>0</v>
          </cell>
          <cell r="F37">
            <v>0</v>
          </cell>
          <cell r="G37">
            <v>1200</v>
          </cell>
          <cell r="H37">
            <v>0</v>
          </cell>
          <cell r="I37">
            <v>0</v>
          </cell>
          <cell r="J37">
            <v>0</v>
          </cell>
        </row>
        <row r="38">
          <cell r="A38">
            <v>180505</v>
          </cell>
          <cell r="B38" t="str">
            <v>Bienes de arte y cultura</v>
          </cell>
          <cell r="C38">
            <v>1200</v>
          </cell>
          <cell r="D38">
            <v>0</v>
          </cell>
          <cell r="E38">
            <v>0</v>
          </cell>
          <cell r="F38">
            <v>0</v>
          </cell>
          <cell r="G38">
            <v>1200</v>
          </cell>
          <cell r="H38">
            <v>0</v>
          </cell>
          <cell r="I38">
            <v>0</v>
          </cell>
          <cell r="J38">
            <v>0</v>
          </cell>
        </row>
        <row r="39">
          <cell r="A39">
            <v>19</v>
          </cell>
          <cell r="B39" t="str">
            <v>Valorizaciones</v>
          </cell>
          <cell r="C39">
            <v>38000</v>
          </cell>
          <cell r="D39">
            <v>0</v>
          </cell>
          <cell r="E39">
            <v>0</v>
          </cell>
          <cell r="F39">
            <v>0</v>
          </cell>
          <cell r="G39">
            <v>38000</v>
          </cell>
          <cell r="H39">
            <v>0</v>
          </cell>
          <cell r="I39">
            <v>0</v>
          </cell>
          <cell r="J39">
            <v>0</v>
          </cell>
        </row>
        <row r="40">
          <cell r="A40">
            <v>191008</v>
          </cell>
          <cell r="B40" t="str">
            <v>Construcciones y edificaciones</v>
          </cell>
          <cell r="C40">
            <v>38000</v>
          </cell>
          <cell r="D40">
            <v>0</v>
          </cell>
          <cell r="E40">
            <v>0</v>
          </cell>
          <cell r="F40">
            <v>0</v>
          </cell>
          <cell r="G40">
            <v>38000</v>
          </cell>
          <cell r="H40">
            <v>0</v>
          </cell>
          <cell r="I40">
            <v>0</v>
          </cell>
          <cell r="J40">
            <v>0</v>
          </cell>
        </row>
        <row r="41">
          <cell r="B41" t="str">
            <v>TOTAL ACTIVO</v>
          </cell>
          <cell r="C41">
            <v>219900</v>
          </cell>
          <cell r="D41">
            <v>50</v>
          </cell>
          <cell r="E41">
            <v>50</v>
          </cell>
          <cell r="F41">
            <v>26000</v>
          </cell>
          <cell r="G41">
            <v>234600</v>
          </cell>
          <cell r="H41">
            <v>3500</v>
          </cell>
          <cell r="I41">
            <v>14800</v>
          </cell>
          <cell r="J41">
            <v>0</v>
          </cell>
        </row>
        <row r="42">
          <cell r="B42" t="str">
            <v xml:space="preserve">PASIVO  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A43">
            <v>21</v>
          </cell>
          <cell r="B43" t="str">
            <v>Obligaciones financieras</v>
          </cell>
          <cell r="C43">
            <v>-62000</v>
          </cell>
          <cell r="D43">
            <v>0</v>
          </cell>
          <cell r="E43">
            <v>0</v>
          </cell>
          <cell r="F43">
            <v>62000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A44">
            <v>211020</v>
          </cell>
          <cell r="B44" t="str">
            <v>Bancos nacionales</v>
          </cell>
          <cell r="C44">
            <v>-32000</v>
          </cell>
          <cell r="D44">
            <v>0</v>
          </cell>
          <cell r="E44">
            <v>0</v>
          </cell>
          <cell r="F44">
            <v>32000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A45">
            <v>211505</v>
          </cell>
          <cell r="B45" t="str">
            <v>Pagarés</v>
          </cell>
          <cell r="C45">
            <v>-30000</v>
          </cell>
          <cell r="D45">
            <v>0</v>
          </cell>
          <cell r="E45">
            <v>0</v>
          </cell>
          <cell r="F45">
            <v>30000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A46">
            <v>22</v>
          </cell>
          <cell r="B46" t="str">
            <v>Proveedores</v>
          </cell>
          <cell r="C46">
            <v>-36810</v>
          </cell>
          <cell r="D46">
            <v>0</v>
          </cell>
          <cell r="E46">
            <v>0</v>
          </cell>
          <cell r="F46">
            <v>36810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A47">
            <v>220505</v>
          </cell>
          <cell r="B47" t="str">
            <v>Proveedores nacionales</v>
          </cell>
          <cell r="C47">
            <v>-36810</v>
          </cell>
          <cell r="D47">
            <v>0</v>
          </cell>
          <cell r="E47">
            <v>0</v>
          </cell>
          <cell r="F47">
            <v>36810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  <row r="48">
          <cell r="A48">
            <v>23</v>
          </cell>
          <cell r="B48" t="str">
            <v>Cuentas por pagar</v>
          </cell>
          <cell r="C48">
            <v>-9900</v>
          </cell>
          <cell r="D48">
            <v>0</v>
          </cell>
          <cell r="E48">
            <v>200</v>
          </cell>
          <cell r="F48">
            <v>10100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</row>
        <row r="49">
          <cell r="A49">
            <v>230505</v>
          </cell>
          <cell r="B49" t="str">
            <v>Cuentas corrientes comerciales</v>
          </cell>
          <cell r="C49">
            <v>-3100</v>
          </cell>
          <cell r="D49">
            <v>0</v>
          </cell>
          <cell r="E49">
            <v>0</v>
          </cell>
          <cell r="F49">
            <v>3100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A50">
            <v>238005</v>
          </cell>
          <cell r="B50" t="str">
            <v>Acreedores</v>
          </cell>
          <cell r="C50">
            <v>-6800</v>
          </cell>
          <cell r="D50">
            <v>0</v>
          </cell>
          <cell r="E50">
            <v>200</v>
          </cell>
          <cell r="F50">
            <v>7000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</row>
        <row r="51">
          <cell r="A51">
            <v>24</v>
          </cell>
          <cell r="B51" t="str">
            <v>Impuestos gravámenes y tasas</v>
          </cell>
          <cell r="C51">
            <v>-5880</v>
          </cell>
          <cell r="D51">
            <v>0</v>
          </cell>
          <cell r="E51">
            <v>0</v>
          </cell>
          <cell r="F51">
            <v>5880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A52">
            <v>240405</v>
          </cell>
          <cell r="B52" t="str">
            <v>Renta y complementarios</v>
          </cell>
          <cell r="C52">
            <v>-4250</v>
          </cell>
          <cell r="D52">
            <v>0</v>
          </cell>
          <cell r="E52">
            <v>0</v>
          </cell>
          <cell r="F52">
            <v>4250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</row>
        <row r="53">
          <cell r="A53">
            <v>240505</v>
          </cell>
          <cell r="B53" t="str">
            <v>Impuesto de cree</v>
          </cell>
          <cell r="C53">
            <v>-1530</v>
          </cell>
          <cell r="D53">
            <v>0</v>
          </cell>
          <cell r="E53">
            <v>0</v>
          </cell>
          <cell r="F53">
            <v>1530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</row>
        <row r="54">
          <cell r="A54">
            <v>2408</v>
          </cell>
          <cell r="B54" t="str">
            <v>Impuestos a las ventas por pagar</v>
          </cell>
          <cell r="C54">
            <v>-100</v>
          </cell>
          <cell r="D54">
            <v>0</v>
          </cell>
          <cell r="E54">
            <v>0</v>
          </cell>
          <cell r="F54">
            <v>100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</row>
        <row r="55">
          <cell r="A55">
            <v>25</v>
          </cell>
          <cell r="B55" t="str">
            <v>Obligaciones laborales</v>
          </cell>
          <cell r="C55">
            <v>-6000</v>
          </cell>
          <cell r="D55">
            <v>0</v>
          </cell>
          <cell r="E55">
            <v>0</v>
          </cell>
          <cell r="F55">
            <v>6000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</row>
        <row r="56">
          <cell r="A56">
            <v>250505</v>
          </cell>
          <cell r="B56" t="str">
            <v>Salarios por pagar</v>
          </cell>
          <cell r="C56">
            <v>-6000</v>
          </cell>
          <cell r="D56">
            <v>0</v>
          </cell>
          <cell r="E56">
            <v>0</v>
          </cell>
          <cell r="F56">
            <v>6000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</row>
        <row r="57">
          <cell r="A57">
            <v>26</v>
          </cell>
          <cell r="B57" t="str">
            <v>Pasivos estimados y provisiones</v>
          </cell>
          <cell r="C57">
            <v>-13000</v>
          </cell>
          <cell r="D57">
            <v>0</v>
          </cell>
          <cell r="E57">
            <v>0</v>
          </cell>
          <cell r="F57">
            <v>13000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</row>
        <row r="58">
          <cell r="A58">
            <v>260520</v>
          </cell>
          <cell r="B58" t="str">
            <v>Para costos y gastos</v>
          </cell>
          <cell r="C58">
            <v>-8000</v>
          </cell>
          <cell r="D58">
            <v>0</v>
          </cell>
          <cell r="E58">
            <v>0</v>
          </cell>
          <cell r="F58">
            <v>8000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</row>
        <row r="59">
          <cell r="A59">
            <v>261015</v>
          </cell>
          <cell r="B59" t="str">
            <v xml:space="preserve">Vacaciones  </v>
          </cell>
          <cell r="C59">
            <v>-5000</v>
          </cell>
          <cell r="D59">
            <v>0</v>
          </cell>
          <cell r="E59">
            <v>0</v>
          </cell>
          <cell r="F59">
            <v>5000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A60">
            <v>27</v>
          </cell>
          <cell r="B60" t="str">
            <v>Diferidos</v>
          </cell>
          <cell r="C60">
            <v>-2000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2000</v>
          </cell>
          <cell r="I60">
            <v>0</v>
          </cell>
          <cell r="J60">
            <v>0</v>
          </cell>
        </row>
        <row r="61">
          <cell r="A61">
            <v>270595</v>
          </cell>
          <cell r="B61" t="str">
            <v>Ingresos recibidos por anticipados</v>
          </cell>
          <cell r="C61">
            <v>-2000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2000</v>
          </cell>
          <cell r="I61">
            <v>0</v>
          </cell>
          <cell r="J61">
            <v>0</v>
          </cell>
        </row>
        <row r="62">
          <cell r="B62" t="str">
            <v>TOTAL PASIVO</v>
          </cell>
          <cell r="C62">
            <v>-135590</v>
          </cell>
          <cell r="D62">
            <v>0</v>
          </cell>
          <cell r="E62">
            <v>200</v>
          </cell>
          <cell r="F62">
            <v>133790</v>
          </cell>
          <cell r="G62">
            <v>0</v>
          </cell>
          <cell r="H62">
            <v>2000</v>
          </cell>
          <cell r="I62">
            <v>0</v>
          </cell>
          <cell r="J62">
            <v>0</v>
          </cell>
        </row>
        <row r="63">
          <cell r="B63" t="str">
            <v>PATRMONIO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</row>
        <row r="64">
          <cell r="A64">
            <v>31</v>
          </cell>
          <cell r="B64" t="str">
            <v>Capital social</v>
          </cell>
          <cell r="C64">
            <v>-27000</v>
          </cell>
          <cell r="D64">
            <v>0</v>
          </cell>
          <cell r="E64">
            <v>0</v>
          </cell>
          <cell r="F64">
            <v>27000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</row>
        <row r="65">
          <cell r="A65">
            <v>310505</v>
          </cell>
          <cell r="B65" t="str">
            <v>Capital emitido</v>
          </cell>
          <cell r="C65">
            <v>-27000</v>
          </cell>
          <cell r="D65">
            <v>0</v>
          </cell>
          <cell r="E65">
            <v>0</v>
          </cell>
          <cell r="F65">
            <v>27000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</row>
        <row r="66">
          <cell r="A66">
            <v>33</v>
          </cell>
          <cell r="B66" t="str">
            <v>Reservas</v>
          </cell>
          <cell r="C66">
            <v>-1522</v>
          </cell>
          <cell r="D66">
            <v>0</v>
          </cell>
          <cell r="E66">
            <v>0</v>
          </cell>
          <cell r="F66">
            <v>1522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</row>
        <row r="67">
          <cell r="A67">
            <v>330505</v>
          </cell>
          <cell r="B67" t="str">
            <v>Reserva legal</v>
          </cell>
          <cell r="C67">
            <v>-1522</v>
          </cell>
          <cell r="D67">
            <v>0</v>
          </cell>
          <cell r="E67">
            <v>0</v>
          </cell>
          <cell r="F67">
            <v>1522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</row>
        <row r="68">
          <cell r="A68">
            <v>36</v>
          </cell>
          <cell r="B68" t="str">
            <v>Resultados del ejercicio</v>
          </cell>
          <cell r="C68">
            <v>-10098</v>
          </cell>
          <cell r="D68">
            <v>0</v>
          </cell>
          <cell r="E68">
            <v>0</v>
          </cell>
          <cell r="F68">
            <v>10098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</row>
        <row r="69">
          <cell r="A69">
            <v>360505</v>
          </cell>
          <cell r="B69" t="str">
            <v>Resultados del ejercicio</v>
          </cell>
          <cell r="C69">
            <v>-10098</v>
          </cell>
          <cell r="D69">
            <v>0</v>
          </cell>
          <cell r="E69">
            <v>0</v>
          </cell>
          <cell r="F69">
            <v>10098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</row>
        <row r="70">
          <cell r="A70">
            <v>37</v>
          </cell>
          <cell r="B70" t="str">
            <v>Resultados  acumulados</v>
          </cell>
          <cell r="C70">
            <v>-7690</v>
          </cell>
          <cell r="D70">
            <v>0</v>
          </cell>
          <cell r="E70">
            <v>0</v>
          </cell>
          <cell r="F70">
            <v>7690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</row>
        <row r="71">
          <cell r="A71">
            <v>370505</v>
          </cell>
          <cell r="B71" t="str">
            <v>ganancias acumuladas</v>
          </cell>
          <cell r="C71">
            <v>-7690</v>
          </cell>
          <cell r="D71">
            <v>0</v>
          </cell>
          <cell r="E71">
            <v>0</v>
          </cell>
          <cell r="F71">
            <v>7690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</row>
        <row r="72">
          <cell r="A72">
            <v>38</v>
          </cell>
          <cell r="B72" t="str">
            <v>Superávit por valorizaciones</v>
          </cell>
          <cell r="C72">
            <v>-38000</v>
          </cell>
          <cell r="D72">
            <v>0</v>
          </cell>
          <cell r="E72">
            <v>0</v>
          </cell>
          <cell r="F72">
            <v>38000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</row>
        <row r="73">
          <cell r="A73">
            <v>381008</v>
          </cell>
          <cell r="B73" t="str">
            <v>Construcciones y edificaciones</v>
          </cell>
          <cell r="C73">
            <v>-38000</v>
          </cell>
          <cell r="D73">
            <v>0</v>
          </cell>
          <cell r="E73">
            <v>0</v>
          </cell>
          <cell r="F73">
            <v>38000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</row>
        <row r="74">
          <cell r="B74" t="str">
            <v>TOTAL PATRIMONIO</v>
          </cell>
          <cell r="C74">
            <v>-84310</v>
          </cell>
          <cell r="D74">
            <v>0</v>
          </cell>
          <cell r="E74">
            <v>0</v>
          </cell>
          <cell r="F74">
            <v>84310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</row>
        <row r="75">
          <cell r="B75" t="str">
            <v>TOTAL PASIVO + PATRIMONIO</v>
          </cell>
          <cell r="C75">
            <v>-219900</v>
          </cell>
          <cell r="D75">
            <v>0</v>
          </cell>
          <cell r="E75">
            <v>200</v>
          </cell>
          <cell r="F75">
            <v>218100</v>
          </cell>
          <cell r="G75">
            <v>0</v>
          </cell>
          <cell r="H75">
            <v>2000</v>
          </cell>
          <cell r="I75">
            <v>0</v>
          </cell>
          <cell r="J75">
            <v>0</v>
          </cell>
        </row>
        <row r="76">
          <cell r="A76">
            <v>10</v>
          </cell>
          <cell r="B76" t="str">
            <v>Efectivo y equivalentes al efectivo</v>
          </cell>
          <cell r="D76">
            <v>0</v>
          </cell>
          <cell r="E76">
            <v>0</v>
          </cell>
          <cell r="F76">
            <v>4500</v>
          </cell>
          <cell r="G76">
            <v>0</v>
          </cell>
          <cell r="H76">
            <v>0</v>
          </cell>
          <cell r="I76">
            <v>0</v>
          </cell>
          <cell r="J76">
            <v>4500</v>
          </cell>
        </row>
        <row r="77">
          <cell r="A77">
            <v>20</v>
          </cell>
          <cell r="B77" t="str">
            <v>Cuentas comerciales por cobrar y otras cuentas por cobrar - corriente</v>
          </cell>
          <cell r="D77">
            <v>0</v>
          </cell>
          <cell r="E77">
            <v>0</v>
          </cell>
          <cell r="F77">
            <v>35050</v>
          </cell>
          <cell r="G77">
            <v>0</v>
          </cell>
          <cell r="H77">
            <v>0</v>
          </cell>
          <cell r="I77">
            <v>1014.0306122448987</v>
          </cell>
          <cell r="J77">
            <v>34035.969387755104</v>
          </cell>
        </row>
        <row r="78">
          <cell r="A78">
            <v>30</v>
          </cell>
          <cell r="B78" t="str">
            <v>Inventarios corrientes</v>
          </cell>
          <cell r="D78">
            <v>0</v>
          </cell>
          <cell r="E78">
            <v>0</v>
          </cell>
          <cell r="F78">
            <v>28000</v>
          </cell>
          <cell r="G78">
            <v>0</v>
          </cell>
          <cell r="H78">
            <v>0</v>
          </cell>
          <cell r="I78">
            <v>1600</v>
          </cell>
          <cell r="J78">
            <v>26400</v>
          </cell>
        </row>
        <row r="79">
          <cell r="A79">
            <v>40</v>
          </cell>
          <cell r="B79" t="str">
            <v>Activos por impuestos corrientes - corriente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</row>
        <row r="80">
          <cell r="A80">
            <v>50</v>
          </cell>
          <cell r="B80" t="str">
            <v>Activos biológicos - corriente</v>
          </cell>
          <cell r="D80">
            <v>0</v>
          </cell>
          <cell r="E80">
            <v>0</v>
          </cell>
          <cell r="F80">
            <v>8000</v>
          </cell>
          <cell r="G80">
            <v>0</v>
          </cell>
          <cell r="H80">
            <v>0</v>
          </cell>
          <cell r="I80">
            <v>0</v>
          </cell>
          <cell r="J80">
            <v>8000</v>
          </cell>
        </row>
        <row r="81">
          <cell r="A81">
            <v>60</v>
          </cell>
          <cell r="B81" t="str">
            <v>Otros activos financieros - corriente</v>
          </cell>
          <cell r="D81">
            <v>0</v>
          </cell>
          <cell r="E81">
            <v>0</v>
          </cell>
          <cell r="F81">
            <v>3400</v>
          </cell>
          <cell r="G81">
            <v>0</v>
          </cell>
          <cell r="H81">
            <v>0</v>
          </cell>
          <cell r="I81">
            <v>0</v>
          </cell>
          <cell r="J81">
            <v>3400</v>
          </cell>
        </row>
        <row r="82">
          <cell r="A82">
            <v>70</v>
          </cell>
          <cell r="B82" t="str">
            <v>Otros activos no financieros - corriente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A83">
            <v>80</v>
          </cell>
          <cell r="B83" t="str">
            <v xml:space="preserve">Activos corrientes distintos al efectivo pignorados 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</row>
        <row r="84">
          <cell r="A84">
            <v>100</v>
          </cell>
          <cell r="B84" t="str">
            <v xml:space="preserve">Activos  mantenidos para la venta 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</row>
        <row r="85">
          <cell r="A85">
            <v>110</v>
          </cell>
          <cell r="B85" t="str">
            <v>Propiedad de inversión</v>
          </cell>
          <cell r="D85">
            <v>0</v>
          </cell>
          <cell r="E85">
            <v>0</v>
          </cell>
          <cell r="F85">
            <v>11000</v>
          </cell>
          <cell r="G85">
            <v>3000</v>
          </cell>
          <cell r="H85">
            <v>2000</v>
          </cell>
          <cell r="I85">
            <v>0</v>
          </cell>
          <cell r="J85">
            <v>10000</v>
          </cell>
        </row>
        <row r="86">
          <cell r="A86">
            <v>120</v>
          </cell>
          <cell r="B86" t="str">
            <v>Propiedades, planta y equipo</v>
          </cell>
          <cell r="D86">
            <v>0</v>
          </cell>
          <cell r="E86">
            <v>0</v>
          </cell>
          <cell r="F86">
            <v>100000</v>
          </cell>
          <cell r="G86">
            <v>23000</v>
          </cell>
          <cell r="H86">
            <v>5000</v>
          </cell>
          <cell r="I86">
            <v>0</v>
          </cell>
          <cell r="J86">
            <v>82000</v>
          </cell>
        </row>
        <row r="87">
          <cell r="A87">
            <v>130</v>
          </cell>
          <cell r="B87" t="str">
            <v>Plusvalía</v>
          </cell>
          <cell r="D87">
            <v>0</v>
          </cell>
          <cell r="E87">
            <v>0</v>
          </cell>
          <cell r="F87">
            <v>2000</v>
          </cell>
          <cell r="G87">
            <v>0</v>
          </cell>
          <cell r="H87">
            <v>0</v>
          </cell>
          <cell r="I87">
            <v>0</v>
          </cell>
          <cell r="J87">
            <v>2000</v>
          </cell>
        </row>
        <row r="88">
          <cell r="A88">
            <v>140</v>
          </cell>
          <cell r="B88" t="str">
            <v>Activos intangibles distintos de la plusvalía</v>
          </cell>
          <cell r="D88">
            <v>0</v>
          </cell>
          <cell r="E88">
            <v>0</v>
          </cell>
          <cell r="F88">
            <v>3300</v>
          </cell>
          <cell r="G88">
            <v>0</v>
          </cell>
          <cell r="H88">
            <v>7000</v>
          </cell>
          <cell r="I88">
            <v>0</v>
          </cell>
          <cell r="J88">
            <v>10300</v>
          </cell>
        </row>
        <row r="89">
          <cell r="A89">
            <v>150</v>
          </cell>
          <cell r="B89" t="str">
            <v>Inversiones contabilizadas utilizando el método de la participación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</row>
        <row r="90">
          <cell r="A90">
            <v>160</v>
          </cell>
          <cell r="B90" t="str">
            <v>Inversiones en subsidiarias, negocios conjuntos y asociadas</v>
          </cell>
          <cell r="D90">
            <v>0</v>
          </cell>
          <cell r="E90">
            <v>0</v>
          </cell>
          <cell r="F90">
            <v>5150</v>
          </cell>
          <cell r="G90">
            <v>0</v>
          </cell>
          <cell r="H90">
            <v>0</v>
          </cell>
          <cell r="I90">
            <v>0</v>
          </cell>
          <cell r="J90">
            <v>5150</v>
          </cell>
        </row>
        <row r="91">
          <cell r="A91">
            <v>170</v>
          </cell>
          <cell r="B91" t="str">
            <v>Activos biológicos no corrientes</v>
          </cell>
          <cell r="D91">
            <v>0</v>
          </cell>
          <cell r="E91">
            <v>0</v>
          </cell>
          <cell r="F91">
            <v>4000</v>
          </cell>
          <cell r="G91">
            <v>0</v>
          </cell>
          <cell r="H91">
            <v>0</v>
          </cell>
          <cell r="I91">
            <v>0</v>
          </cell>
          <cell r="J91">
            <v>4000</v>
          </cell>
        </row>
        <row r="92">
          <cell r="A92">
            <v>180</v>
          </cell>
          <cell r="B92" t="str">
            <v>Cuentas comerciales por cobrar y otras cuentas por cobrar no corrientes</v>
          </cell>
          <cell r="D92">
            <v>0</v>
          </cell>
          <cell r="E92">
            <v>0</v>
          </cell>
          <cell r="F92">
            <v>11000</v>
          </cell>
          <cell r="G92">
            <v>0</v>
          </cell>
          <cell r="H92">
            <v>0</v>
          </cell>
          <cell r="I92">
            <v>0</v>
          </cell>
          <cell r="J92">
            <v>11000</v>
          </cell>
        </row>
        <row r="93">
          <cell r="A93">
            <v>190</v>
          </cell>
          <cell r="B93" t="str">
            <v>Inventarios no corrientes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</row>
        <row r="94">
          <cell r="A94">
            <v>200</v>
          </cell>
          <cell r="B94" t="str">
            <v>Activos por impuestos diferidos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</row>
        <row r="95">
          <cell r="A95">
            <v>210</v>
          </cell>
          <cell r="B95" t="str">
            <v>Activos por impuestos corrientes, no corriente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</row>
        <row r="96">
          <cell r="A96">
            <v>220</v>
          </cell>
          <cell r="B96" t="str">
            <v>Otros activos financieros no corrientes</v>
          </cell>
          <cell r="D96">
            <v>0</v>
          </cell>
          <cell r="E96">
            <v>0</v>
          </cell>
          <cell r="F96">
            <v>17000</v>
          </cell>
          <cell r="G96">
            <v>0</v>
          </cell>
          <cell r="H96">
            <v>0</v>
          </cell>
          <cell r="I96">
            <v>0</v>
          </cell>
          <cell r="J96">
            <v>17000</v>
          </cell>
        </row>
        <row r="97">
          <cell r="A97">
            <v>230</v>
          </cell>
          <cell r="B97" t="str">
            <v>Otros activos no financieros no corrientes</v>
          </cell>
          <cell r="D97">
            <v>0</v>
          </cell>
          <cell r="E97">
            <v>0</v>
          </cell>
          <cell r="F97">
            <v>1200</v>
          </cell>
          <cell r="G97">
            <v>0</v>
          </cell>
          <cell r="H97">
            <v>0</v>
          </cell>
          <cell r="I97">
            <v>0</v>
          </cell>
          <cell r="J97">
            <v>1200</v>
          </cell>
        </row>
        <row r="98">
          <cell r="A98">
            <v>240</v>
          </cell>
          <cell r="B98" t="str">
            <v>Activos  pignorados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</row>
        <row r="99">
          <cell r="B99" t="str">
            <v>TOTAL ACTIVO</v>
          </cell>
          <cell r="C99">
            <v>0</v>
          </cell>
          <cell r="D99">
            <v>0</v>
          </cell>
          <cell r="E99">
            <v>0</v>
          </cell>
          <cell r="F99">
            <v>233600</v>
          </cell>
          <cell r="G99">
            <v>26000</v>
          </cell>
          <cell r="H99">
            <v>14000</v>
          </cell>
          <cell r="I99">
            <v>2614.0306122448987</v>
          </cell>
          <cell r="J99">
            <v>218985.96938775509</v>
          </cell>
        </row>
        <row r="100">
          <cell r="A100">
            <v>250</v>
          </cell>
          <cell r="B100" t="str">
            <v>Provisiones corrientes por beneficios a los empleados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</row>
        <row r="101">
          <cell r="A101">
            <v>260</v>
          </cell>
          <cell r="B101" t="str">
            <v>Otras provisiones corrientes</v>
          </cell>
          <cell r="D101">
            <v>0</v>
          </cell>
          <cell r="E101">
            <v>0</v>
          </cell>
          <cell r="F101">
            <v>0</v>
          </cell>
          <cell r="G101">
            <v>8000</v>
          </cell>
          <cell r="H101">
            <v>0</v>
          </cell>
          <cell r="I101">
            <v>0</v>
          </cell>
          <cell r="J101">
            <v>-8000</v>
          </cell>
        </row>
        <row r="102">
          <cell r="A102">
            <v>270</v>
          </cell>
          <cell r="B102" t="str">
            <v>Cuentas por pagar comerciales y otras cuentas por pagar corrientes</v>
          </cell>
          <cell r="D102">
            <v>0</v>
          </cell>
          <cell r="E102">
            <v>0</v>
          </cell>
          <cell r="F102">
            <v>0</v>
          </cell>
          <cell r="G102">
            <v>47910</v>
          </cell>
          <cell r="H102">
            <v>0</v>
          </cell>
          <cell r="I102">
            <v>0</v>
          </cell>
          <cell r="J102">
            <v>-47910</v>
          </cell>
        </row>
        <row r="103">
          <cell r="A103">
            <v>280</v>
          </cell>
          <cell r="B103" t="str">
            <v>Pasivos por impuestos corrientes, corriente</v>
          </cell>
          <cell r="D103">
            <v>0</v>
          </cell>
          <cell r="E103">
            <v>0</v>
          </cell>
          <cell r="F103">
            <v>0</v>
          </cell>
          <cell r="G103">
            <v>5780</v>
          </cell>
          <cell r="H103">
            <v>0</v>
          </cell>
          <cell r="I103">
            <v>0</v>
          </cell>
          <cell r="J103">
            <v>-5780</v>
          </cell>
        </row>
        <row r="104">
          <cell r="A104">
            <v>290</v>
          </cell>
          <cell r="B104" t="str">
            <v>Otros pasivos financieros corrientes</v>
          </cell>
          <cell r="D104">
            <v>0</v>
          </cell>
          <cell r="E104">
            <v>0</v>
          </cell>
          <cell r="F104">
            <v>0</v>
          </cell>
          <cell r="G104">
            <v>3000</v>
          </cell>
          <cell r="H104">
            <v>0</v>
          </cell>
          <cell r="I104">
            <v>0</v>
          </cell>
          <cell r="J104">
            <v>-3000</v>
          </cell>
        </row>
        <row r="105">
          <cell r="A105">
            <v>300</v>
          </cell>
          <cell r="B105" t="str">
            <v>Otros pasivos no financieros corrientes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</row>
        <row r="106">
          <cell r="A106">
            <v>310</v>
          </cell>
          <cell r="B106" t="str">
            <v>Pasivos incluidos en grupos de activos para su disposición clasificados como mantenidos para la venta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</row>
        <row r="107">
          <cell r="A107">
            <v>320</v>
          </cell>
          <cell r="B107" t="str">
            <v>Provisiones no corrientes por beneficios a los empleados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</row>
        <row r="108">
          <cell r="A108">
            <v>330</v>
          </cell>
          <cell r="B108" t="str">
            <v>Otras provisiones no corrientes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1000</v>
          </cell>
          <cell r="J108">
            <v>-1000</v>
          </cell>
        </row>
        <row r="109">
          <cell r="A109">
            <v>340</v>
          </cell>
          <cell r="B109" t="str">
            <v>Cuentas comerciales por pagar y otras cuentas por pagar no corrientes</v>
          </cell>
          <cell r="D109">
            <v>0</v>
          </cell>
          <cell r="E109">
            <v>0</v>
          </cell>
          <cell r="F109">
            <v>0</v>
          </cell>
          <cell r="G109">
            <v>10100</v>
          </cell>
          <cell r="H109">
            <v>628.69897959183709</v>
          </cell>
          <cell r="I109">
            <v>0</v>
          </cell>
          <cell r="J109">
            <v>-9471.301020408162</v>
          </cell>
        </row>
        <row r="110">
          <cell r="A110">
            <v>350</v>
          </cell>
          <cell r="B110" t="str">
            <v>Pasivo por impuestos diferidos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</row>
        <row r="111">
          <cell r="A111">
            <v>360</v>
          </cell>
          <cell r="B111" t="str">
            <v>Pasivos por impuestos corrientes, no corriente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</row>
        <row r="112">
          <cell r="A112">
            <v>370</v>
          </cell>
          <cell r="B112" t="str">
            <v>Otros pasivos financieros no corrientes</v>
          </cell>
          <cell r="D112">
            <v>0</v>
          </cell>
          <cell r="E112">
            <v>0</v>
          </cell>
          <cell r="F112">
            <v>0</v>
          </cell>
          <cell r="G112">
            <v>59000</v>
          </cell>
          <cell r="H112">
            <v>0</v>
          </cell>
          <cell r="I112">
            <v>0</v>
          </cell>
          <cell r="J112">
            <v>-59000</v>
          </cell>
        </row>
        <row r="113">
          <cell r="A113">
            <v>380</v>
          </cell>
          <cell r="B113" t="str">
            <v>Otros pasivos no financieros no corrientes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</row>
        <row r="114">
          <cell r="B114" t="str">
            <v>TOTAL PASIVO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133790</v>
          </cell>
          <cell r="H114">
            <v>628.69897959183709</v>
          </cell>
          <cell r="I114">
            <v>1000</v>
          </cell>
          <cell r="J114">
            <v>-134161.30102040817</v>
          </cell>
        </row>
        <row r="115">
          <cell r="A115">
            <v>390</v>
          </cell>
          <cell r="B115" t="str">
            <v>Capital emitido</v>
          </cell>
          <cell r="D115">
            <v>0</v>
          </cell>
          <cell r="E115">
            <v>0</v>
          </cell>
          <cell r="F115">
            <v>0</v>
          </cell>
          <cell r="G115">
            <v>27000</v>
          </cell>
          <cell r="H115">
            <v>0</v>
          </cell>
          <cell r="I115">
            <v>0</v>
          </cell>
          <cell r="J115">
            <v>-27000</v>
          </cell>
        </row>
        <row r="116">
          <cell r="A116">
            <v>400</v>
          </cell>
          <cell r="B116" t="str">
            <v>Acciones propias en cartera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</row>
        <row r="117">
          <cell r="A117">
            <v>410</v>
          </cell>
          <cell r="B117" t="str">
            <v>Inversión Suplementaria al Capital Asignado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</row>
        <row r="118">
          <cell r="A118">
            <v>420</v>
          </cell>
          <cell r="B118" t="str">
            <v>Prima de emisión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</row>
        <row r="119">
          <cell r="A119">
            <v>430</v>
          </cell>
          <cell r="B119" t="str">
            <v>Ganancias acumuladas</v>
          </cell>
          <cell r="D119">
            <v>0</v>
          </cell>
          <cell r="E119">
            <v>0</v>
          </cell>
          <cell r="F119">
            <v>0</v>
          </cell>
          <cell r="G119">
            <v>55788</v>
          </cell>
          <cell r="H119">
            <v>18614.030612244896</v>
          </cell>
          <cell r="I119">
            <v>19128.698979591838</v>
          </cell>
          <cell r="J119">
            <v>-56302.668367346938</v>
          </cell>
        </row>
        <row r="120">
          <cell r="A120">
            <v>440</v>
          </cell>
          <cell r="B120" t="str">
            <v>Otras participaciones en el patrimonio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</row>
        <row r="121">
          <cell r="A121">
            <v>450</v>
          </cell>
          <cell r="B121" t="str">
            <v>Otras reservas</v>
          </cell>
          <cell r="D121">
            <v>0</v>
          </cell>
          <cell r="E121">
            <v>0</v>
          </cell>
          <cell r="F121">
            <v>0</v>
          </cell>
          <cell r="G121">
            <v>1522</v>
          </cell>
          <cell r="H121">
            <v>0</v>
          </cell>
          <cell r="I121">
            <v>0</v>
          </cell>
          <cell r="J121">
            <v>-1522</v>
          </cell>
        </row>
        <row r="122">
          <cell r="B122" t="str">
            <v>TOTAL PATRIMONIO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84310</v>
          </cell>
          <cell r="H122">
            <v>18614.030612244896</v>
          </cell>
          <cell r="I122">
            <v>19128.698979591838</v>
          </cell>
          <cell r="J122">
            <v>-84824.668367346938</v>
          </cell>
        </row>
        <row r="123">
          <cell r="B123" t="str">
            <v>TOTAL PASIVO + PATRIMONIO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218100</v>
          </cell>
          <cell r="H123">
            <v>19242.729591836734</v>
          </cell>
          <cell r="I123">
            <v>20128.698979591838</v>
          </cell>
          <cell r="J123">
            <v>-218985.96938775509</v>
          </cell>
        </row>
        <row r="130">
          <cell r="B130" t="str">
            <v>AUTOR</v>
          </cell>
        </row>
        <row r="132">
          <cell r="B132" t="str">
            <v>CARLOS AUGUSTO RINCÓN SOTO</v>
          </cell>
        </row>
        <row r="133">
          <cell r="B133" t="str">
            <v>Docente USB Cali</v>
          </cell>
        </row>
        <row r="134">
          <cell r="B134" t="str">
            <v>Maestría en Gestión y Desarrollo de Proyectos</v>
          </cell>
        </row>
        <row r="135">
          <cell r="B135" t="str">
            <v>Maestría en Contabilidad (candidato a grado)</v>
          </cell>
        </row>
        <row r="137">
          <cell r="B137" t="str">
            <v>Seminario de Adopción por primera vez</v>
          </cell>
        </row>
        <row r="138">
          <cell r="B138" t="str">
            <v>ESFA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topLeftCell="A31" zoomScaleNormal="100" workbookViewId="0">
      <selection activeCell="C48" sqref="C48"/>
    </sheetView>
  </sheetViews>
  <sheetFormatPr baseColWidth="10" defaultRowHeight="15"/>
  <cols>
    <col min="2" max="2" width="39.140625" style="15" customWidth="1"/>
    <col min="3" max="3" width="11.42578125" style="19"/>
    <col min="4" max="4" width="84" customWidth="1"/>
    <col min="6" max="6" width="15.28515625" customWidth="1"/>
    <col min="7" max="7" width="11" customWidth="1"/>
    <col min="8" max="8" width="33.5703125" customWidth="1"/>
  </cols>
  <sheetData>
    <row r="1" spans="1:6">
      <c r="A1" s="57" t="s">
        <v>82</v>
      </c>
      <c r="B1" s="57"/>
      <c r="C1" s="57"/>
      <c r="D1" s="18" t="s">
        <v>83</v>
      </c>
    </row>
    <row r="2" spans="1:6">
      <c r="A2">
        <v>1</v>
      </c>
      <c r="B2" s="15" t="s">
        <v>84</v>
      </c>
    </row>
    <row r="3" spans="1:6">
      <c r="A3" s="20">
        <v>11</v>
      </c>
      <c r="B3" s="21" t="s">
        <v>85</v>
      </c>
      <c r="C3" s="22">
        <f>SUM(C4:C5)</f>
        <v>3550</v>
      </c>
    </row>
    <row r="4" spans="1:6">
      <c r="A4">
        <v>110505</v>
      </c>
      <c r="B4" s="15" t="s">
        <v>10</v>
      </c>
      <c r="C4" s="19">
        <v>950</v>
      </c>
      <c r="D4" t="s">
        <v>86</v>
      </c>
    </row>
    <row r="5" spans="1:6">
      <c r="A5">
        <v>11101002</v>
      </c>
      <c r="B5" s="15" t="s">
        <v>14</v>
      </c>
      <c r="C5" s="19">
        <v>2600</v>
      </c>
    </row>
    <row r="6" spans="1:6">
      <c r="A6" s="20">
        <v>12</v>
      </c>
      <c r="B6" s="21" t="s">
        <v>87</v>
      </c>
      <c r="C6" s="22">
        <f>SUM(C7:C9)</f>
        <v>26550</v>
      </c>
    </row>
    <row r="7" spans="1:6">
      <c r="A7">
        <v>120520</v>
      </c>
      <c r="B7" s="15" t="s">
        <v>15</v>
      </c>
      <c r="C7" s="19">
        <v>5150</v>
      </c>
      <c r="D7" t="s">
        <v>88</v>
      </c>
      <c r="F7" t="s">
        <v>89</v>
      </c>
    </row>
    <row r="8" spans="1:6">
      <c r="A8">
        <v>120525</v>
      </c>
      <c r="B8" s="15" t="s">
        <v>17</v>
      </c>
      <c r="C8" s="19">
        <v>13400</v>
      </c>
      <c r="D8" t="s">
        <v>90</v>
      </c>
      <c r="F8" t="s">
        <v>91</v>
      </c>
    </row>
    <row r="9" spans="1:6">
      <c r="A9">
        <v>122510</v>
      </c>
      <c r="B9" s="15" t="s">
        <v>20</v>
      </c>
      <c r="C9" s="19">
        <v>8000</v>
      </c>
      <c r="D9" s="12" t="s">
        <v>92</v>
      </c>
      <c r="F9" t="s">
        <v>93</v>
      </c>
    </row>
    <row r="10" spans="1:6">
      <c r="A10" s="20">
        <v>13</v>
      </c>
      <c r="B10" s="21" t="s">
        <v>94</v>
      </c>
      <c r="C10" s="22">
        <f>SUM(C11:C16)</f>
        <v>52300</v>
      </c>
    </row>
    <row r="11" spans="1:6">
      <c r="A11">
        <v>130505</v>
      </c>
      <c r="B11" s="15" t="s">
        <v>21</v>
      </c>
      <c r="C11" s="19">
        <v>35000</v>
      </c>
      <c r="D11" t="s">
        <v>95</v>
      </c>
      <c r="F11" t="s">
        <v>96</v>
      </c>
    </row>
    <row r="12" spans="1:6">
      <c r="A12">
        <v>133010</v>
      </c>
      <c r="B12" s="15" t="s">
        <v>24</v>
      </c>
      <c r="C12" s="19">
        <v>7000</v>
      </c>
      <c r="D12" t="s">
        <v>97</v>
      </c>
    </row>
    <row r="13" spans="1:6">
      <c r="A13">
        <v>133015</v>
      </c>
      <c r="B13" s="15" t="s">
        <v>26</v>
      </c>
      <c r="C13" s="19">
        <v>800</v>
      </c>
      <c r="D13" t="s">
        <v>98</v>
      </c>
      <c r="F13" t="s">
        <v>99</v>
      </c>
    </row>
    <row r="14" spans="1:6">
      <c r="A14" s="12">
        <v>136005</v>
      </c>
      <c r="B14" s="23" t="s">
        <v>27</v>
      </c>
      <c r="C14" s="24">
        <v>1000</v>
      </c>
      <c r="D14" s="12" t="s">
        <v>100</v>
      </c>
      <c r="F14" t="s">
        <v>101</v>
      </c>
    </row>
    <row r="15" spans="1:6">
      <c r="A15">
        <v>137010</v>
      </c>
      <c r="B15" s="15" t="s">
        <v>28</v>
      </c>
      <c r="C15" s="19">
        <v>12000</v>
      </c>
      <c r="D15" t="s">
        <v>102</v>
      </c>
      <c r="F15" t="s">
        <v>103</v>
      </c>
    </row>
    <row r="16" spans="1:6">
      <c r="A16">
        <v>139905</v>
      </c>
      <c r="B16" s="15" t="s">
        <v>30</v>
      </c>
      <c r="C16" s="19">
        <v>-3500</v>
      </c>
      <c r="D16" t="s">
        <v>104</v>
      </c>
      <c r="F16" t="s">
        <v>105</v>
      </c>
    </row>
    <row r="17" spans="1:9">
      <c r="A17" s="20">
        <v>14</v>
      </c>
      <c r="B17" s="21" t="s">
        <v>106</v>
      </c>
      <c r="C17" s="22">
        <f>SUM(C18:C20)</f>
        <v>36000</v>
      </c>
    </row>
    <row r="18" spans="1:9">
      <c r="A18">
        <v>142505</v>
      </c>
      <c r="B18" s="15" t="s">
        <v>31</v>
      </c>
      <c r="C18" s="19">
        <v>8000</v>
      </c>
      <c r="D18" t="s">
        <v>107</v>
      </c>
    </row>
    <row r="19" spans="1:9" ht="30">
      <c r="A19">
        <v>143505</v>
      </c>
      <c r="B19" s="15" t="s">
        <v>33</v>
      </c>
      <c r="C19" s="19">
        <v>23000</v>
      </c>
      <c r="D19" s="25" t="s">
        <v>108</v>
      </c>
      <c r="F19" t="s">
        <v>109</v>
      </c>
    </row>
    <row r="20" spans="1:9">
      <c r="A20">
        <v>145505</v>
      </c>
      <c r="B20" s="15" t="s">
        <v>35</v>
      </c>
      <c r="C20" s="19">
        <v>5000</v>
      </c>
    </row>
    <row r="21" spans="1:9">
      <c r="A21" s="20">
        <v>15</v>
      </c>
      <c r="B21" s="21" t="s">
        <v>110</v>
      </c>
      <c r="C21" s="22">
        <f>SUM(C22:C26)</f>
        <v>44000</v>
      </c>
    </row>
    <row r="22" spans="1:9" ht="64.5" customHeight="1">
      <c r="A22" s="14">
        <v>151610</v>
      </c>
      <c r="B22" s="26" t="s">
        <v>36</v>
      </c>
      <c r="C22" s="27">
        <v>13000</v>
      </c>
      <c r="D22" s="28" t="s">
        <v>111</v>
      </c>
      <c r="F22" t="s">
        <v>112</v>
      </c>
    </row>
    <row r="23" spans="1:9" ht="35.25" customHeight="1">
      <c r="A23" s="14">
        <v>151205</v>
      </c>
      <c r="B23" s="26" t="s">
        <v>39</v>
      </c>
      <c r="C23" s="27">
        <v>50000</v>
      </c>
      <c r="D23" s="29" t="s">
        <v>113</v>
      </c>
      <c r="F23" t="s">
        <v>112</v>
      </c>
    </row>
    <row r="24" spans="1:9">
      <c r="A24">
        <v>151210</v>
      </c>
      <c r="B24" s="15" t="s">
        <v>40</v>
      </c>
      <c r="C24" s="19">
        <v>3000</v>
      </c>
      <c r="D24" t="s">
        <v>114</v>
      </c>
      <c r="F24" s="25" t="s">
        <v>8</v>
      </c>
      <c r="G24">
        <v>159205</v>
      </c>
      <c r="H24" s="15" t="s">
        <v>36</v>
      </c>
      <c r="I24" s="31">
        <v>5000</v>
      </c>
    </row>
    <row r="25" spans="1:9">
      <c r="A25">
        <v>1584</v>
      </c>
      <c r="B25" s="15" t="s">
        <v>42</v>
      </c>
      <c r="C25" s="19">
        <v>4000</v>
      </c>
      <c r="D25" t="s">
        <v>115</v>
      </c>
      <c r="H25" s="15"/>
    </row>
    <row r="26" spans="1:9" ht="30">
      <c r="A26">
        <v>1592</v>
      </c>
      <c r="B26" s="15" t="s">
        <v>38</v>
      </c>
      <c r="C26" s="19">
        <v>-26000</v>
      </c>
      <c r="D26" s="25" t="s">
        <v>116</v>
      </c>
      <c r="F26" t="s">
        <v>112</v>
      </c>
      <c r="G26">
        <v>159210</v>
      </c>
      <c r="H26" s="15" t="s">
        <v>39</v>
      </c>
      <c r="I26">
        <v>17000</v>
      </c>
    </row>
    <row r="27" spans="1:9">
      <c r="A27" s="20">
        <v>16</v>
      </c>
      <c r="B27" s="21" t="s">
        <v>117</v>
      </c>
      <c r="C27" s="22">
        <f>SUM(C28:C30)</f>
        <v>7000</v>
      </c>
      <c r="G27">
        <v>159215</v>
      </c>
      <c r="H27" s="15" t="s">
        <v>40</v>
      </c>
      <c r="I27">
        <v>4000</v>
      </c>
    </row>
    <row r="28" spans="1:9">
      <c r="A28">
        <v>160510</v>
      </c>
      <c r="B28" s="15" t="s">
        <v>44</v>
      </c>
      <c r="C28" s="19">
        <v>2000</v>
      </c>
      <c r="D28" t="s">
        <v>118</v>
      </c>
      <c r="H28" s="30" t="s">
        <v>119</v>
      </c>
      <c r="I28" s="31">
        <f>SUM(I24:I27)</f>
        <v>26000</v>
      </c>
    </row>
    <row r="29" spans="1:9">
      <c r="A29">
        <v>161010</v>
      </c>
      <c r="B29" s="15" t="s">
        <v>46</v>
      </c>
      <c r="C29" s="19">
        <v>2000</v>
      </c>
      <c r="D29" t="s">
        <v>120</v>
      </c>
      <c r="F29" t="s">
        <v>121</v>
      </c>
    </row>
    <row r="30" spans="1:9">
      <c r="A30">
        <v>161505</v>
      </c>
      <c r="B30" s="15" t="s">
        <v>47</v>
      </c>
      <c r="C30" s="19">
        <v>3000</v>
      </c>
      <c r="D30" s="32" t="s">
        <v>122</v>
      </c>
      <c r="F30" t="s">
        <v>112</v>
      </c>
    </row>
    <row r="31" spans="1:9">
      <c r="A31" s="20">
        <v>17</v>
      </c>
      <c r="B31" s="21" t="s">
        <v>123</v>
      </c>
      <c r="C31" s="22">
        <f>SUM(C32:C34)</f>
        <v>11300</v>
      </c>
    </row>
    <row r="32" spans="1:9">
      <c r="A32">
        <v>170520</v>
      </c>
      <c r="B32" s="15" t="s">
        <v>49</v>
      </c>
      <c r="C32" s="19">
        <v>2000</v>
      </c>
      <c r="D32" t="s">
        <v>124</v>
      </c>
    </row>
    <row r="33" spans="1:6">
      <c r="A33">
        <v>171016</v>
      </c>
      <c r="B33" s="15" t="s">
        <v>50</v>
      </c>
      <c r="C33" s="19">
        <v>300</v>
      </c>
    </row>
    <row r="34" spans="1:6">
      <c r="A34">
        <v>171008</v>
      </c>
      <c r="B34" s="15" t="s">
        <v>51</v>
      </c>
      <c r="C34" s="19">
        <v>9000</v>
      </c>
      <c r="D34" t="s">
        <v>125</v>
      </c>
    </row>
    <row r="35" spans="1:6">
      <c r="A35" s="20">
        <v>18</v>
      </c>
      <c r="B35" s="21" t="s">
        <v>126</v>
      </c>
      <c r="C35" s="22">
        <f>SUM(C36)</f>
        <v>1200</v>
      </c>
    </row>
    <row r="36" spans="1:6">
      <c r="A36">
        <v>180505</v>
      </c>
      <c r="B36" s="15" t="s">
        <v>52</v>
      </c>
      <c r="C36" s="19">
        <v>1200</v>
      </c>
    </row>
    <row r="37" spans="1:6">
      <c r="A37" s="20">
        <v>19</v>
      </c>
      <c r="B37" s="21" t="s">
        <v>127</v>
      </c>
      <c r="C37" s="22">
        <f>+C38</f>
        <v>38000</v>
      </c>
    </row>
    <row r="38" spans="1:6">
      <c r="A38">
        <v>191008</v>
      </c>
      <c r="B38" s="15" t="s">
        <v>36</v>
      </c>
      <c r="C38" s="19">
        <v>38000</v>
      </c>
    </row>
    <row r="39" spans="1:6">
      <c r="A39" s="33"/>
      <c r="B39" s="34" t="s">
        <v>128</v>
      </c>
      <c r="C39" s="35">
        <f>+C3+C6+C10+C17+C21+C31+C35+C37+C27</f>
        <v>219900</v>
      </c>
    </row>
    <row r="40" spans="1:6">
      <c r="A40" s="36"/>
      <c r="B40" s="37" t="s">
        <v>129</v>
      </c>
      <c r="C40" s="38"/>
    </row>
    <row r="41" spans="1:6">
      <c r="A41" s="20">
        <v>21</v>
      </c>
      <c r="B41" s="21" t="s">
        <v>130</v>
      </c>
      <c r="C41" s="22">
        <f>SUM(C42:C43)</f>
        <v>62000</v>
      </c>
    </row>
    <row r="42" spans="1:6">
      <c r="A42">
        <v>211020</v>
      </c>
      <c r="B42" s="15" t="s">
        <v>54</v>
      </c>
      <c r="C42" s="19">
        <v>32000</v>
      </c>
      <c r="D42" t="s">
        <v>131</v>
      </c>
    </row>
    <row r="43" spans="1:6">
      <c r="A43">
        <v>211505</v>
      </c>
      <c r="B43" s="15" t="s">
        <v>57</v>
      </c>
      <c r="C43" s="19">
        <v>30000</v>
      </c>
      <c r="D43" t="s">
        <v>132</v>
      </c>
    </row>
    <row r="44" spans="1:6">
      <c r="A44" s="20">
        <v>22</v>
      </c>
      <c r="B44" s="21" t="s">
        <v>133</v>
      </c>
      <c r="C44" s="22">
        <f>+C45</f>
        <v>36810</v>
      </c>
    </row>
    <row r="45" spans="1:6">
      <c r="A45" s="12">
        <v>220505</v>
      </c>
      <c r="B45" s="15" t="s">
        <v>58</v>
      </c>
      <c r="C45" s="19">
        <v>36810</v>
      </c>
    </row>
    <row r="46" spans="1:6">
      <c r="A46" s="20">
        <v>23</v>
      </c>
      <c r="B46" s="21" t="s">
        <v>134</v>
      </c>
      <c r="C46" s="22">
        <f>+C47+C48</f>
        <v>9900</v>
      </c>
    </row>
    <row r="47" spans="1:6">
      <c r="A47">
        <v>230505</v>
      </c>
      <c r="B47" s="15" t="s">
        <v>60</v>
      </c>
      <c r="C47" s="19">
        <v>3100</v>
      </c>
      <c r="D47" t="s">
        <v>135</v>
      </c>
      <c r="F47" t="s">
        <v>96</v>
      </c>
    </row>
    <row r="48" spans="1:6">
      <c r="A48" s="16">
        <v>238005</v>
      </c>
      <c r="B48" s="15" t="s">
        <v>62</v>
      </c>
      <c r="C48" s="19">
        <v>6800</v>
      </c>
      <c r="D48" t="s">
        <v>136</v>
      </c>
    </row>
    <row r="49" spans="1:6">
      <c r="A49" s="20">
        <v>24</v>
      </c>
      <c r="B49" s="21" t="s">
        <v>137</v>
      </c>
      <c r="C49" s="22">
        <f>SUM(C50:C52)</f>
        <v>5880</v>
      </c>
    </row>
    <row r="50" spans="1:6">
      <c r="A50" s="16">
        <v>240405</v>
      </c>
      <c r="B50" s="15" t="s">
        <v>63</v>
      </c>
      <c r="C50" s="19">
        <f>+C86</f>
        <v>4250</v>
      </c>
    </row>
    <row r="51" spans="1:6">
      <c r="A51" s="16">
        <v>240505</v>
      </c>
      <c r="B51" s="15" t="s">
        <v>65</v>
      </c>
      <c r="C51" s="19">
        <f>+C87</f>
        <v>1530</v>
      </c>
    </row>
    <row r="52" spans="1:6">
      <c r="A52" s="16">
        <v>2408</v>
      </c>
      <c r="B52" s="15" t="s">
        <v>66</v>
      </c>
      <c r="C52" s="19">
        <v>100</v>
      </c>
    </row>
    <row r="53" spans="1:6">
      <c r="A53" s="20">
        <v>25</v>
      </c>
      <c r="B53" s="21" t="s">
        <v>138</v>
      </c>
      <c r="C53" s="22">
        <f>+C54</f>
        <v>6000</v>
      </c>
    </row>
    <row r="54" spans="1:6">
      <c r="A54" s="16">
        <v>250505</v>
      </c>
      <c r="B54" s="15" t="s">
        <v>67</v>
      </c>
      <c r="C54" s="19">
        <v>6000</v>
      </c>
      <c r="D54" t="s">
        <v>139</v>
      </c>
    </row>
    <row r="55" spans="1:6">
      <c r="A55" s="20">
        <v>26</v>
      </c>
      <c r="B55" s="21" t="s">
        <v>140</v>
      </c>
      <c r="C55" s="22">
        <f>+C56+C57</f>
        <v>13000</v>
      </c>
    </row>
    <row r="56" spans="1:6">
      <c r="A56" s="16">
        <v>260520</v>
      </c>
      <c r="B56" s="15" t="s">
        <v>68</v>
      </c>
      <c r="C56" s="19">
        <v>8000</v>
      </c>
      <c r="D56" t="s">
        <v>141</v>
      </c>
    </row>
    <row r="57" spans="1:6">
      <c r="A57" s="16">
        <v>261015</v>
      </c>
      <c r="B57" s="15" t="s">
        <v>70</v>
      </c>
      <c r="C57" s="19">
        <v>5000</v>
      </c>
      <c r="D57" t="s">
        <v>142</v>
      </c>
    </row>
    <row r="58" spans="1:6">
      <c r="A58" s="20">
        <v>27</v>
      </c>
      <c r="B58" s="21" t="s">
        <v>123</v>
      </c>
      <c r="C58" s="22">
        <f>+C59</f>
        <v>2000</v>
      </c>
    </row>
    <row r="59" spans="1:6">
      <c r="A59" s="16">
        <v>270595</v>
      </c>
      <c r="B59" s="15" t="s">
        <v>71</v>
      </c>
      <c r="C59" s="19">
        <v>2000</v>
      </c>
      <c r="D59" t="s">
        <v>143</v>
      </c>
      <c r="F59" t="s">
        <v>144</v>
      </c>
    </row>
    <row r="60" spans="1:6">
      <c r="A60" s="33"/>
      <c r="B60" s="34" t="s">
        <v>145</v>
      </c>
      <c r="C60" s="35">
        <f>+C41+C44+C46+C49+C53+C55+C58</f>
        <v>135590</v>
      </c>
    </row>
    <row r="61" spans="1:6">
      <c r="A61" s="36"/>
      <c r="B61" s="37" t="s">
        <v>146</v>
      </c>
      <c r="C61" s="38"/>
    </row>
    <row r="62" spans="1:6">
      <c r="A62" s="39">
        <v>31</v>
      </c>
      <c r="B62" s="40" t="s">
        <v>147</v>
      </c>
      <c r="C62" s="41">
        <v>27000</v>
      </c>
    </row>
    <row r="63" spans="1:6">
      <c r="A63">
        <v>310505</v>
      </c>
      <c r="B63" s="15" t="s">
        <v>72</v>
      </c>
      <c r="C63" s="19">
        <v>27000</v>
      </c>
    </row>
    <row r="64" spans="1:6">
      <c r="A64" s="39">
        <v>33</v>
      </c>
      <c r="B64" s="40" t="s">
        <v>148</v>
      </c>
      <c r="C64" s="41">
        <f>400+C89</f>
        <v>1522</v>
      </c>
    </row>
    <row r="65" spans="1:3">
      <c r="A65">
        <v>330505</v>
      </c>
      <c r="B65" s="15" t="s">
        <v>73</v>
      </c>
      <c r="C65" s="19">
        <f>C64</f>
        <v>1522</v>
      </c>
    </row>
    <row r="66" spans="1:3">
      <c r="A66" s="39">
        <v>36</v>
      </c>
      <c r="B66" s="40" t="s">
        <v>75</v>
      </c>
      <c r="C66" s="41">
        <f>C90</f>
        <v>10098</v>
      </c>
    </row>
    <row r="67" spans="1:3">
      <c r="A67">
        <v>360505</v>
      </c>
      <c r="B67" s="15" t="s">
        <v>75</v>
      </c>
      <c r="C67" s="19">
        <f>C66</f>
        <v>10098</v>
      </c>
    </row>
    <row r="68" spans="1:3">
      <c r="A68" s="39">
        <v>37</v>
      </c>
      <c r="B68" s="40" t="s">
        <v>149</v>
      </c>
      <c r="C68" s="41">
        <v>7690</v>
      </c>
    </row>
    <row r="69" spans="1:3">
      <c r="A69">
        <v>370505</v>
      </c>
      <c r="B69" s="15" t="s">
        <v>76</v>
      </c>
      <c r="C69" s="19">
        <f>C68</f>
        <v>7690</v>
      </c>
    </row>
    <row r="70" spans="1:3">
      <c r="A70" s="39">
        <v>38</v>
      </c>
      <c r="B70" s="40" t="s">
        <v>150</v>
      </c>
      <c r="C70" s="41">
        <v>38000</v>
      </c>
    </row>
    <row r="71" spans="1:3">
      <c r="A71">
        <v>381008</v>
      </c>
      <c r="B71" s="15" t="s">
        <v>36</v>
      </c>
      <c r="C71" s="19">
        <f>C70</f>
        <v>38000</v>
      </c>
    </row>
    <row r="72" spans="1:3">
      <c r="A72" s="33"/>
      <c r="B72" s="34" t="s">
        <v>151</v>
      </c>
      <c r="C72" s="35">
        <f>C62+C64+C66+C68+C70</f>
        <v>84310</v>
      </c>
    </row>
    <row r="73" spans="1:3">
      <c r="A73" s="33"/>
      <c r="B73" s="34" t="s">
        <v>152</v>
      </c>
      <c r="C73" s="35">
        <f>+C60+C72</f>
        <v>219900</v>
      </c>
    </row>
    <row r="75" spans="1:3">
      <c r="C75" s="19">
        <f>+C39-C73</f>
        <v>0</v>
      </c>
    </row>
    <row r="77" spans="1:3">
      <c r="B77" s="42" t="s">
        <v>153</v>
      </c>
      <c r="C77" s="43"/>
    </row>
    <row r="79" spans="1:3">
      <c r="A79">
        <v>4135</v>
      </c>
      <c r="B79" s="15" t="s">
        <v>154</v>
      </c>
      <c r="C79" s="19">
        <v>130000</v>
      </c>
    </row>
    <row r="80" spans="1:3">
      <c r="A80">
        <v>6135</v>
      </c>
      <c r="B80" s="15" t="s">
        <v>155</v>
      </c>
      <c r="C80" s="44">
        <v>85000</v>
      </c>
    </row>
    <row r="81" spans="1:3">
      <c r="B81" s="45" t="s">
        <v>156</v>
      </c>
      <c r="C81" s="46">
        <f>C79-C80</f>
        <v>45000</v>
      </c>
    </row>
    <row r="82" spans="1:3">
      <c r="A82">
        <v>51</v>
      </c>
      <c r="B82" s="15" t="s">
        <v>157</v>
      </c>
      <c r="C82" s="19">
        <v>20000</v>
      </c>
    </row>
    <row r="83" spans="1:3">
      <c r="A83">
        <v>52</v>
      </c>
      <c r="B83" s="15" t="s">
        <v>158</v>
      </c>
      <c r="C83" s="19">
        <v>13000</v>
      </c>
    </row>
    <row r="84" spans="1:3">
      <c r="A84">
        <v>42</v>
      </c>
      <c r="B84" s="15" t="s">
        <v>159</v>
      </c>
      <c r="C84" s="19">
        <v>5000</v>
      </c>
    </row>
    <row r="85" spans="1:3">
      <c r="B85" s="45" t="s">
        <v>160</v>
      </c>
      <c r="C85" s="46">
        <f>C81-C82-C83+C84</f>
        <v>17000</v>
      </c>
    </row>
    <row r="86" spans="1:3">
      <c r="B86" s="15" t="s">
        <v>161</v>
      </c>
      <c r="C86" s="19">
        <f>C85*25%</f>
        <v>4250</v>
      </c>
    </row>
    <row r="87" spans="1:3">
      <c r="B87" s="15" t="s">
        <v>162</v>
      </c>
      <c r="C87" s="19">
        <f>C85*9%</f>
        <v>1530</v>
      </c>
    </row>
    <row r="88" spans="1:3">
      <c r="B88" s="45" t="s">
        <v>163</v>
      </c>
      <c r="C88" s="46">
        <f>C85-C86-C87</f>
        <v>11220</v>
      </c>
    </row>
    <row r="89" spans="1:3">
      <c r="B89" s="15" t="s">
        <v>73</v>
      </c>
      <c r="C89" s="19">
        <f>C88*10%</f>
        <v>1122</v>
      </c>
    </row>
    <row r="90" spans="1:3">
      <c r="B90" s="45" t="s">
        <v>164</v>
      </c>
      <c r="C90" s="46">
        <f>C88-C89</f>
        <v>10098</v>
      </c>
    </row>
  </sheetData>
  <mergeCells count="1">
    <mergeCell ref="A1:C1"/>
  </mergeCells>
  <pageMargins left="0.7" right="0.7" top="0.75" bottom="0.75" header="0.3" footer="0.3"/>
  <pageSetup orientation="portrait" horizontalDpi="288" verticalDpi="288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2"/>
  <sheetViews>
    <sheetView tabSelected="1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J10" sqref="J10"/>
    </sheetView>
  </sheetViews>
  <sheetFormatPr baseColWidth="10" defaultRowHeight="15"/>
  <cols>
    <col min="1" max="1" width="11.42578125" style="16"/>
    <col min="2" max="2" width="63.140625" customWidth="1"/>
    <col min="10" max="10" width="83.85546875" bestFit="1" customWidth="1"/>
  </cols>
  <sheetData>
    <row r="1" spans="1:10">
      <c r="C1" s="1"/>
      <c r="D1" s="58" t="s">
        <v>0</v>
      </c>
      <c r="E1" s="58"/>
      <c r="F1" s="59" t="s">
        <v>1</v>
      </c>
      <c r="G1" s="59"/>
      <c r="H1" s="60" t="s">
        <v>2</v>
      </c>
      <c r="I1" s="60"/>
      <c r="J1" s="61" t="s">
        <v>81</v>
      </c>
    </row>
    <row r="2" spans="1:10">
      <c r="A2" s="67" t="s">
        <v>77</v>
      </c>
      <c r="B2" s="2" t="s">
        <v>3</v>
      </c>
      <c r="C2" s="3" t="s">
        <v>78</v>
      </c>
      <c r="D2" s="4" t="s">
        <v>79</v>
      </c>
      <c r="E2" s="4" t="s">
        <v>80</v>
      </c>
      <c r="F2" s="5" t="s">
        <v>79</v>
      </c>
      <c r="G2" s="5" t="s">
        <v>80</v>
      </c>
      <c r="H2" s="6" t="s">
        <v>79</v>
      </c>
      <c r="I2" s="6" t="s">
        <v>80</v>
      </c>
      <c r="J2" s="61"/>
    </row>
    <row r="3" spans="1:10">
      <c r="A3" s="16">
        <v>110505</v>
      </c>
      <c r="B3" s="7" t="s">
        <v>10</v>
      </c>
      <c r="C3" s="8" t="s">
        <v>4</v>
      </c>
      <c r="D3" s="9"/>
      <c r="E3" s="9">
        <v>50</v>
      </c>
      <c r="F3" s="10"/>
      <c r="G3" s="10"/>
      <c r="H3" s="9"/>
      <c r="I3" s="9"/>
      <c r="J3" s="11" t="s">
        <v>5</v>
      </c>
    </row>
    <row r="4" spans="1:10">
      <c r="A4" s="68">
        <v>136505</v>
      </c>
      <c r="B4" s="7" t="s">
        <v>11</v>
      </c>
      <c r="C4" s="8" t="s">
        <v>4</v>
      </c>
      <c r="D4" s="9">
        <v>50</v>
      </c>
      <c r="E4" s="9"/>
      <c r="F4" s="10"/>
      <c r="G4" s="10"/>
      <c r="H4" s="9"/>
      <c r="I4" s="9"/>
      <c r="J4" s="11" t="s">
        <v>5</v>
      </c>
    </row>
    <row r="5" spans="1:10">
      <c r="A5" s="68"/>
      <c r="B5" s="7" t="s">
        <v>12</v>
      </c>
      <c r="C5" s="8"/>
      <c r="D5" s="9"/>
      <c r="E5" s="9"/>
      <c r="F5" s="10"/>
      <c r="G5" s="10"/>
      <c r="H5" s="9"/>
      <c r="I5" s="9"/>
      <c r="J5" s="11"/>
    </row>
    <row r="6" spans="1:10">
      <c r="A6" s="16">
        <v>110505</v>
      </c>
      <c r="B6" s="7" t="s">
        <v>10</v>
      </c>
      <c r="C6" s="8" t="s">
        <v>6</v>
      </c>
      <c r="D6" s="9"/>
      <c r="E6" s="9"/>
      <c r="F6" s="10"/>
      <c r="G6" s="10">
        <v>900</v>
      </c>
      <c r="H6" s="9"/>
      <c r="I6" s="9"/>
      <c r="J6" s="11" t="s">
        <v>207</v>
      </c>
    </row>
    <row r="7" spans="1:10">
      <c r="A7" s="68">
        <v>10</v>
      </c>
      <c r="B7" s="7" t="s">
        <v>13</v>
      </c>
      <c r="C7" s="8" t="s">
        <v>6</v>
      </c>
      <c r="D7" s="9"/>
      <c r="E7" s="9"/>
      <c r="F7" s="10">
        <v>900</v>
      </c>
      <c r="G7" s="10"/>
      <c r="H7" s="9"/>
      <c r="I7" s="9"/>
      <c r="J7" s="11" t="s">
        <v>207</v>
      </c>
    </row>
    <row r="8" spans="1:10">
      <c r="A8" s="68"/>
      <c r="B8" s="7" t="s">
        <v>12</v>
      </c>
      <c r="C8" s="8"/>
      <c r="D8" s="9"/>
      <c r="E8" s="9"/>
      <c r="F8" s="10"/>
      <c r="G8" s="10"/>
      <c r="H8" s="9"/>
      <c r="I8" s="9"/>
      <c r="J8" s="11"/>
    </row>
    <row r="9" spans="1:10">
      <c r="A9" s="16">
        <v>11101002</v>
      </c>
      <c r="B9" s="7" t="s">
        <v>14</v>
      </c>
      <c r="C9" s="8" t="s">
        <v>6</v>
      </c>
      <c r="D9" s="9"/>
      <c r="E9" s="9"/>
      <c r="F9" s="10"/>
      <c r="G9" s="10">
        <v>2600</v>
      </c>
      <c r="H9" s="9"/>
      <c r="I9" s="9"/>
      <c r="J9" s="11" t="s">
        <v>207</v>
      </c>
    </row>
    <row r="10" spans="1:10">
      <c r="A10" s="68">
        <v>10</v>
      </c>
      <c r="B10" s="7" t="s">
        <v>13</v>
      </c>
      <c r="C10" s="8" t="s">
        <v>6</v>
      </c>
      <c r="D10" s="9"/>
      <c r="E10" s="9"/>
      <c r="F10" s="10">
        <v>2600</v>
      </c>
      <c r="G10" s="10"/>
      <c r="H10" s="9"/>
      <c r="I10" s="9"/>
      <c r="J10" s="11" t="s">
        <v>207</v>
      </c>
    </row>
    <row r="11" spans="1:10">
      <c r="A11" s="68"/>
      <c r="B11" s="7" t="s">
        <v>12</v>
      </c>
      <c r="C11" s="8"/>
      <c r="D11" s="9"/>
      <c r="E11" s="9"/>
      <c r="F11" s="10"/>
      <c r="G11" s="10"/>
      <c r="H11" s="9"/>
      <c r="I11" s="9"/>
      <c r="J11" s="11"/>
    </row>
    <row r="12" spans="1:10">
      <c r="A12" s="66">
        <v>120520</v>
      </c>
      <c r="B12" s="7" t="s">
        <v>15</v>
      </c>
      <c r="C12" s="8" t="s">
        <v>6</v>
      </c>
      <c r="D12" s="9"/>
      <c r="E12" s="9"/>
      <c r="F12" s="13"/>
      <c r="G12" s="13">
        <v>5150</v>
      </c>
      <c r="H12" s="9"/>
      <c r="I12" s="9"/>
      <c r="J12" s="11" t="s">
        <v>209</v>
      </c>
    </row>
    <row r="13" spans="1:10">
      <c r="A13" s="69">
        <v>160</v>
      </c>
      <c r="B13" s="7" t="s">
        <v>16</v>
      </c>
      <c r="C13" s="8" t="s">
        <v>6</v>
      </c>
      <c r="D13" s="9"/>
      <c r="E13" s="9"/>
      <c r="F13" s="13">
        <v>5150</v>
      </c>
      <c r="G13" s="13"/>
      <c r="H13" s="9"/>
      <c r="I13" s="9"/>
      <c r="J13" s="11" t="s">
        <v>209</v>
      </c>
    </row>
    <row r="14" spans="1:10">
      <c r="A14" s="68"/>
      <c r="B14" s="7" t="s">
        <v>12</v>
      </c>
      <c r="C14" s="8"/>
      <c r="D14" s="9"/>
      <c r="E14" s="9"/>
      <c r="F14" s="10"/>
      <c r="G14" s="10"/>
      <c r="H14" s="9"/>
      <c r="I14" s="9"/>
      <c r="J14" s="11"/>
    </row>
    <row r="15" spans="1:10">
      <c r="A15" s="16">
        <v>120525</v>
      </c>
      <c r="B15" s="7" t="s">
        <v>17</v>
      </c>
      <c r="C15" s="8" t="s">
        <v>6</v>
      </c>
      <c r="D15" s="9"/>
      <c r="E15" s="9"/>
      <c r="F15" s="10"/>
      <c r="G15" s="10">
        <v>13400</v>
      </c>
      <c r="H15" s="9"/>
      <c r="I15" s="9"/>
      <c r="J15" s="11" t="s">
        <v>210</v>
      </c>
    </row>
    <row r="16" spans="1:10">
      <c r="A16" s="68">
        <v>60</v>
      </c>
      <c r="B16" s="7" t="s">
        <v>18</v>
      </c>
      <c r="C16" s="8" t="s">
        <v>6</v>
      </c>
      <c r="D16" s="9"/>
      <c r="E16" s="9"/>
      <c r="F16" s="10">
        <v>3400</v>
      </c>
      <c r="G16" s="10"/>
      <c r="H16" s="9"/>
      <c r="I16" s="9"/>
      <c r="J16" s="11" t="s">
        <v>210</v>
      </c>
    </row>
    <row r="17" spans="1:10">
      <c r="A17" s="68">
        <v>220</v>
      </c>
      <c r="B17" s="7" t="s">
        <v>19</v>
      </c>
      <c r="C17" s="8" t="s">
        <v>6</v>
      </c>
      <c r="D17" s="9"/>
      <c r="E17" s="9"/>
      <c r="F17" s="10">
        <v>10000</v>
      </c>
      <c r="G17" s="10"/>
      <c r="H17" s="9"/>
      <c r="I17" s="9"/>
      <c r="J17" s="11" t="s">
        <v>210</v>
      </c>
    </row>
    <row r="18" spans="1:10">
      <c r="A18" s="68"/>
      <c r="B18" s="7" t="s">
        <v>12</v>
      </c>
      <c r="C18" s="8"/>
      <c r="D18" s="9"/>
      <c r="E18" s="9"/>
      <c r="F18" s="10"/>
      <c r="G18" s="10"/>
      <c r="H18" s="9"/>
      <c r="I18" s="9"/>
      <c r="J18" s="11"/>
    </row>
    <row r="19" spans="1:10">
      <c r="A19" s="16">
        <v>122510</v>
      </c>
      <c r="B19" s="7" t="s">
        <v>20</v>
      </c>
      <c r="C19" s="8" t="s">
        <v>6</v>
      </c>
      <c r="D19" s="9"/>
      <c r="E19" s="9"/>
      <c r="F19" s="10"/>
      <c r="G19" s="10">
        <v>8000</v>
      </c>
      <c r="H19" s="9"/>
      <c r="I19" s="9"/>
      <c r="J19" s="11"/>
    </row>
    <row r="20" spans="1:10">
      <c r="A20" s="68">
        <v>10</v>
      </c>
      <c r="B20" s="7" t="s">
        <v>13</v>
      </c>
      <c r="C20" s="8" t="s">
        <v>6</v>
      </c>
      <c r="D20" s="9"/>
      <c r="E20" s="9"/>
      <c r="F20" s="10">
        <v>1000</v>
      </c>
      <c r="G20" s="10"/>
      <c r="H20" s="9"/>
      <c r="I20" s="9"/>
      <c r="J20" s="11" t="s">
        <v>208</v>
      </c>
    </row>
    <row r="21" spans="1:10">
      <c r="A21" s="68">
        <v>220</v>
      </c>
      <c r="B21" s="7" t="s">
        <v>19</v>
      </c>
      <c r="C21" s="8" t="s">
        <v>6</v>
      </c>
      <c r="D21" s="9"/>
      <c r="E21" s="9"/>
      <c r="F21" s="10">
        <v>7000</v>
      </c>
      <c r="G21" s="10"/>
      <c r="H21" s="9"/>
      <c r="I21" s="9"/>
      <c r="J21" s="11" t="s">
        <v>210</v>
      </c>
    </row>
    <row r="22" spans="1:10">
      <c r="A22" s="68"/>
      <c r="B22" s="7" t="s">
        <v>12</v>
      </c>
      <c r="C22" s="8"/>
      <c r="D22" s="9"/>
      <c r="E22" s="9"/>
      <c r="F22" s="10"/>
      <c r="G22" s="10"/>
      <c r="H22" s="9"/>
      <c r="I22" s="9"/>
      <c r="J22" s="11"/>
    </row>
    <row r="23" spans="1:10">
      <c r="A23" s="16">
        <v>130505</v>
      </c>
      <c r="B23" s="7" t="s">
        <v>21</v>
      </c>
      <c r="C23" s="8" t="s">
        <v>6</v>
      </c>
      <c r="D23" s="9"/>
      <c r="E23" s="9"/>
      <c r="F23" s="10"/>
      <c r="G23" s="10">
        <v>35000</v>
      </c>
      <c r="H23" s="9"/>
      <c r="I23" s="9"/>
      <c r="J23" s="11" t="s">
        <v>211</v>
      </c>
    </row>
    <row r="24" spans="1:10">
      <c r="A24" s="68">
        <v>20</v>
      </c>
      <c r="B24" s="7" t="s">
        <v>22</v>
      </c>
      <c r="C24" s="8" t="s">
        <v>6</v>
      </c>
      <c r="D24" s="9"/>
      <c r="E24" s="9"/>
      <c r="F24" s="10">
        <v>35000</v>
      </c>
      <c r="G24" s="10"/>
      <c r="H24" s="9"/>
      <c r="I24" s="9"/>
      <c r="J24" s="11" t="s">
        <v>211</v>
      </c>
    </row>
    <row r="25" spans="1:10">
      <c r="A25" s="68"/>
      <c r="B25" s="7" t="s">
        <v>12</v>
      </c>
      <c r="C25" s="8"/>
      <c r="D25" s="9"/>
      <c r="E25" s="9"/>
      <c r="F25" s="10"/>
      <c r="G25" s="10"/>
      <c r="H25" s="9"/>
      <c r="I25" s="9"/>
      <c r="J25" s="11"/>
    </row>
    <row r="26" spans="1:10">
      <c r="A26" s="68">
        <v>20</v>
      </c>
      <c r="B26" s="7" t="s">
        <v>22</v>
      </c>
      <c r="C26" s="8" t="s">
        <v>7</v>
      </c>
      <c r="D26" s="9"/>
      <c r="E26" s="9"/>
      <c r="F26" s="10"/>
      <c r="G26" s="10"/>
      <c r="H26" s="9"/>
      <c r="I26" s="9">
        <v>1014.0306122448987</v>
      </c>
      <c r="J26" s="11" t="s">
        <v>212</v>
      </c>
    </row>
    <row r="27" spans="1:10">
      <c r="A27" s="68">
        <v>430</v>
      </c>
      <c r="B27" s="7" t="s">
        <v>23</v>
      </c>
      <c r="C27" s="8" t="s">
        <v>7</v>
      </c>
      <c r="D27" s="9"/>
      <c r="E27" s="9"/>
      <c r="F27" s="10"/>
      <c r="G27" s="10"/>
      <c r="H27" s="9">
        <v>1014.0306122448987</v>
      </c>
      <c r="I27" s="9"/>
      <c r="J27" s="11" t="s">
        <v>212</v>
      </c>
    </row>
    <row r="28" spans="1:10">
      <c r="A28" s="68"/>
      <c r="B28" s="7" t="s">
        <v>12</v>
      </c>
      <c r="C28" s="8"/>
      <c r="D28" s="9"/>
      <c r="E28" s="9"/>
      <c r="F28" s="10"/>
      <c r="G28" s="10"/>
      <c r="H28" s="9"/>
      <c r="I28" s="9"/>
      <c r="J28" s="11"/>
    </row>
    <row r="29" spans="1:10">
      <c r="A29" s="16">
        <v>133010</v>
      </c>
      <c r="B29" s="7" t="s">
        <v>24</v>
      </c>
      <c r="C29" s="8" t="s">
        <v>6</v>
      </c>
      <c r="D29" s="9"/>
      <c r="E29" s="9"/>
      <c r="F29" s="10"/>
      <c r="G29" s="10">
        <v>7000</v>
      </c>
      <c r="H29" s="9"/>
      <c r="I29" s="9"/>
      <c r="J29" s="11" t="s">
        <v>213</v>
      </c>
    </row>
    <row r="30" spans="1:10">
      <c r="A30" s="68">
        <v>120</v>
      </c>
      <c r="B30" s="7" t="s">
        <v>25</v>
      </c>
      <c r="C30" s="8" t="s">
        <v>6</v>
      </c>
      <c r="D30" s="9"/>
      <c r="E30" s="9"/>
      <c r="F30" s="10">
        <v>7000</v>
      </c>
      <c r="G30" s="10"/>
      <c r="H30" s="9"/>
      <c r="I30" s="9"/>
      <c r="J30" s="11" t="s">
        <v>213</v>
      </c>
    </row>
    <row r="31" spans="1:10">
      <c r="A31" s="68"/>
      <c r="B31" s="7" t="s">
        <v>12</v>
      </c>
      <c r="C31" s="8"/>
      <c r="D31" s="9"/>
      <c r="E31" s="9"/>
      <c r="F31" s="10"/>
      <c r="G31" s="10"/>
      <c r="H31" s="9"/>
      <c r="I31" s="9"/>
      <c r="J31" s="11"/>
    </row>
    <row r="32" spans="1:10">
      <c r="A32" s="16">
        <v>133015</v>
      </c>
      <c r="B32" s="7" t="s">
        <v>26</v>
      </c>
      <c r="C32" s="8" t="s">
        <v>7</v>
      </c>
      <c r="D32" s="9"/>
      <c r="E32" s="9"/>
      <c r="F32" s="10"/>
      <c r="G32" s="10"/>
      <c r="H32" s="9"/>
      <c r="I32" s="9">
        <v>800</v>
      </c>
      <c r="J32" s="11" t="s">
        <v>214</v>
      </c>
    </row>
    <row r="33" spans="1:10">
      <c r="A33" s="68">
        <v>430</v>
      </c>
      <c r="B33" s="7" t="s">
        <v>23</v>
      </c>
      <c r="C33" s="8" t="s">
        <v>7</v>
      </c>
      <c r="D33" s="9"/>
      <c r="E33" s="9"/>
      <c r="F33" s="10"/>
      <c r="G33" s="10"/>
      <c r="H33" s="9">
        <v>800</v>
      </c>
      <c r="I33" s="9"/>
      <c r="J33" s="11" t="s">
        <v>214</v>
      </c>
    </row>
    <row r="34" spans="1:10">
      <c r="A34" s="68"/>
      <c r="B34" s="7" t="s">
        <v>12</v>
      </c>
      <c r="C34" s="8"/>
      <c r="D34" s="9"/>
      <c r="E34" s="9"/>
      <c r="F34" s="10"/>
      <c r="G34" s="10"/>
      <c r="H34" s="9"/>
      <c r="I34" s="9"/>
      <c r="J34" s="11"/>
    </row>
    <row r="35" spans="1:10">
      <c r="A35" s="66">
        <v>136005</v>
      </c>
      <c r="B35" s="7" t="s">
        <v>27</v>
      </c>
      <c r="C35" s="8" t="s">
        <v>7</v>
      </c>
      <c r="D35" s="9"/>
      <c r="E35" s="9"/>
      <c r="F35" s="10"/>
      <c r="G35" s="10"/>
      <c r="H35" s="9"/>
      <c r="I35" s="9">
        <v>1000</v>
      </c>
      <c r="J35" s="11" t="s">
        <v>215</v>
      </c>
    </row>
    <row r="36" spans="1:10">
      <c r="A36" s="68">
        <v>430</v>
      </c>
      <c r="B36" s="7" t="s">
        <v>23</v>
      </c>
      <c r="C36" s="8" t="s">
        <v>7</v>
      </c>
      <c r="D36" s="9"/>
      <c r="E36" s="9"/>
      <c r="F36" s="10"/>
      <c r="G36" s="10"/>
      <c r="H36" s="9">
        <v>1000</v>
      </c>
      <c r="I36" s="9"/>
      <c r="J36" s="11" t="s">
        <v>215</v>
      </c>
    </row>
    <row r="37" spans="1:10">
      <c r="A37" s="68"/>
      <c r="B37" s="7" t="s">
        <v>12</v>
      </c>
      <c r="C37" s="8"/>
      <c r="D37" s="9"/>
      <c r="E37" s="9"/>
      <c r="F37" s="10"/>
      <c r="G37" s="10"/>
      <c r="H37" s="9"/>
      <c r="I37" s="9"/>
      <c r="J37" s="11"/>
    </row>
    <row r="38" spans="1:10">
      <c r="A38" s="16">
        <v>137010</v>
      </c>
      <c r="B38" s="7" t="s">
        <v>28</v>
      </c>
      <c r="C38" s="8" t="s">
        <v>6</v>
      </c>
      <c r="D38" s="9"/>
      <c r="E38" s="9"/>
      <c r="F38" s="10"/>
      <c r="G38" s="10">
        <v>12000</v>
      </c>
      <c r="H38" s="9"/>
      <c r="I38" s="9"/>
      <c r="J38" s="11"/>
    </row>
    <row r="39" spans="1:10">
      <c r="A39" s="68">
        <v>180</v>
      </c>
      <c r="B39" s="7" t="s">
        <v>29</v>
      </c>
      <c r="C39" s="8" t="s">
        <v>6</v>
      </c>
      <c r="D39" s="9"/>
      <c r="E39" s="9"/>
      <c r="F39" s="10">
        <v>11000</v>
      </c>
      <c r="G39" s="10"/>
      <c r="H39" s="9"/>
      <c r="I39" s="9"/>
      <c r="J39" s="11" t="s">
        <v>216</v>
      </c>
    </row>
    <row r="40" spans="1:10">
      <c r="A40" s="68">
        <v>430</v>
      </c>
      <c r="B40" s="7" t="s">
        <v>23</v>
      </c>
      <c r="C40" s="8" t="s">
        <v>7</v>
      </c>
      <c r="D40" s="9"/>
      <c r="E40" s="9"/>
      <c r="F40" s="10"/>
      <c r="G40" s="10"/>
      <c r="H40" s="9">
        <v>1000</v>
      </c>
      <c r="I40" s="9"/>
      <c r="J40" s="11" t="s">
        <v>217</v>
      </c>
    </row>
    <row r="41" spans="1:10">
      <c r="A41" s="68"/>
      <c r="B41" s="7" t="s">
        <v>12</v>
      </c>
      <c r="C41" s="8"/>
      <c r="D41" s="9"/>
      <c r="E41" s="9"/>
      <c r="F41" s="10"/>
      <c r="G41" s="10"/>
      <c r="H41" s="9"/>
      <c r="I41" s="9"/>
      <c r="J41" s="11"/>
    </row>
    <row r="42" spans="1:10">
      <c r="A42" s="16">
        <v>139905</v>
      </c>
      <c r="B42" s="7" t="s">
        <v>30</v>
      </c>
      <c r="C42" s="8" t="s">
        <v>7</v>
      </c>
      <c r="D42" s="9"/>
      <c r="E42" s="9"/>
      <c r="F42" s="10"/>
      <c r="G42" s="10"/>
      <c r="H42" s="9">
        <v>3500</v>
      </c>
      <c r="I42" s="9"/>
      <c r="J42" s="11" t="s">
        <v>218</v>
      </c>
    </row>
    <row r="43" spans="1:10">
      <c r="A43" s="68">
        <v>430</v>
      </c>
      <c r="B43" s="7" t="s">
        <v>23</v>
      </c>
      <c r="C43" s="8" t="s">
        <v>7</v>
      </c>
      <c r="D43" s="9"/>
      <c r="E43" s="9"/>
      <c r="F43" s="10"/>
      <c r="G43" s="10"/>
      <c r="H43" s="9"/>
      <c r="I43" s="9">
        <v>3500</v>
      </c>
      <c r="J43" s="11" t="s">
        <v>218</v>
      </c>
    </row>
    <row r="44" spans="1:10">
      <c r="A44" s="68"/>
      <c r="B44" s="7" t="s">
        <v>12</v>
      </c>
      <c r="C44" s="8"/>
      <c r="D44" s="9"/>
      <c r="E44" s="9"/>
      <c r="F44" s="10"/>
      <c r="G44" s="10"/>
      <c r="H44" s="9"/>
      <c r="I44" s="9"/>
      <c r="J44" s="11"/>
    </row>
    <row r="45" spans="1:10">
      <c r="A45" s="66">
        <v>136505</v>
      </c>
      <c r="B45" s="7" t="s">
        <v>11</v>
      </c>
      <c r="C45" s="8" t="s">
        <v>6</v>
      </c>
      <c r="D45" s="9"/>
      <c r="E45" s="9"/>
      <c r="F45" s="10"/>
      <c r="G45" s="10">
        <v>50</v>
      </c>
      <c r="H45" s="9"/>
      <c r="I45" s="9"/>
      <c r="J45" s="11" t="s">
        <v>219</v>
      </c>
    </row>
    <row r="46" spans="1:10">
      <c r="A46" s="68">
        <v>20</v>
      </c>
      <c r="B46" s="7" t="s">
        <v>22</v>
      </c>
      <c r="C46" s="8" t="s">
        <v>6</v>
      </c>
      <c r="D46" s="9"/>
      <c r="E46" s="9"/>
      <c r="F46" s="10">
        <v>50</v>
      </c>
      <c r="G46" s="10"/>
      <c r="H46" s="9"/>
      <c r="I46" s="9"/>
      <c r="J46" s="11" t="s">
        <v>219</v>
      </c>
    </row>
    <row r="47" spans="1:10">
      <c r="A47" s="68"/>
      <c r="B47" s="7" t="s">
        <v>12</v>
      </c>
      <c r="C47" s="8"/>
      <c r="D47" s="9"/>
      <c r="E47" s="9"/>
      <c r="F47" s="10"/>
      <c r="G47" s="10"/>
      <c r="H47" s="9"/>
      <c r="I47" s="9"/>
      <c r="J47" s="11"/>
    </row>
    <row r="48" spans="1:10">
      <c r="A48" s="16">
        <v>142505</v>
      </c>
      <c r="B48" s="7" t="s">
        <v>31</v>
      </c>
      <c r="C48" s="8" t="s">
        <v>6</v>
      </c>
      <c r="D48" s="9"/>
      <c r="E48" s="9"/>
      <c r="F48" s="10"/>
      <c r="G48" s="10">
        <v>8000</v>
      </c>
      <c r="H48" s="9"/>
      <c r="I48" s="9"/>
      <c r="J48" s="11" t="s">
        <v>219</v>
      </c>
    </row>
    <row r="49" spans="1:10">
      <c r="A49" s="68">
        <v>50</v>
      </c>
      <c r="B49" s="7" t="s">
        <v>32</v>
      </c>
      <c r="C49" s="8" t="s">
        <v>6</v>
      </c>
      <c r="D49" s="9"/>
      <c r="E49" s="9"/>
      <c r="F49" s="10">
        <v>8000</v>
      </c>
      <c r="G49" s="10"/>
      <c r="H49" s="9"/>
      <c r="I49" s="9"/>
      <c r="J49" s="11" t="s">
        <v>219</v>
      </c>
    </row>
    <row r="50" spans="1:10">
      <c r="A50" s="68"/>
      <c r="B50" s="7" t="s">
        <v>12</v>
      </c>
      <c r="C50" s="8"/>
      <c r="D50" s="9"/>
      <c r="E50" s="9"/>
      <c r="F50" s="10"/>
      <c r="G50" s="10"/>
      <c r="H50" s="9"/>
      <c r="I50" s="9"/>
      <c r="J50" s="11"/>
    </row>
    <row r="51" spans="1:10">
      <c r="A51" s="16">
        <v>143505</v>
      </c>
      <c r="B51" s="7" t="s">
        <v>33</v>
      </c>
      <c r="C51" s="8" t="s">
        <v>6</v>
      </c>
      <c r="D51" s="9"/>
      <c r="E51" s="9"/>
      <c r="F51" s="10"/>
      <c r="G51" s="10">
        <v>23000</v>
      </c>
      <c r="H51" s="9"/>
      <c r="I51" s="9"/>
      <c r="J51" s="11" t="s">
        <v>219</v>
      </c>
    </row>
    <row r="52" spans="1:10">
      <c r="A52" s="68">
        <v>30</v>
      </c>
      <c r="B52" s="7" t="s">
        <v>34</v>
      </c>
      <c r="C52" s="8" t="s">
        <v>6</v>
      </c>
      <c r="D52" s="9"/>
      <c r="E52" s="9"/>
      <c r="F52" s="10">
        <v>23000</v>
      </c>
      <c r="G52" s="10"/>
      <c r="H52" s="9"/>
      <c r="I52" s="9"/>
      <c r="J52" s="11" t="s">
        <v>219</v>
      </c>
    </row>
    <row r="53" spans="1:10">
      <c r="A53" s="68"/>
      <c r="B53" s="7" t="s">
        <v>12</v>
      </c>
      <c r="C53" s="8"/>
      <c r="D53" s="9"/>
      <c r="E53" s="9"/>
      <c r="F53" s="10"/>
      <c r="G53" s="10"/>
      <c r="H53" s="9"/>
      <c r="I53" s="9"/>
      <c r="J53" s="11"/>
    </row>
    <row r="54" spans="1:10">
      <c r="A54" s="68">
        <v>30</v>
      </c>
      <c r="B54" s="7" t="s">
        <v>34</v>
      </c>
      <c r="C54" s="8" t="s">
        <v>7</v>
      </c>
      <c r="D54" s="9"/>
      <c r="E54" s="9"/>
      <c r="F54" s="10"/>
      <c r="G54" s="10"/>
      <c r="H54" s="9"/>
      <c r="I54" s="9">
        <v>1600</v>
      </c>
      <c r="J54" s="11" t="s">
        <v>220</v>
      </c>
    </row>
    <row r="55" spans="1:10">
      <c r="A55" s="68">
        <v>430</v>
      </c>
      <c r="B55" s="7" t="s">
        <v>23</v>
      </c>
      <c r="C55" s="8" t="s">
        <v>7</v>
      </c>
      <c r="D55" s="9"/>
      <c r="E55" s="9"/>
      <c r="F55" s="10"/>
      <c r="G55" s="10"/>
      <c r="H55" s="9">
        <v>1600</v>
      </c>
      <c r="I55" s="9"/>
      <c r="J55" s="11" t="s">
        <v>220</v>
      </c>
    </row>
    <row r="56" spans="1:10">
      <c r="A56" s="68"/>
      <c r="B56" s="7" t="s">
        <v>12</v>
      </c>
      <c r="C56" s="8"/>
      <c r="D56" s="9"/>
      <c r="E56" s="9"/>
      <c r="F56" s="10"/>
      <c r="G56" s="10"/>
      <c r="H56" s="9"/>
      <c r="I56" s="9"/>
      <c r="J56" s="11"/>
    </row>
    <row r="57" spans="1:10">
      <c r="A57" s="16">
        <v>145505</v>
      </c>
      <c r="B57" s="7" t="s">
        <v>35</v>
      </c>
      <c r="C57" s="8" t="s">
        <v>6</v>
      </c>
      <c r="D57" s="9"/>
      <c r="E57" s="9"/>
      <c r="F57" s="10"/>
      <c r="G57" s="10">
        <v>5000</v>
      </c>
      <c r="H57" s="9"/>
      <c r="I57" s="9"/>
      <c r="J57" s="11" t="s">
        <v>219</v>
      </c>
    </row>
    <row r="58" spans="1:10">
      <c r="A58" s="68">
        <v>30</v>
      </c>
      <c r="B58" s="7" t="s">
        <v>34</v>
      </c>
      <c r="C58" s="8" t="s">
        <v>6</v>
      </c>
      <c r="D58" s="9"/>
      <c r="E58" s="9"/>
      <c r="F58" s="10">
        <v>5000</v>
      </c>
      <c r="G58" s="10"/>
      <c r="H58" s="9"/>
      <c r="I58" s="9"/>
      <c r="J58" s="11" t="s">
        <v>219</v>
      </c>
    </row>
    <row r="59" spans="1:10">
      <c r="A59" s="68"/>
      <c r="B59" s="7" t="s">
        <v>12</v>
      </c>
      <c r="C59" s="8"/>
      <c r="D59" s="9"/>
      <c r="E59" s="9"/>
      <c r="F59" s="10"/>
      <c r="G59" s="10"/>
      <c r="H59" s="9"/>
      <c r="I59" s="9"/>
      <c r="J59" s="11"/>
    </row>
    <row r="60" spans="1:10">
      <c r="A60" s="70">
        <v>151610</v>
      </c>
      <c r="B60" s="7" t="s">
        <v>36</v>
      </c>
      <c r="C60" s="8" t="s">
        <v>6</v>
      </c>
      <c r="D60" s="9"/>
      <c r="E60" s="9"/>
      <c r="F60" s="10"/>
      <c r="G60" s="10">
        <v>13000</v>
      </c>
      <c r="H60" s="9"/>
      <c r="I60" s="9"/>
      <c r="J60" s="11"/>
    </row>
    <row r="61" spans="1:10">
      <c r="A61" s="68">
        <v>110</v>
      </c>
      <c r="B61" s="7" t="s">
        <v>37</v>
      </c>
      <c r="C61" s="8" t="s">
        <v>6</v>
      </c>
      <c r="D61" s="9"/>
      <c r="E61" s="9"/>
      <c r="F61" s="10">
        <v>8000</v>
      </c>
      <c r="G61" s="10"/>
      <c r="H61" s="9"/>
      <c r="I61" s="9"/>
      <c r="J61" s="11" t="s">
        <v>223</v>
      </c>
    </row>
    <row r="62" spans="1:10">
      <c r="A62" s="68">
        <v>120</v>
      </c>
      <c r="B62" s="7" t="s">
        <v>25</v>
      </c>
      <c r="C62" s="8" t="s">
        <v>6</v>
      </c>
      <c r="D62" s="9"/>
      <c r="E62" s="9"/>
      <c r="F62" s="10">
        <v>5000</v>
      </c>
      <c r="G62" s="10"/>
      <c r="H62" s="9"/>
      <c r="I62" s="9"/>
      <c r="J62" s="11" t="s">
        <v>221</v>
      </c>
    </row>
    <row r="63" spans="1:10">
      <c r="A63" s="68"/>
      <c r="B63" s="7" t="s">
        <v>12</v>
      </c>
      <c r="C63" s="8"/>
      <c r="D63" s="9"/>
      <c r="E63" s="9"/>
      <c r="F63" s="10"/>
      <c r="G63" s="10"/>
      <c r="H63" s="9"/>
      <c r="I63" s="9"/>
      <c r="J63" s="11"/>
    </row>
    <row r="64" spans="1:10">
      <c r="A64" s="71">
        <v>159205</v>
      </c>
      <c r="B64" s="7" t="s">
        <v>38</v>
      </c>
      <c r="C64" s="8" t="s">
        <v>6</v>
      </c>
      <c r="D64" s="9"/>
      <c r="E64" s="9"/>
      <c r="F64" s="10">
        <v>5000</v>
      </c>
      <c r="G64" s="10"/>
      <c r="H64" s="9"/>
      <c r="I64" s="9"/>
      <c r="J64" s="11"/>
    </row>
    <row r="65" spans="1:10">
      <c r="A65" s="68">
        <v>110</v>
      </c>
      <c r="B65" s="7" t="s">
        <v>37</v>
      </c>
      <c r="C65" s="8" t="s">
        <v>6</v>
      </c>
      <c r="D65" s="9"/>
      <c r="E65" s="9"/>
      <c r="F65" s="10"/>
      <c r="G65" s="10">
        <v>3000</v>
      </c>
      <c r="H65" s="9"/>
      <c r="I65" s="9"/>
      <c r="J65" s="11" t="s">
        <v>224</v>
      </c>
    </row>
    <row r="66" spans="1:10">
      <c r="A66" s="68">
        <v>120</v>
      </c>
      <c r="B66" s="7" t="s">
        <v>25</v>
      </c>
      <c r="C66" s="8" t="s">
        <v>6</v>
      </c>
      <c r="D66" s="9"/>
      <c r="E66" s="9"/>
      <c r="F66" s="10"/>
      <c r="G66" s="10">
        <v>2000</v>
      </c>
      <c r="H66" s="9"/>
      <c r="I66" s="9"/>
      <c r="J66" s="11" t="s">
        <v>222</v>
      </c>
    </row>
    <row r="67" spans="1:10">
      <c r="A67" s="68"/>
      <c r="B67" s="7" t="s">
        <v>12</v>
      </c>
      <c r="C67" s="8"/>
      <c r="D67" s="9"/>
      <c r="E67" s="9"/>
      <c r="F67" s="10"/>
      <c r="G67" s="10"/>
      <c r="H67" s="9"/>
      <c r="I67" s="9"/>
      <c r="J67" s="11"/>
    </row>
    <row r="68" spans="1:10">
      <c r="A68" s="16">
        <v>191008</v>
      </c>
      <c r="B68" s="7" t="s">
        <v>36</v>
      </c>
      <c r="C68" s="8" t="s">
        <v>6</v>
      </c>
      <c r="D68" s="9"/>
      <c r="E68" s="9"/>
      <c r="F68" s="10"/>
      <c r="G68" s="10">
        <v>38000</v>
      </c>
      <c r="H68" s="9"/>
      <c r="I68" s="9"/>
      <c r="J68" s="11"/>
    </row>
    <row r="69" spans="1:10">
      <c r="A69" s="68">
        <v>110</v>
      </c>
      <c r="B69" s="7" t="s">
        <v>37</v>
      </c>
      <c r="C69" s="8" t="s">
        <v>6</v>
      </c>
      <c r="D69" s="9"/>
      <c r="E69" s="9"/>
      <c r="F69" s="10">
        <v>3000</v>
      </c>
      <c r="G69" s="10"/>
      <c r="H69" s="9"/>
      <c r="I69" s="9"/>
      <c r="J69" s="11" t="s">
        <v>226</v>
      </c>
    </row>
    <row r="70" spans="1:10">
      <c r="A70" s="68">
        <v>120</v>
      </c>
      <c r="B70" s="7" t="s">
        <v>25</v>
      </c>
      <c r="C70" s="8" t="s">
        <v>6</v>
      </c>
      <c r="D70" s="9"/>
      <c r="E70" s="9"/>
      <c r="F70" s="10">
        <v>35000</v>
      </c>
      <c r="G70" s="10"/>
      <c r="H70" s="9"/>
      <c r="I70" s="9"/>
      <c r="J70" s="11" t="s">
        <v>227</v>
      </c>
    </row>
    <row r="71" spans="1:10">
      <c r="A71" s="68"/>
      <c r="B71" s="7" t="s">
        <v>12</v>
      </c>
      <c r="C71" s="8"/>
      <c r="D71" s="9"/>
      <c r="E71" s="9"/>
      <c r="F71" s="10"/>
      <c r="G71" s="10"/>
      <c r="H71" s="9"/>
      <c r="I71" s="9"/>
      <c r="J71" s="11"/>
    </row>
    <row r="72" spans="1:10">
      <c r="A72" s="68">
        <v>110</v>
      </c>
      <c r="B72" s="7" t="s">
        <v>37</v>
      </c>
      <c r="C72" s="8" t="s">
        <v>7</v>
      </c>
      <c r="D72" s="9"/>
      <c r="E72" s="9"/>
      <c r="F72" s="10"/>
      <c r="G72" s="10"/>
      <c r="H72" s="9">
        <v>2000</v>
      </c>
      <c r="I72" s="9"/>
      <c r="J72" s="11" t="s">
        <v>225</v>
      </c>
    </row>
    <row r="73" spans="1:10">
      <c r="A73" s="68">
        <v>430</v>
      </c>
      <c r="B73" s="7" t="s">
        <v>23</v>
      </c>
      <c r="C73" s="8" t="s">
        <v>7</v>
      </c>
      <c r="D73" s="9"/>
      <c r="E73" s="9"/>
      <c r="F73" s="10"/>
      <c r="G73" s="10"/>
      <c r="H73" s="9"/>
      <c r="I73" s="9">
        <v>2000</v>
      </c>
      <c r="J73" s="11" t="s">
        <v>225</v>
      </c>
    </row>
    <row r="74" spans="1:10">
      <c r="A74" s="68"/>
      <c r="B74" s="7" t="s">
        <v>12</v>
      </c>
      <c r="C74" s="8"/>
      <c r="D74" s="9"/>
      <c r="E74" s="9"/>
      <c r="F74" s="10"/>
      <c r="G74" s="10"/>
      <c r="H74" s="9"/>
      <c r="I74" s="9"/>
      <c r="J74" s="11"/>
    </row>
    <row r="75" spans="1:10">
      <c r="A75" s="70">
        <v>151205</v>
      </c>
      <c r="B75" s="7" t="s">
        <v>39</v>
      </c>
      <c r="C75" s="8" t="s">
        <v>6</v>
      </c>
      <c r="D75" s="9"/>
      <c r="E75" s="9"/>
      <c r="F75" s="10"/>
      <c r="G75" s="10">
        <v>50000</v>
      </c>
      <c r="H75" s="9"/>
      <c r="I75" s="9"/>
      <c r="J75" s="11" t="s">
        <v>228</v>
      </c>
    </row>
    <row r="76" spans="1:10">
      <c r="A76" s="68">
        <v>120</v>
      </c>
      <c r="B76" s="7" t="s">
        <v>25</v>
      </c>
      <c r="C76" s="8" t="s">
        <v>6</v>
      </c>
      <c r="D76" s="9"/>
      <c r="E76" s="9"/>
      <c r="F76" s="10">
        <v>50000</v>
      </c>
      <c r="G76" s="10">
        <v>17000</v>
      </c>
      <c r="H76" s="9"/>
      <c r="I76" s="9"/>
      <c r="J76" s="11" t="s">
        <v>221</v>
      </c>
    </row>
    <row r="77" spans="1:10">
      <c r="A77" s="16">
        <v>1592</v>
      </c>
      <c r="B77" s="7" t="s">
        <v>38</v>
      </c>
      <c r="C77" s="8" t="s">
        <v>6</v>
      </c>
      <c r="D77" s="9"/>
      <c r="E77" s="9"/>
      <c r="F77" s="10">
        <v>17000</v>
      </c>
      <c r="G77" s="10"/>
      <c r="H77" s="9"/>
      <c r="I77" s="9"/>
      <c r="J77" s="11" t="s">
        <v>228</v>
      </c>
    </row>
    <row r="78" spans="1:10">
      <c r="A78" s="72"/>
      <c r="B78" s="7" t="s">
        <v>12</v>
      </c>
      <c r="C78" s="8"/>
      <c r="D78" s="9"/>
      <c r="E78" s="9"/>
      <c r="F78" s="10"/>
      <c r="G78" s="10"/>
      <c r="H78" s="9"/>
      <c r="I78" s="9"/>
      <c r="J78" s="11"/>
    </row>
    <row r="79" spans="1:10">
      <c r="A79" s="68">
        <v>120</v>
      </c>
      <c r="B79" s="7" t="s">
        <v>25</v>
      </c>
      <c r="C79" s="8" t="s">
        <v>7</v>
      </c>
      <c r="D79" s="9"/>
      <c r="E79" s="9"/>
      <c r="F79" s="10"/>
      <c r="G79" s="10"/>
      <c r="H79" s="9">
        <v>4000</v>
      </c>
      <c r="I79" s="9"/>
      <c r="J79" s="11" t="s">
        <v>229</v>
      </c>
    </row>
    <row r="80" spans="1:10">
      <c r="A80" s="68">
        <v>430</v>
      </c>
      <c r="B80" s="7" t="s">
        <v>23</v>
      </c>
      <c r="C80" s="8" t="s">
        <v>7</v>
      </c>
      <c r="D80" s="9"/>
      <c r="E80" s="9"/>
      <c r="F80" s="10"/>
      <c r="G80" s="10"/>
      <c r="H80" s="9"/>
      <c r="I80" s="9">
        <v>4000</v>
      </c>
      <c r="J80" s="11" t="s">
        <v>229</v>
      </c>
    </row>
    <row r="81" spans="1:10">
      <c r="A81" s="68"/>
      <c r="B81" s="7" t="s">
        <v>12</v>
      </c>
      <c r="C81" s="8"/>
      <c r="D81" s="9"/>
      <c r="E81" s="9"/>
      <c r="F81" s="10"/>
      <c r="G81" s="10"/>
      <c r="H81" s="9"/>
      <c r="I81" s="9"/>
      <c r="J81" s="11"/>
    </row>
    <row r="82" spans="1:10">
      <c r="A82" s="16">
        <v>151210</v>
      </c>
      <c r="B82" s="7" t="s">
        <v>40</v>
      </c>
      <c r="C82" s="8" t="s">
        <v>6</v>
      </c>
      <c r="D82" s="9"/>
      <c r="E82" s="9"/>
      <c r="F82" s="10"/>
      <c r="G82" s="10">
        <v>3000</v>
      </c>
      <c r="H82" s="9"/>
      <c r="I82" s="9"/>
      <c r="J82" s="11"/>
    </row>
    <row r="83" spans="1:10">
      <c r="A83" s="68">
        <v>120</v>
      </c>
      <c r="B83" s="7" t="s">
        <v>25</v>
      </c>
      <c r="C83" s="8" t="s">
        <v>6</v>
      </c>
      <c r="D83" s="9"/>
      <c r="E83" s="9"/>
      <c r="F83" s="10">
        <v>3000</v>
      </c>
      <c r="G83" s="10">
        <v>4000</v>
      </c>
      <c r="H83" s="9"/>
      <c r="I83" s="9"/>
      <c r="J83" s="11" t="s">
        <v>230</v>
      </c>
    </row>
    <row r="84" spans="1:10">
      <c r="A84" s="16">
        <v>1592</v>
      </c>
      <c r="B84" s="7" t="s">
        <v>38</v>
      </c>
      <c r="C84" s="8" t="s">
        <v>6</v>
      </c>
      <c r="D84" s="9"/>
      <c r="E84" s="9"/>
      <c r="F84" s="10">
        <v>4000</v>
      </c>
      <c r="G84" s="10"/>
      <c r="H84" s="9"/>
      <c r="I84" s="9"/>
      <c r="J84" s="11" t="s">
        <v>231</v>
      </c>
    </row>
    <row r="85" spans="1:10">
      <c r="A85" s="68"/>
      <c r="B85" s="7" t="s">
        <v>12</v>
      </c>
      <c r="C85" s="8"/>
      <c r="D85" s="9"/>
      <c r="E85" s="9"/>
      <c r="F85" s="10"/>
      <c r="G85" s="10"/>
      <c r="H85" s="9"/>
      <c r="I85" s="9"/>
      <c r="J85" s="11"/>
    </row>
    <row r="86" spans="1:10">
      <c r="A86" s="68">
        <v>120</v>
      </c>
      <c r="B86" s="7" t="s">
        <v>25</v>
      </c>
      <c r="C86" s="8" t="s">
        <v>7</v>
      </c>
      <c r="D86" s="9"/>
      <c r="E86" s="9"/>
      <c r="F86" s="10"/>
      <c r="G86" s="10"/>
      <c r="H86" s="9">
        <v>1000</v>
      </c>
      <c r="I86" s="9"/>
      <c r="J86" s="11" t="s">
        <v>233</v>
      </c>
    </row>
    <row r="87" spans="1:10">
      <c r="A87" s="68">
        <v>330</v>
      </c>
      <c r="B87" s="7" t="s">
        <v>41</v>
      </c>
      <c r="C87" s="8" t="s">
        <v>7</v>
      </c>
      <c r="D87" s="9"/>
      <c r="E87" s="9"/>
      <c r="F87" s="10"/>
      <c r="G87" s="10"/>
      <c r="H87" s="9"/>
      <c r="I87" s="9">
        <v>1000</v>
      </c>
      <c r="J87" s="11" t="s">
        <v>232</v>
      </c>
    </row>
    <row r="88" spans="1:10">
      <c r="A88" s="68"/>
      <c r="B88" s="7" t="s">
        <v>12</v>
      </c>
      <c r="C88" s="8"/>
      <c r="D88" s="9"/>
      <c r="E88" s="9"/>
      <c r="F88" s="10"/>
      <c r="G88" s="10"/>
      <c r="H88" s="9"/>
      <c r="I88" s="9"/>
      <c r="J88" s="11"/>
    </row>
    <row r="89" spans="1:10">
      <c r="A89" s="68">
        <v>1584</v>
      </c>
      <c r="B89" s="7" t="s">
        <v>42</v>
      </c>
      <c r="C89" s="8" t="s">
        <v>6</v>
      </c>
      <c r="D89" s="9"/>
      <c r="E89" s="9"/>
      <c r="F89" s="10"/>
      <c r="G89" s="10">
        <v>4000</v>
      </c>
      <c r="H89" s="9"/>
      <c r="I89" s="9"/>
      <c r="J89" s="11" t="s">
        <v>234</v>
      </c>
    </row>
    <row r="90" spans="1:10">
      <c r="A90" s="68">
        <v>170</v>
      </c>
      <c r="B90" s="7" t="s">
        <v>43</v>
      </c>
      <c r="C90" s="8" t="s">
        <v>6</v>
      </c>
      <c r="D90" s="9"/>
      <c r="E90" s="9"/>
      <c r="F90" s="10">
        <v>4000</v>
      </c>
      <c r="G90" s="10"/>
      <c r="H90" s="9"/>
      <c r="I90" s="9"/>
      <c r="J90" s="11" t="s">
        <v>234</v>
      </c>
    </row>
    <row r="91" spans="1:10">
      <c r="A91" s="68"/>
      <c r="B91" s="7" t="s">
        <v>12</v>
      </c>
      <c r="C91" s="8"/>
      <c r="D91" s="9"/>
      <c r="E91" s="9"/>
      <c r="F91" s="10"/>
      <c r="G91" s="10"/>
      <c r="H91" s="9"/>
      <c r="I91" s="9"/>
      <c r="J91" s="11"/>
    </row>
    <row r="92" spans="1:10">
      <c r="A92" s="16">
        <v>160510</v>
      </c>
      <c r="B92" s="7" t="s">
        <v>44</v>
      </c>
      <c r="C92" s="8" t="s">
        <v>6</v>
      </c>
      <c r="D92" s="9"/>
      <c r="E92" s="9"/>
      <c r="F92" s="10"/>
      <c r="G92" s="10">
        <v>2000</v>
      </c>
      <c r="H92" s="9"/>
      <c r="I92" s="9"/>
      <c r="J92" s="11" t="s">
        <v>235</v>
      </c>
    </row>
    <row r="93" spans="1:10">
      <c r="A93" s="68">
        <v>130</v>
      </c>
      <c r="B93" s="7" t="s">
        <v>45</v>
      </c>
      <c r="C93" s="8" t="s">
        <v>6</v>
      </c>
      <c r="D93" s="9"/>
      <c r="E93" s="9"/>
      <c r="F93" s="10">
        <v>2000</v>
      </c>
      <c r="G93" s="10"/>
      <c r="H93" s="9"/>
      <c r="I93" s="9"/>
      <c r="J93" s="11" t="s">
        <v>235</v>
      </c>
    </row>
    <row r="94" spans="1:10">
      <c r="A94" s="68"/>
      <c r="B94" s="7" t="s">
        <v>12</v>
      </c>
      <c r="C94" s="8"/>
      <c r="D94" s="9"/>
      <c r="E94" s="9"/>
      <c r="F94" s="10"/>
      <c r="G94" s="10"/>
      <c r="H94" s="9"/>
      <c r="I94" s="9"/>
      <c r="J94" s="11"/>
    </row>
    <row r="95" spans="1:10">
      <c r="A95" s="16">
        <v>161010</v>
      </c>
      <c r="B95" s="7" t="s">
        <v>46</v>
      </c>
      <c r="C95" s="8" t="s">
        <v>7</v>
      </c>
      <c r="D95" s="9"/>
      <c r="E95" s="9"/>
      <c r="F95" s="10"/>
      <c r="G95" s="10"/>
      <c r="H95" s="9"/>
      <c r="I95" s="9">
        <v>2000</v>
      </c>
      <c r="J95" s="11" t="s">
        <v>236</v>
      </c>
    </row>
    <row r="96" spans="1:10">
      <c r="A96" s="68">
        <v>430</v>
      </c>
      <c r="B96" s="7" t="s">
        <v>23</v>
      </c>
      <c r="C96" s="8" t="s">
        <v>7</v>
      </c>
      <c r="D96" s="9"/>
      <c r="E96" s="9"/>
      <c r="F96" s="10"/>
      <c r="G96" s="10"/>
      <c r="H96" s="9">
        <v>2000</v>
      </c>
      <c r="I96" s="9"/>
      <c r="J96" s="11" t="s">
        <v>236</v>
      </c>
    </row>
    <row r="97" spans="1:10">
      <c r="A97" s="68"/>
      <c r="B97" s="7" t="s">
        <v>12</v>
      </c>
      <c r="C97" s="8"/>
      <c r="D97" s="9"/>
      <c r="E97" s="9"/>
      <c r="F97" s="10"/>
      <c r="G97" s="10"/>
      <c r="H97" s="9"/>
      <c r="I97" s="9"/>
      <c r="J97" s="11"/>
    </row>
    <row r="98" spans="1:10">
      <c r="A98" s="16">
        <v>161505</v>
      </c>
      <c r="B98" s="7" t="s">
        <v>47</v>
      </c>
      <c r="C98" s="8" t="s">
        <v>6</v>
      </c>
      <c r="D98" s="9"/>
      <c r="E98" s="9"/>
      <c r="F98" s="10"/>
      <c r="G98" s="10">
        <v>3000</v>
      </c>
      <c r="H98" s="9"/>
      <c r="I98" s="9"/>
      <c r="J98" s="11" t="s">
        <v>237</v>
      </c>
    </row>
    <row r="99" spans="1:10">
      <c r="A99" s="68">
        <v>140</v>
      </c>
      <c r="B99" s="7" t="s">
        <v>48</v>
      </c>
      <c r="C99" s="8" t="s">
        <v>6</v>
      </c>
      <c r="D99" s="9"/>
      <c r="E99" s="9"/>
      <c r="F99" s="10">
        <v>3000</v>
      </c>
      <c r="G99" s="10"/>
      <c r="H99" s="9"/>
      <c r="I99" s="9"/>
      <c r="J99" s="11" t="s">
        <v>237</v>
      </c>
    </row>
    <row r="100" spans="1:10">
      <c r="A100" s="68"/>
      <c r="B100" s="7" t="s">
        <v>12</v>
      </c>
      <c r="C100" s="8"/>
      <c r="D100" s="9"/>
      <c r="E100" s="9"/>
      <c r="F100" s="10"/>
      <c r="G100" s="10"/>
      <c r="H100" s="9"/>
      <c r="I100" s="9"/>
      <c r="J100" s="11"/>
    </row>
    <row r="101" spans="1:10">
      <c r="A101" s="68">
        <v>140</v>
      </c>
      <c r="B101" s="7" t="s">
        <v>48</v>
      </c>
      <c r="C101" s="8" t="s">
        <v>7</v>
      </c>
      <c r="D101" s="9"/>
      <c r="E101" s="9"/>
      <c r="F101" s="10"/>
      <c r="G101" s="10"/>
      <c r="H101" s="9">
        <v>7000</v>
      </c>
      <c r="I101" s="9"/>
      <c r="J101" s="11" t="s">
        <v>238</v>
      </c>
    </row>
    <row r="102" spans="1:10">
      <c r="A102" s="68">
        <v>430</v>
      </c>
      <c r="B102" s="7" t="s">
        <v>23</v>
      </c>
      <c r="C102" s="8" t="s">
        <v>7</v>
      </c>
      <c r="D102" s="9"/>
      <c r="E102" s="9"/>
      <c r="F102" s="10"/>
      <c r="G102" s="10"/>
      <c r="H102" s="9"/>
      <c r="I102" s="9">
        <v>7000</v>
      </c>
      <c r="J102" s="11" t="s">
        <v>238</v>
      </c>
    </row>
    <row r="103" spans="1:10">
      <c r="A103" s="68"/>
      <c r="B103" s="7" t="s">
        <v>12</v>
      </c>
      <c r="C103" s="8"/>
      <c r="D103" s="9"/>
      <c r="E103" s="9"/>
      <c r="F103" s="10"/>
      <c r="G103" s="10"/>
      <c r="H103" s="9"/>
      <c r="I103" s="9"/>
      <c r="J103" s="11"/>
    </row>
    <row r="104" spans="1:10">
      <c r="A104" s="16">
        <v>170520</v>
      </c>
      <c r="B104" s="7" t="s">
        <v>49</v>
      </c>
      <c r="C104" s="8" t="s">
        <v>7</v>
      </c>
      <c r="D104" s="9"/>
      <c r="E104" s="9"/>
      <c r="F104" s="10"/>
      <c r="G104" s="10"/>
      <c r="H104" s="9"/>
      <c r="I104" s="9">
        <v>2000</v>
      </c>
      <c r="J104" s="11" t="s">
        <v>239</v>
      </c>
    </row>
    <row r="105" spans="1:10">
      <c r="A105" s="68">
        <v>430</v>
      </c>
      <c r="B105" s="7" t="s">
        <v>23</v>
      </c>
      <c r="C105" s="8" t="s">
        <v>7</v>
      </c>
      <c r="D105" s="9"/>
      <c r="E105" s="9"/>
      <c r="F105" s="10"/>
      <c r="G105" s="10"/>
      <c r="H105" s="9">
        <v>2000</v>
      </c>
      <c r="I105" s="9"/>
      <c r="J105" s="11" t="s">
        <v>239</v>
      </c>
    </row>
    <row r="106" spans="1:10">
      <c r="A106" s="68"/>
      <c r="B106" s="7" t="s">
        <v>12</v>
      </c>
      <c r="C106" s="8"/>
      <c r="D106" s="9"/>
      <c r="E106" s="9"/>
      <c r="F106" s="10"/>
      <c r="G106" s="10"/>
      <c r="H106" s="9"/>
      <c r="I106" s="9"/>
      <c r="J106" s="11"/>
    </row>
    <row r="107" spans="1:10">
      <c r="A107" s="16">
        <v>171016</v>
      </c>
      <c r="B107" s="7" t="s">
        <v>50</v>
      </c>
      <c r="C107" s="8" t="s">
        <v>6</v>
      </c>
      <c r="D107" s="9"/>
      <c r="E107" s="9"/>
      <c r="F107" s="10"/>
      <c r="G107" s="10">
        <v>300</v>
      </c>
      <c r="H107" s="9"/>
      <c r="I107" s="9"/>
      <c r="J107" s="11" t="s">
        <v>240</v>
      </c>
    </row>
    <row r="108" spans="1:10">
      <c r="A108" s="68">
        <v>140</v>
      </c>
      <c r="B108" s="7" t="s">
        <v>48</v>
      </c>
      <c r="C108" s="8" t="s">
        <v>6</v>
      </c>
      <c r="D108" s="9"/>
      <c r="E108" s="9"/>
      <c r="F108" s="10">
        <v>300</v>
      </c>
      <c r="G108" s="10"/>
      <c r="H108" s="9"/>
      <c r="I108" s="9"/>
      <c r="J108" s="11" t="s">
        <v>240</v>
      </c>
    </row>
    <row r="109" spans="1:10">
      <c r="A109" s="68"/>
      <c r="B109" s="7" t="s">
        <v>12</v>
      </c>
      <c r="C109" s="8"/>
      <c r="D109" s="9"/>
      <c r="E109" s="9"/>
      <c r="F109" s="10"/>
      <c r="G109" s="10"/>
      <c r="H109" s="9"/>
      <c r="I109" s="9"/>
      <c r="J109" s="11"/>
    </row>
    <row r="110" spans="1:10">
      <c r="A110" s="16">
        <v>171008</v>
      </c>
      <c r="B110" s="7" t="s">
        <v>51</v>
      </c>
      <c r="C110" s="8" t="s">
        <v>7</v>
      </c>
      <c r="D110" s="9"/>
      <c r="E110" s="9"/>
      <c r="F110" s="10"/>
      <c r="G110" s="10"/>
      <c r="H110" s="9"/>
      <c r="I110" s="9">
        <v>9000</v>
      </c>
      <c r="J110" s="11" t="s">
        <v>241</v>
      </c>
    </row>
    <row r="111" spans="1:10">
      <c r="A111" s="68">
        <v>430</v>
      </c>
      <c r="B111" s="7" t="s">
        <v>23</v>
      </c>
      <c r="C111" s="8" t="s">
        <v>7</v>
      </c>
      <c r="D111" s="9"/>
      <c r="E111" s="9"/>
      <c r="F111" s="10"/>
      <c r="G111" s="10"/>
      <c r="H111" s="9">
        <v>9000</v>
      </c>
      <c r="I111" s="9"/>
      <c r="J111" s="11" t="s">
        <v>241</v>
      </c>
    </row>
    <row r="112" spans="1:10">
      <c r="A112" s="72"/>
      <c r="B112" s="7" t="s">
        <v>12</v>
      </c>
      <c r="C112" s="8"/>
      <c r="D112" s="9"/>
      <c r="E112" s="9"/>
      <c r="F112" s="10"/>
      <c r="G112" s="10"/>
      <c r="H112" s="9"/>
      <c r="I112" s="9"/>
      <c r="J112" s="11"/>
    </row>
    <row r="113" spans="1:10">
      <c r="A113" s="16">
        <v>180505</v>
      </c>
      <c r="B113" s="7" t="s">
        <v>52</v>
      </c>
      <c r="C113" s="8" t="s">
        <v>6</v>
      </c>
      <c r="D113" s="9"/>
      <c r="E113" s="9"/>
      <c r="F113" s="10"/>
      <c r="G113" s="10">
        <v>1200</v>
      </c>
      <c r="H113" s="9"/>
      <c r="I113" s="9"/>
      <c r="J113" s="11" t="s">
        <v>242</v>
      </c>
    </row>
    <row r="114" spans="1:10">
      <c r="A114" s="68">
        <v>230</v>
      </c>
      <c r="B114" s="7" t="s">
        <v>53</v>
      </c>
      <c r="C114" s="8" t="s">
        <v>6</v>
      </c>
      <c r="D114" s="9"/>
      <c r="E114" s="9"/>
      <c r="F114" s="10">
        <v>1200</v>
      </c>
      <c r="G114" s="10"/>
      <c r="H114" s="9"/>
      <c r="I114" s="9"/>
      <c r="J114" s="11" t="s">
        <v>242</v>
      </c>
    </row>
    <row r="115" spans="1:10">
      <c r="A115" s="68"/>
      <c r="B115" s="7" t="s">
        <v>12</v>
      </c>
      <c r="C115" s="8"/>
      <c r="D115" s="9"/>
      <c r="E115" s="9"/>
      <c r="F115" s="10"/>
      <c r="G115" s="10"/>
      <c r="H115" s="9"/>
      <c r="I115" s="9"/>
      <c r="J115" s="11"/>
    </row>
    <row r="116" spans="1:10">
      <c r="A116" s="16">
        <v>211020</v>
      </c>
      <c r="B116" s="7" t="s">
        <v>54</v>
      </c>
      <c r="C116" s="8" t="s">
        <v>6</v>
      </c>
      <c r="D116" s="9"/>
      <c r="E116" s="9"/>
      <c r="F116" s="10">
        <v>32000</v>
      </c>
      <c r="G116" s="10"/>
      <c r="H116" s="9"/>
      <c r="I116" s="9"/>
      <c r="J116" s="11"/>
    </row>
    <row r="117" spans="1:10">
      <c r="A117" s="16">
        <v>290</v>
      </c>
      <c r="B117" s="7" t="s">
        <v>55</v>
      </c>
      <c r="C117" s="8" t="s">
        <v>6</v>
      </c>
      <c r="D117" s="9"/>
      <c r="E117" s="9"/>
      <c r="F117" s="10"/>
      <c r="G117" s="10">
        <v>3000</v>
      </c>
      <c r="H117" s="9"/>
      <c r="I117" s="9"/>
      <c r="J117" s="11"/>
    </row>
    <row r="118" spans="1:10">
      <c r="A118" s="68">
        <v>370</v>
      </c>
      <c r="B118" s="7" t="s">
        <v>56</v>
      </c>
      <c r="C118" s="8" t="s">
        <v>6</v>
      </c>
      <c r="D118" s="9"/>
      <c r="E118" s="9"/>
      <c r="F118" s="10"/>
      <c r="G118" s="10">
        <v>29000</v>
      </c>
      <c r="H118" s="9"/>
      <c r="I118" s="9"/>
      <c r="J118" s="11"/>
    </row>
    <row r="119" spans="1:10">
      <c r="A119" s="68"/>
      <c r="B119" s="7" t="s">
        <v>12</v>
      </c>
      <c r="C119" s="8"/>
      <c r="D119" s="9"/>
      <c r="E119" s="9"/>
      <c r="F119" s="10"/>
      <c r="G119" s="10"/>
      <c r="H119" s="9"/>
      <c r="I119" s="9"/>
      <c r="J119" s="11"/>
    </row>
    <row r="120" spans="1:10">
      <c r="A120" s="16">
        <v>211505</v>
      </c>
      <c r="B120" s="7" t="s">
        <v>57</v>
      </c>
      <c r="C120" s="8" t="s">
        <v>6</v>
      </c>
      <c r="D120" s="9"/>
      <c r="E120" s="9"/>
      <c r="F120" s="10">
        <v>30000</v>
      </c>
      <c r="G120" s="10"/>
      <c r="H120" s="9"/>
      <c r="I120" s="9"/>
      <c r="J120" s="11"/>
    </row>
    <row r="121" spans="1:10">
      <c r="A121" s="68">
        <v>370</v>
      </c>
      <c r="B121" s="7" t="s">
        <v>56</v>
      </c>
      <c r="C121" s="8" t="s">
        <v>6</v>
      </c>
      <c r="D121" s="9"/>
      <c r="E121" s="9"/>
      <c r="F121" s="10"/>
      <c r="G121" s="10">
        <v>30000</v>
      </c>
      <c r="H121" s="9"/>
      <c r="I121" s="9"/>
      <c r="J121" s="11"/>
    </row>
    <row r="122" spans="1:10">
      <c r="A122" s="68"/>
      <c r="B122" s="7" t="s">
        <v>12</v>
      </c>
      <c r="C122" s="8"/>
      <c r="D122" s="9"/>
      <c r="E122" s="9"/>
      <c r="F122" s="10"/>
      <c r="G122" s="10"/>
      <c r="H122" s="9"/>
      <c r="I122" s="9"/>
      <c r="J122" s="11"/>
    </row>
    <row r="123" spans="1:10">
      <c r="A123" s="66">
        <v>220505</v>
      </c>
      <c r="B123" s="7" t="s">
        <v>58</v>
      </c>
      <c r="C123" s="8" t="s">
        <v>6</v>
      </c>
      <c r="D123" s="9"/>
      <c r="E123" s="9"/>
      <c r="F123" s="10">
        <v>36810</v>
      </c>
      <c r="G123" s="10"/>
      <c r="H123" s="9"/>
      <c r="I123" s="9"/>
      <c r="J123" s="11"/>
    </row>
    <row r="124" spans="1:10">
      <c r="A124" s="68">
        <v>270</v>
      </c>
      <c r="B124" s="7" t="s">
        <v>59</v>
      </c>
      <c r="C124" s="8" t="s">
        <v>6</v>
      </c>
      <c r="D124" s="9"/>
      <c r="E124" s="9"/>
      <c r="F124" s="10"/>
      <c r="G124" s="10">
        <v>36810</v>
      </c>
      <c r="H124" s="9"/>
      <c r="I124" s="9"/>
      <c r="J124" s="11"/>
    </row>
    <row r="125" spans="1:10">
      <c r="A125" s="68"/>
      <c r="B125" s="7" t="s">
        <v>12</v>
      </c>
      <c r="C125" s="8"/>
      <c r="D125" s="9"/>
      <c r="E125" s="9"/>
      <c r="F125" s="10"/>
      <c r="G125" s="10"/>
      <c r="H125" s="9"/>
      <c r="I125" s="9"/>
      <c r="J125" s="11"/>
    </row>
    <row r="126" spans="1:10">
      <c r="A126" s="16">
        <v>230505</v>
      </c>
      <c r="B126" s="7" t="s">
        <v>60</v>
      </c>
      <c r="C126" s="8" t="s">
        <v>6</v>
      </c>
      <c r="D126" s="9"/>
      <c r="E126" s="9"/>
      <c r="F126" s="10">
        <v>3100</v>
      </c>
      <c r="G126" s="10"/>
      <c r="H126" s="9"/>
      <c r="I126" s="9"/>
      <c r="J126" s="11"/>
    </row>
    <row r="127" spans="1:10">
      <c r="A127" s="68">
        <v>340</v>
      </c>
      <c r="B127" s="7" t="s">
        <v>61</v>
      </c>
      <c r="C127" s="8" t="s">
        <v>6</v>
      </c>
      <c r="D127" s="9"/>
      <c r="E127" s="9"/>
      <c r="F127" s="10"/>
      <c r="G127" s="10">
        <v>3100</v>
      </c>
      <c r="H127" s="9"/>
      <c r="I127" s="9"/>
      <c r="J127" s="11"/>
    </row>
    <row r="128" spans="1:10">
      <c r="A128" s="68"/>
      <c r="B128" s="7" t="s">
        <v>12</v>
      </c>
      <c r="C128" s="8"/>
      <c r="D128" s="9"/>
      <c r="E128" s="9"/>
      <c r="F128" s="10"/>
      <c r="G128" s="10"/>
      <c r="H128" s="9"/>
      <c r="I128" s="9"/>
      <c r="J128" s="11"/>
    </row>
    <row r="129" spans="1:10">
      <c r="A129" s="68">
        <v>340</v>
      </c>
      <c r="B129" s="7" t="s">
        <v>61</v>
      </c>
      <c r="C129" s="8" t="s">
        <v>7</v>
      </c>
      <c r="D129" s="9"/>
      <c r="E129" s="9"/>
      <c r="F129" s="10"/>
      <c r="G129" s="10"/>
      <c r="H129" s="9">
        <v>628.69897959183709</v>
      </c>
      <c r="I129" s="9"/>
      <c r="J129" s="11" t="s">
        <v>9</v>
      </c>
    </row>
    <row r="130" spans="1:10">
      <c r="A130" s="68">
        <v>430</v>
      </c>
      <c r="B130" s="7" t="s">
        <v>23</v>
      </c>
      <c r="C130" s="8" t="s">
        <v>7</v>
      </c>
      <c r="D130" s="9"/>
      <c r="E130" s="9"/>
      <c r="F130" s="10"/>
      <c r="G130" s="10"/>
      <c r="H130" s="9"/>
      <c r="I130" s="9">
        <v>628.69897959183709</v>
      </c>
      <c r="J130" s="11"/>
    </row>
    <row r="131" spans="1:10">
      <c r="A131" s="68"/>
      <c r="B131" s="7" t="s">
        <v>12</v>
      </c>
      <c r="C131" s="8"/>
      <c r="D131" s="9"/>
      <c r="E131" s="9"/>
      <c r="F131" s="10"/>
      <c r="G131" s="10"/>
      <c r="H131" s="9"/>
      <c r="I131" s="9"/>
      <c r="J131" s="11"/>
    </row>
    <row r="132" spans="1:10">
      <c r="A132" s="16">
        <v>238005</v>
      </c>
      <c r="B132" s="7" t="s">
        <v>62</v>
      </c>
      <c r="C132" s="8" t="s">
        <v>4</v>
      </c>
      <c r="D132" s="9"/>
      <c r="E132" s="9">
        <v>200</v>
      </c>
      <c r="F132" s="10"/>
      <c r="G132" s="10"/>
      <c r="H132" s="9"/>
      <c r="I132" s="9"/>
      <c r="J132" s="11"/>
    </row>
    <row r="133" spans="1:10">
      <c r="A133" s="68">
        <v>430</v>
      </c>
      <c r="B133" s="7" t="s">
        <v>23</v>
      </c>
      <c r="C133" s="8" t="s">
        <v>7</v>
      </c>
      <c r="D133" s="9"/>
      <c r="E133" s="9"/>
      <c r="F133" s="10"/>
      <c r="G133" s="10"/>
      <c r="H133" s="9">
        <v>200</v>
      </c>
      <c r="I133" s="9"/>
      <c r="J133" s="11"/>
    </row>
    <row r="134" spans="1:10">
      <c r="A134" s="68"/>
      <c r="B134" s="7" t="s">
        <v>12</v>
      </c>
      <c r="C134" s="8"/>
      <c r="D134" s="9"/>
      <c r="E134" s="9"/>
      <c r="F134" s="10"/>
      <c r="G134" s="10"/>
      <c r="H134" s="9"/>
      <c r="I134" s="9"/>
      <c r="J134" s="11"/>
    </row>
    <row r="135" spans="1:10">
      <c r="A135" s="16">
        <v>238005</v>
      </c>
      <c r="B135" s="7" t="s">
        <v>62</v>
      </c>
      <c r="C135" s="8" t="s">
        <v>6</v>
      </c>
      <c r="D135" s="9"/>
      <c r="E135" s="9"/>
      <c r="F135" s="10">
        <v>7000</v>
      </c>
      <c r="G135" s="10"/>
      <c r="H135" s="9"/>
      <c r="I135" s="9"/>
      <c r="J135" s="11"/>
    </row>
    <row r="136" spans="1:10">
      <c r="A136" s="68">
        <v>340</v>
      </c>
      <c r="B136" s="7" t="s">
        <v>61</v>
      </c>
      <c r="C136" s="8" t="s">
        <v>6</v>
      </c>
      <c r="D136" s="9"/>
      <c r="E136" s="9"/>
      <c r="F136" s="10"/>
      <c r="G136" s="10">
        <v>7000</v>
      </c>
      <c r="H136" s="9"/>
      <c r="I136" s="9"/>
      <c r="J136" s="11"/>
    </row>
    <row r="137" spans="1:10">
      <c r="A137" s="68"/>
      <c r="B137" s="7" t="s">
        <v>12</v>
      </c>
      <c r="C137" s="8"/>
      <c r="D137" s="9"/>
      <c r="E137" s="9"/>
      <c r="F137" s="10"/>
      <c r="G137" s="10"/>
      <c r="H137" s="9"/>
      <c r="I137" s="9"/>
      <c r="J137" s="11"/>
    </row>
    <row r="138" spans="1:10">
      <c r="A138" s="16">
        <v>240405</v>
      </c>
      <c r="B138" s="7" t="s">
        <v>63</v>
      </c>
      <c r="C138" s="8" t="s">
        <v>6</v>
      </c>
      <c r="D138" s="9"/>
      <c r="E138" s="9"/>
      <c r="F138" s="10">
        <v>4250</v>
      </c>
      <c r="G138" s="10"/>
      <c r="H138" s="9"/>
      <c r="I138" s="9"/>
      <c r="J138" s="11"/>
    </row>
    <row r="139" spans="1:10">
      <c r="A139" s="68">
        <v>280</v>
      </c>
      <c r="B139" s="7" t="s">
        <v>64</v>
      </c>
      <c r="C139" s="8" t="s">
        <v>6</v>
      </c>
      <c r="D139" s="9"/>
      <c r="E139" s="9"/>
      <c r="F139" s="10"/>
      <c r="G139" s="10">
        <v>4250</v>
      </c>
      <c r="H139" s="9"/>
      <c r="I139" s="9"/>
      <c r="J139" s="11"/>
    </row>
    <row r="140" spans="1:10">
      <c r="A140" s="68"/>
      <c r="B140" s="7" t="s">
        <v>12</v>
      </c>
      <c r="C140" s="8"/>
      <c r="D140" s="9"/>
      <c r="E140" s="9"/>
      <c r="F140" s="10"/>
      <c r="G140" s="10"/>
      <c r="H140" s="9"/>
      <c r="I140" s="9"/>
      <c r="J140" s="11"/>
    </row>
    <row r="141" spans="1:10">
      <c r="A141" s="68">
        <v>240505</v>
      </c>
      <c r="B141" s="7" t="s">
        <v>65</v>
      </c>
      <c r="C141" s="8" t="s">
        <v>6</v>
      </c>
      <c r="D141" s="9"/>
      <c r="E141" s="9"/>
      <c r="F141" s="10">
        <v>1530</v>
      </c>
      <c r="G141" s="10"/>
      <c r="H141" s="9"/>
      <c r="I141" s="9"/>
      <c r="J141" s="11"/>
    </row>
    <row r="142" spans="1:10">
      <c r="A142" s="68">
        <v>280</v>
      </c>
      <c r="B142" s="7" t="s">
        <v>64</v>
      </c>
      <c r="C142" s="8" t="s">
        <v>6</v>
      </c>
      <c r="D142" s="9"/>
      <c r="E142" s="9"/>
      <c r="F142" s="10"/>
      <c r="G142" s="10">
        <v>1530</v>
      </c>
      <c r="H142" s="9"/>
      <c r="I142" s="9"/>
      <c r="J142" s="11"/>
    </row>
    <row r="143" spans="1:10">
      <c r="A143" s="68"/>
      <c r="B143" s="7" t="s">
        <v>12</v>
      </c>
      <c r="C143" s="8"/>
      <c r="D143" s="9"/>
      <c r="E143" s="9"/>
      <c r="F143" s="10"/>
      <c r="G143" s="10"/>
      <c r="H143" s="9"/>
      <c r="I143" s="9"/>
      <c r="J143" s="11"/>
    </row>
    <row r="144" spans="1:10">
      <c r="A144" s="16">
        <v>2408</v>
      </c>
      <c r="B144" s="7" t="s">
        <v>66</v>
      </c>
      <c r="C144" s="8" t="s">
        <v>6</v>
      </c>
      <c r="D144" s="9"/>
      <c r="E144" s="9"/>
      <c r="F144" s="10">
        <v>100</v>
      </c>
      <c r="G144" s="10"/>
      <c r="H144" s="9"/>
      <c r="I144" s="9"/>
      <c r="J144" s="11"/>
    </row>
    <row r="145" spans="1:10">
      <c r="A145" s="68">
        <v>270</v>
      </c>
      <c r="B145" s="7" t="s">
        <v>59</v>
      </c>
      <c r="C145" s="8" t="s">
        <v>6</v>
      </c>
      <c r="D145" s="9"/>
      <c r="E145" s="9"/>
      <c r="F145" s="10"/>
      <c r="G145" s="10">
        <v>100</v>
      </c>
      <c r="H145" s="9"/>
      <c r="I145" s="9"/>
      <c r="J145" s="11"/>
    </row>
    <row r="146" spans="1:10">
      <c r="A146" s="68"/>
      <c r="B146" s="7" t="s">
        <v>12</v>
      </c>
      <c r="C146" s="8"/>
      <c r="D146" s="9"/>
      <c r="E146" s="9"/>
      <c r="F146" s="10"/>
      <c r="G146" s="10"/>
      <c r="H146" s="9"/>
      <c r="I146" s="9"/>
      <c r="J146" s="11"/>
    </row>
    <row r="147" spans="1:10">
      <c r="A147" s="16">
        <v>250505</v>
      </c>
      <c r="B147" s="7" t="s">
        <v>67</v>
      </c>
      <c r="C147" s="8" t="s">
        <v>6</v>
      </c>
      <c r="D147" s="9"/>
      <c r="E147" s="9"/>
      <c r="F147" s="10">
        <v>6000</v>
      </c>
      <c r="G147" s="10"/>
      <c r="H147" s="9"/>
      <c r="I147" s="9"/>
      <c r="J147" s="11"/>
    </row>
    <row r="148" spans="1:10">
      <c r="A148" s="68">
        <v>270</v>
      </c>
      <c r="B148" s="7" t="s">
        <v>59</v>
      </c>
      <c r="C148" s="8" t="s">
        <v>6</v>
      </c>
      <c r="D148" s="9"/>
      <c r="E148" s="9"/>
      <c r="F148" s="10"/>
      <c r="G148" s="10">
        <v>6000</v>
      </c>
      <c r="H148" s="9"/>
      <c r="I148" s="9"/>
      <c r="J148" s="11"/>
    </row>
    <row r="149" spans="1:10">
      <c r="A149" s="68"/>
      <c r="B149" s="7" t="s">
        <v>12</v>
      </c>
      <c r="C149" s="8"/>
      <c r="D149" s="9"/>
      <c r="E149" s="9"/>
      <c r="F149" s="10"/>
      <c r="G149" s="10"/>
      <c r="H149" s="9"/>
      <c r="I149" s="9"/>
      <c r="J149" s="11"/>
    </row>
    <row r="150" spans="1:10">
      <c r="A150" s="16">
        <v>260520</v>
      </c>
      <c r="B150" s="7" t="s">
        <v>68</v>
      </c>
      <c r="C150" s="8" t="s">
        <v>6</v>
      </c>
      <c r="D150" s="9"/>
      <c r="E150" s="9"/>
      <c r="F150" s="10">
        <v>8000</v>
      </c>
      <c r="G150" s="10"/>
      <c r="H150" s="9"/>
      <c r="I150" s="9"/>
      <c r="J150" s="11"/>
    </row>
    <row r="151" spans="1:10">
      <c r="A151" s="68">
        <v>260</v>
      </c>
      <c r="B151" s="7" t="s">
        <v>69</v>
      </c>
      <c r="C151" s="8" t="s">
        <v>6</v>
      </c>
      <c r="D151" s="9"/>
      <c r="E151" s="9"/>
      <c r="F151" s="10"/>
      <c r="G151" s="10">
        <v>8000</v>
      </c>
      <c r="H151" s="9"/>
      <c r="I151" s="9"/>
      <c r="J151" s="11"/>
    </row>
    <row r="152" spans="1:10">
      <c r="A152" s="68"/>
      <c r="B152" s="7" t="s">
        <v>12</v>
      </c>
      <c r="C152" s="8"/>
      <c r="D152" s="9"/>
      <c r="E152" s="9"/>
      <c r="F152" s="10"/>
      <c r="G152" s="10"/>
      <c r="H152" s="9"/>
      <c r="I152" s="9"/>
      <c r="J152" s="11"/>
    </row>
    <row r="153" spans="1:10">
      <c r="A153" s="16">
        <v>261015</v>
      </c>
      <c r="B153" s="7" t="s">
        <v>70</v>
      </c>
      <c r="C153" s="8" t="s">
        <v>6</v>
      </c>
      <c r="D153" s="9"/>
      <c r="E153" s="9"/>
      <c r="F153" s="10">
        <v>5000</v>
      </c>
      <c r="G153" s="10"/>
      <c r="H153" s="9"/>
      <c r="I153" s="9"/>
      <c r="J153" s="11"/>
    </row>
    <row r="154" spans="1:10">
      <c r="A154" s="68">
        <v>270</v>
      </c>
      <c r="B154" s="7" t="s">
        <v>59</v>
      </c>
      <c r="C154" s="8" t="s">
        <v>6</v>
      </c>
      <c r="D154" s="9"/>
      <c r="E154" s="9"/>
      <c r="F154" s="10"/>
      <c r="G154" s="10">
        <v>5000</v>
      </c>
      <c r="H154" s="9"/>
      <c r="I154" s="9"/>
      <c r="J154" s="11"/>
    </row>
    <row r="155" spans="1:10">
      <c r="A155" s="68"/>
      <c r="B155" s="7" t="s">
        <v>12</v>
      </c>
      <c r="C155" s="8"/>
      <c r="D155" s="9"/>
      <c r="E155" s="9"/>
      <c r="F155" s="10"/>
      <c r="G155" s="10"/>
      <c r="H155" s="9"/>
      <c r="I155" s="9"/>
      <c r="J155" s="11"/>
    </row>
    <row r="156" spans="1:10">
      <c r="A156" s="16">
        <v>270595</v>
      </c>
      <c r="B156" s="7" t="s">
        <v>71</v>
      </c>
      <c r="C156" s="8" t="s">
        <v>7</v>
      </c>
      <c r="D156" s="9"/>
      <c r="E156" s="9"/>
      <c r="F156" s="10"/>
      <c r="G156" s="10"/>
      <c r="H156" s="9">
        <v>2000</v>
      </c>
      <c r="I156" s="9"/>
      <c r="J156" s="11"/>
    </row>
    <row r="157" spans="1:10">
      <c r="A157" s="68">
        <v>430</v>
      </c>
      <c r="B157" s="7" t="s">
        <v>23</v>
      </c>
      <c r="C157" s="8" t="s">
        <v>7</v>
      </c>
      <c r="D157" s="9"/>
      <c r="E157" s="9"/>
      <c r="F157" s="10"/>
      <c r="G157" s="10"/>
      <c r="H157" s="9"/>
      <c r="I157" s="9">
        <v>2000</v>
      </c>
      <c r="J157" s="11"/>
    </row>
    <row r="158" spans="1:10">
      <c r="A158" s="68"/>
      <c r="B158" s="7" t="s">
        <v>12</v>
      </c>
      <c r="C158" s="8"/>
      <c r="D158" s="9"/>
      <c r="E158" s="9"/>
      <c r="F158" s="10"/>
      <c r="G158" s="10"/>
      <c r="H158" s="9"/>
      <c r="I158" s="9"/>
      <c r="J158" s="11"/>
    </row>
    <row r="159" spans="1:10">
      <c r="A159" s="16">
        <v>310505</v>
      </c>
      <c r="B159" s="7" t="s">
        <v>72</v>
      </c>
      <c r="C159" s="8" t="s">
        <v>6</v>
      </c>
      <c r="D159" s="9"/>
      <c r="E159" s="9"/>
      <c r="F159" s="10">
        <v>27000</v>
      </c>
      <c r="G159" s="10"/>
      <c r="H159" s="9"/>
      <c r="I159" s="9"/>
      <c r="J159" s="11"/>
    </row>
    <row r="160" spans="1:10">
      <c r="A160" s="68">
        <v>390</v>
      </c>
      <c r="B160" s="7" t="s">
        <v>72</v>
      </c>
      <c r="C160" s="8" t="s">
        <v>6</v>
      </c>
      <c r="D160" s="9"/>
      <c r="E160" s="9"/>
      <c r="F160" s="10"/>
      <c r="G160" s="10">
        <v>27000</v>
      </c>
      <c r="H160" s="9"/>
      <c r="I160" s="9"/>
      <c r="J160" s="11"/>
    </row>
    <row r="161" spans="1:10">
      <c r="A161" s="68"/>
      <c r="B161" s="7" t="s">
        <v>12</v>
      </c>
      <c r="C161" s="8"/>
      <c r="D161" s="9"/>
      <c r="E161" s="9"/>
      <c r="F161" s="10"/>
      <c r="G161" s="10"/>
      <c r="H161" s="9"/>
      <c r="I161" s="9"/>
      <c r="J161" s="11"/>
    </row>
    <row r="162" spans="1:10">
      <c r="A162" s="16">
        <v>330505</v>
      </c>
      <c r="B162" s="7" t="s">
        <v>73</v>
      </c>
      <c r="C162" s="8" t="s">
        <v>6</v>
      </c>
      <c r="D162" s="9"/>
      <c r="E162" s="9"/>
      <c r="F162" s="10">
        <v>1522</v>
      </c>
      <c r="G162" s="10"/>
      <c r="H162" s="9"/>
      <c r="I162" s="9"/>
      <c r="J162" s="11"/>
    </row>
    <row r="163" spans="1:10">
      <c r="A163" s="68">
        <v>450</v>
      </c>
      <c r="B163" s="7" t="s">
        <v>74</v>
      </c>
      <c r="C163" s="8" t="s">
        <v>6</v>
      </c>
      <c r="D163" s="9"/>
      <c r="E163" s="9"/>
      <c r="F163" s="10"/>
      <c r="G163" s="10">
        <v>1522</v>
      </c>
      <c r="H163" s="9"/>
      <c r="I163" s="9"/>
      <c r="J163" s="11"/>
    </row>
    <row r="164" spans="1:10">
      <c r="A164" s="68"/>
      <c r="B164" s="7" t="s">
        <v>12</v>
      </c>
      <c r="C164" s="8"/>
      <c r="D164" s="9"/>
      <c r="E164" s="9"/>
      <c r="F164" s="10"/>
      <c r="G164" s="10"/>
      <c r="H164" s="9"/>
      <c r="I164" s="9"/>
      <c r="J164" s="11"/>
    </row>
    <row r="165" spans="1:10">
      <c r="A165" s="16">
        <v>360505</v>
      </c>
      <c r="B165" s="7" t="s">
        <v>75</v>
      </c>
      <c r="C165" s="8" t="s">
        <v>6</v>
      </c>
      <c r="D165" s="9"/>
      <c r="E165" s="9"/>
      <c r="F165" s="10">
        <v>10098</v>
      </c>
      <c r="G165" s="10"/>
      <c r="H165" s="9"/>
      <c r="I165" s="9"/>
      <c r="J165" s="11"/>
    </row>
    <row r="166" spans="1:10">
      <c r="A166" s="68">
        <v>430</v>
      </c>
      <c r="B166" s="7" t="s">
        <v>23</v>
      </c>
      <c r="C166" s="8" t="s">
        <v>6</v>
      </c>
      <c r="D166" s="9"/>
      <c r="E166" s="9"/>
      <c r="F166" s="10"/>
      <c r="G166" s="10">
        <v>10098</v>
      </c>
      <c r="H166" s="9"/>
      <c r="I166" s="9"/>
      <c r="J166" s="11"/>
    </row>
    <row r="167" spans="1:10">
      <c r="A167" s="68"/>
      <c r="B167" s="7" t="s">
        <v>12</v>
      </c>
      <c r="C167" s="8"/>
      <c r="D167" s="9"/>
      <c r="E167" s="9"/>
      <c r="F167" s="10"/>
      <c r="G167" s="10"/>
      <c r="H167" s="9"/>
      <c r="I167" s="9"/>
      <c r="J167" s="11"/>
    </row>
    <row r="168" spans="1:10">
      <c r="A168" s="16">
        <v>370505</v>
      </c>
      <c r="B168" s="7" t="s">
        <v>76</v>
      </c>
      <c r="C168" s="8" t="s">
        <v>6</v>
      </c>
      <c r="D168" s="9"/>
      <c r="E168" s="9"/>
      <c r="F168" s="10">
        <v>7690</v>
      </c>
      <c r="G168" s="10"/>
      <c r="H168" s="9"/>
      <c r="I168" s="9"/>
      <c r="J168" s="11"/>
    </row>
    <row r="169" spans="1:10">
      <c r="A169" s="68">
        <v>430</v>
      </c>
      <c r="B169" s="7" t="s">
        <v>23</v>
      </c>
      <c r="C169" s="8" t="s">
        <v>6</v>
      </c>
      <c r="D169" s="9"/>
      <c r="E169" s="9"/>
      <c r="F169" s="10"/>
      <c r="G169" s="10">
        <v>7690</v>
      </c>
      <c r="H169" s="9"/>
      <c r="I169" s="9"/>
      <c r="J169" s="11"/>
    </row>
    <row r="170" spans="1:10">
      <c r="A170" s="68"/>
      <c r="B170" s="7" t="s">
        <v>12</v>
      </c>
      <c r="C170" s="8"/>
      <c r="D170" s="9"/>
      <c r="E170" s="9"/>
      <c r="F170" s="10"/>
      <c r="G170" s="10"/>
      <c r="H170" s="9"/>
      <c r="I170" s="9"/>
      <c r="J170" s="11"/>
    </row>
    <row r="171" spans="1:10">
      <c r="A171" s="16">
        <v>381008</v>
      </c>
      <c r="B171" s="7" t="s">
        <v>36</v>
      </c>
      <c r="C171" s="8" t="s">
        <v>6</v>
      </c>
      <c r="D171" s="9"/>
      <c r="E171" s="9"/>
      <c r="F171" s="10">
        <v>38000</v>
      </c>
      <c r="G171" s="10"/>
      <c r="H171" s="9"/>
      <c r="I171" s="9"/>
      <c r="J171" s="11"/>
    </row>
    <row r="172" spans="1:10">
      <c r="A172" s="68">
        <v>430</v>
      </c>
      <c r="B172" s="7" t="s">
        <v>23</v>
      </c>
      <c r="C172" s="8" t="s">
        <v>6</v>
      </c>
      <c r="D172" s="9"/>
      <c r="E172" s="9"/>
      <c r="F172" s="10"/>
      <c r="G172" s="10">
        <v>38000</v>
      </c>
      <c r="H172" s="9"/>
      <c r="I172" s="9"/>
      <c r="J172" s="11"/>
    </row>
  </sheetData>
  <mergeCells count="4">
    <mergeCell ref="D1:E1"/>
    <mergeCell ref="F1:G1"/>
    <mergeCell ref="H1:I1"/>
    <mergeCell ref="J1:J2"/>
  </mergeCells>
  <conditionalFormatting sqref="C3:C172">
    <cfRule type="containsText" dxfId="2" priority="1" operator="containsText" text="A">
      <formula>NOT(ISERROR(SEARCH("A",C3)))</formula>
    </cfRule>
    <cfRule type="containsText" dxfId="1" priority="2" operator="containsText" text="R">
      <formula>NOT(ISERROR(SEARCH("R",C3)))</formula>
    </cfRule>
    <cfRule type="containsText" dxfId="0" priority="3" operator="containsText" text="E">
      <formula>NOT(ISERROR(SEARCH("E",C3)))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68"/>
  <sheetViews>
    <sheetView topLeftCell="A36" workbookViewId="0">
      <selection activeCell="IW53" sqref="IW53"/>
    </sheetView>
  </sheetViews>
  <sheetFormatPr baseColWidth="10" defaultColWidth="0" defaultRowHeight="15"/>
  <cols>
    <col min="1" max="1" width="9.140625" customWidth="1"/>
    <col min="2" max="2" width="86.7109375" customWidth="1"/>
    <col min="3" max="3" width="19" customWidth="1"/>
    <col min="4" max="4" width="22.5703125" bestFit="1" customWidth="1"/>
    <col min="5" max="256" width="8.85546875" hidden="1"/>
    <col min="257" max="257" width="23.42578125" style="64" bestFit="1" customWidth="1"/>
    <col min="258" max="258" width="108.7109375" customWidth="1"/>
    <col min="259" max="259" width="47" customWidth="1"/>
    <col min="260" max="260" width="18.7109375" customWidth="1"/>
    <col min="261" max="512" width="8.85546875" hidden="1"/>
    <col min="513" max="513" width="9.140625" customWidth="1"/>
    <col min="514" max="514" width="108.7109375" customWidth="1"/>
    <col min="515" max="515" width="47" customWidth="1"/>
    <col min="516" max="516" width="18.7109375" customWidth="1"/>
    <col min="517" max="768" width="8.85546875" hidden="1"/>
    <col min="769" max="769" width="9.140625" customWidth="1"/>
    <col min="770" max="770" width="108.7109375" customWidth="1"/>
    <col min="771" max="771" width="47" customWidth="1"/>
    <col min="772" max="772" width="18.7109375" customWidth="1"/>
    <col min="773" max="1024" width="8.85546875" hidden="1"/>
    <col min="1025" max="1025" width="9.140625" customWidth="1"/>
    <col min="1026" max="1026" width="108.7109375" customWidth="1"/>
    <col min="1027" max="1027" width="47" customWidth="1"/>
    <col min="1028" max="1028" width="18.7109375" customWidth="1"/>
    <col min="1029" max="1280" width="8.85546875" hidden="1"/>
    <col min="1281" max="1281" width="9.140625" customWidth="1"/>
    <col min="1282" max="1282" width="108.7109375" customWidth="1"/>
    <col min="1283" max="1283" width="47" customWidth="1"/>
    <col min="1284" max="1284" width="18.7109375" customWidth="1"/>
    <col min="1285" max="1536" width="8.85546875" hidden="1"/>
    <col min="1537" max="1537" width="9.140625" customWidth="1"/>
    <col min="1538" max="1538" width="108.7109375" customWidth="1"/>
    <col min="1539" max="1539" width="47" customWidth="1"/>
    <col min="1540" max="1540" width="18.7109375" customWidth="1"/>
    <col min="1541" max="1792" width="8.85546875" hidden="1"/>
    <col min="1793" max="1793" width="9.140625" customWidth="1"/>
    <col min="1794" max="1794" width="108.7109375" customWidth="1"/>
    <col min="1795" max="1795" width="47" customWidth="1"/>
    <col min="1796" max="1796" width="18.7109375" customWidth="1"/>
    <col min="1797" max="2048" width="8.85546875" hidden="1"/>
    <col min="2049" max="2049" width="9.140625" customWidth="1"/>
    <col min="2050" max="2050" width="108.7109375" customWidth="1"/>
    <col min="2051" max="2051" width="47" customWidth="1"/>
    <col min="2052" max="2052" width="18.7109375" customWidth="1"/>
    <col min="2053" max="2304" width="8.85546875" hidden="1"/>
    <col min="2305" max="2305" width="9.140625" customWidth="1"/>
    <col min="2306" max="2306" width="108.7109375" customWidth="1"/>
    <col min="2307" max="2307" width="47" customWidth="1"/>
    <col min="2308" max="2308" width="18.7109375" customWidth="1"/>
    <col min="2309" max="2560" width="8.85546875" hidden="1"/>
    <col min="2561" max="2561" width="9.140625" customWidth="1"/>
    <col min="2562" max="2562" width="108.7109375" customWidth="1"/>
    <col min="2563" max="2563" width="47" customWidth="1"/>
    <col min="2564" max="2564" width="18.7109375" customWidth="1"/>
    <col min="2565" max="2816" width="8.85546875" hidden="1"/>
    <col min="2817" max="2817" width="9.140625" customWidth="1"/>
    <col min="2818" max="2818" width="108.7109375" customWidth="1"/>
    <col min="2819" max="2819" width="47" customWidth="1"/>
    <col min="2820" max="2820" width="18.7109375" customWidth="1"/>
    <col min="2821" max="3072" width="8.85546875" hidden="1"/>
    <col min="3073" max="3073" width="9.140625" customWidth="1"/>
    <col min="3074" max="3074" width="108.7109375" customWidth="1"/>
    <col min="3075" max="3075" width="47" customWidth="1"/>
    <col min="3076" max="3076" width="18.7109375" customWidth="1"/>
    <col min="3077" max="3328" width="8.85546875" hidden="1"/>
    <col min="3329" max="3329" width="9.140625" customWidth="1"/>
    <col min="3330" max="3330" width="108.7109375" customWidth="1"/>
    <col min="3331" max="3331" width="47" customWidth="1"/>
    <col min="3332" max="3332" width="18.7109375" customWidth="1"/>
    <col min="3333" max="3584" width="8.85546875" hidden="1"/>
    <col min="3585" max="3585" width="9.140625" customWidth="1"/>
    <col min="3586" max="3586" width="108.7109375" customWidth="1"/>
    <col min="3587" max="3587" width="47" customWidth="1"/>
    <col min="3588" max="3588" width="18.7109375" customWidth="1"/>
    <col min="3589" max="3840" width="8.85546875" hidden="1"/>
    <col min="3841" max="3841" width="9.140625" customWidth="1"/>
    <col min="3842" max="3842" width="108.7109375" customWidth="1"/>
    <col min="3843" max="3843" width="47" customWidth="1"/>
    <col min="3844" max="3844" width="18.7109375" customWidth="1"/>
    <col min="3845" max="4096" width="8.85546875" hidden="1"/>
    <col min="4097" max="4097" width="9.140625" customWidth="1"/>
    <col min="4098" max="4098" width="108.7109375" customWidth="1"/>
    <col min="4099" max="4099" width="47" customWidth="1"/>
    <col min="4100" max="4100" width="18.7109375" customWidth="1"/>
    <col min="4101" max="4352" width="8.85546875" hidden="1"/>
    <col min="4353" max="4353" width="9.140625" customWidth="1"/>
    <col min="4354" max="4354" width="108.7109375" customWidth="1"/>
    <col min="4355" max="4355" width="47" customWidth="1"/>
    <col min="4356" max="4356" width="18.7109375" customWidth="1"/>
    <col min="4357" max="4608" width="8.85546875" hidden="1"/>
    <col min="4609" max="4609" width="9.140625" customWidth="1"/>
    <col min="4610" max="4610" width="108.7109375" customWidth="1"/>
    <col min="4611" max="4611" width="47" customWidth="1"/>
    <col min="4612" max="4612" width="18.7109375" customWidth="1"/>
    <col min="4613" max="4864" width="8.85546875" hidden="1"/>
    <col min="4865" max="4865" width="9.140625" customWidth="1"/>
    <col min="4866" max="4866" width="108.7109375" customWidth="1"/>
    <col min="4867" max="4867" width="47" customWidth="1"/>
    <col min="4868" max="4868" width="18.7109375" customWidth="1"/>
    <col min="4869" max="5120" width="8.85546875" hidden="1"/>
    <col min="5121" max="5121" width="9.140625" customWidth="1"/>
    <col min="5122" max="5122" width="108.7109375" customWidth="1"/>
    <col min="5123" max="5123" width="47" customWidth="1"/>
    <col min="5124" max="5124" width="18.7109375" customWidth="1"/>
    <col min="5125" max="5376" width="8.85546875" hidden="1"/>
    <col min="5377" max="5377" width="9.140625" customWidth="1"/>
    <col min="5378" max="5378" width="108.7109375" customWidth="1"/>
    <col min="5379" max="5379" width="47" customWidth="1"/>
    <col min="5380" max="5380" width="18.7109375" customWidth="1"/>
    <col min="5381" max="5632" width="8.85546875" hidden="1"/>
    <col min="5633" max="5633" width="9.140625" customWidth="1"/>
    <col min="5634" max="5634" width="108.7109375" customWidth="1"/>
    <col min="5635" max="5635" width="47" customWidth="1"/>
    <col min="5636" max="5636" width="18.7109375" customWidth="1"/>
    <col min="5637" max="5888" width="8.85546875" hidden="1"/>
    <col min="5889" max="5889" width="9.140625" customWidth="1"/>
    <col min="5890" max="5890" width="108.7109375" customWidth="1"/>
    <col min="5891" max="5891" width="47" customWidth="1"/>
    <col min="5892" max="5892" width="18.7109375" customWidth="1"/>
    <col min="5893" max="6144" width="8.85546875" hidden="1"/>
    <col min="6145" max="6145" width="9.140625" customWidth="1"/>
    <col min="6146" max="6146" width="108.7109375" customWidth="1"/>
    <col min="6147" max="6147" width="47" customWidth="1"/>
    <col min="6148" max="6148" width="18.7109375" customWidth="1"/>
    <col min="6149" max="6400" width="8.85546875" hidden="1"/>
    <col min="6401" max="6401" width="9.140625" customWidth="1"/>
    <col min="6402" max="6402" width="108.7109375" customWidth="1"/>
    <col min="6403" max="6403" width="47" customWidth="1"/>
    <col min="6404" max="6404" width="18.7109375" customWidth="1"/>
    <col min="6405" max="6656" width="8.85546875" hidden="1"/>
    <col min="6657" max="6657" width="9.140625" customWidth="1"/>
    <col min="6658" max="6658" width="108.7109375" customWidth="1"/>
    <col min="6659" max="6659" width="47" customWidth="1"/>
    <col min="6660" max="6660" width="18.7109375" customWidth="1"/>
    <col min="6661" max="6912" width="8.85546875" hidden="1"/>
    <col min="6913" max="6913" width="9.140625" customWidth="1"/>
    <col min="6914" max="6914" width="108.7109375" customWidth="1"/>
    <col min="6915" max="6915" width="47" customWidth="1"/>
    <col min="6916" max="6916" width="18.7109375" customWidth="1"/>
    <col min="6917" max="7168" width="8.85546875" hidden="1"/>
    <col min="7169" max="7169" width="9.140625" customWidth="1"/>
    <col min="7170" max="7170" width="108.7109375" customWidth="1"/>
    <col min="7171" max="7171" width="47" customWidth="1"/>
    <col min="7172" max="7172" width="18.7109375" customWidth="1"/>
    <col min="7173" max="7424" width="8.85546875" hidden="1"/>
    <col min="7425" max="7425" width="9.140625" customWidth="1"/>
    <col min="7426" max="7426" width="108.7109375" customWidth="1"/>
    <col min="7427" max="7427" width="47" customWidth="1"/>
    <col min="7428" max="7428" width="18.7109375" customWidth="1"/>
    <col min="7429" max="7680" width="8.85546875" hidden="1"/>
    <col min="7681" max="7681" width="9.140625" customWidth="1"/>
    <col min="7682" max="7682" width="108.7109375" customWidth="1"/>
    <col min="7683" max="7683" width="47" customWidth="1"/>
    <col min="7684" max="7684" width="18.7109375" customWidth="1"/>
    <col min="7685" max="7936" width="8.85546875" hidden="1"/>
    <col min="7937" max="7937" width="9.140625" customWidth="1"/>
    <col min="7938" max="7938" width="108.7109375" customWidth="1"/>
    <col min="7939" max="7939" width="47" customWidth="1"/>
    <col min="7940" max="7940" width="18.7109375" customWidth="1"/>
    <col min="7941" max="8192" width="8.85546875" hidden="1"/>
    <col min="8193" max="8193" width="9.140625" customWidth="1"/>
    <col min="8194" max="8194" width="108.7109375" customWidth="1"/>
    <col min="8195" max="8195" width="47" customWidth="1"/>
    <col min="8196" max="8196" width="18.7109375" customWidth="1"/>
    <col min="8197" max="8448" width="8.85546875" hidden="1"/>
    <col min="8449" max="8449" width="9.140625" customWidth="1"/>
    <col min="8450" max="8450" width="108.7109375" customWidth="1"/>
    <col min="8451" max="8451" width="47" customWidth="1"/>
    <col min="8452" max="8452" width="18.7109375" customWidth="1"/>
    <col min="8453" max="8704" width="8.85546875" hidden="1"/>
    <col min="8705" max="8705" width="9.140625" customWidth="1"/>
    <col min="8706" max="8706" width="108.7109375" customWidth="1"/>
    <col min="8707" max="8707" width="47" customWidth="1"/>
    <col min="8708" max="8708" width="18.7109375" customWidth="1"/>
    <col min="8709" max="8960" width="8.85546875" hidden="1"/>
    <col min="8961" max="8961" width="9.140625" customWidth="1"/>
    <col min="8962" max="8962" width="108.7109375" customWidth="1"/>
    <col min="8963" max="8963" width="47" customWidth="1"/>
    <col min="8964" max="8964" width="18.7109375" customWidth="1"/>
    <col min="8965" max="9216" width="8.85546875" hidden="1"/>
    <col min="9217" max="9217" width="9.140625" customWidth="1"/>
    <col min="9218" max="9218" width="108.7109375" customWidth="1"/>
    <col min="9219" max="9219" width="47" customWidth="1"/>
    <col min="9220" max="9220" width="18.7109375" customWidth="1"/>
    <col min="9221" max="9472" width="8.85546875" hidden="1"/>
    <col min="9473" max="9473" width="9.140625" customWidth="1"/>
    <col min="9474" max="9474" width="108.7109375" customWidth="1"/>
    <col min="9475" max="9475" width="47" customWidth="1"/>
    <col min="9476" max="9476" width="18.7109375" customWidth="1"/>
    <col min="9477" max="9728" width="8.85546875" hidden="1"/>
    <col min="9729" max="9729" width="9.140625" customWidth="1"/>
    <col min="9730" max="9730" width="108.7109375" customWidth="1"/>
    <col min="9731" max="9731" width="47" customWidth="1"/>
    <col min="9732" max="9732" width="18.7109375" customWidth="1"/>
    <col min="9733" max="9984" width="8.85546875" hidden="1"/>
    <col min="9985" max="9985" width="9.140625" customWidth="1"/>
    <col min="9986" max="9986" width="108.7109375" customWidth="1"/>
    <col min="9987" max="9987" width="47" customWidth="1"/>
    <col min="9988" max="9988" width="18.7109375" customWidth="1"/>
    <col min="9989" max="10240" width="8.85546875" hidden="1"/>
    <col min="10241" max="10241" width="9.140625" customWidth="1"/>
    <col min="10242" max="10242" width="108.7109375" customWidth="1"/>
    <col min="10243" max="10243" width="47" customWidth="1"/>
    <col min="10244" max="10244" width="18.7109375" customWidth="1"/>
    <col min="10245" max="10496" width="8.85546875" hidden="1"/>
    <col min="10497" max="10497" width="9.140625" customWidth="1"/>
    <col min="10498" max="10498" width="108.7109375" customWidth="1"/>
    <col min="10499" max="10499" width="47" customWidth="1"/>
    <col min="10500" max="10500" width="18.7109375" customWidth="1"/>
    <col min="10501" max="10752" width="8.85546875" hidden="1"/>
    <col min="10753" max="10753" width="9.140625" customWidth="1"/>
    <col min="10754" max="10754" width="108.7109375" customWidth="1"/>
    <col min="10755" max="10755" width="47" customWidth="1"/>
    <col min="10756" max="10756" width="18.7109375" customWidth="1"/>
    <col min="10757" max="11008" width="8.85546875" hidden="1"/>
    <col min="11009" max="11009" width="9.140625" customWidth="1"/>
    <col min="11010" max="11010" width="108.7109375" customWidth="1"/>
    <col min="11011" max="11011" width="47" customWidth="1"/>
    <col min="11012" max="11012" width="18.7109375" customWidth="1"/>
    <col min="11013" max="11264" width="8.85546875" hidden="1"/>
    <col min="11265" max="11265" width="9.140625" customWidth="1"/>
    <col min="11266" max="11266" width="108.7109375" customWidth="1"/>
    <col min="11267" max="11267" width="47" customWidth="1"/>
    <col min="11268" max="11268" width="18.7109375" customWidth="1"/>
    <col min="11269" max="11520" width="8.85546875" hidden="1"/>
    <col min="11521" max="11521" width="9.140625" customWidth="1"/>
    <col min="11522" max="11522" width="108.7109375" customWidth="1"/>
    <col min="11523" max="11523" width="47" customWidth="1"/>
    <col min="11524" max="11524" width="18.7109375" customWidth="1"/>
    <col min="11525" max="11776" width="8.85546875" hidden="1"/>
    <col min="11777" max="11777" width="9.140625" customWidth="1"/>
    <col min="11778" max="11778" width="108.7109375" customWidth="1"/>
    <col min="11779" max="11779" width="47" customWidth="1"/>
    <col min="11780" max="11780" width="18.7109375" customWidth="1"/>
    <col min="11781" max="12032" width="8.85546875" hidden="1"/>
    <col min="12033" max="12033" width="9.140625" customWidth="1"/>
    <col min="12034" max="12034" width="108.7109375" customWidth="1"/>
    <col min="12035" max="12035" width="47" customWidth="1"/>
    <col min="12036" max="12036" width="18.7109375" customWidth="1"/>
    <col min="12037" max="12288" width="8.85546875" hidden="1"/>
    <col min="12289" max="12289" width="9.140625" customWidth="1"/>
    <col min="12290" max="12290" width="108.7109375" customWidth="1"/>
    <col min="12291" max="12291" width="47" customWidth="1"/>
    <col min="12292" max="12292" width="18.7109375" customWidth="1"/>
    <col min="12293" max="12544" width="8.85546875" hidden="1"/>
    <col min="12545" max="12545" width="9.140625" customWidth="1"/>
    <col min="12546" max="12546" width="108.7109375" customWidth="1"/>
    <col min="12547" max="12547" width="47" customWidth="1"/>
    <col min="12548" max="12548" width="18.7109375" customWidth="1"/>
    <col min="12549" max="12800" width="8.85546875" hidden="1"/>
    <col min="12801" max="12801" width="9.140625" customWidth="1"/>
    <col min="12802" max="12802" width="108.7109375" customWidth="1"/>
    <col min="12803" max="12803" width="47" customWidth="1"/>
    <col min="12804" max="12804" width="18.7109375" customWidth="1"/>
    <col min="12805" max="13056" width="8.85546875" hidden="1"/>
    <col min="13057" max="13057" width="9.140625" customWidth="1"/>
    <col min="13058" max="13058" width="108.7109375" customWidth="1"/>
    <col min="13059" max="13059" width="47" customWidth="1"/>
    <col min="13060" max="13060" width="18.7109375" customWidth="1"/>
    <col min="13061" max="13312" width="8.85546875" hidden="1"/>
    <col min="13313" max="13313" width="9.140625" customWidth="1"/>
    <col min="13314" max="13314" width="108.7109375" customWidth="1"/>
    <col min="13315" max="13315" width="47" customWidth="1"/>
    <col min="13316" max="13316" width="18.7109375" customWidth="1"/>
    <col min="13317" max="13568" width="8.85546875" hidden="1"/>
    <col min="13569" max="13569" width="9.140625" customWidth="1"/>
    <col min="13570" max="13570" width="108.7109375" customWidth="1"/>
    <col min="13571" max="13571" width="47" customWidth="1"/>
    <col min="13572" max="13572" width="18.7109375" customWidth="1"/>
    <col min="13573" max="13824" width="8.85546875" hidden="1"/>
    <col min="13825" max="13825" width="9.140625" customWidth="1"/>
    <col min="13826" max="13826" width="108.7109375" customWidth="1"/>
    <col min="13827" max="13827" width="47" customWidth="1"/>
    <col min="13828" max="13828" width="18.7109375" customWidth="1"/>
    <col min="13829" max="14080" width="8.85546875" hidden="1"/>
    <col min="14081" max="14081" width="9.140625" customWidth="1"/>
    <col min="14082" max="14082" width="108.7109375" customWidth="1"/>
    <col min="14083" max="14083" width="47" customWidth="1"/>
    <col min="14084" max="14084" width="18.7109375" customWidth="1"/>
    <col min="14085" max="14336" width="8.85546875" hidden="1"/>
    <col min="14337" max="14337" width="9.140625" customWidth="1"/>
    <col min="14338" max="14338" width="108.7109375" customWidth="1"/>
    <col min="14339" max="14339" width="47" customWidth="1"/>
    <col min="14340" max="14340" width="18.7109375" customWidth="1"/>
    <col min="14341" max="14592" width="8.85546875" hidden="1"/>
    <col min="14593" max="14593" width="9.140625" customWidth="1"/>
    <col min="14594" max="14594" width="108.7109375" customWidth="1"/>
    <col min="14595" max="14595" width="47" customWidth="1"/>
    <col min="14596" max="14596" width="18.7109375" customWidth="1"/>
    <col min="14597" max="14848" width="8.85546875" hidden="1"/>
    <col min="14849" max="14849" width="9.140625" customWidth="1"/>
    <col min="14850" max="14850" width="108.7109375" customWidth="1"/>
    <col min="14851" max="14851" width="47" customWidth="1"/>
    <col min="14852" max="14852" width="18.7109375" customWidth="1"/>
    <col min="14853" max="15104" width="8.85546875" hidden="1"/>
    <col min="15105" max="15105" width="9.140625" customWidth="1"/>
    <col min="15106" max="15106" width="108.7109375" customWidth="1"/>
    <col min="15107" max="15107" width="47" customWidth="1"/>
    <col min="15108" max="15108" width="18.7109375" customWidth="1"/>
    <col min="15109" max="15360" width="8.85546875" hidden="1"/>
    <col min="15361" max="15361" width="9.140625" customWidth="1"/>
    <col min="15362" max="15362" width="108.7109375" customWidth="1"/>
    <col min="15363" max="15363" width="47" customWidth="1"/>
    <col min="15364" max="15364" width="18.7109375" customWidth="1"/>
    <col min="15365" max="15616" width="8.85546875" hidden="1"/>
    <col min="15617" max="15617" width="9.140625" customWidth="1"/>
    <col min="15618" max="15618" width="108.7109375" customWidth="1"/>
    <col min="15619" max="15619" width="47" customWidth="1"/>
    <col min="15620" max="15620" width="18.7109375" customWidth="1"/>
    <col min="15621" max="15872" width="8.85546875" hidden="1"/>
    <col min="15873" max="15873" width="9.140625" customWidth="1"/>
    <col min="15874" max="15874" width="108.7109375" customWidth="1"/>
    <col min="15875" max="15875" width="47" customWidth="1"/>
    <col min="15876" max="15876" width="18.7109375" customWidth="1"/>
    <col min="15877" max="16128" width="8.85546875" hidden="1"/>
    <col min="16129" max="16129" width="9.140625" customWidth="1"/>
    <col min="16130" max="16130" width="108.7109375" customWidth="1"/>
    <col min="16131" max="16131" width="47" customWidth="1"/>
    <col min="16132" max="16132" width="18.7109375" customWidth="1"/>
    <col min="16133" max="16384" width="8.85546875" hidden="1"/>
  </cols>
  <sheetData>
    <row r="1" spans="1:257">
      <c r="B1" s="47" t="s">
        <v>165</v>
      </c>
      <c r="C1" s="47">
        <v>45</v>
      </c>
      <c r="D1" s="62" t="s">
        <v>166</v>
      </c>
      <c r="E1" s="63"/>
      <c r="F1" s="63"/>
      <c r="G1" s="63"/>
      <c r="H1" s="63"/>
    </row>
    <row r="2" spans="1:257">
      <c r="B2" s="47" t="s">
        <v>167</v>
      </c>
      <c r="C2" s="47">
        <v>30230</v>
      </c>
      <c r="D2" s="62" t="s">
        <v>168</v>
      </c>
      <c r="E2" s="63"/>
      <c r="F2" s="63"/>
      <c r="G2" s="63"/>
      <c r="H2" s="63"/>
    </row>
    <row r="3" spans="1:257">
      <c r="B3" s="47" t="s">
        <v>169</v>
      </c>
      <c r="C3" s="47">
        <v>1</v>
      </c>
    </row>
    <row r="4" spans="1:257">
      <c r="B4" s="47" t="s">
        <v>170</v>
      </c>
      <c r="C4" s="47">
        <f>[1]Generales!C11</f>
        <v>0</v>
      </c>
    </row>
    <row r="5" spans="1:257">
      <c r="B5" s="47" t="s">
        <v>171</v>
      </c>
      <c r="C5" s="48"/>
    </row>
    <row r="6" spans="1:257">
      <c r="B6" s="47" t="s">
        <v>172</v>
      </c>
      <c r="C6" s="47">
        <v>1</v>
      </c>
      <c r="D6" s="47" t="s">
        <v>173</v>
      </c>
    </row>
    <row r="8" spans="1:257">
      <c r="A8" s="47" t="s">
        <v>174</v>
      </c>
      <c r="B8" s="62" t="s">
        <v>175</v>
      </c>
      <c r="C8" s="63"/>
    </row>
    <row r="9" spans="1:257">
      <c r="C9" s="47">
        <v>4</v>
      </c>
    </row>
    <row r="10" spans="1:257" ht="38.25">
      <c r="C10" s="49" t="s">
        <v>176</v>
      </c>
    </row>
    <row r="11" spans="1:257" ht="15.75" thickBot="1">
      <c r="A11" s="47"/>
      <c r="B11" t="s">
        <v>177</v>
      </c>
      <c r="C11" s="50">
        <v>0</v>
      </c>
      <c r="IW11" s="65" t="s">
        <v>250</v>
      </c>
    </row>
    <row r="12" spans="1:257" ht="15.75" thickBot="1">
      <c r="A12" s="47">
        <v>10</v>
      </c>
      <c r="B12" t="s">
        <v>13</v>
      </c>
      <c r="C12" s="51">
        <f>VLOOKUP(A12,[1]HOJA!$A$31:$J$315,10,0)</f>
        <v>4500</v>
      </c>
      <c r="D12" t="s">
        <v>85</v>
      </c>
      <c r="IW12" s="64">
        <v>11</v>
      </c>
    </row>
    <row r="13" spans="1:257" ht="15.75" thickBot="1">
      <c r="A13" s="47">
        <v>20</v>
      </c>
      <c r="B13" t="s">
        <v>22</v>
      </c>
      <c r="C13" s="51">
        <f>VLOOKUP(A13,[1]HOJA!$A$31:$J$315,10,0)</f>
        <v>34035.969387755104</v>
      </c>
      <c r="D13" t="s">
        <v>94</v>
      </c>
      <c r="IW13" s="64">
        <v>13</v>
      </c>
    </row>
    <row r="14" spans="1:257" ht="15.75" thickBot="1">
      <c r="A14" s="47">
        <v>30</v>
      </c>
      <c r="B14" t="s">
        <v>34</v>
      </c>
      <c r="C14" s="51">
        <f>VLOOKUP(A14,[1]HOJA!$A$31:$J$315,10,0)</f>
        <v>26400</v>
      </c>
      <c r="D14" t="s">
        <v>106</v>
      </c>
      <c r="IW14" s="64" t="s">
        <v>251</v>
      </c>
    </row>
    <row r="15" spans="1:257" ht="15.75" thickBot="1">
      <c r="A15" s="47">
        <v>40</v>
      </c>
      <c r="B15" t="s">
        <v>178</v>
      </c>
      <c r="C15" s="51">
        <f>VLOOKUP(A15,[1]HOJA!$A$31:$J$315,10,0)</f>
        <v>0</v>
      </c>
    </row>
    <row r="16" spans="1:257" ht="15.75" thickBot="1">
      <c r="A16" s="47">
        <v>50</v>
      </c>
      <c r="B16" t="s">
        <v>32</v>
      </c>
      <c r="C16" s="51">
        <f>VLOOKUP(A16,[1]HOJA!$A$31:$J$315,10,0)</f>
        <v>8000</v>
      </c>
      <c r="D16" t="s">
        <v>31</v>
      </c>
      <c r="IW16" s="64">
        <v>1425</v>
      </c>
    </row>
    <row r="17" spans="1:257" ht="15.75" thickBot="1">
      <c r="A17" s="47">
        <v>60</v>
      </c>
      <c r="B17" t="s">
        <v>18</v>
      </c>
      <c r="C17" s="51">
        <f>VLOOKUP(A17,[1]HOJA!$A$31:$J$315,10,0)</f>
        <v>3400</v>
      </c>
      <c r="D17" t="s">
        <v>17</v>
      </c>
      <c r="IW17" s="64">
        <v>120525</v>
      </c>
    </row>
    <row r="18" spans="1:257" ht="15.75" thickBot="1">
      <c r="A18" s="47">
        <v>70</v>
      </c>
      <c r="B18" t="s">
        <v>179</v>
      </c>
      <c r="C18" s="51">
        <f>VLOOKUP(A18,[1]HOJA!$A$31:$J$315,10,0)</f>
        <v>0</v>
      </c>
    </row>
    <row r="19" spans="1:257" ht="15.75" thickBot="1">
      <c r="A19" s="47">
        <v>80</v>
      </c>
      <c r="B19" t="s">
        <v>180</v>
      </c>
      <c r="C19" s="51">
        <f>VLOOKUP(A19,[1]HOJA!$A$31:$J$315,10,0)</f>
        <v>0</v>
      </c>
    </row>
    <row r="20" spans="1:257" ht="15.75" thickBot="1">
      <c r="A20" s="47">
        <v>100</v>
      </c>
      <c r="B20" t="s">
        <v>181</v>
      </c>
      <c r="C20" s="51">
        <f>VLOOKUP(A20,[1]HOJA!$A$31:$J$315,10,0)</f>
        <v>0</v>
      </c>
    </row>
    <row r="21" spans="1:257" ht="15.75" thickBot="1">
      <c r="A21" s="47"/>
      <c r="B21" s="52" t="s">
        <v>182</v>
      </c>
      <c r="C21" s="53">
        <f>SUM(C12:C20)</f>
        <v>76335.969387755104</v>
      </c>
    </row>
    <row r="22" spans="1:257" ht="15.75" thickBot="1">
      <c r="A22" s="47">
        <v>110</v>
      </c>
      <c r="B22" t="s">
        <v>37</v>
      </c>
      <c r="C22" s="51">
        <f>VLOOKUP(A22,[1]HOJA!$A$31:$J$315,10,0)</f>
        <v>10000</v>
      </c>
      <c r="D22" t="s">
        <v>243</v>
      </c>
      <c r="IW22" s="64">
        <v>1505</v>
      </c>
    </row>
    <row r="23" spans="1:257" ht="15.75" thickBot="1">
      <c r="A23" s="47">
        <v>120</v>
      </c>
      <c r="B23" t="s">
        <v>25</v>
      </c>
      <c r="C23" s="51">
        <f>VLOOKUP(A23,[1]HOJA!$A$31:$J$315,10,0)</f>
        <v>82000</v>
      </c>
      <c r="D23" t="s">
        <v>244</v>
      </c>
      <c r="IW23" s="64" t="s">
        <v>245</v>
      </c>
    </row>
    <row r="24" spans="1:257" ht="15.75" thickBot="1">
      <c r="A24" s="47">
        <v>130</v>
      </c>
      <c r="B24" t="s">
        <v>45</v>
      </c>
      <c r="C24" s="51">
        <f>VLOOKUP(A24,[1]HOJA!$A$31:$J$315,10,0)</f>
        <v>2000</v>
      </c>
      <c r="D24" t="s">
        <v>246</v>
      </c>
      <c r="IW24" s="64">
        <v>160510</v>
      </c>
    </row>
    <row r="25" spans="1:257" ht="15.75" thickBot="1">
      <c r="A25" s="47">
        <v>140</v>
      </c>
      <c r="B25" t="s">
        <v>48</v>
      </c>
      <c r="C25" s="51">
        <f>VLOOKUP(A25,[1]HOJA!$A$31:$J$315,10,0)</f>
        <v>10300</v>
      </c>
      <c r="D25" t="s">
        <v>247</v>
      </c>
      <c r="IW25" s="64" t="s">
        <v>248</v>
      </c>
    </row>
    <row r="26" spans="1:257" ht="15.75" thickBot="1">
      <c r="A26" s="47">
        <v>150</v>
      </c>
      <c r="B26" t="s">
        <v>183</v>
      </c>
      <c r="C26" s="51">
        <f>VLOOKUP(A26,[1]HOJA!$A$31:$J$315,10,0)</f>
        <v>0</v>
      </c>
    </row>
    <row r="27" spans="1:257" ht="15.75" thickBot="1">
      <c r="A27" s="47">
        <v>160</v>
      </c>
      <c r="B27" t="s">
        <v>16</v>
      </c>
      <c r="C27" s="51">
        <f>VLOOKUP(A27,[1]HOJA!$A$31:$J$315,10,0)</f>
        <v>5150</v>
      </c>
      <c r="D27" t="s">
        <v>249</v>
      </c>
      <c r="IW27" s="64">
        <v>121201</v>
      </c>
    </row>
    <row r="28" spans="1:257" ht="15.75" thickBot="1">
      <c r="A28" s="47">
        <v>170</v>
      </c>
      <c r="B28" t="s">
        <v>43</v>
      </c>
      <c r="C28" s="51">
        <f>VLOOKUP(A28,[1]HOJA!$A$31:$J$315,10,0)</f>
        <v>4000</v>
      </c>
      <c r="D28" t="s">
        <v>42</v>
      </c>
      <c r="IW28" s="64">
        <v>1584</v>
      </c>
    </row>
    <row r="29" spans="1:257" ht="15.75" thickBot="1">
      <c r="A29" s="47">
        <v>180</v>
      </c>
      <c r="B29" t="s">
        <v>29</v>
      </c>
      <c r="C29" s="51">
        <f>VLOOKUP(A29,[1]HOJA!$A$31:$J$315,10,0)</f>
        <v>11000</v>
      </c>
      <c r="D29" t="s">
        <v>252</v>
      </c>
      <c r="IW29" s="64">
        <v>137010</v>
      </c>
    </row>
    <row r="30" spans="1:257" ht="15.75" thickBot="1">
      <c r="A30" s="47">
        <v>190</v>
      </c>
      <c r="B30" t="s">
        <v>184</v>
      </c>
      <c r="C30" s="51">
        <f>VLOOKUP(A30,[1]HOJA!$A$31:$J$315,10,0)</f>
        <v>0</v>
      </c>
    </row>
    <row r="31" spans="1:257" ht="15.75" thickBot="1">
      <c r="A31" s="47">
        <v>200</v>
      </c>
      <c r="B31" t="s">
        <v>185</v>
      </c>
      <c r="C31" s="51">
        <f>VLOOKUP(A31,[1]HOJA!$A$31:$J$315,10,0)</f>
        <v>0</v>
      </c>
    </row>
    <row r="32" spans="1:257" ht="15.75" thickBot="1">
      <c r="A32" s="47">
        <v>210</v>
      </c>
      <c r="B32" t="s">
        <v>186</v>
      </c>
      <c r="C32" s="51">
        <f>VLOOKUP(A32,[1]HOJA!$A$31:$J$315,10,0)</f>
        <v>0</v>
      </c>
    </row>
    <row r="33" spans="1:257" ht="15.75" thickBot="1">
      <c r="A33" s="47">
        <v>220</v>
      </c>
      <c r="B33" t="s">
        <v>19</v>
      </c>
      <c r="C33" s="51">
        <f>VLOOKUP(A33,[1]HOJA!$A$31:$J$315,10,0)</f>
        <v>17000</v>
      </c>
      <c r="D33" t="s">
        <v>254</v>
      </c>
      <c r="IW33" s="64" t="s">
        <v>253</v>
      </c>
    </row>
    <row r="34" spans="1:257" ht="15.75" thickBot="1">
      <c r="A34" s="47">
        <v>230</v>
      </c>
      <c r="B34" t="s">
        <v>53</v>
      </c>
      <c r="C34" s="51">
        <f>VLOOKUP(A34,[1]HOJA!$A$31:$J$315,10,0)</f>
        <v>1200</v>
      </c>
      <c r="D34" t="s">
        <v>255</v>
      </c>
      <c r="IW34" s="64">
        <v>1805</v>
      </c>
    </row>
    <row r="35" spans="1:257" ht="15.75" thickBot="1">
      <c r="A35" s="47">
        <v>240</v>
      </c>
      <c r="B35" s="54" t="s">
        <v>187</v>
      </c>
      <c r="C35" s="51">
        <f>VLOOKUP(A35,[1]HOJA!$A$31:$J$315,10,0)</f>
        <v>0</v>
      </c>
    </row>
    <row r="36" spans="1:257" ht="15.75" thickBot="1">
      <c r="A36" s="47"/>
      <c r="B36" s="52" t="s">
        <v>188</v>
      </c>
      <c r="C36" s="53">
        <f>SUM(C22:C35)</f>
        <v>142650</v>
      </c>
    </row>
    <row r="37" spans="1:257" ht="15.75" thickBot="1">
      <c r="A37" s="47"/>
      <c r="B37" s="52" t="s">
        <v>189</v>
      </c>
      <c r="C37" s="53">
        <f>C21+C36</f>
        <v>218985.96938775509</v>
      </c>
    </row>
    <row r="38" spans="1:257" ht="15.75" thickBot="1">
      <c r="A38" s="47"/>
      <c r="B38" s="52" t="s">
        <v>190</v>
      </c>
      <c r="C38" s="53"/>
    </row>
    <row r="39" spans="1:257" ht="15.75" thickBot="1">
      <c r="A39" s="47">
        <v>250</v>
      </c>
      <c r="B39" t="s">
        <v>191</v>
      </c>
      <c r="C39" s="51">
        <f>VLOOKUP(A39,[1]HOJA!$A$31:$J$315,10,0)</f>
        <v>0</v>
      </c>
    </row>
    <row r="40" spans="1:257" ht="15.75" thickBot="1">
      <c r="A40" s="47">
        <v>260</v>
      </c>
      <c r="B40" t="s">
        <v>69</v>
      </c>
      <c r="C40" s="51">
        <f>VLOOKUP(A40,[1]HOJA!$A$31:$J$315,10,0)</f>
        <v>-8000</v>
      </c>
      <c r="D40" t="s">
        <v>256</v>
      </c>
      <c r="IW40" s="64">
        <v>260520</v>
      </c>
    </row>
    <row r="41" spans="1:257" ht="15.75" thickBot="1">
      <c r="A41" s="47">
        <v>270</v>
      </c>
      <c r="B41" t="s">
        <v>192</v>
      </c>
      <c r="C41" s="51">
        <f>VLOOKUP(A41,[1]HOJA!$A$31:$J$315,10,0)</f>
        <v>-47910</v>
      </c>
      <c r="IW41" s="64" t="s">
        <v>257</v>
      </c>
    </row>
    <row r="42" spans="1:257" ht="15.75" thickBot="1">
      <c r="A42" s="47">
        <v>280</v>
      </c>
      <c r="B42" t="s">
        <v>64</v>
      </c>
      <c r="C42" s="51">
        <f>VLOOKUP(A42,[1]HOJA!$A$31:$J$315,10,0)</f>
        <v>-5780</v>
      </c>
      <c r="IW42" s="64" t="s">
        <v>258</v>
      </c>
    </row>
    <row r="43" spans="1:257" ht="15.75" thickBot="1">
      <c r="A43" s="47">
        <v>290</v>
      </c>
      <c r="B43" t="s">
        <v>55</v>
      </c>
      <c r="C43" s="51">
        <f>VLOOKUP(A43,[1]HOJA!$A$31:$J$315,10,0)</f>
        <v>-3000</v>
      </c>
      <c r="IW43" s="64">
        <v>211020</v>
      </c>
    </row>
    <row r="44" spans="1:257" ht="15.75" thickBot="1">
      <c r="A44" s="47">
        <v>300</v>
      </c>
      <c r="B44" t="s">
        <v>193</v>
      </c>
      <c r="C44" s="51">
        <f>VLOOKUP(A44,[1]HOJA!$A$31:$J$315,10,0)</f>
        <v>0</v>
      </c>
    </row>
    <row r="45" spans="1:257" ht="15.75" thickBot="1">
      <c r="A45" s="47">
        <v>310</v>
      </c>
      <c r="B45" t="s">
        <v>194</v>
      </c>
      <c r="C45" s="51">
        <f>VLOOKUP(A45,[1]HOJA!$A$31:$J$315,10,0)</f>
        <v>0</v>
      </c>
    </row>
    <row r="46" spans="1:257" ht="15.75" thickBot="1">
      <c r="A46" s="47"/>
      <c r="B46" s="52" t="s">
        <v>195</v>
      </c>
      <c r="C46" s="53">
        <f>SUM(C39:C45)</f>
        <v>-64690</v>
      </c>
    </row>
    <row r="47" spans="1:257" ht="15.75" thickBot="1">
      <c r="A47" s="47">
        <v>320</v>
      </c>
      <c r="B47" t="s">
        <v>196</v>
      </c>
      <c r="C47" s="51">
        <f>VLOOKUP(A47,[1]HOJA!$A$31:$J$315,10,0)</f>
        <v>0</v>
      </c>
    </row>
    <row r="48" spans="1:257" ht="15.75" thickBot="1">
      <c r="A48" s="47">
        <v>330</v>
      </c>
      <c r="B48" t="s">
        <v>41</v>
      </c>
      <c r="C48" s="51">
        <f>VLOOKUP(A48,[1]HOJA!$A$31:$J$315,10,0)</f>
        <v>-1000</v>
      </c>
      <c r="IW48" s="64">
        <v>2611</v>
      </c>
    </row>
    <row r="49" spans="1:257" ht="15.75" thickBot="1">
      <c r="A49" s="47">
        <v>340</v>
      </c>
      <c r="B49" t="s">
        <v>61</v>
      </c>
      <c r="C49" s="51">
        <f>VLOOKUP(A49,[1]HOJA!$A$31:$J$315,10,0)</f>
        <v>-9471.301020408162</v>
      </c>
      <c r="IW49" s="64" t="s">
        <v>259</v>
      </c>
    </row>
    <row r="50" spans="1:257" ht="15.75" thickBot="1">
      <c r="A50" s="47">
        <v>350</v>
      </c>
      <c r="B50" t="s">
        <v>197</v>
      </c>
      <c r="C50" s="51">
        <f>VLOOKUP(A50,[1]HOJA!$A$31:$J$315,10,0)</f>
        <v>0</v>
      </c>
    </row>
    <row r="51" spans="1:257" ht="15.75" thickBot="1">
      <c r="A51" s="47">
        <v>360</v>
      </c>
      <c r="B51" t="s">
        <v>198</v>
      </c>
      <c r="C51" s="51">
        <f>VLOOKUP(A51,[1]HOJA!$A$31:$J$315,10,0)</f>
        <v>0</v>
      </c>
    </row>
    <row r="52" spans="1:257" ht="15.75" thickBot="1">
      <c r="A52" s="47">
        <v>370</v>
      </c>
      <c r="B52" t="s">
        <v>56</v>
      </c>
      <c r="C52" s="51">
        <f>VLOOKUP(A52,[1]HOJA!$A$31:$J$315,10,0)</f>
        <v>-59000</v>
      </c>
      <c r="IW52" s="64" t="s">
        <v>260</v>
      </c>
    </row>
    <row r="53" spans="1:257" ht="15.75" thickBot="1">
      <c r="A53" s="47">
        <v>380</v>
      </c>
      <c r="B53" t="s">
        <v>199</v>
      </c>
      <c r="C53" s="51">
        <f>VLOOKUP(A53,[1]HOJA!$A$31:$J$315,10,0)</f>
        <v>0</v>
      </c>
    </row>
    <row r="54" spans="1:257" ht="15.75" thickBot="1">
      <c r="A54" s="55"/>
      <c r="B54" s="52" t="s">
        <v>200</v>
      </c>
      <c r="C54" s="53">
        <f>SUM(C47:C53)</f>
        <v>-69471.301020408166</v>
      </c>
    </row>
    <row r="55" spans="1:257" ht="15.75" thickBot="1">
      <c r="A55" s="55"/>
      <c r="B55" s="52" t="s">
        <v>201</v>
      </c>
      <c r="C55" s="53">
        <f>C46+C54</f>
        <v>-134161.30102040817</v>
      </c>
    </row>
    <row r="56" spans="1:257" ht="15.75" thickBot="1">
      <c r="A56" s="55"/>
      <c r="B56" s="52" t="s">
        <v>202</v>
      </c>
      <c r="C56" s="53"/>
    </row>
    <row r="57" spans="1:257" ht="15.75" thickBot="1">
      <c r="A57" s="47">
        <v>390</v>
      </c>
      <c r="B57" t="s">
        <v>72</v>
      </c>
      <c r="C57" s="51">
        <f>VLOOKUP(A57,[1]HOJA!$A$31:$J$315,10,0)</f>
        <v>-27000</v>
      </c>
    </row>
    <row r="58" spans="1:257" ht="15.75" thickBot="1">
      <c r="A58" s="47">
        <v>400</v>
      </c>
      <c r="B58" t="s">
        <v>203</v>
      </c>
      <c r="C58" s="51">
        <f>VLOOKUP(A58,[1]HOJA!$A$31:$J$315,10,0)</f>
        <v>0</v>
      </c>
    </row>
    <row r="59" spans="1:257" ht="15.75" thickBot="1">
      <c r="A59" s="47">
        <v>410</v>
      </c>
      <c r="B59" t="s">
        <v>204</v>
      </c>
      <c r="C59" s="51">
        <f>VLOOKUP(A59,[1]HOJA!$A$31:$J$315,10,0)</f>
        <v>0</v>
      </c>
    </row>
    <row r="60" spans="1:257" ht="15.75" thickBot="1">
      <c r="A60" s="47">
        <v>420</v>
      </c>
      <c r="B60" t="s">
        <v>205</v>
      </c>
      <c r="C60" s="51">
        <f>VLOOKUP(A60,[1]HOJA!$A$31:$J$315,10,0)</f>
        <v>0</v>
      </c>
    </row>
    <row r="61" spans="1:257" ht="15.75" thickBot="1">
      <c r="A61" s="47">
        <v>430</v>
      </c>
      <c r="B61" t="s">
        <v>23</v>
      </c>
      <c r="C61" s="51">
        <f>VLOOKUP(A61,[1]HOJA!$A$31:$J$315,10,0)</f>
        <v>-56302.668367346938</v>
      </c>
    </row>
    <row r="62" spans="1:257" ht="15.75" thickBot="1">
      <c r="A62" s="47">
        <v>440</v>
      </c>
      <c r="B62" t="s">
        <v>206</v>
      </c>
      <c r="C62" s="51">
        <f>VLOOKUP(A62,[1]HOJA!$A$31:$J$315,10,0)</f>
        <v>0</v>
      </c>
    </row>
    <row r="63" spans="1:257" ht="15.75" thickBot="1">
      <c r="A63" s="47">
        <v>450</v>
      </c>
      <c r="B63" t="s">
        <v>74</v>
      </c>
      <c r="C63" s="51">
        <f>VLOOKUP(A63,[1]HOJA!$A$31:$J$315,10,0)</f>
        <v>-1522</v>
      </c>
    </row>
    <row r="64" spans="1:257" ht="15.75" thickBot="1">
      <c r="A64" s="56"/>
      <c r="B64" s="52" t="s">
        <v>151</v>
      </c>
      <c r="C64" s="53">
        <f>SUM(C57:C63)</f>
        <v>-84824.668367346938</v>
      </c>
    </row>
    <row r="65" spans="1:3" ht="15.75" thickBot="1">
      <c r="A65" s="56"/>
      <c r="B65" s="52" t="s">
        <v>152</v>
      </c>
      <c r="C65" s="53">
        <f>C64+C55</f>
        <v>-218985.96938775509</v>
      </c>
    </row>
    <row r="67" spans="1:3">
      <c r="C67" s="17">
        <f>C37+C65</f>
        <v>0</v>
      </c>
    </row>
    <row r="68" spans="1:3">
      <c r="C68" s="17"/>
    </row>
  </sheetData>
  <mergeCells count="3">
    <mergeCell ref="D1:H1"/>
    <mergeCell ref="D2:H2"/>
    <mergeCell ref="B8:C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Balance General</vt:lpstr>
      <vt:lpstr>Registros</vt:lpstr>
      <vt:lpstr>Esfa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Atxel - LTDA</dc:creator>
  <cp:lastModifiedBy>ATXEL - Alexander Valencia</cp:lastModifiedBy>
  <dcterms:created xsi:type="dcterms:W3CDTF">2015-09-07T13:43:16Z</dcterms:created>
  <dcterms:modified xsi:type="dcterms:W3CDTF">2015-09-08T13:23:43Z</dcterms:modified>
</cp:coreProperties>
</file>