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y153708_grupo_ypf_com/Documents/LABORATORIOS/PP12/CMASS/PRUEBAS DIESEL/Ensayos laboratorio/"/>
    </mc:Choice>
  </mc:AlternateContent>
  <xr:revisionPtr revIDLastSave="29" documentId="8_{E1C41997-A63F-425E-B080-ADA8BD8DF343}" xr6:coauthVersionLast="47" xr6:coauthVersionMax="47" xr10:uidLastSave="{7D1861BD-BA42-4F49-99F9-D4526E35D112}"/>
  <bookViews>
    <workbookView xWindow="-120" yWindow="-120" windowWidth="20730" windowHeight="11160" xr2:uid="{00000000-000D-0000-FFFF-FFFF00000000}"/>
  </bookViews>
  <sheets>
    <sheet name="RESULTADOS LABORATORIO" sheetId="1" r:id="rId1"/>
    <sheet name="CORRELACIONES" sheetId="3" r:id="rId2"/>
  </sheets>
  <definedNames>
    <definedName name="_xlnm.Print_Area" localSheetId="0">'RESULTADOS LABORATORIO'!$A$2:$B$16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J6" i="3"/>
  <c r="J7" i="3"/>
  <c r="J8" i="3"/>
  <c r="J9" i="3"/>
  <c r="J10" i="3"/>
  <c r="J11" i="3"/>
  <c r="J5" i="3"/>
  <c r="D11" i="3"/>
  <c r="H11" i="3" s="1"/>
  <c r="D10" i="3"/>
  <c r="H10" i="3" s="1"/>
  <c r="D9" i="3"/>
  <c r="H9" i="3" s="1"/>
  <c r="G6" i="3"/>
  <c r="H6" i="3"/>
  <c r="G7" i="3"/>
  <c r="H7" i="3"/>
  <c r="G8" i="3"/>
  <c r="H8" i="3"/>
  <c r="G9" i="3"/>
  <c r="G10" i="3"/>
  <c r="G11" i="3"/>
  <c r="H5" i="3"/>
  <c r="G5" i="3"/>
  <c r="D8" i="3"/>
  <c r="D7" i="3"/>
  <c r="B6" i="3"/>
  <c r="B7" i="3"/>
  <c r="B8" i="3"/>
  <c r="B9" i="3"/>
  <c r="B10" i="3"/>
  <c r="B11" i="3"/>
  <c r="D6" i="3"/>
  <c r="B5" i="3"/>
  <c r="D5" i="3"/>
  <c r="C11" i="3"/>
  <c r="C8" i="3"/>
  <c r="C9" i="3" s="1"/>
  <c r="C10" i="3" s="1"/>
  <c r="C7" i="3"/>
</calcChain>
</file>

<file path=xl/sharedStrings.xml><?xml version="1.0" encoding="utf-8"?>
<sst xmlns="http://schemas.openxmlformats.org/spreadsheetml/2006/main" count="105" uniqueCount="46">
  <si>
    <t>Equipo utilizado</t>
  </si>
  <si>
    <t>Destilación                                       IBP, °C                                                                                   ASTM D 86</t>
  </si>
  <si>
    <t>Destilación                                       FBP, °C                                                                                   ASTM D 86</t>
  </si>
  <si>
    <t>Punto de enturbiamiento                                        °C                                                                                   ASTM D 7689</t>
  </si>
  <si>
    <t>YT.EQP.00401.00</t>
  </si>
  <si>
    <t>calibración vigente</t>
  </si>
  <si>
    <t>YT.EQP.00456.00</t>
  </si>
  <si>
    <t>Destilación                                       FBP, %v                                                                                   ASTM D 86</t>
  </si>
  <si>
    <t>Destilación                                       95 %v, °C                                                                                   ASTM D 86</t>
  </si>
  <si>
    <t>Destilación                                       90 %v, °C                                                                                   ASTM D 86</t>
  </si>
  <si>
    <t>Destilación                                       85 %v, °C                                                                                   ASTM D 86</t>
  </si>
  <si>
    <t>Destilación                                       80 %v, °C                                                                                   ASTM D 86</t>
  </si>
  <si>
    <t>Destilación                                       70 %v, °C                                                                                   ASTM D 86</t>
  </si>
  <si>
    <t>Destilación                                       60 %v, °C                                                                                   ASTM D 86</t>
  </si>
  <si>
    <t>Destilación                                         5 %v, °C                                                                                   ASTM D 86</t>
  </si>
  <si>
    <t>Destilación                                       10 %v, °C                                                                                   ASTM D 86</t>
  </si>
  <si>
    <t>Destilación                                       15 %v, °C                                                                                   ASTM D 86</t>
  </si>
  <si>
    <t>Destilación                                       20 %v, °C                                                                                   ASTM D 86</t>
  </si>
  <si>
    <t>Destilación                                       30 %v, °C                                                                                   ASTM D 86</t>
  </si>
  <si>
    <t>Destilación                                       40 %v, °C                                                                                   ASTM D 86</t>
  </si>
  <si>
    <t>Destilación                                       50 %v, °C                                                                                   ASTM D 86</t>
  </si>
  <si>
    <t>Estado</t>
  </si>
  <si>
    <t>verificación OK</t>
  </si>
  <si>
    <t>Punto de escurrimiento                                        °C                                                                                   ASTM D 7346</t>
  </si>
  <si>
    <t>Densidad a 0°C                                       g/ml                                                                                   ASTM D 7042</t>
  </si>
  <si>
    <t>Viscosidad a 0°C                                       cP                                                                                   ASTM D 7042</t>
  </si>
  <si>
    <t>Densidad a -10°C                                       g/ml                                                                                   ASTM D 7042</t>
  </si>
  <si>
    <t>Viscosidad a -10°C                                       cP                                                                                   ASTM D 7042</t>
  </si>
  <si>
    <t>Densidad a 20°C                                       g/ml                                                                                   ASTM D 7042</t>
  </si>
  <si>
    <t>Densidad a 40°C                                       g/ml                                                                                   ASTM D 7042</t>
  </si>
  <si>
    <t>YT.EQP.00428.00</t>
  </si>
  <si>
    <t>Viscosidad a 20°C                                       cP                                                                                   ASTM D 7042</t>
  </si>
  <si>
    <t>Viscosidad a 40°C                                       cP                                                                                   ASTM D 7042</t>
  </si>
  <si>
    <t>Diesel para Loop</t>
  </si>
  <si>
    <t>Densidad a 30°C                                       g/ml                                                                                   ASTM D 7042</t>
  </si>
  <si>
    <t>Viscosidad a 30°C                                       cP                                                                                   ASTM D 7042</t>
  </si>
  <si>
    <t>Densidad a 50°C                                       g/ml                                                                                   ASTM D 7042</t>
  </si>
  <si>
    <t>Viscosidad a 50°C                                       cP                                                                                   ASTM D 7042</t>
  </si>
  <si>
    <t>Densidad a 10°C                                       g/ml                                                                                   ASTM D 7042</t>
  </si>
  <si>
    <t>Viscosidad a 10°C                                       cP                                                                                   ASTM D 7042</t>
  </si>
  <si>
    <t>T(°C)</t>
  </si>
  <si>
    <t>Viscosidad (cp)</t>
  </si>
  <si>
    <t>Densidad (g/ml)</t>
  </si>
  <si>
    <t>T(K)</t>
  </si>
  <si>
    <t>1/T (k-1)</t>
  </si>
  <si>
    <t>ln visc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</si>
</sst>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0.0"/>
    <numFmt numFmtId="166" formatCode="0.000"/>
    <numFmt numFmtId="167" formatCode="_-* #,##0_-;\-* #,##0_-;_-* &quot;-&quot;??_-;_-@_-"/>
    <numFmt numFmtId="168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7" fillId="3" borderId="0" xfId="0" applyFont="1" applyFill="1"/>
    <xf numFmtId="2" fontId="7" fillId="3" borderId="0" xfId="0" applyNumberFormat="1" applyFont="1" applyFill="1"/>
    <xf numFmtId="168" fontId="7" fillId="3" borderId="0" xfId="0" applyNumberFormat="1" applyFont="1" applyFill="1"/>
    <xf numFmtId="0" fontId="7" fillId="3" borderId="0" xfId="0" applyFont="1" applyFill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67" fontId="7" fillId="3" borderId="9" xfId="1" applyNumberFormat="1" applyFont="1" applyFill="1" applyBorder="1"/>
    <xf numFmtId="0" fontId="7" fillId="3" borderId="10" xfId="0" applyFont="1" applyFill="1" applyBorder="1"/>
    <xf numFmtId="2" fontId="7" fillId="3" borderId="10" xfId="0" applyNumberFormat="1" applyFont="1" applyFill="1" applyBorder="1"/>
    <xf numFmtId="0" fontId="7" fillId="3" borderId="11" xfId="0" applyFont="1" applyFill="1" applyBorder="1"/>
    <xf numFmtId="167" fontId="7" fillId="3" borderId="12" xfId="1" applyNumberFormat="1" applyFont="1" applyFill="1" applyBorder="1"/>
    <xf numFmtId="0" fontId="7" fillId="3" borderId="0" xfId="0" applyFont="1" applyFill="1" applyBorder="1"/>
    <xf numFmtId="2" fontId="7" fillId="3" borderId="0" xfId="0" applyNumberFormat="1" applyFont="1" applyFill="1" applyBorder="1"/>
    <xf numFmtId="0" fontId="7" fillId="3" borderId="13" xfId="0" applyFont="1" applyFill="1" applyBorder="1"/>
    <xf numFmtId="167" fontId="7" fillId="3" borderId="14" xfId="1" applyNumberFormat="1" applyFont="1" applyFill="1" applyBorder="1"/>
    <xf numFmtId="0" fontId="7" fillId="3" borderId="15" xfId="0" applyFont="1" applyFill="1" applyBorder="1"/>
    <xf numFmtId="2" fontId="7" fillId="3" borderId="15" xfId="0" applyNumberFormat="1" applyFont="1" applyFill="1" applyBorder="1"/>
    <xf numFmtId="0" fontId="7" fillId="3" borderId="16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CORRELACIONES!$C$5:$C$11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CORRELACIONES!$D$5:$D$11</c:f>
              <c:numCache>
                <c:formatCode>0.00</c:formatCode>
                <c:ptCount val="7"/>
                <c:pt idx="0">
                  <c:v>9.1229999999999993</c:v>
                </c:pt>
                <c:pt idx="1">
                  <c:v>6.0099</c:v>
                </c:pt>
                <c:pt idx="2">
                  <c:v>4.3602999999999996</c:v>
                </c:pt>
                <c:pt idx="3">
                  <c:v>3.3123</c:v>
                </c:pt>
                <c:pt idx="4">
                  <c:v>2.6313</c:v>
                </c:pt>
                <c:pt idx="5">
                  <c:v>2.1225000000000001</c:v>
                </c:pt>
                <c:pt idx="6">
                  <c:v>1.7562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A-4B79-AED8-90C225F7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21104"/>
        <c:axId val="1500121432"/>
      </c:scatterChart>
      <c:valAx>
        <c:axId val="15001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0121432"/>
        <c:crosses val="autoZero"/>
        <c:crossBetween val="midCat"/>
      </c:valAx>
      <c:valAx>
        <c:axId val="15001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Viscosidad (cp)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012110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470822397200353"/>
                  <c:y val="-2.7853744851275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CORRELACIONES!$G$5:$G$11</c:f>
              <c:numCache>
                <c:formatCode>_-* #,##0.000_-;\-* #,##0.000_-;_-* "-"??_-;_-@_-</c:formatCode>
                <c:ptCount val="7"/>
                <c:pt idx="0">
                  <c:v>3.800114003420103E-3</c:v>
                </c:pt>
                <c:pt idx="1">
                  <c:v>3.6609921288669233E-3</c:v>
                </c:pt>
                <c:pt idx="2">
                  <c:v>3.5316969803990822E-3</c:v>
                </c:pt>
                <c:pt idx="3">
                  <c:v>3.4112229234180458E-3</c:v>
                </c:pt>
                <c:pt idx="4">
                  <c:v>3.298697014679202E-3</c:v>
                </c:pt>
                <c:pt idx="5">
                  <c:v>3.1933578157432542E-3</c:v>
                </c:pt>
                <c:pt idx="6">
                  <c:v>3.0945381401825778E-3</c:v>
                </c:pt>
              </c:numCache>
            </c:numRef>
          </c:xVal>
          <c:yVal>
            <c:numRef>
              <c:f>CORRELACIONES!$H$5:$H$11</c:f>
              <c:numCache>
                <c:formatCode>General</c:formatCode>
                <c:ptCount val="7"/>
                <c:pt idx="0">
                  <c:v>2.2107986973633373</c:v>
                </c:pt>
                <c:pt idx="1">
                  <c:v>1.7934081094735794</c:v>
                </c:pt>
                <c:pt idx="2">
                  <c:v>1.4725408623332761</c:v>
                </c:pt>
                <c:pt idx="3">
                  <c:v>1.197642812131064</c:v>
                </c:pt>
                <c:pt idx="4">
                  <c:v>0.96747802064330857</c:v>
                </c:pt>
                <c:pt idx="5">
                  <c:v>0.75259463920336533</c:v>
                </c:pt>
                <c:pt idx="6">
                  <c:v>0.56315238394375811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E-4909-BB2F-368FB379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21104"/>
        <c:axId val="1500121432"/>
      </c:scatterChart>
      <c:valAx>
        <c:axId val="1500121104"/>
        <c:scaling>
          <c:orientation val="minMax"/>
          <c:min val="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 (K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0121432"/>
        <c:crosses val="autoZero"/>
        <c:crossBetween val="midCat"/>
      </c:valAx>
      <c:valAx>
        <c:axId val="15001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012110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409886264216974E-2"/>
                  <c:y val="-0.50456212559461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CORRELACIONES!$C$5:$C$11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CORRELACIONES!$E$5:$E$11</c:f>
              <c:numCache>
                <c:formatCode>General</c:formatCode>
                <c:ptCount val="7"/>
                <c:pt idx="0">
                  <c:v>0.84360000000000002</c:v>
                </c:pt>
                <c:pt idx="1">
                  <c:v>0.83650000000000002</c:v>
                </c:pt>
                <c:pt idx="2">
                  <c:v>0.82950000000000002</c:v>
                </c:pt>
                <c:pt idx="3">
                  <c:v>0.8226</c:v>
                </c:pt>
                <c:pt idx="4">
                  <c:v>0.81579999999999997</c:v>
                </c:pt>
                <c:pt idx="5">
                  <c:v>0.80879999999999996</c:v>
                </c:pt>
                <c:pt idx="6">
                  <c:v>0.80179999999999996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F5-B2B2-6C443C64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121104"/>
        <c:axId val="1500121432"/>
      </c:scatterChart>
      <c:valAx>
        <c:axId val="15001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0121432"/>
        <c:crosses val="autoZero"/>
        <c:crossBetween val="midCat"/>
      </c:valAx>
      <c:valAx>
        <c:axId val="15001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Densisdad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012110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611038</xdr:colOff>
      <xdr:row>18</xdr:row>
      <xdr:rowOff>503207</xdr:rowOff>
    </xdr:from>
    <xdr:to>
      <xdr:col>10</xdr:col>
      <xdr:colOff>26958</xdr:colOff>
      <xdr:row>23</xdr:row>
      <xdr:rowOff>341462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48FC5C-2016-400A-A324-12F435AFD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196" t="26291" r="42809" b="35379"/>
        <a:stretch/>
      </xdr:blipFill>
      <xdr:spPr>
        <a:xfrm>
          <a:off x="5876746" y="11034622"/>
          <a:ext cx="5463396" cy="2803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13</xdr:row>
      <xdr:rowOff>14286</xdr:rowOff>
    </xdr:from>
    <xdr:to>
      <xdr:col>6</xdr:col>
      <xdr:colOff>685800</xdr:colOff>
      <xdr:row>31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948897-A9A3-4B4F-A035-48FE3A7FE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12</xdr:row>
      <xdr:rowOff>76200</xdr:rowOff>
    </xdr:from>
    <xdr:to>
      <xdr:col>14</xdr:col>
      <xdr:colOff>85725</xdr:colOff>
      <xdr:row>32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23CCBD-8EE8-4079-813D-578A84BE1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142875</xdr:rowOff>
    </xdr:from>
    <xdr:to>
      <xdr:col>7</xdr:col>
      <xdr:colOff>0</xdr:colOff>
      <xdr:row>49</xdr:row>
      <xdr:rowOff>33338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8ECB76-D4C7-4527-A2E1-0897D40AC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31" zoomScale="106" zoomScaleNormal="106" workbookViewId="0">
      <selection activeCell="H33" sqref="H33"/>
    </sheetView>
  </sheetViews>
  <sheetFormatPr baseColWidth="10" defaultRowHeight="15" x14ac:dyDescent="0.25"/>
  <cols>
    <col min="1" max="1" width="27.85546875" customWidth="1"/>
    <col min="2" max="2" width="30.42578125" customWidth="1"/>
    <col min="3" max="3" width="20.5703125" customWidth="1"/>
    <col min="4" max="4" width="29.140625" customWidth="1"/>
    <col min="5" max="5" width="4.28515625" customWidth="1"/>
  </cols>
  <sheetData>
    <row r="1" spans="1:4" ht="35.25" customHeight="1" thickBot="1" x14ac:dyDescent="0.3">
      <c r="B1" s="5"/>
    </row>
    <row r="2" spans="1:4" ht="46.5" customHeight="1" thickBot="1" x14ac:dyDescent="0.3">
      <c r="B2" s="2" t="s">
        <v>33</v>
      </c>
      <c r="C2" s="1" t="s">
        <v>0</v>
      </c>
      <c r="D2" s="1" t="s">
        <v>21</v>
      </c>
    </row>
    <row r="3" spans="1:4" ht="46.5" customHeight="1" thickBot="1" x14ac:dyDescent="0.3">
      <c r="A3" s="3" t="s">
        <v>26</v>
      </c>
      <c r="B3" s="10">
        <v>0.84360000000000002</v>
      </c>
      <c r="C3" s="4" t="s">
        <v>30</v>
      </c>
      <c r="D3" s="4" t="s">
        <v>22</v>
      </c>
    </row>
    <row r="4" spans="1:4" ht="46.5" customHeight="1" thickBot="1" x14ac:dyDescent="0.3">
      <c r="A4" s="3" t="s">
        <v>27</v>
      </c>
      <c r="B4" s="11">
        <v>9.1229999999999993</v>
      </c>
      <c r="C4" s="4" t="s">
        <v>30</v>
      </c>
      <c r="D4" s="4" t="s">
        <v>22</v>
      </c>
    </row>
    <row r="5" spans="1:4" ht="46.5" customHeight="1" thickBot="1" x14ac:dyDescent="0.3">
      <c r="A5" s="3" t="s">
        <v>24</v>
      </c>
      <c r="B5" s="10">
        <v>0.83650000000000002</v>
      </c>
      <c r="C5" s="4" t="s">
        <v>30</v>
      </c>
      <c r="D5" s="4" t="s">
        <v>22</v>
      </c>
    </row>
    <row r="6" spans="1:4" ht="46.5" customHeight="1" thickBot="1" x14ac:dyDescent="0.3">
      <c r="A6" s="3" t="s">
        <v>25</v>
      </c>
      <c r="B6" s="11">
        <v>6.0099</v>
      </c>
      <c r="C6" s="4" t="s">
        <v>30</v>
      </c>
      <c r="D6" s="4" t="s">
        <v>22</v>
      </c>
    </row>
    <row r="7" spans="1:4" ht="46.5" customHeight="1" thickBot="1" x14ac:dyDescent="0.3">
      <c r="A7" s="3" t="s">
        <v>38</v>
      </c>
      <c r="B7" s="10">
        <v>0.82950000000000002</v>
      </c>
      <c r="C7" s="4" t="s">
        <v>30</v>
      </c>
      <c r="D7" s="4" t="s">
        <v>22</v>
      </c>
    </row>
    <row r="8" spans="1:4" ht="46.5" customHeight="1" thickBot="1" x14ac:dyDescent="0.3">
      <c r="A8" s="3" t="s">
        <v>39</v>
      </c>
      <c r="B8" s="11">
        <v>4.3602999999999996</v>
      </c>
      <c r="C8" s="4" t="s">
        <v>30</v>
      </c>
      <c r="D8" s="4" t="s">
        <v>22</v>
      </c>
    </row>
    <row r="9" spans="1:4" ht="46.5" customHeight="1" thickBot="1" x14ac:dyDescent="0.3">
      <c r="A9" s="3" t="s">
        <v>28</v>
      </c>
      <c r="B9" s="10">
        <v>0.8226</v>
      </c>
      <c r="C9" s="4" t="s">
        <v>30</v>
      </c>
      <c r="D9" s="4" t="s">
        <v>22</v>
      </c>
    </row>
    <row r="10" spans="1:4" ht="46.5" customHeight="1" thickBot="1" x14ac:dyDescent="0.3">
      <c r="A10" s="3" t="s">
        <v>31</v>
      </c>
      <c r="B10" s="11">
        <v>3.3123</v>
      </c>
      <c r="C10" s="4" t="s">
        <v>30</v>
      </c>
      <c r="D10" s="4" t="s">
        <v>22</v>
      </c>
    </row>
    <row r="11" spans="1:4" ht="46.5" customHeight="1" thickBot="1" x14ac:dyDescent="0.3">
      <c r="A11" s="3" t="s">
        <v>34</v>
      </c>
      <c r="B11" s="10">
        <v>0.81579999999999997</v>
      </c>
      <c r="C11" s="4" t="s">
        <v>30</v>
      </c>
      <c r="D11" s="4" t="s">
        <v>22</v>
      </c>
    </row>
    <row r="12" spans="1:4" ht="46.5" customHeight="1" thickBot="1" x14ac:dyDescent="0.3">
      <c r="A12" s="3" t="s">
        <v>35</v>
      </c>
      <c r="B12" s="11">
        <v>2.6313</v>
      </c>
      <c r="C12" s="4" t="s">
        <v>30</v>
      </c>
      <c r="D12" s="4" t="s">
        <v>22</v>
      </c>
    </row>
    <row r="13" spans="1:4" ht="46.5" customHeight="1" thickBot="1" x14ac:dyDescent="0.3">
      <c r="A13" s="3" t="s">
        <v>29</v>
      </c>
      <c r="B13" s="10">
        <v>0.80879999999999996</v>
      </c>
      <c r="C13" s="4" t="s">
        <v>30</v>
      </c>
      <c r="D13" s="4" t="s">
        <v>22</v>
      </c>
    </row>
    <row r="14" spans="1:4" ht="46.5" customHeight="1" thickBot="1" x14ac:dyDescent="0.3">
      <c r="A14" s="3" t="s">
        <v>32</v>
      </c>
      <c r="B14" s="11">
        <v>2.1225000000000001</v>
      </c>
      <c r="C14" s="4" t="s">
        <v>30</v>
      </c>
      <c r="D14" s="4" t="s">
        <v>22</v>
      </c>
    </row>
    <row r="15" spans="1:4" ht="46.5" customHeight="1" thickBot="1" x14ac:dyDescent="0.3">
      <c r="A15" s="3" t="s">
        <v>36</v>
      </c>
      <c r="B15" s="10">
        <v>0.80179999999999996</v>
      </c>
      <c r="C15" s="4" t="s">
        <v>30</v>
      </c>
      <c r="D15" s="4" t="s">
        <v>22</v>
      </c>
    </row>
    <row r="16" spans="1:4" ht="46.5" customHeight="1" thickBot="1" x14ac:dyDescent="0.3">
      <c r="A16" s="3" t="s">
        <v>37</v>
      </c>
      <c r="B16" s="11">
        <v>1.7562</v>
      </c>
      <c r="C16" s="4" t="s">
        <v>30</v>
      </c>
      <c r="D16" s="4" t="s">
        <v>22</v>
      </c>
    </row>
    <row r="17" spans="1:8" ht="46.5" customHeight="1" thickBot="1" x14ac:dyDescent="0.3">
      <c r="A17" s="3" t="s">
        <v>3</v>
      </c>
      <c r="B17" s="12">
        <v>-7</v>
      </c>
      <c r="C17" s="4" t="s">
        <v>6</v>
      </c>
      <c r="D17" s="4" t="s">
        <v>5</v>
      </c>
    </row>
    <row r="18" spans="1:8" ht="46.5" customHeight="1" thickBot="1" x14ac:dyDescent="0.3">
      <c r="A18" s="3" t="s">
        <v>23</v>
      </c>
      <c r="B18" s="12">
        <v>-19</v>
      </c>
      <c r="C18" s="4" t="s">
        <v>6</v>
      </c>
      <c r="D18" s="4" t="s">
        <v>5</v>
      </c>
    </row>
    <row r="19" spans="1:8" ht="46.5" customHeight="1" thickBot="1" x14ac:dyDescent="0.3">
      <c r="A19" s="3" t="s">
        <v>1</v>
      </c>
      <c r="B19" s="13">
        <v>152.4</v>
      </c>
      <c r="C19" s="4" t="s">
        <v>4</v>
      </c>
      <c r="D19" s="4" t="s">
        <v>5</v>
      </c>
    </row>
    <row r="20" spans="1:8" ht="46.5" customHeight="1" thickBot="1" x14ac:dyDescent="0.3">
      <c r="A20" s="3" t="s">
        <v>14</v>
      </c>
      <c r="B20" s="13">
        <v>187.4</v>
      </c>
      <c r="C20" s="4" t="s">
        <v>4</v>
      </c>
      <c r="D20" s="4" t="s">
        <v>5</v>
      </c>
    </row>
    <row r="21" spans="1:8" ht="46.5" customHeight="1" thickBot="1" x14ac:dyDescent="0.3">
      <c r="A21" s="3" t="s">
        <v>15</v>
      </c>
      <c r="B21" s="13">
        <v>199.8</v>
      </c>
      <c r="C21" s="4" t="s">
        <v>4</v>
      </c>
      <c r="D21" s="4" t="s">
        <v>5</v>
      </c>
    </row>
    <row r="22" spans="1:8" ht="46.5" customHeight="1" thickBot="1" x14ac:dyDescent="0.3">
      <c r="A22" s="3" t="s">
        <v>16</v>
      </c>
      <c r="B22" s="13">
        <v>208.4</v>
      </c>
      <c r="C22" s="4" t="s">
        <v>4</v>
      </c>
      <c r="D22" s="4" t="s">
        <v>5</v>
      </c>
    </row>
    <row r="23" spans="1:8" ht="46.5" customHeight="1" thickBot="1" x14ac:dyDescent="0.3">
      <c r="A23" s="3" t="s">
        <v>17</v>
      </c>
      <c r="B23" s="13">
        <v>217</v>
      </c>
      <c r="C23" s="4" t="s">
        <v>4</v>
      </c>
      <c r="D23" s="4" t="s">
        <v>5</v>
      </c>
    </row>
    <row r="24" spans="1:8" ht="46.5" customHeight="1" thickBot="1" x14ac:dyDescent="0.3">
      <c r="A24" s="3" t="s">
        <v>18</v>
      </c>
      <c r="B24" s="13">
        <v>233.2</v>
      </c>
      <c r="C24" s="4" t="s">
        <v>4</v>
      </c>
      <c r="D24" s="4" t="s">
        <v>5</v>
      </c>
    </row>
    <row r="25" spans="1:8" ht="46.5" customHeight="1" thickBot="1" x14ac:dyDescent="0.3">
      <c r="A25" s="3" t="s">
        <v>19</v>
      </c>
      <c r="B25" s="13">
        <v>248.5</v>
      </c>
      <c r="C25" s="4" t="s">
        <v>4</v>
      </c>
      <c r="D25" s="4" t="s">
        <v>5</v>
      </c>
    </row>
    <row r="26" spans="1:8" ht="46.5" customHeight="1" thickBot="1" x14ac:dyDescent="0.3">
      <c r="A26" s="3" t="s">
        <v>20</v>
      </c>
      <c r="B26" s="13">
        <v>263.10000000000002</v>
      </c>
      <c r="C26" s="4" t="s">
        <v>4</v>
      </c>
      <c r="D26" s="4" t="s">
        <v>5</v>
      </c>
    </row>
    <row r="27" spans="1:8" ht="46.5" customHeight="1" thickBot="1" x14ac:dyDescent="0.3">
      <c r="A27" s="3" t="s">
        <v>13</v>
      </c>
      <c r="B27" s="13">
        <v>278.3</v>
      </c>
      <c r="C27" s="4" t="s">
        <v>4</v>
      </c>
      <c r="D27" s="4" t="s">
        <v>5</v>
      </c>
    </row>
    <row r="28" spans="1:8" ht="46.5" customHeight="1" thickBot="1" x14ac:dyDescent="0.3">
      <c r="A28" s="3" t="s">
        <v>12</v>
      </c>
      <c r="B28" s="13">
        <v>294.3</v>
      </c>
      <c r="C28" s="4" t="s">
        <v>4</v>
      </c>
      <c r="D28" s="4" t="s">
        <v>5</v>
      </c>
    </row>
    <row r="29" spans="1:8" ht="46.5" customHeight="1" thickBot="1" x14ac:dyDescent="0.3">
      <c r="A29" s="3" t="s">
        <v>11</v>
      </c>
      <c r="B29" s="13">
        <v>312.7</v>
      </c>
      <c r="C29" s="4" t="s">
        <v>4</v>
      </c>
      <c r="D29" s="4" t="s">
        <v>5</v>
      </c>
    </row>
    <row r="30" spans="1:8" ht="46.5" customHeight="1" thickBot="1" x14ac:dyDescent="0.3">
      <c r="A30" s="3" t="s">
        <v>10</v>
      </c>
      <c r="B30" s="13">
        <v>323.10000000000002</v>
      </c>
      <c r="C30" s="4" t="s">
        <v>4</v>
      </c>
      <c r="D30" s="4" t="s">
        <v>5</v>
      </c>
    </row>
    <row r="31" spans="1:8" ht="46.5" customHeight="1" thickBot="1" x14ac:dyDescent="0.3">
      <c r="A31" s="3" t="s">
        <v>9</v>
      </c>
      <c r="B31" s="13">
        <v>336</v>
      </c>
      <c r="C31" s="4" t="s">
        <v>4</v>
      </c>
      <c r="D31" s="4" t="s">
        <v>5</v>
      </c>
    </row>
    <row r="32" spans="1:8" s="5" customFormat="1" ht="46.5" customHeight="1" thickBot="1" x14ac:dyDescent="0.3">
      <c r="A32" s="3" t="s">
        <v>8</v>
      </c>
      <c r="B32" s="13">
        <v>353.7</v>
      </c>
      <c r="C32" s="4" t="s">
        <v>4</v>
      </c>
      <c r="D32" s="4" t="s">
        <v>5</v>
      </c>
      <c r="G32"/>
      <c r="H32"/>
    </row>
    <row r="33" spans="1:8" ht="46.5" customHeight="1" thickBot="1" x14ac:dyDescent="0.3">
      <c r="A33" s="3" t="s">
        <v>2</v>
      </c>
      <c r="B33" s="13">
        <v>360.5</v>
      </c>
      <c r="C33" s="4" t="s">
        <v>4</v>
      </c>
      <c r="D33" s="4" t="s">
        <v>5</v>
      </c>
    </row>
    <row r="34" spans="1:8" ht="46.5" customHeight="1" thickBot="1" x14ac:dyDescent="0.3">
      <c r="A34" s="3" t="s">
        <v>7</v>
      </c>
      <c r="B34" s="15">
        <v>96.7</v>
      </c>
      <c r="C34" s="14" t="s">
        <v>4</v>
      </c>
      <c r="D34" s="14" t="s">
        <v>5</v>
      </c>
    </row>
    <row r="35" spans="1:8" x14ac:dyDescent="0.25">
      <c r="G35" s="8"/>
      <c r="H35" s="9"/>
    </row>
    <row r="36" spans="1:8" x14ac:dyDescent="0.25">
      <c r="G36" s="8"/>
      <c r="H36" s="9"/>
    </row>
    <row r="37" spans="1:8" ht="25.5" customHeight="1" x14ac:dyDescent="0.25">
      <c r="G37" s="8"/>
      <c r="H37" s="9"/>
    </row>
    <row r="38" spans="1:8" x14ac:dyDescent="0.25">
      <c r="G38" s="8"/>
      <c r="H38" s="9"/>
    </row>
    <row r="39" spans="1:8" x14ac:dyDescent="0.25">
      <c r="G39" s="8"/>
      <c r="H39" s="7"/>
    </row>
    <row r="40" spans="1:8" x14ac:dyDescent="0.25">
      <c r="G40" s="6"/>
      <c r="H40" s="6"/>
    </row>
    <row r="41" spans="1:8" x14ac:dyDescent="0.25">
      <c r="G41" s="6"/>
      <c r="H41" s="6"/>
    </row>
  </sheetData>
  <phoneticPr fontId="3" type="noConversion"/>
  <pageMargins left="0.7" right="0.7" top="0.75" bottom="0.75" header="0.3" footer="0.3"/>
  <pageSetup paperSize="9" orientation="portrait" r:id="rId1"/>
  <headerFooter>
    <oddHeader>&amp;R&amp;"Calibri"&amp;10&amp;K000000YTEC - Privada&amp;1#</oddHeader>
    <oddFooter>&amp;L&amp;"Arial"&amp;10YTEC-Privada
&amp;"Arial"&amp;08Preparado por MACERONI, CONSTANZA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A245-429E-4C8E-956B-36F9223E773D}">
  <dimension ref="B4:J11"/>
  <sheetViews>
    <sheetView topLeftCell="B13" workbookViewId="0">
      <selection activeCell="I35" sqref="I35"/>
    </sheetView>
  </sheetViews>
  <sheetFormatPr baseColWidth="10" defaultRowHeight="12.75" x14ac:dyDescent="0.2"/>
  <cols>
    <col min="1" max="16384" width="11.42578125" style="16"/>
  </cols>
  <sheetData>
    <row r="4" spans="2:10" s="19" customFormat="1" ht="25.5" x14ac:dyDescent="0.25">
      <c r="B4" s="20" t="s">
        <v>43</v>
      </c>
      <c r="C4" s="21" t="s">
        <v>40</v>
      </c>
      <c r="D4" s="21" t="s">
        <v>41</v>
      </c>
      <c r="E4" s="22" t="s">
        <v>42</v>
      </c>
      <c r="G4" s="19" t="s">
        <v>44</v>
      </c>
      <c r="H4" s="19" t="s">
        <v>45</v>
      </c>
    </row>
    <row r="5" spans="2:10" x14ac:dyDescent="0.2">
      <c r="B5" s="23">
        <f>+C5+273.15</f>
        <v>263.14999999999998</v>
      </c>
      <c r="C5" s="24">
        <v>-10</v>
      </c>
      <c r="D5" s="25">
        <f>+'RESULTADOS LABORATORIO'!B4</f>
        <v>9.1229999999999993</v>
      </c>
      <c r="E5" s="26">
        <f>+'RESULTADOS LABORATORIO'!B3</f>
        <v>0.84360000000000002</v>
      </c>
      <c r="G5" s="18">
        <f>1/B5</f>
        <v>3.800114003420103E-3</v>
      </c>
      <c r="H5" s="16">
        <f>+LN(D5)</f>
        <v>2.2107986973633373</v>
      </c>
      <c r="J5" s="17">
        <f>+EXP(2302.6*G5-6.6117)</f>
        <v>8.4862100947032317</v>
      </c>
    </row>
    <row r="6" spans="2:10" x14ac:dyDescent="0.2">
      <c r="B6" s="27">
        <f t="shared" ref="B6:B11" si="0">+C6+273.15</f>
        <v>273.14999999999998</v>
      </c>
      <c r="C6" s="28">
        <v>0</v>
      </c>
      <c r="D6" s="29">
        <f>+'RESULTADOS LABORATORIO'!B6</f>
        <v>6.0099</v>
      </c>
      <c r="E6" s="30">
        <f>+'RESULTADOS LABORATORIO'!B5</f>
        <v>0.83650000000000002</v>
      </c>
      <c r="G6" s="18">
        <f t="shared" ref="G6:G11" si="1">1/B6</f>
        <v>3.6609921288669233E-3</v>
      </c>
      <c r="H6" s="16">
        <f t="shared" ref="H6:H11" si="2">+LN(D6)</f>
        <v>1.7934081094735794</v>
      </c>
      <c r="J6" s="17">
        <f t="shared" ref="J6:J11" si="3">+EXP(2302.6*G6-6.6117)</f>
        <v>6.1601459837724395</v>
      </c>
    </row>
    <row r="7" spans="2:10" x14ac:dyDescent="0.2">
      <c r="B7" s="27">
        <f t="shared" si="0"/>
        <v>283.14999999999998</v>
      </c>
      <c r="C7" s="28">
        <f>+C6+10</f>
        <v>10</v>
      </c>
      <c r="D7" s="29">
        <f>+'RESULTADOS LABORATORIO'!B8</f>
        <v>4.3602999999999996</v>
      </c>
      <c r="E7" s="30">
        <f>+'RESULTADOS LABORATORIO'!B7</f>
        <v>0.82950000000000002</v>
      </c>
      <c r="G7" s="18">
        <f t="shared" si="1"/>
        <v>3.5316969803990822E-3</v>
      </c>
      <c r="H7" s="16">
        <f t="shared" si="2"/>
        <v>1.4725408623332761</v>
      </c>
      <c r="J7" s="17">
        <f t="shared" si="3"/>
        <v>4.5739879771028233</v>
      </c>
    </row>
    <row r="8" spans="2:10" x14ac:dyDescent="0.2">
      <c r="B8" s="27">
        <f t="shared" si="0"/>
        <v>293.14999999999998</v>
      </c>
      <c r="C8" s="28">
        <f t="shared" ref="C8:C10" si="4">+C7+10</f>
        <v>20</v>
      </c>
      <c r="D8" s="29">
        <f>+'RESULTADOS LABORATORIO'!B10</f>
        <v>3.3123</v>
      </c>
      <c r="E8" s="30">
        <f>+'RESULTADOS LABORATORIO'!B9</f>
        <v>0.8226</v>
      </c>
      <c r="G8" s="18">
        <f t="shared" si="1"/>
        <v>3.4112229234180458E-3</v>
      </c>
      <c r="H8" s="16">
        <f t="shared" si="2"/>
        <v>1.197642812131064</v>
      </c>
      <c r="J8" s="17">
        <f t="shared" si="3"/>
        <v>3.4659331490223853</v>
      </c>
    </row>
    <row r="9" spans="2:10" x14ac:dyDescent="0.2">
      <c r="B9" s="27">
        <f t="shared" si="0"/>
        <v>303.14999999999998</v>
      </c>
      <c r="C9" s="28">
        <f t="shared" si="4"/>
        <v>30</v>
      </c>
      <c r="D9" s="29">
        <f>+'RESULTADOS LABORATORIO'!B12</f>
        <v>2.6313</v>
      </c>
      <c r="E9" s="30">
        <f>+'RESULTADOS LABORATORIO'!B11</f>
        <v>0.81579999999999997</v>
      </c>
      <c r="G9" s="18">
        <f t="shared" si="1"/>
        <v>3.298697014679202E-3</v>
      </c>
      <c r="H9" s="16">
        <f t="shared" si="2"/>
        <v>0.96747802064330857</v>
      </c>
      <c r="J9" s="17">
        <f t="shared" si="3"/>
        <v>2.6748137346053755</v>
      </c>
    </row>
    <row r="10" spans="2:10" x14ac:dyDescent="0.2">
      <c r="B10" s="27">
        <f t="shared" si="0"/>
        <v>313.14999999999998</v>
      </c>
      <c r="C10" s="28">
        <f t="shared" si="4"/>
        <v>40</v>
      </c>
      <c r="D10" s="29">
        <f>+'RESULTADOS LABORATORIO'!B14</f>
        <v>2.1225000000000001</v>
      </c>
      <c r="E10" s="30">
        <f>+'RESULTADOS LABORATORIO'!B13</f>
        <v>0.80879999999999996</v>
      </c>
      <c r="G10" s="18">
        <f t="shared" si="1"/>
        <v>3.1933578157432542E-3</v>
      </c>
      <c r="H10" s="16">
        <f t="shared" si="2"/>
        <v>0.75259463920336533</v>
      </c>
      <c r="J10" s="17">
        <f t="shared" si="3"/>
        <v>2.0987159525084613</v>
      </c>
    </row>
    <row r="11" spans="2:10" x14ac:dyDescent="0.2">
      <c r="B11" s="31">
        <f t="shared" si="0"/>
        <v>323.14999999999998</v>
      </c>
      <c r="C11" s="32">
        <f>+C10+10</f>
        <v>50</v>
      </c>
      <c r="D11" s="33">
        <f>+'RESULTADOS LABORATORIO'!B16</f>
        <v>1.7562</v>
      </c>
      <c r="E11" s="34">
        <f>+'RESULTADOS LABORATORIO'!B15</f>
        <v>0.80179999999999996</v>
      </c>
      <c r="G11" s="18">
        <f t="shared" si="1"/>
        <v>3.0945381401825778E-3</v>
      </c>
      <c r="H11" s="16">
        <f t="shared" si="2"/>
        <v>0.56315238394375811</v>
      </c>
      <c r="J11" s="17">
        <f t="shared" si="3"/>
        <v>1.6716037945242379</v>
      </c>
    </row>
  </sheetData>
  <pageMargins left="0.7" right="0.7" top="0.75" bottom="0.75" header="0.3" footer="0.3"/>
  <pageSetup paperSize="9" orientation="portrait" r:id="rId1"/>
  <headerFooter>
    <oddHeader>&amp;R&amp;"Calibri"&amp;10&amp;K000000YTEC - Privada&amp;1#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RESULTADOS LABORATORIO</vt:lpstr>
      <vt:lpstr>CORRELACIONES</vt:lpstr>
      <vt:lpstr>'RESULTADOS LABORATORIO'!Área_de_impresión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MACERONI, CONSTANZA</dc:creator>
  <cp:lastModifiedBy>ARIAS, MARIA LILA</cp:lastModifiedBy>
  <cp:lastPrinted>2022-08-23T16:53:18Z</cp:lastPrinted>
  <dcterms:created xsi:type="dcterms:W3CDTF">2019-04-08T18:39:49Z</dcterms:created>
  <dcterms:modified xsi:type="dcterms:W3CDTF">2022-08-25T16:59:49Z</dcterms:modified>
  <cp:category>YTEC-Privada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7249dd-bd69-43b0-8774-23cc4d220414_Enabled">
    <vt:lpwstr>true</vt:lpwstr>
  </property>
  <property fmtid="{D5CDD505-2E9C-101B-9397-08002B2CF9AE}" pid="3" name="MSIP_Label_ef7249dd-bd69-43b0-8774-23cc4d220414_SetDate">
    <vt:lpwstr>2022-08-25T15:26:46Z</vt:lpwstr>
  </property>
  <property fmtid="{D5CDD505-2E9C-101B-9397-08002B2CF9AE}" pid="4" name="MSIP_Label_ef7249dd-bd69-43b0-8774-23cc4d220414_Method">
    <vt:lpwstr>Privileged</vt:lpwstr>
  </property>
  <property fmtid="{D5CDD505-2E9C-101B-9397-08002B2CF9AE}" pid="5" name="MSIP_Label_ef7249dd-bd69-43b0-8774-23cc4d220414_Name">
    <vt:lpwstr>YTEC - Privada</vt:lpwstr>
  </property>
  <property fmtid="{D5CDD505-2E9C-101B-9397-08002B2CF9AE}" pid="6" name="MSIP_Label_ef7249dd-bd69-43b0-8774-23cc4d220414_SiteId">
    <vt:lpwstr>038018c3-616c-4b46-ad9b-aa9007f701b5</vt:lpwstr>
  </property>
  <property fmtid="{D5CDD505-2E9C-101B-9397-08002B2CF9AE}" pid="7" name="MSIP_Label_ef7249dd-bd69-43b0-8774-23cc4d220414_ActionId">
    <vt:lpwstr>2520c4e8-02cd-418e-b147-9fd0b556f684</vt:lpwstr>
  </property>
  <property fmtid="{D5CDD505-2E9C-101B-9397-08002B2CF9AE}" pid="8" name="MSIP_Label_ef7249dd-bd69-43b0-8774-23cc4d220414_ContentBits">
    <vt:lpwstr>1</vt:lpwstr>
  </property>
</Properties>
</file>