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UTOCAD\Desktop\adso2873711\images\"/>
    </mc:Choice>
  </mc:AlternateContent>
  <xr:revisionPtr revIDLastSave="0" documentId="13_ncr:1_{25D0E395-29F7-4822-9C75-5732FBAF646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recimineto Natural" sheetId="2" r:id="rId1"/>
    <sheet name="Densidad de Poblacion" sheetId="1" r:id="rId2"/>
    <sheet name="Funciones" sheetId="3" r:id="rId3"/>
    <sheet name="Funciones (1)" sheetId="4" r:id="rId4"/>
    <sheet name="Ejemplo Funcion Contar." sheetId="5" r:id="rId5"/>
    <sheet name="Contar.si" sheetId="8" r:id="rId6"/>
    <sheet name="Taller Contar.si" sheetId="9" r:id="rId7"/>
    <sheet name="Contar.SI (2)" sheetId="10" r:id="rId8"/>
    <sheet name="Ejemplo De Fincion SI" sheetId="11" r:id="rId9"/>
    <sheet name="Funcion SI" sheetId="12" r:id="rId10"/>
    <sheet name="TallerFuncion si(1)" sheetId="13" r:id="rId11"/>
    <sheet name="Taller Funcion si(2)" sheetId="14" r:id="rId12"/>
    <sheet name="Taller Funcion si(3)" sheetId="15" r:id="rId13"/>
    <sheet name="Sumar.SI(1)" sheetId="16" r:id="rId14"/>
    <sheet name="Sumar.SI(2)" sheetId="17" r:id="rId15"/>
    <sheet name="Sumar.SI(3)" sheetId="18" r:id="rId16"/>
    <sheet name="EJEMPLO.Promedio.SI" sheetId="19" r:id="rId17"/>
    <sheet name="Promedio.SI" sheetId="20" r:id="rId18"/>
  </sheets>
  <definedNames>
    <definedName name="_xlnm._FilterDatabase" localSheetId="2" hidden="1">Funciones!$A$4:$A$14</definedName>
    <definedName name="_xlnm.Extract" localSheetId="2">Funciones!$K$4</definedName>
    <definedName name="_xlnm.Criteria" localSheetId="2">Funciones!$K$5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8" l="1"/>
  <c r="C16" i="8"/>
  <c r="C14" i="8"/>
  <c r="C13" i="8"/>
  <c r="J16" i="5"/>
  <c r="I16" i="5"/>
  <c r="G16" i="5"/>
  <c r="E16" i="5"/>
  <c r="C16" i="5"/>
  <c r="D19" i="4"/>
  <c r="E19" i="4"/>
  <c r="D18" i="4"/>
  <c r="E18" i="4"/>
  <c r="D17" i="4"/>
  <c r="E17" i="4"/>
  <c r="D16" i="4"/>
  <c r="E16" i="4"/>
  <c r="C19" i="4"/>
  <c r="C18" i="4"/>
  <c r="C17" i="4"/>
  <c r="C16" i="4"/>
  <c r="G8" i="4"/>
  <c r="G9" i="4"/>
  <c r="G10" i="4"/>
  <c r="G11" i="4"/>
  <c r="G12" i="4"/>
  <c r="G13" i="4"/>
  <c r="G7" i="4"/>
  <c r="F8" i="4"/>
  <c r="F9" i="4"/>
  <c r="F10" i="4"/>
  <c r="F11" i="4"/>
  <c r="F12" i="4"/>
  <c r="F13" i="4"/>
  <c r="F7" i="4"/>
  <c r="B19" i="3"/>
  <c r="B18" i="3"/>
  <c r="B17" i="3"/>
  <c r="D15" i="3"/>
  <c r="E15" i="3"/>
  <c r="F15" i="3"/>
  <c r="G15" i="3"/>
  <c r="H15" i="3"/>
  <c r="C15" i="3"/>
  <c r="B15" i="3"/>
  <c r="H5" i="3"/>
  <c r="H6" i="3"/>
  <c r="H7" i="3"/>
  <c r="H8" i="3"/>
  <c r="H9" i="3"/>
  <c r="H10" i="3"/>
  <c r="H11" i="3"/>
  <c r="H12" i="3"/>
  <c r="H13" i="3"/>
  <c r="H14" i="3"/>
  <c r="H4" i="3"/>
  <c r="G5" i="3"/>
  <c r="G6" i="3"/>
  <c r="G7" i="3"/>
  <c r="G8" i="3"/>
  <c r="G9" i="3"/>
  <c r="G10" i="3"/>
  <c r="G11" i="3"/>
  <c r="G12" i="3"/>
  <c r="G13" i="3"/>
  <c r="G14" i="3"/>
  <c r="G4" i="3"/>
  <c r="F5" i="3"/>
  <c r="F6" i="3"/>
  <c r="F7" i="3"/>
  <c r="F8" i="3"/>
  <c r="F9" i="3"/>
  <c r="F10" i="3"/>
  <c r="F11" i="3"/>
  <c r="F12" i="3"/>
  <c r="F13" i="3"/>
  <c r="F14" i="3"/>
  <c r="F4" i="3"/>
  <c r="E5" i="3"/>
  <c r="E6" i="3"/>
  <c r="E7" i="3"/>
  <c r="E8" i="3"/>
  <c r="E9" i="3"/>
  <c r="E10" i="3"/>
  <c r="E11" i="3"/>
  <c r="E12" i="3"/>
  <c r="E13" i="3"/>
  <c r="E14" i="3"/>
  <c r="E4" i="3"/>
  <c r="D5" i="3"/>
  <c r="D6" i="3"/>
  <c r="D7" i="3"/>
  <c r="D8" i="3"/>
  <c r="D9" i="3"/>
  <c r="D10" i="3"/>
  <c r="D11" i="3"/>
  <c r="D12" i="3"/>
  <c r="D13" i="3"/>
  <c r="D14" i="3"/>
  <c r="D4" i="3"/>
  <c r="C5" i="3"/>
  <c r="C6" i="3"/>
  <c r="C7" i="3"/>
  <c r="C8" i="3"/>
  <c r="C9" i="3"/>
  <c r="C10" i="3"/>
  <c r="C11" i="3"/>
  <c r="C12" i="3"/>
  <c r="C13" i="3"/>
  <c r="C14" i="3"/>
  <c r="C4" i="3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7" i="1"/>
  <c r="C10" i="2"/>
  <c r="D10" i="2"/>
  <c r="E10" i="2"/>
  <c r="F10" i="2"/>
  <c r="G10" i="2"/>
  <c r="B10" i="2"/>
  <c r="G7" i="18"/>
  <c r="D6" i="15"/>
  <c r="E8" i="13"/>
  <c r="E7" i="13"/>
  <c r="E6" i="13"/>
  <c r="E5" i="13"/>
  <c r="E4" i="13"/>
  <c r="E3" i="13"/>
  <c r="E2" i="13"/>
  <c r="E7" i="12"/>
  <c r="E6" i="12"/>
  <c r="E5" i="12"/>
</calcChain>
</file>

<file path=xl/sharedStrings.xml><?xml version="1.0" encoding="utf-8"?>
<sst xmlns="http://schemas.openxmlformats.org/spreadsheetml/2006/main" count="440" uniqueCount="289">
  <si>
    <t>HALLAR LA DENSIDAD DE POBLACION DE LA CAPITAL FEDERAL Y DE LAS SIGIENTES PROVINCIAS</t>
  </si>
  <si>
    <t>Densidad = Total de Habitantes / Superficie</t>
  </si>
  <si>
    <t>PROVINCIA</t>
  </si>
  <si>
    <t>HABITANTES</t>
  </si>
  <si>
    <t>SUPERFICIE Km2</t>
  </si>
  <si>
    <t>Densidad Habi./Km2</t>
  </si>
  <si>
    <t>Capital Federal</t>
  </si>
  <si>
    <t>Buneos Aires</t>
  </si>
  <si>
    <t>Catamarca</t>
  </si>
  <si>
    <t>Cordaba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</si>
  <si>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</si>
  <si>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</si>
  <si>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</si>
  <si>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</si>
  <si>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</si>
  <si>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</si>
  <si>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</si>
  <si>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</si>
  <si>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</si>
  <si>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</si>
  <si>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Completa la Tabla ; Sigue  Hallando el Crecimiento  Natural Mediante la Siguiente Referencia</t>
  </si>
  <si>
    <t>Crecimento Natural: Tasa de Natalidad-Tasa de Mortalidad</t>
  </si>
  <si>
    <t>TASAS</t>
  </si>
  <si>
    <t>AÑO 1915</t>
  </si>
  <si>
    <t>AÑO 1950</t>
  </si>
  <si>
    <t>AÑO 1960</t>
  </si>
  <si>
    <t>AÑO 1970</t>
  </si>
  <si>
    <t>AÑO 1980</t>
  </si>
  <si>
    <t>AÑO 1990</t>
  </si>
  <si>
    <t>Natalidad</t>
  </si>
  <si>
    <t>Mortalidad</t>
  </si>
  <si>
    <t>Crecimiento Natural</t>
  </si>
  <si>
    <t>AUTOMOVILES</t>
  </si>
  <si>
    <t>MARCA</t>
  </si>
  <si>
    <t>PRECIO</t>
  </si>
  <si>
    <t>IVA 21%</t>
  </si>
  <si>
    <t>PRECIO CONTADO</t>
  </si>
  <si>
    <t>INTERÉS 10%</t>
  </si>
  <si>
    <t>PRECIO CON INTERÉS</t>
  </si>
  <si>
    <t>VALOR EN 24 CUOTAS</t>
  </si>
  <si>
    <t>VALOR EN 36 CUOTAS</t>
  </si>
  <si>
    <t>Chevrolet Corsa City</t>
  </si>
  <si>
    <t>Citroen C4</t>
  </si>
  <si>
    <t>Fiat Palio Wekend</t>
  </si>
  <si>
    <t>Fiat Siena</t>
  </si>
  <si>
    <t>Ford Explorer XLT 4x4</t>
  </si>
  <si>
    <t>Ford Ranger XLT 4x4</t>
  </si>
  <si>
    <t>Peugeot 306</t>
  </si>
  <si>
    <t>Renault Laguna</t>
  </si>
  <si>
    <t>Suzuki Fun</t>
  </si>
  <si>
    <t>Volkswagen Gol</t>
  </si>
  <si>
    <t>Volkswagen Suran</t>
  </si>
  <si>
    <t>TOTALES</t>
  </si>
  <si>
    <t>Mayor Precio Con Interes</t>
  </si>
  <si>
    <t>Promedio Valor en 24 Cuotas</t>
  </si>
  <si>
    <t>Promedio Valor en 36 Cuotas</t>
  </si>
  <si>
    <t>Colocar Fecha Actual(Fecha Larga)</t>
  </si>
  <si>
    <t>Turismo de Vaaciones</t>
  </si>
  <si>
    <t xml:space="preserve">Meses </t>
  </si>
  <si>
    <t xml:space="preserve">Ciudad </t>
  </si>
  <si>
    <t>Enero</t>
  </si>
  <si>
    <t>Febrero</t>
  </si>
  <si>
    <t>Marzo</t>
  </si>
  <si>
    <t>Total por Cuidad</t>
  </si>
  <si>
    <t>Promedio Ciudad</t>
  </si>
  <si>
    <t>Mar del Plata</t>
  </si>
  <si>
    <t>Pinamar</t>
  </si>
  <si>
    <t>Miramar</t>
  </si>
  <si>
    <t>Punta del Este</t>
  </si>
  <si>
    <t>Colonia</t>
  </si>
  <si>
    <t>Camboriuo</t>
  </si>
  <si>
    <t>Buzios</t>
  </si>
  <si>
    <t>Total Mensual</t>
  </si>
  <si>
    <t>Promedio Mes</t>
  </si>
  <si>
    <t>Maximo Mes</t>
  </si>
  <si>
    <t>Minimo Mes</t>
  </si>
  <si>
    <t xml:space="preserve">Total de Turistas </t>
  </si>
  <si>
    <t xml:space="preserve">Promedio </t>
  </si>
  <si>
    <t>CONTAR</t>
  </si>
  <si>
    <t>CONTARA</t>
  </si>
  <si>
    <t>CONTAR.BLANCO</t>
  </si>
  <si>
    <t>CONTAR.SI</t>
  </si>
  <si>
    <t>Cargo</t>
  </si>
  <si>
    <t>APROBADO</t>
  </si>
  <si>
    <t>Gerente</t>
  </si>
  <si>
    <t>DENEGADO</t>
  </si>
  <si>
    <t>Secretaria</t>
  </si>
  <si>
    <t>Diseñador</t>
  </si>
  <si>
    <t>Auxiliar</t>
  </si>
  <si>
    <t>LEGAJO PERSONAL</t>
  </si>
  <si>
    <t>N° de Legajo</t>
  </si>
  <si>
    <t>Apellido Nombre</t>
  </si>
  <si>
    <t xml:space="preserve">Sector </t>
  </si>
  <si>
    <t xml:space="preserve">Sueldo </t>
  </si>
  <si>
    <t xml:space="preserve">Estado </t>
  </si>
  <si>
    <t>Hijo</t>
  </si>
  <si>
    <t>Consignas</t>
  </si>
  <si>
    <t>Duarte,Alberto</t>
  </si>
  <si>
    <t>MKT</t>
  </si>
  <si>
    <t>Casado</t>
  </si>
  <si>
    <t>Lopez,Liliana</t>
  </si>
  <si>
    <t>ADM</t>
  </si>
  <si>
    <t>1) Aplicarle a la tabla de datos formatos a elección</t>
  </si>
  <si>
    <t>Martinez,Sebastian</t>
  </si>
  <si>
    <t>Soltero</t>
  </si>
  <si>
    <t>Nuñez,Cecilia</t>
  </si>
  <si>
    <t>RRHH</t>
  </si>
  <si>
    <t>2) Completar el Nº de legajo (con ayuda de la tecla Ctrl)</t>
  </si>
  <si>
    <t>Peréz,Daniel</t>
  </si>
  <si>
    <t>Ramirez,Laura</t>
  </si>
  <si>
    <t>3) Colocar los sueldos en formato Moneda, con dos decimales.</t>
  </si>
  <si>
    <t>Suarez,Carlos</t>
  </si>
  <si>
    <t>4) Informar lo que se pide en cada caso, aplicando la función que corresponda.</t>
  </si>
  <si>
    <t>Cantidad de Empleados sin Hijos</t>
  </si>
  <si>
    <t>6) Cambiar el nombre a Hoja 1 por CONTAR1</t>
  </si>
  <si>
    <t>Cantidad de Empleados con Hijos</t>
  </si>
  <si>
    <t>Cantidad de Empleados del sector Marketing</t>
  </si>
  <si>
    <t>Cantidad de Empleados con sueldo Superior a $1000</t>
  </si>
  <si>
    <t>Cantidad Total de Empleandos</t>
  </si>
  <si>
    <t>Totla de sueldos</t>
  </si>
  <si>
    <t>Ejercicio</t>
  </si>
  <si>
    <t>CAMPAMENTO</t>
  </si>
  <si>
    <t>Edad (años)</t>
  </si>
  <si>
    <t>Actividad Deseada</t>
  </si>
  <si>
    <t>Cantidad de inscriptos:</t>
  </si>
  <si>
    <t>Equitación</t>
  </si>
  <si>
    <t>Cant. Niños de 8 años:</t>
  </si>
  <si>
    <t>Natación</t>
  </si>
  <si>
    <t>Cant.niños menores de 8 años:</t>
  </si>
  <si>
    <t>Tenis</t>
  </si>
  <si>
    <t>Cant.niños que practicarán natación:</t>
  </si>
  <si>
    <t>Cant.niños que practicarán tenis</t>
  </si>
  <si>
    <t>Cant.niños que practicarán equitación:</t>
  </si>
  <si>
    <t>Mayor edad registrada:</t>
  </si>
  <si>
    <t>Menor edad registrada:</t>
  </si>
  <si>
    <t>Promedio de edades:</t>
  </si>
  <si>
    <t>SOLICITUDES DE PRÉSTAMOS</t>
  </si>
  <si>
    <t>CLIENTE</t>
  </si>
  <si>
    <t>Préstamo solicitado</t>
  </si>
  <si>
    <t>ESTATUS</t>
  </si>
  <si>
    <t>RESUMEN</t>
  </si>
  <si>
    <t>Irma Polanco</t>
  </si>
  <si>
    <t>¿CUANTOS APROBADOS?</t>
  </si>
  <si>
    <t>Rafael Flores</t>
  </si>
  <si>
    <t>¿CUANTOS DENEGADOS?</t>
  </si>
  <si>
    <t>Carlos Armendaris</t>
  </si>
  <si>
    <t>Xiomara Vertiz</t>
  </si>
  <si>
    <t>Mayra Umanzor</t>
  </si>
  <si>
    <t>Alex Rodríguez</t>
  </si>
  <si>
    <t>Nelson Ventura</t>
  </si>
  <si>
    <t>Lombardo Morales</t>
  </si>
  <si>
    <t>Luciano Estrada</t>
  </si>
  <si>
    <t>Sergio Fuentes</t>
  </si>
  <si>
    <t>Lucia Ventura</t>
  </si>
  <si>
    <t>Xenia Rauda</t>
  </si>
  <si>
    <t>Adriana Fonseca</t>
  </si>
  <si>
    <t>Lidia Pleitez</t>
  </si>
  <si>
    <t>Fabiola Domínguez</t>
  </si>
  <si>
    <t>Nelson Jiménez</t>
  </si>
  <si>
    <t>Ariel López</t>
  </si>
  <si>
    <t>Miguel Campos</t>
  </si>
  <si>
    <t>Alejandro Loarca</t>
  </si>
  <si>
    <r>
      <rPr>
        <sz val="11"/>
        <color rgb="FFFF3300"/>
        <rFont val="Calibri"/>
        <family val="2"/>
        <scheme val="minor"/>
      </rPr>
      <t>Una agencia de viajes ofrece un descuento de $100 sobre el costo total del viaje si el des</t>
    </r>
    <r>
      <rPr>
        <sz val="11"/>
        <color theme="1"/>
        <rFont val="Calibri"/>
        <family val="2"/>
        <scheme val="minor"/>
      </rPr>
      <t xml:space="preserve">tino es Miami 
</t>
    </r>
  </si>
  <si>
    <t>AGENCIA DE VIAJES</t>
  </si>
  <si>
    <t>Destino</t>
  </si>
  <si>
    <t>Costo de Viajes</t>
  </si>
  <si>
    <t>Precio Final</t>
  </si>
  <si>
    <t>Aruba</t>
  </si>
  <si>
    <t>Cancún</t>
  </si>
  <si>
    <t>Miami</t>
  </si>
  <si>
    <r>
      <t xml:space="preserve">1. </t>
    </r>
    <r>
      <rPr>
        <b/>
        <sz val="11"/>
        <color rgb="FFFF0000"/>
        <rFont val="Calibri"/>
        <family val="2"/>
        <scheme val="minor"/>
      </rPr>
      <t>Se plantea la condición.</t>
    </r>
    <r>
      <rPr>
        <sz val="11"/>
        <color theme="1"/>
        <rFont val="Calibri"/>
        <family val="2"/>
        <scheme val="minor"/>
      </rPr>
      <t xml:space="preserve"> Como se trata de comparar una palabra solo admite el</t>
    </r>
  </si>
  <si>
    <t>signo igual y el texto va entre comillas</t>
  </si>
  <si>
    <t>2. Al costo del viaje se le restan $100, que es lo que debe hacer si la condición se cumple</t>
  </si>
  <si>
    <t>3. Si la condición no se cumple (es decir, si no encuentra la palabra ""Miami")</t>
  </si>
  <si>
    <t>repite el valor de la celda del costo del viaje</t>
  </si>
  <si>
    <t>FACTURA DE COMPRA</t>
  </si>
  <si>
    <t>Descripción del Producto</t>
  </si>
  <si>
    <t>Cantidad</t>
  </si>
  <si>
    <t>Precio Unitario</t>
  </si>
  <si>
    <t>Sub Total</t>
  </si>
  <si>
    <t>MONITOR LED 18 PULGADAS</t>
  </si>
  <si>
    <t>LIMPIADOR SPRAY P/MONITOR</t>
  </si>
  <si>
    <t>FUNDA MONITOR</t>
  </si>
  <si>
    <t>Subtotal</t>
  </si>
  <si>
    <t>10% Descuento</t>
  </si>
  <si>
    <t>Total a pagar</t>
  </si>
  <si>
    <t>La condicion es que si el clienten  gasata mas de $300 en la factura ; obtendra un 10% de descuento..de lo contrario no tendra descuento</t>
  </si>
  <si>
    <t>ALUMNO</t>
  </si>
  <si>
    <t>NOTA 1</t>
  </si>
  <si>
    <t>NOTA 2</t>
  </si>
  <si>
    <t>NOTA 3</t>
  </si>
  <si>
    <t>PROMEDIO</t>
  </si>
  <si>
    <t>PROMOCION</t>
  </si>
  <si>
    <t xml:space="preserve">a </t>
  </si>
  <si>
    <t>1.Inventar tres Notas a cada Alumno</t>
  </si>
  <si>
    <t>b</t>
  </si>
  <si>
    <t>2.Hallar los promdios, el Promedio Mas Alto y el Mas Bajo,utilizando las funciones que corresponden en cada caso</t>
  </si>
  <si>
    <t>c</t>
  </si>
  <si>
    <t>d</t>
  </si>
  <si>
    <t>3. La Columna PROMOCION se completa mediante una funcion SI, que debe devolver:</t>
  </si>
  <si>
    <t>e</t>
  </si>
  <si>
    <t>"APROBADO", a quienes tienen Promedio mayor a 4</t>
  </si>
  <si>
    <t>f</t>
  </si>
  <si>
    <t>"RECUPERAR ",el resto</t>
  </si>
  <si>
    <t>g</t>
  </si>
  <si>
    <t xml:space="preserve">Mayor Clasificacion </t>
  </si>
  <si>
    <t xml:space="preserve">Menor Clasificacion </t>
  </si>
  <si>
    <t>SHUL TRAVEL´S</t>
  </si>
  <si>
    <t>SECTOR</t>
  </si>
  <si>
    <t xml:space="preserve">COMISION </t>
  </si>
  <si>
    <t xml:space="preserve">Una agencia de turismo ofrece comisiones a sus vendedores,de acuerdo al sector que pertenezcan. </t>
  </si>
  <si>
    <t>Internacional</t>
  </si>
  <si>
    <t>Completar la tabla de datos de acuerdo a las consignas que aparecen debajo de la misma.</t>
  </si>
  <si>
    <t>Nacional</t>
  </si>
  <si>
    <t>EMPLEADOS</t>
  </si>
  <si>
    <t>MONTO DE VENTAS</t>
  </si>
  <si>
    <t xml:space="preserve">COMSION </t>
  </si>
  <si>
    <t xml:space="preserve"> Colocar los montos de venta en formato Moneda ($ Colombiana)</t>
  </si>
  <si>
    <t>Meolans,José</t>
  </si>
  <si>
    <t>inter</t>
  </si>
  <si>
    <t>COMISIÓN: utilizando la función SI, calcular la comisión que corresponda de acuerdo al sector que pertenezca</t>
  </si>
  <si>
    <t>Messi,Lionel</t>
  </si>
  <si>
    <t>Naci</t>
  </si>
  <si>
    <t>TOTALES: calcular el total del monto de ventas y el total de comisiones</t>
  </si>
  <si>
    <t>Coria,Guillermo</t>
  </si>
  <si>
    <t>Cesán,Moria</t>
  </si>
  <si>
    <t>Carrió,Elisa</t>
  </si>
  <si>
    <t>Macri,Mauricio</t>
  </si>
  <si>
    <t>Filmus,Daniel</t>
  </si>
  <si>
    <t>Pergolini,Mario</t>
  </si>
  <si>
    <t>Totales</t>
  </si>
  <si>
    <t>Cant.Empleados</t>
  </si>
  <si>
    <t>Cant.Empleados Sector Internacional</t>
  </si>
  <si>
    <t>Cant.Empleados Sector Nacional</t>
  </si>
  <si>
    <t>Monto de Ventas Promedio</t>
  </si>
  <si>
    <t>Mayor Comision Obtenida</t>
  </si>
  <si>
    <t>Menor Comision Obtenida</t>
  </si>
  <si>
    <t>Recargo Con Tarjeta</t>
  </si>
  <si>
    <t>Una empresa lleva en una planilla de Excel el registro de sus ventas.Completar la planilla utilizando las funciones y fórmulas necesarias en cada caso.</t>
  </si>
  <si>
    <t>Descuento Pago de Contando</t>
  </si>
  <si>
    <t>Articulo</t>
  </si>
  <si>
    <t>Precio de Lista</t>
  </si>
  <si>
    <t>Forma de Pago</t>
  </si>
  <si>
    <t>Precio de Venta</t>
  </si>
  <si>
    <t>A1</t>
  </si>
  <si>
    <t>Tarjeta</t>
  </si>
  <si>
    <t>A2</t>
  </si>
  <si>
    <t>Contado</t>
  </si>
  <si>
    <t>A3</t>
  </si>
  <si>
    <t>A4</t>
  </si>
  <si>
    <t>A5</t>
  </si>
  <si>
    <t>A6</t>
  </si>
  <si>
    <t>A7</t>
  </si>
  <si>
    <t>A8</t>
  </si>
  <si>
    <t>A9</t>
  </si>
  <si>
    <t>A10</t>
  </si>
  <si>
    <t>VENTAS POR VENDEDOR</t>
  </si>
  <si>
    <t>Vendedor</t>
  </si>
  <si>
    <t>Ventas</t>
  </si>
  <si>
    <t>VENTAS POR FECHA</t>
  </si>
  <si>
    <t>FECHA</t>
  </si>
  <si>
    <t>Fecha desde</t>
  </si>
  <si>
    <t>Realizar la Suma desde un Valor especifico en adelante</t>
  </si>
  <si>
    <t>Ejemplo de promedio Aritnmetica</t>
  </si>
  <si>
    <t>Estudiante</t>
  </si>
  <si>
    <t>Nota 1</t>
  </si>
  <si>
    <t>Nota 2</t>
  </si>
  <si>
    <t>Nota 3</t>
  </si>
  <si>
    <t>Promedio</t>
  </si>
  <si>
    <t>Henry Olmedo</t>
  </si>
  <si>
    <t>PROMEDIO DE VENTAS POR DEPARTAMENTO</t>
  </si>
  <si>
    <t>TIENDA POR DEPARTAMENTOS</t>
  </si>
  <si>
    <t>Depto</t>
  </si>
  <si>
    <t>Total Ventas</t>
  </si>
  <si>
    <t>Mercedes González</t>
  </si>
  <si>
    <t>Caballeros</t>
  </si>
  <si>
    <t>Damas</t>
  </si>
  <si>
    <t>Ximena Fuentes</t>
  </si>
  <si>
    <t>Deportes</t>
  </si>
  <si>
    <t>Ferreteria</t>
  </si>
  <si>
    <t>Niños</t>
  </si>
  <si>
    <t>Hogar</t>
  </si>
  <si>
    <t>Lydia Arrieta</t>
  </si>
  <si>
    <t>Valeria Horán</t>
  </si>
  <si>
    <t>Christian Gómez</t>
  </si>
  <si>
    <t>Juegos</t>
  </si>
  <si>
    <t>Raúl Lemus</t>
  </si>
  <si>
    <t>Silvia García</t>
  </si>
  <si>
    <t>niños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</si>
</sst>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\ #,##0.00;[Red]\-&quot;$&quot;\ #,##0.00"/>
    <numFmt numFmtId="165" formatCode="_-&quot;$&quot;\ * #,##0.00_-;\-&quot;$&quot;\ * #,##0.00_-;_-&quot;$&quot;\ * &quot;-&quot;??_-;_-@_-"/>
    <numFmt numFmtId="166" formatCode="[$$-240A]\ #,##0.00"/>
    <numFmt numFmtId="167" formatCode="&quot;$&quot;\ #,##0.00"/>
    <numFmt numFmtId="168" formatCode="[$-F800]dddd\,\ mmmm\ dd\,\ yyyy"/>
    <numFmt numFmtId="169" formatCode="[$$-240A]\ #,##0"/>
    <numFmt numFmtId="170" formatCode="0.0"/>
    <numFmt numFmtId="171" formatCode="&quot;$&quot;\ #,##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A5A5A5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33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33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BFBFB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28"/>
      <color rgb="FFBFBFBF"/>
      <name val="Calibri"/>
      <family val="2"/>
      <scheme val="minor"/>
    </font>
    <font>
      <b/>
      <sz val="22"/>
      <color rgb="FFD8D8D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ED7D3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70AD47"/>
      </bottom>
      <diagonal/>
    </border>
    <border>
      <left style="medium">
        <color rgb="FF70AD47"/>
      </left>
      <right/>
      <top/>
      <bottom style="medium">
        <color rgb="FF70AD47"/>
      </bottom>
      <diagonal/>
    </border>
    <border>
      <left/>
      <right style="medium">
        <color rgb="FF70AD47"/>
      </right>
      <top/>
      <bottom style="medium">
        <color rgb="FF70AD47"/>
      </bottom>
      <diagonal/>
    </border>
    <border>
      <left style="medium">
        <color rgb="FF70AD47"/>
      </left>
      <right/>
      <top/>
      <bottom style="medium">
        <color rgb="FF000000"/>
      </bottom>
      <diagonal/>
    </border>
    <border>
      <left/>
      <right style="medium">
        <color rgb="FF70AD47"/>
      </right>
      <top/>
      <bottom style="medium">
        <color rgb="FF000000"/>
      </bottom>
      <diagonal/>
    </border>
    <border>
      <left style="medium">
        <color rgb="FF70AD47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16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wrapText="1"/>
    </xf>
    <xf numFmtId="0" fontId="1" fillId="7" borderId="1" xfId="0" applyFont="1" applyFill="1" applyBorder="1"/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166" fontId="0" fillId="0" borderId="1" xfId="0" applyNumberFormat="1" applyBorder="1"/>
    <xf numFmtId="167" fontId="0" fillId="0" borderId="1" xfId="0" applyNumberFormat="1" applyBorder="1"/>
    <xf numFmtId="167" fontId="0" fillId="2" borderId="1" xfId="0" applyNumberFormat="1" applyFill="1" applyBorder="1"/>
    <xf numFmtId="167" fontId="0" fillId="3" borderId="1" xfId="0" applyNumberFormat="1" applyFill="1" applyBorder="1"/>
    <xf numFmtId="167" fontId="0" fillId="11" borderId="1" xfId="0" applyNumberFormat="1" applyFill="1" applyBorder="1"/>
    <xf numFmtId="0" fontId="4" fillId="0" borderId="1" xfId="0" applyFont="1" applyBorder="1" applyAlignment="1">
      <alignment horizontal="right"/>
    </xf>
    <xf numFmtId="1" fontId="4" fillId="0" borderId="1" xfId="0" applyNumberFormat="1" applyFont="1" applyBorder="1"/>
    <xf numFmtId="167" fontId="4" fillId="0" borderId="1" xfId="0" applyNumberFormat="1" applyFont="1" applyBorder="1"/>
    <xf numFmtId="0" fontId="4" fillId="0" borderId="1" xfId="0" applyFont="1" applyBorder="1" applyAlignment="1">
      <alignment wrapText="1"/>
    </xf>
    <xf numFmtId="168" fontId="0" fillId="2" borderId="0" xfId="0" applyNumberFormat="1" applyFill="1"/>
    <xf numFmtId="0" fontId="0" fillId="0" borderId="0" xfId="0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16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8" borderId="0" xfId="0" applyFill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5" fillId="3" borderId="0" xfId="0" applyFont="1" applyFill="1"/>
    <xf numFmtId="0" fontId="3" fillId="3" borderId="0" xfId="0" applyFont="1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8" borderId="1" xfId="0" applyFill="1" applyBorder="1"/>
    <xf numFmtId="0" fontId="0" fillId="3" borderId="1" xfId="0" applyFill="1" applyBorder="1"/>
    <xf numFmtId="1" fontId="0" fillId="8" borderId="1" xfId="0" applyNumberFormat="1" applyFill="1" applyBorder="1"/>
    <xf numFmtId="0" fontId="7" fillId="12" borderId="1" xfId="0" applyFont="1" applyFill="1" applyBorder="1" applyAlignment="1">
      <alignment horizontal="center" wrapText="1"/>
    </xf>
    <xf numFmtId="0" fontId="7" fillId="12" borderId="6" xfId="0" applyFont="1" applyFill="1" applyBorder="1" applyAlignment="1">
      <alignment horizontal="center" wrapText="1"/>
    </xf>
    <xf numFmtId="0" fontId="7" fillId="12" borderId="7" xfId="0" applyFont="1" applyFill="1" applyBorder="1" applyAlignment="1">
      <alignment horizontal="center" wrapText="1"/>
    </xf>
    <xf numFmtId="0" fontId="8" fillId="14" borderId="1" xfId="0" applyFont="1" applyFill="1" applyBorder="1" applyAlignment="1">
      <alignment wrapText="1"/>
    </xf>
    <xf numFmtId="164" fontId="8" fillId="14" borderId="1" xfId="0" applyNumberFormat="1" applyFont="1" applyFill="1" applyBorder="1" applyAlignment="1">
      <alignment horizontal="right" wrapText="1"/>
    </xf>
    <xf numFmtId="0" fontId="8" fillId="14" borderId="8" xfId="0" applyFont="1" applyFill="1" applyBorder="1" applyAlignment="1">
      <alignment wrapText="1"/>
    </xf>
    <xf numFmtId="0" fontId="8" fillId="14" borderId="9" xfId="0" applyFont="1" applyFill="1" applyBorder="1" applyAlignment="1">
      <alignment horizontal="right" wrapText="1"/>
    </xf>
    <xf numFmtId="0" fontId="10" fillId="0" borderId="1" xfId="0" applyFont="1" applyBorder="1" applyAlignment="1">
      <alignment horizontal="center" vertical="center"/>
    </xf>
    <xf numFmtId="0" fontId="4" fillId="14" borderId="1" xfId="0" applyFont="1" applyFill="1" applyBorder="1"/>
    <xf numFmtId="0" fontId="1" fillId="15" borderId="7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right"/>
    </xf>
    <xf numFmtId="164" fontId="0" fillId="0" borderId="13" xfId="0" applyNumberFormat="1" applyBorder="1" applyAlignment="1">
      <alignment horizontal="right"/>
    </xf>
    <xf numFmtId="164" fontId="0" fillId="15" borderId="1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12" fillId="0" borderId="1" xfId="0" applyFont="1" applyBorder="1"/>
    <xf numFmtId="164" fontId="1" fillId="16" borderId="1" xfId="0" applyNumberFormat="1" applyFont="1" applyFill="1" applyBorder="1"/>
    <xf numFmtId="0" fontId="1" fillId="16" borderId="1" xfId="0" applyFont="1" applyFill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70" fontId="0" fillId="0" borderId="1" xfId="0" applyNumberFormat="1" applyBorder="1"/>
    <xf numFmtId="0" fontId="0" fillId="0" borderId="1" xfId="0" applyBorder="1" applyAlignment="1">
      <alignment horizontal="right" wrapText="1"/>
    </xf>
    <xf numFmtId="170" fontId="0" fillId="2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/>
    <xf numFmtId="9" fontId="0" fillId="0" borderId="1" xfId="0" applyNumberFormat="1" applyBorder="1"/>
    <xf numFmtId="0" fontId="0" fillId="11" borderId="1" xfId="0" applyFill="1" applyBorder="1"/>
    <xf numFmtId="0" fontId="12" fillId="0" borderId="0" xfId="0" applyFont="1"/>
    <xf numFmtId="0" fontId="1" fillId="0" borderId="1" xfId="0" applyFont="1" applyBorder="1" applyAlignment="1">
      <alignment horizontal="center"/>
    </xf>
    <xf numFmtId="171" fontId="0" fillId="0" borderId="1" xfId="0" applyNumberFormat="1" applyBorder="1"/>
    <xf numFmtId="169" fontId="0" fillId="0" borderId="0" xfId="0" applyNumberFormat="1"/>
    <xf numFmtId="0" fontId="4" fillId="14" borderId="0" xfId="0" applyFont="1" applyFill="1" applyAlignment="1">
      <alignment horizontal="right"/>
    </xf>
    <xf numFmtId="169" fontId="0" fillId="11" borderId="1" xfId="0" applyNumberFormat="1" applyFill="1" applyBorder="1"/>
    <xf numFmtId="0" fontId="13" fillId="0" borderId="0" xfId="0" applyFont="1"/>
    <xf numFmtId="1" fontId="0" fillId="11" borderId="1" xfId="0" applyNumberFormat="1" applyFill="1" applyBorder="1"/>
    <xf numFmtId="9" fontId="0" fillId="8" borderId="1" xfId="0" applyNumberFormat="1" applyFill="1" applyBorder="1"/>
    <xf numFmtId="0" fontId="1" fillId="8" borderId="1" xfId="0" applyFont="1" applyFill="1" applyBorder="1" applyAlignment="1">
      <alignment horizontal="center" wrapText="1"/>
    </xf>
    <xf numFmtId="9" fontId="0" fillId="0" borderId="0" xfId="0" applyNumberFormat="1"/>
    <xf numFmtId="0" fontId="15" fillId="17" borderId="15" xfId="0" applyFont="1" applyFill="1" applyBorder="1" applyAlignment="1">
      <alignment wrapText="1"/>
    </xf>
    <xf numFmtId="0" fontId="15" fillId="17" borderId="16" xfId="0" applyFont="1" applyFill="1" applyBorder="1" applyAlignment="1">
      <alignment wrapText="1"/>
    </xf>
    <xf numFmtId="0" fontId="0" fillId="0" borderId="15" xfId="0" applyBorder="1" applyAlignment="1">
      <alignment wrapText="1"/>
    </xf>
    <xf numFmtId="164" fontId="0" fillId="0" borderId="16" xfId="0" applyNumberFormat="1" applyBorder="1" applyAlignment="1">
      <alignment horizontal="right" wrapText="1"/>
    </xf>
    <xf numFmtId="0" fontId="15" fillId="17" borderId="17" xfId="0" applyFont="1" applyFill="1" applyBorder="1" applyAlignment="1">
      <alignment wrapText="1"/>
    </xf>
    <xf numFmtId="0" fontId="15" fillId="17" borderId="18" xfId="0" applyFont="1" applyFill="1" applyBorder="1" applyAlignment="1">
      <alignment wrapText="1"/>
    </xf>
    <xf numFmtId="0" fontId="0" fillId="0" borderId="8" xfId="0" applyBorder="1" applyAlignment="1">
      <alignment wrapText="1"/>
    </xf>
    <xf numFmtId="164" fontId="0" fillId="0" borderId="9" xfId="0" applyNumberFormat="1" applyBorder="1" applyAlignment="1">
      <alignment horizontal="left" wrapText="1"/>
    </xf>
    <xf numFmtId="164" fontId="0" fillId="0" borderId="9" xfId="0" applyNumberFormat="1" applyBorder="1" applyAlignment="1">
      <alignment horizontal="right" wrapText="1"/>
    </xf>
    <xf numFmtId="0" fontId="15" fillId="17" borderId="15" xfId="0" applyFont="1" applyFill="1" applyBorder="1" applyAlignment="1">
      <alignment horizontal="center" wrapText="1"/>
    </xf>
    <xf numFmtId="0" fontId="15" fillId="17" borderId="6" xfId="0" applyFont="1" applyFill="1" applyBorder="1" applyAlignment="1">
      <alignment horizontal="center" wrapText="1"/>
    </xf>
    <xf numFmtId="0" fontId="15" fillId="17" borderId="7" xfId="0" applyFont="1" applyFill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14" fontId="0" fillId="0" borderId="19" xfId="0" applyNumberFormat="1" applyBorder="1" applyAlignment="1">
      <alignment horizontal="center" wrapText="1"/>
    </xf>
    <xf numFmtId="167" fontId="0" fillId="0" borderId="20" xfId="0" applyNumberFormat="1" applyBorder="1" applyAlignment="1">
      <alignment wrapText="1"/>
    </xf>
    <xf numFmtId="14" fontId="0" fillId="0" borderId="1" xfId="0" applyNumberFormat="1" applyBorder="1" applyAlignment="1">
      <alignment horizontal="center" wrapText="1"/>
    </xf>
    <xf numFmtId="167" fontId="0" fillId="0" borderId="1" xfId="1" applyNumberFormat="1" applyFont="1" applyBorder="1"/>
    <xf numFmtId="14" fontId="0" fillId="0" borderId="8" xfId="0" applyNumberFormat="1" applyBorder="1" applyAlignment="1">
      <alignment horizontal="center" wrapText="1"/>
    </xf>
    <xf numFmtId="167" fontId="0" fillId="0" borderId="9" xfId="0" applyNumberFormat="1" applyBorder="1" applyAlignment="1">
      <alignment wrapText="1"/>
    </xf>
    <xf numFmtId="0" fontId="4" fillId="18" borderId="6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 wrapText="1"/>
    </xf>
    <xf numFmtId="170" fontId="0" fillId="0" borderId="20" xfId="0" applyNumberFormat="1" applyBorder="1" applyAlignment="1">
      <alignment horizontal="right" vertical="center" wrapText="1"/>
    </xf>
    <xf numFmtId="0" fontId="0" fillId="0" borderId="0" xfId="0" applyAlignment="1">
      <alignment horizontal="right"/>
    </xf>
    <xf numFmtId="170" fontId="0" fillId="0" borderId="1" xfId="0" applyNumberFormat="1" applyBorder="1" applyAlignment="1">
      <alignment horizontal="right"/>
    </xf>
    <xf numFmtId="0" fontId="0" fillId="0" borderId="5" xfId="0" applyBorder="1"/>
    <xf numFmtId="0" fontId="4" fillId="14" borderId="1" xfId="0" applyFont="1" applyFill="1" applyBorder="1" applyAlignment="1">
      <alignment horizontal="center" wrapText="1"/>
    </xf>
    <xf numFmtId="0" fontId="8" fillId="14" borderId="25" xfId="0" applyFont="1" applyFill="1" applyBorder="1" applyAlignment="1">
      <alignment wrapText="1"/>
    </xf>
    <xf numFmtId="164" fontId="8" fillId="14" borderId="26" xfId="0" applyNumberFormat="1" applyFont="1" applyFill="1" applyBorder="1" applyAlignment="1">
      <alignment horizontal="right" wrapText="1"/>
    </xf>
    <xf numFmtId="0" fontId="15" fillId="20" borderId="8" xfId="0" applyFont="1" applyFill="1" applyBorder="1" applyAlignment="1">
      <alignment horizontal="center" wrapText="1"/>
    </xf>
    <xf numFmtId="0" fontId="15" fillId="20" borderId="9" xfId="0" applyFont="1" applyFill="1" applyBorder="1" applyAlignment="1">
      <alignment horizontal="center" wrapText="1"/>
    </xf>
    <xf numFmtId="0" fontId="15" fillId="20" borderId="27" xfId="0" applyFont="1" applyFill="1" applyBorder="1" applyAlignment="1">
      <alignment horizontal="center" wrapText="1"/>
    </xf>
    <xf numFmtId="0" fontId="15" fillId="20" borderId="12" xfId="0" applyFont="1" applyFill="1" applyBorder="1" applyAlignment="1">
      <alignment horizontal="center" wrapText="1"/>
    </xf>
    <xf numFmtId="164" fontId="0" fillId="0" borderId="1" xfId="0" applyNumberFormat="1" applyBorder="1" applyAlignment="1">
      <alignment horizontal="right" wrapText="1"/>
    </xf>
    <xf numFmtId="164" fontId="0" fillId="0" borderId="28" xfId="0" applyNumberFormat="1" applyBorder="1" applyAlignment="1">
      <alignment horizontal="right" wrapText="1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11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13" borderId="2" xfId="0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horizontal="center"/>
    </xf>
    <xf numFmtId="0" fontId="1" fillId="15" borderId="10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11" borderId="0" xfId="0" applyFill="1" applyAlignment="1">
      <alignment horizontal="center"/>
    </xf>
    <xf numFmtId="0" fontId="12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19" borderId="21" xfId="0" applyFont="1" applyFill="1" applyBorder="1" applyAlignment="1">
      <alignment horizontal="center" vertical="center" wrapText="1"/>
    </xf>
    <xf numFmtId="0" fontId="17" fillId="19" borderId="22" xfId="0" applyFont="1" applyFill="1" applyBorder="1" applyAlignment="1">
      <alignment horizontal="center" vertical="center" wrapText="1"/>
    </xf>
    <xf numFmtId="0" fontId="17" fillId="19" borderId="12" xfId="0" applyFont="1" applyFill="1" applyBorder="1" applyAlignment="1">
      <alignment horizontal="center" vertical="center" wrapText="1"/>
    </xf>
    <xf numFmtId="0" fontId="17" fillId="19" borderId="23" xfId="0" applyFont="1" applyFill="1" applyBorder="1" applyAlignment="1">
      <alignment horizontal="center" vertical="center" wrapText="1"/>
    </xf>
    <xf numFmtId="0" fontId="17" fillId="19" borderId="0" xfId="0" applyFont="1" applyFill="1" applyAlignment="1">
      <alignment horizontal="center" vertical="center" wrapText="1"/>
    </xf>
    <xf numFmtId="0" fontId="17" fillId="19" borderId="20" xfId="0" applyFont="1" applyFill="1" applyBorder="1" applyAlignment="1">
      <alignment horizontal="center" vertical="center" wrapText="1"/>
    </xf>
    <xf numFmtId="0" fontId="17" fillId="19" borderId="24" xfId="0" applyFont="1" applyFill="1" applyBorder="1" applyAlignment="1">
      <alignment horizontal="center" vertical="center" wrapText="1"/>
    </xf>
    <xf numFmtId="0" fontId="17" fillId="19" borderId="13" xfId="0" applyFont="1" applyFill="1" applyBorder="1" applyAlignment="1">
      <alignment horizontal="center" vertical="center" wrapText="1"/>
    </xf>
    <xf numFmtId="0" fontId="17" fillId="19" borderId="9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7">
    <dxf>
      <font>
        <color rgb="FF9C0006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742950</xdr:colOff>
      <xdr:row>2</xdr:row>
      <xdr:rowOff>285750</xdr:rowOff>
    </xdr:from>
    <xdr:to>
      <xdr:col>11</xdr:col>
      <xdr:colOff>695325</xdr:colOff>
      <xdr:row>11</xdr:row>
      <xdr:rowOff>146022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857250"/>
          <a:ext cx="3762375" cy="1955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workbookViewId="0">
      <selection activeCell="H10" sqref="H10"/>
    </sheetView>
  </sheetViews>
  <sheetFormatPr baseColWidth="10" defaultRowHeight="15" x14ac:dyDescent="0.25"/>
  <cols>
    <col min="1" max="1" width="11.85546875" customWidth="1"/>
  </cols>
  <sheetData>
    <row r="2" spans="1:9" x14ac:dyDescent="0.25">
      <c r="A2" s="115" t="s">
        <v>20</v>
      </c>
      <c r="B2" s="115"/>
      <c r="C2" s="115"/>
      <c r="D2" s="115"/>
      <c r="E2" s="115"/>
      <c r="F2" s="115"/>
      <c r="G2" s="115"/>
      <c r="H2" s="115"/>
      <c r="I2" s="115"/>
    </row>
    <row r="4" spans="1:9" x14ac:dyDescent="0.25">
      <c r="B4" s="116" t="s">
        <v>21</v>
      </c>
      <c r="C4" s="116"/>
      <c r="D4" s="116"/>
      <c r="E4" s="116"/>
      <c r="F4" s="116"/>
    </row>
    <row r="6" spans="1:9" x14ac:dyDescent="0.25">
      <c r="B6" s="117" t="s">
        <v>31</v>
      </c>
      <c r="C6" s="117"/>
      <c r="D6" s="117"/>
      <c r="E6" s="117"/>
      <c r="F6" s="117"/>
    </row>
    <row r="7" spans="1:9" x14ac:dyDescent="0.25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</row>
    <row r="8" spans="1:9" x14ac:dyDescent="0.25">
      <c r="A8" s="5" t="s">
        <v>29</v>
      </c>
      <c r="B8" s="1">
        <v>35.1</v>
      </c>
      <c r="C8" s="1">
        <v>23.5</v>
      </c>
      <c r="D8" s="1">
        <v>22.7</v>
      </c>
      <c r="E8" s="1">
        <v>20.9</v>
      </c>
      <c r="F8" s="1">
        <v>25.5</v>
      </c>
      <c r="G8" s="1">
        <v>21.4</v>
      </c>
    </row>
    <row r="9" spans="1:9" x14ac:dyDescent="0.25">
      <c r="A9" s="5" t="s">
        <v>30</v>
      </c>
      <c r="B9" s="1">
        <v>15.5</v>
      </c>
      <c r="C9" s="1">
        <v>9</v>
      </c>
      <c r="D9" s="1">
        <v>8.6</v>
      </c>
      <c r="E9" s="1">
        <v>8.4</v>
      </c>
      <c r="F9" s="1">
        <v>8</v>
      </c>
      <c r="G9" s="1">
        <v>8.6</v>
      </c>
    </row>
    <row r="10" spans="1:9" ht="30" x14ac:dyDescent="0.25">
      <c r="A10" s="7" t="s">
        <v>31</v>
      </c>
      <c r="B10" s="1">
        <f>SUM(B8-B9)</f>
        <v>19.600000000000001</v>
      </c>
      <c r="C10" s="1">
        <f t="shared" ref="C10:G10" si="0">SUM(C8-C9)</f>
        <v>14.5</v>
      </c>
      <c r="D10" s="1">
        <f t="shared" si="0"/>
        <v>14.1</v>
      </c>
      <c r="E10" s="1">
        <f t="shared" si="0"/>
        <v>12.499999999999998</v>
      </c>
      <c r="F10" s="1">
        <f t="shared" si="0"/>
        <v>17.5</v>
      </c>
      <c r="G10" s="1">
        <f t="shared" si="0"/>
        <v>12.799999999999999</v>
      </c>
    </row>
  </sheetData>
  <mergeCells count="3">
    <mergeCell ref="A2:I2"/>
    <mergeCell ref="B4:F4"/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0"/>
  <sheetViews>
    <sheetView workbookViewId="0">
      <selection activeCell="H20" sqref="H20"/>
    </sheetView>
  </sheetViews>
  <sheetFormatPr baseColWidth="10" defaultRowHeight="15" x14ac:dyDescent="0.25"/>
  <cols>
    <col min="3" max="3" width="14.28515625" bestFit="1" customWidth="1"/>
    <col min="4" max="4" width="13" customWidth="1"/>
    <col min="5" max="5" width="16" customWidth="1"/>
  </cols>
  <sheetData>
    <row r="2" spans="2:11" x14ac:dyDescent="0.25">
      <c r="B2" s="120" t="s">
        <v>0</v>
      </c>
      <c r="C2" s="120"/>
      <c r="D2" s="120"/>
      <c r="E2" s="120"/>
      <c r="F2" s="120"/>
      <c r="G2" s="120"/>
      <c r="H2" s="120"/>
      <c r="I2" s="120"/>
      <c r="J2" s="120"/>
      <c r="K2" s="120"/>
    </row>
    <row r="4" spans="2:11" x14ac:dyDescent="0.25">
      <c r="C4" s="120" t="s">
        <v>1</v>
      </c>
      <c r="D4" s="120"/>
      <c r="E4" s="120"/>
      <c r="F4" s="120"/>
      <c r="G4" s="120"/>
      <c r="H4" s="120"/>
    </row>
    <row r="6" spans="2:11" x14ac:dyDescent="0.25">
      <c r="C6" s="3" t="s">
        <v>2</v>
      </c>
      <c r="D6" s="3" t="s">
        <v>3</v>
      </c>
      <c r="E6" s="3" t="s">
        <v>4</v>
      </c>
      <c r="F6" s="121" t="s">
        <v>5</v>
      </c>
      <c r="G6" s="121"/>
    </row>
    <row r="7" spans="2:11" x14ac:dyDescent="0.25">
      <c r="C7" s="2" t="s">
        <v>6</v>
      </c>
      <c r="D7" s="4">
        <v>2960976</v>
      </c>
      <c r="E7" s="6">
        <v>200</v>
      </c>
      <c r="F7" s="118">
        <f>D7/E7</f>
        <v>14804.88</v>
      </c>
      <c r="G7" s="119"/>
    </row>
    <row r="8" spans="2:11" x14ac:dyDescent="0.25">
      <c r="C8" s="2" t="s">
        <v>7</v>
      </c>
      <c r="D8" s="4">
        <v>12582321</v>
      </c>
      <c r="E8" s="6">
        <v>307571</v>
      </c>
      <c r="F8" s="118">
        <f t="shared" ref="F8:F20" si="0">D8/E8</f>
        <v>40.908671493736406</v>
      </c>
      <c r="G8" s="119"/>
    </row>
    <row r="9" spans="2:11" x14ac:dyDescent="0.25">
      <c r="C9" s="2" t="s">
        <v>8</v>
      </c>
      <c r="D9" s="4">
        <v>265571</v>
      </c>
      <c r="E9" s="6">
        <v>100967</v>
      </c>
      <c r="F9" s="118">
        <f t="shared" si="0"/>
        <v>2.630275238444244</v>
      </c>
      <c r="G9" s="119"/>
    </row>
    <row r="10" spans="2:11" x14ac:dyDescent="0.25">
      <c r="C10" s="2" t="s">
        <v>9</v>
      </c>
      <c r="D10" s="4">
        <v>2764176</v>
      </c>
      <c r="E10" s="6">
        <v>168766</v>
      </c>
      <c r="F10" s="118">
        <f t="shared" si="0"/>
        <v>16.378749274142898</v>
      </c>
      <c r="G10" s="119"/>
    </row>
    <row r="11" spans="2:11" x14ac:dyDescent="0.25">
      <c r="C11" s="2" t="s">
        <v>10</v>
      </c>
      <c r="D11" s="4">
        <v>795021</v>
      </c>
      <c r="E11" s="6">
        <v>88199</v>
      </c>
      <c r="F11" s="118">
        <f t="shared" si="0"/>
        <v>9.0139457363462174</v>
      </c>
      <c r="G11" s="119"/>
    </row>
    <row r="12" spans="2:11" x14ac:dyDescent="0.25">
      <c r="C12" s="2" t="s">
        <v>11</v>
      </c>
      <c r="D12" s="4">
        <v>838303</v>
      </c>
      <c r="E12" s="6">
        <v>99633</v>
      </c>
      <c r="F12" s="118">
        <f t="shared" si="0"/>
        <v>8.4139090461995529</v>
      </c>
      <c r="G12" s="119"/>
    </row>
    <row r="13" spans="2:11" x14ac:dyDescent="0.25">
      <c r="C13" s="2" t="s">
        <v>12</v>
      </c>
      <c r="D13" s="4">
        <v>356587</v>
      </c>
      <c r="E13" s="6">
        <v>224686</v>
      </c>
      <c r="F13" s="118">
        <f t="shared" si="0"/>
        <v>1.5870459218642907</v>
      </c>
      <c r="G13" s="119"/>
    </row>
    <row r="14" spans="2:11" x14ac:dyDescent="0.25">
      <c r="C14" s="2" t="s">
        <v>13</v>
      </c>
      <c r="D14" s="4">
        <v>1022865</v>
      </c>
      <c r="E14" s="6">
        <v>78781</v>
      </c>
      <c r="F14" s="118">
        <f t="shared" si="0"/>
        <v>12.983650880288394</v>
      </c>
      <c r="G14" s="119"/>
    </row>
    <row r="15" spans="2:11" x14ac:dyDescent="0.25">
      <c r="C15" s="2" t="s">
        <v>14</v>
      </c>
      <c r="D15" s="4">
        <v>404367</v>
      </c>
      <c r="E15" s="6">
        <v>72066</v>
      </c>
      <c r="F15" s="118">
        <f t="shared" si="0"/>
        <v>5.6110648572142203</v>
      </c>
      <c r="G15" s="119"/>
    </row>
    <row r="16" spans="2:11" x14ac:dyDescent="0.25">
      <c r="C16" s="2" t="s">
        <v>15</v>
      </c>
      <c r="D16" s="4">
        <v>513992</v>
      </c>
      <c r="E16" s="6">
        <v>53219</v>
      </c>
      <c r="F16" s="118">
        <f t="shared" si="0"/>
        <v>9.6580544542362698</v>
      </c>
      <c r="G16" s="119"/>
    </row>
    <row r="17" spans="3:7" x14ac:dyDescent="0.25">
      <c r="C17" s="2" t="s">
        <v>16</v>
      </c>
      <c r="D17" s="4">
        <v>260034</v>
      </c>
      <c r="E17" s="6">
        <v>143440</v>
      </c>
      <c r="F17" s="118">
        <f t="shared" si="0"/>
        <v>1.8128416062465142</v>
      </c>
      <c r="G17" s="119"/>
    </row>
    <row r="18" spans="3:7" x14ac:dyDescent="0.25">
      <c r="C18" s="2" t="s">
        <v>17</v>
      </c>
      <c r="D18" s="4">
        <v>220729</v>
      </c>
      <c r="E18" s="6">
        <v>89680</v>
      </c>
      <c r="F18" s="118">
        <f t="shared" si="0"/>
        <v>2.4612957181088313</v>
      </c>
      <c r="G18" s="119"/>
    </row>
    <row r="19" spans="3:7" x14ac:dyDescent="0.25">
      <c r="C19" s="2" t="s">
        <v>18</v>
      </c>
      <c r="D19" s="4">
        <v>1414058</v>
      </c>
      <c r="E19" s="6">
        <v>148827</v>
      </c>
      <c r="F19" s="118">
        <f t="shared" si="0"/>
        <v>9.501353920995518</v>
      </c>
      <c r="G19" s="119"/>
    </row>
    <row r="20" spans="3:7" x14ac:dyDescent="0.25">
      <c r="C20" s="2" t="s">
        <v>19</v>
      </c>
      <c r="D20" s="4">
        <v>789677</v>
      </c>
      <c r="E20" s="6">
        <v>29801</v>
      </c>
      <c r="F20" s="118">
        <f t="shared" si="0"/>
        <v>26.49833898191336</v>
      </c>
      <c r="G20" s="119"/>
    </row>
  </sheetData>
  <mergeCells count="17">
    <mergeCell ref="F16:G16"/>
    <mergeCell ref="F17:G17"/>
    <mergeCell ref="F18:G18"/>
    <mergeCell ref="F19:G19"/>
    <mergeCell ref="F20:G20"/>
    <mergeCell ref="F15:G15"/>
    <mergeCell ref="B2:K2"/>
    <mergeCell ref="C4:H4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9"/>
  <sheetViews>
    <sheetView zoomScale="87" zoomScaleNormal="87" workbookViewId="0">
      <selection activeCell="B20" sqref="B20"/>
    </sheetView>
  </sheetViews>
  <sheetFormatPr baseColWidth="10" defaultRowHeight="15" x14ac:dyDescent="0.25"/>
  <cols>
    <col min="1" max="1" width="17.7109375" bestFit="1" customWidth="1"/>
    <col min="4" max="4" width="12.5703125" bestFit="1" customWidth="1"/>
    <col min="5" max="5" width="13.140625" bestFit="1" customWidth="1"/>
    <col min="6" max="6" width="12.5703125" bestFit="1" customWidth="1"/>
  </cols>
  <sheetData>
    <row r="2" spans="1:8" x14ac:dyDescent="0.25">
      <c r="A2" s="122" t="s">
        <v>32</v>
      </c>
      <c r="B2" s="122"/>
      <c r="C2" s="122"/>
      <c r="D2" s="122"/>
      <c r="E2" s="122"/>
      <c r="F2" s="122"/>
      <c r="G2" s="122"/>
      <c r="H2" s="122"/>
    </row>
    <row r="3" spans="1:8" ht="30" x14ac:dyDescent="0.25">
      <c r="A3" s="9" t="s">
        <v>33</v>
      </c>
      <c r="B3" s="9" t="s">
        <v>34</v>
      </c>
      <c r="C3" s="9" t="s">
        <v>35</v>
      </c>
      <c r="D3" s="10" t="s">
        <v>36</v>
      </c>
      <c r="E3" s="9" t="s">
        <v>37</v>
      </c>
      <c r="F3" s="10" t="s">
        <v>38</v>
      </c>
      <c r="G3" s="10" t="s">
        <v>39</v>
      </c>
      <c r="H3" s="10" t="s">
        <v>40</v>
      </c>
    </row>
    <row r="4" spans="1:8" x14ac:dyDescent="0.25">
      <c r="A4" s="11" t="s">
        <v>41</v>
      </c>
      <c r="B4" s="12">
        <v>39450</v>
      </c>
      <c r="C4" s="13">
        <f>B4*0.21</f>
        <v>8284.5</v>
      </c>
      <c r="D4" s="13">
        <f>B4+C4</f>
        <v>47734.5</v>
      </c>
      <c r="E4" s="13">
        <f>10%*D4</f>
        <v>4773.45</v>
      </c>
      <c r="F4" s="14">
        <f>D4+E4</f>
        <v>52507.95</v>
      </c>
      <c r="G4" s="15">
        <f>F4/24</f>
        <v>2187.8312499999997</v>
      </c>
      <c r="H4" s="16">
        <f>F4/36</f>
        <v>1458.5541666666666</v>
      </c>
    </row>
    <row r="5" spans="1:8" x14ac:dyDescent="0.25">
      <c r="A5" s="11" t="s">
        <v>42</v>
      </c>
      <c r="B5" s="12">
        <v>63000</v>
      </c>
      <c r="C5" s="13">
        <f t="shared" ref="C5:C14" si="0">B5*0.21</f>
        <v>13230</v>
      </c>
      <c r="D5" s="13">
        <f t="shared" ref="D5:D14" si="1">B5+C5</f>
        <v>76230</v>
      </c>
      <c r="E5" s="13">
        <f t="shared" ref="E5:E15" si="2">10%*D5</f>
        <v>7623</v>
      </c>
      <c r="F5" s="14">
        <f t="shared" ref="F5:F15" si="3">D5+E5</f>
        <v>83853</v>
      </c>
      <c r="G5" s="15">
        <f t="shared" ref="G5:G15" si="4">F5/24</f>
        <v>3493.875</v>
      </c>
      <c r="H5" s="16">
        <f t="shared" ref="H5:H15" si="5">F5/36</f>
        <v>2329.25</v>
      </c>
    </row>
    <row r="6" spans="1:8" x14ac:dyDescent="0.25">
      <c r="A6" s="11" t="s">
        <v>43</v>
      </c>
      <c r="B6" s="12">
        <v>54400</v>
      </c>
      <c r="C6" s="13">
        <f t="shared" si="0"/>
        <v>11424</v>
      </c>
      <c r="D6" s="13">
        <f t="shared" si="1"/>
        <v>65824</v>
      </c>
      <c r="E6" s="13">
        <f t="shared" si="2"/>
        <v>6582.4000000000005</v>
      </c>
      <c r="F6" s="14">
        <f t="shared" si="3"/>
        <v>72406.399999999994</v>
      </c>
      <c r="G6" s="15">
        <f t="shared" si="4"/>
        <v>3016.9333333333329</v>
      </c>
      <c r="H6" s="16">
        <f t="shared" si="5"/>
        <v>2011.2888888888888</v>
      </c>
    </row>
    <row r="7" spans="1:8" x14ac:dyDescent="0.25">
      <c r="A7" s="11" t="s">
        <v>44</v>
      </c>
      <c r="B7" s="12">
        <v>37200</v>
      </c>
      <c r="C7" s="13">
        <f t="shared" si="0"/>
        <v>7812</v>
      </c>
      <c r="D7" s="13">
        <f t="shared" si="1"/>
        <v>45012</v>
      </c>
      <c r="E7" s="13">
        <f t="shared" si="2"/>
        <v>4501.2</v>
      </c>
      <c r="F7" s="14">
        <f t="shared" si="3"/>
        <v>49513.2</v>
      </c>
      <c r="G7" s="15">
        <f t="shared" si="4"/>
        <v>2063.0499999999997</v>
      </c>
      <c r="H7" s="16">
        <f t="shared" si="5"/>
        <v>1375.3666666666666</v>
      </c>
    </row>
    <row r="8" spans="1:8" x14ac:dyDescent="0.25">
      <c r="A8" s="11" t="s">
        <v>45</v>
      </c>
      <c r="B8" s="12">
        <v>42900</v>
      </c>
      <c r="C8" s="13">
        <f t="shared" si="0"/>
        <v>9009</v>
      </c>
      <c r="D8" s="13">
        <f t="shared" si="1"/>
        <v>51909</v>
      </c>
      <c r="E8" s="13">
        <f t="shared" si="2"/>
        <v>5190.9000000000005</v>
      </c>
      <c r="F8" s="14">
        <f t="shared" si="3"/>
        <v>57099.9</v>
      </c>
      <c r="G8" s="15">
        <f t="shared" si="4"/>
        <v>2379.1624999999999</v>
      </c>
      <c r="H8" s="16">
        <f t="shared" si="5"/>
        <v>1586.1083333333333</v>
      </c>
    </row>
    <row r="9" spans="1:8" x14ac:dyDescent="0.25">
      <c r="A9" s="11" t="s">
        <v>46</v>
      </c>
      <c r="B9" s="12">
        <v>66600</v>
      </c>
      <c r="C9" s="13">
        <f t="shared" si="0"/>
        <v>13986</v>
      </c>
      <c r="D9" s="13">
        <f t="shared" si="1"/>
        <v>80586</v>
      </c>
      <c r="E9" s="13">
        <f t="shared" si="2"/>
        <v>8058.6</v>
      </c>
      <c r="F9" s="14">
        <f t="shared" si="3"/>
        <v>88644.6</v>
      </c>
      <c r="G9" s="15">
        <f t="shared" si="4"/>
        <v>3693.5250000000001</v>
      </c>
      <c r="H9" s="16">
        <f t="shared" si="5"/>
        <v>2462.3500000000004</v>
      </c>
    </row>
    <row r="10" spans="1:8" x14ac:dyDescent="0.25">
      <c r="A10" s="11" t="s">
        <v>47</v>
      </c>
      <c r="B10" s="12">
        <v>25000</v>
      </c>
      <c r="C10" s="13">
        <f t="shared" si="0"/>
        <v>5250</v>
      </c>
      <c r="D10" s="13">
        <f t="shared" si="1"/>
        <v>30250</v>
      </c>
      <c r="E10" s="13">
        <f t="shared" si="2"/>
        <v>3025</v>
      </c>
      <c r="F10" s="14">
        <f t="shared" si="3"/>
        <v>33275</v>
      </c>
      <c r="G10" s="15">
        <f t="shared" si="4"/>
        <v>1386.4583333333333</v>
      </c>
      <c r="H10" s="16">
        <f t="shared" si="5"/>
        <v>924.30555555555554</v>
      </c>
    </row>
    <row r="11" spans="1:8" x14ac:dyDescent="0.25">
      <c r="A11" s="11" t="s">
        <v>48</v>
      </c>
      <c r="B11" s="12">
        <v>29500</v>
      </c>
      <c r="C11" s="13">
        <f t="shared" si="0"/>
        <v>6195</v>
      </c>
      <c r="D11" s="13">
        <f t="shared" si="1"/>
        <v>35695</v>
      </c>
      <c r="E11" s="13">
        <f t="shared" si="2"/>
        <v>3569.5</v>
      </c>
      <c r="F11" s="14">
        <f t="shared" si="3"/>
        <v>39264.5</v>
      </c>
      <c r="G11" s="15">
        <f t="shared" si="4"/>
        <v>1636.0208333333333</v>
      </c>
      <c r="H11" s="16">
        <f t="shared" si="5"/>
        <v>1090.6805555555557</v>
      </c>
    </row>
    <row r="12" spans="1:8" x14ac:dyDescent="0.25">
      <c r="A12" s="11" t="s">
        <v>49</v>
      </c>
      <c r="B12" s="12">
        <v>32590</v>
      </c>
      <c r="C12" s="13">
        <f t="shared" si="0"/>
        <v>6843.9</v>
      </c>
      <c r="D12" s="13">
        <f t="shared" si="1"/>
        <v>39433.9</v>
      </c>
      <c r="E12" s="13">
        <f t="shared" si="2"/>
        <v>3943.3900000000003</v>
      </c>
      <c r="F12" s="14">
        <f t="shared" si="3"/>
        <v>43377.29</v>
      </c>
      <c r="G12" s="15">
        <f t="shared" si="4"/>
        <v>1807.3870833333333</v>
      </c>
      <c r="H12" s="16">
        <f t="shared" si="5"/>
        <v>1204.9247222222223</v>
      </c>
    </row>
    <row r="13" spans="1:8" x14ac:dyDescent="0.25">
      <c r="A13" s="11" t="s">
        <v>50</v>
      </c>
      <c r="B13" s="12">
        <v>39800</v>
      </c>
      <c r="C13" s="13">
        <f t="shared" si="0"/>
        <v>8358</v>
      </c>
      <c r="D13" s="13">
        <f t="shared" si="1"/>
        <v>48158</v>
      </c>
      <c r="E13" s="13">
        <f t="shared" si="2"/>
        <v>4815.8</v>
      </c>
      <c r="F13" s="14">
        <f t="shared" si="3"/>
        <v>52973.8</v>
      </c>
      <c r="G13" s="15">
        <f t="shared" si="4"/>
        <v>2207.2416666666668</v>
      </c>
      <c r="H13" s="16">
        <f t="shared" si="5"/>
        <v>1471.4944444444445</v>
      </c>
    </row>
    <row r="14" spans="1:8" x14ac:dyDescent="0.25">
      <c r="A14" s="11" t="s">
        <v>51</v>
      </c>
      <c r="B14" s="12">
        <v>13320</v>
      </c>
      <c r="C14" s="13">
        <f t="shared" si="0"/>
        <v>2797.2</v>
      </c>
      <c r="D14" s="13">
        <f t="shared" si="1"/>
        <v>16117.2</v>
      </c>
      <c r="E14" s="13">
        <f t="shared" si="2"/>
        <v>1611.7200000000003</v>
      </c>
      <c r="F14" s="14">
        <f t="shared" si="3"/>
        <v>17728.920000000002</v>
      </c>
      <c r="G14" s="15">
        <f t="shared" si="4"/>
        <v>738.70500000000004</v>
      </c>
      <c r="H14" s="16">
        <f t="shared" si="5"/>
        <v>492.47</v>
      </c>
    </row>
    <row r="15" spans="1:8" x14ac:dyDescent="0.25">
      <c r="A15" s="17" t="s">
        <v>52</v>
      </c>
      <c r="B15" s="18">
        <f>SUM(B4:B14)</f>
        <v>443760</v>
      </c>
      <c r="C15" s="19">
        <f>SUM(C4:C14)</f>
        <v>93189.599999999991</v>
      </c>
      <c r="D15" s="19">
        <f>SUM(D4:D14)</f>
        <v>536949.6</v>
      </c>
      <c r="E15" s="19">
        <f t="shared" si="2"/>
        <v>53694.96</v>
      </c>
      <c r="F15" s="19">
        <f t="shared" si="3"/>
        <v>590644.55999999994</v>
      </c>
      <c r="G15" s="19">
        <f t="shared" si="4"/>
        <v>24610.19</v>
      </c>
      <c r="H15" s="19">
        <f t="shared" si="5"/>
        <v>16406.793333333331</v>
      </c>
    </row>
    <row r="17" spans="1:2" ht="30" x14ac:dyDescent="0.25">
      <c r="A17" s="20" t="s">
        <v>53</v>
      </c>
      <c r="B17" s="14">
        <f>MAX(F4:F14)</f>
        <v>88644.6</v>
      </c>
    </row>
    <row r="18" spans="1:2" ht="30" x14ac:dyDescent="0.25">
      <c r="A18" s="20" t="s">
        <v>54</v>
      </c>
      <c r="B18" s="15">
        <f>AVERAGE(G4:G14)</f>
        <v>2237.2900000000004</v>
      </c>
    </row>
    <row r="19" spans="1:2" ht="30" x14ac:dyDescent="0.25">
      <c r="A19" s="20" t="s">
        <v>55</v>
      </c>
      <c r="B19" s="16">
        <f>AVERAGE(H4:H14)</f>
        <v>1491.5266666666669</v>
      </c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1"/>
  <sheetViews>
    <sheetView showRuler="0" showWhiteSpace="0" zoomScaleNormal="10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 activeCell="F21" sqref="F21"/>
    </sheetView>
  </sheetViews>
  <sheetFormatPr baseColWidth="10" defaultRowHeight="15" x14ac:dyDescent="0.25"/>
  <cols>
    <col min="1" max="1" width="6.28515625" customWidth="1"/>
    <col min="2" max="2" width="16.7109375" customWidth="1"/>
    <col min="3" max="3" width="13.140625" bestFit="1" customWidth="1"/>
    <col min="4" max="4" width="26" bestFit="1" customWidth="1"/>
    <col min="5" max="5" width="13.140625" bestFit="1" customWidth="1"/>
    <col min="6" max="6" width="18.42578125" customWidth="1"/>
    <col min="7" max="7" width="16" customWidth="1"/>
  </cols>
  <sheetData>
    <row r="2" spans="2:8" x14ac:dyDescent="0.25">
      <c r="D2" s="21"/>
      <c r="E2" s="123" t="s">
        <v>56</v>
      </c>
      <c r="F2" s="123"/>
      <c r="G2" s="123"/>
    </row>
    <row r="4" spans="2:8" x14ac:dyDescent="0.25">
      <c r="C4" s="124" t="s">
        <v>57</v>
      </c>
      <c r="D4" s="124"/>
      <c r="E4" s="124"/>
    </row>
    <row r="5" spans="2:8" x14ac:dyDescent="0.25">
      <c r="C5" s="125" t="s">
        <v>58</v>
      </c>
      <c r="D5" s="125"/>
      <c r="E5" s="125"/>
    </row>
    <row r="6" spans="2:8" x14ac:dyDescent="0.25">
      <c r="B6" s="23" t="s">
        <v>59</v>
      </c>
      <c r="C6" s="23" t="s">
        <v>60</v>
      </c>
      <c r="D6" s="23" t="s">
        <v>61</v>
      </c>
      <c r="E6" s="23" t="s">
        <v>62</v>
      </c>
      <c r="F6" s="23" t="s">
        <v>63</v>
      </c>
      <c r="G6" s="23" t="s">
        <v>64</v>
      </c>
      <c r="H6" s="1"/>
    </row>
    <row r="7" spans="2:8" x14ac:dyDescent="0.25">
      <c r="B7" s="2" t="s">
        <v>65</v>
      </c>
      <c r="C7" s="24">
        <v>1370500</v>
      </c>
      <c r="D7" s="24">
        <v>1100600</v>
      </c>
      <c r="E7" s="24">
        <v>800670</v>
      </c>
      <c r="F7" s="24">
        <f>SUM(C7:E7)</f>
        <v>3271770</v>
      </c>
      <c r="G7" s="24">
        <f>AVERAGE(C7:E7)</f>
        <v>1090590</v>
      </c>
      <c r="H7" s="1"/>
    </row>
    <row r="8" spans="2:8" x14ac:dyDescent="0.25">
      <c r="B8" s="2" t="s">
        <v>66</v>
      </c>
      <c r="C8" s="24">
        <v>650460</v>
      </c>
      <c r="D8" s="24">
        <v>550340</v>
      </c>
      <c r="E8" s="24">
        <v>300420</v>
      </c>
      <c r="F8" s="24">
        <f t="shared" ref="F8:F13" si="0">SUM(C8:E8)</f>
        <v>1501220</v>
      </c>
      <c r="G8" s="24">
        <f t="shared" ref="G8:G13" si="1">AVERAGE(C8:E8)</f>
        <v>500406.66666666669</v>
      </c>
      <c r="H8" s="1"/>
    </row>
    <row r="9" spans="2:8" x14ac:dyDescent="0.25">
      <c r="B9" s="2" t="s">
        <v>67</v>
      </c>
      <c r="C9" s="24">
        <v>200320</v>
      </c>
      <c r="D9" s="24">
        <v>290760</v>
      </c>
      <c r="E9" s="24">
        <v>50600</v>
      </c>
      <c r="F9" s="24">
        <f t="shared" si="0"/>
        <v>541680</v>
      </c>
      <c r="G9" s="24">
        <f t="shared" si="1"/>
        <v>180560</v>
      </c>
      <c r="H9" s="1"/>
    </row>
    <row r="10" spans="2:8" x14ac:dyDescent="0.25">
      <c r="B10" s="2" t="s">
        <v>68</v>
      </c>
      <c r="C10" s="24">
        <v>1100530</v>
      </c>
      <c r="D10" s="24">
        <v>1000800</v>
      </c>
      <c r="E10" s="24">
        <v>500880</v>
      </c>
      <c r="F10" s="24">
        <f t="shared" si="0"/>
        <v>2602210</v>
      </c>
      <c r="G10" s="24">
        <f t="shared" si="1"/>
        <v>867403.33333333337</v>
      </c>
      <c r="H10" s="1"/>
    </row>
    <row r="11" spans="2:8" x14ac:dyDescent="0.25">
      <c r="B11" s="2" t="s">
        <v>69</v>
      </c>
      <c r="C11" s="24">
        <v>650880</v>
      </c>
      <c r="D11" s="24">
        <v>490850</v>
      </c>
      <c r="E11" s="24">
        <v>100950</v>
      </c>
      <c r="F11" s="24">
        <f t="shared" si="0"/>
        <v>1242680</v>
      </c>
      <c r="G11" s="24">
        <f t="shared" si="1"/>
        <v>414226.66666666669</v>
      </c>
      <c r="H11" s="1"/>
    </row>
    <row r="12" spans="2:8" x14ac:dyDescent="0.25">
      <c r="B12" s="2" t="s">
        <v>70</v>
      </c>
      <c r="C12" s="24">
        <v>1210300</v>
      </c>
      <c r="D12" s="24">
        <v>1150150</v>
      </c>
      <c r="E12" s="24">
        <v>1090950</v>
      </c>
      <c r="F12" s="24">
        <f t="shared" si="0"/>
        <v>3451400</v>
      </c>
      <c r="G12" s="24">
        <f t="shared" si="1"/>
        <v>1150466.6666666667</v>
      </c>
      <c r="H12" s="1"/>
    </row>
    <row r="13" spans="2:8" x14ac:dyDescent="0.25">
      <c r="B13" s="2" t="s">
        <v>71</v>
      </c>
      <c r="C13" s="24">
        <v>1120890</v>
      </c>
      <c r="D13" s="24">
        <v>900740</v>
      </c>
      <c r="E13" s="24">
        <v>600980</v>
      </c>
      <c r="F13" s="24">
        <f t="shared" si="0"/>
        <v>2622610</v>
      </c>
      <c r="G13" s="24">
        <f t="shared" si="1"/>
        <v>874203.33333333337</v>
      </c>
      <c r="H13" s="1"/>
    </row>
    <row r="16" spans="2:8" x14ac:dyDescent="0.25">
      <c r="B16" s="2" t="s">
        <v>72</v>
      </c>
      <c r="C16" s="24">
        <f>SUM(C7:C13)</f>
        <v>6303880</v>
      </c>
      <c r="D16" s="24">
        <f t="shared" ref="D16:E16" si="2">SUM(D7:D13)</f>
        <v>5484240</v>
      </c>
      <c r="E16" s="24">
        <f t="shared" si="2"/>
        <v>3445450</v>
      </c>
    </row>
    <row r="17" spans="2:5" x14ac:dyDescent="0.25">
      <c r="B17" s="2" t="s">
        <v>73</v>
      </c>
      <c r="C17" s="24">
        <f>AVERAGE(C7:C13)</f>
        <v>900554.28571428568</v>
      </c>
      <c r="D17" s="24">
        <f t="shared" ref="D17:E17" si="3">AVERAGE(D7:D13)</f>
        <v>783462.85714285716</v>
      </c>
      <c r="E17" s="24">
        <f t="shared" si="3"/>
        <v>492207.14285714284</v>
      </c>
    </row>
    <row r="18" spans="2:5" x14ac:dyDescent="0.25">
      <c r="B18" s="2" t="s">
        <v>74</v>
      </c>
      <c r="C18" s="24">
        <f>MAX(C7:C13)</f>
        <v>1370500</v>
      </c>
      <c r="D18" s="24">
        <f t="shared" ref="D18:E18" si="4">MAX(D7:D13)</f>
        <v>1150150</v>
      </c>
      <c r="E18" s="24">
        <f t="shared" si="4"/>
        <v>1090950</v>
      </c>
    </row>
    <row r="19" spans="2:5" x14ac:dyDescent="0.25">
      <c r="B19" s="2" t="s">
        <v>75</v>
      </c>
      <c r="C19" s="24">
        <f>MIN(C7:C13)</f>
        <v>200320</v>
      </c>
      <c r="D19" s="24">
        <f t="shared" ref="D19:E19" si="5">MIN(D7:D13)</f>
        <v>290760</v>
      </c>
      <c r="E19" s="24">
        <f t="shared" si="5"/>
        <v>50600</v>
      </c>
    </row>
    <row r="21" spans="2:5" x14ac:dyDescent="0.25">
      <c r="B21" s="25" t="s">
        <v>76</v>
      </c>
      <c r="C21" s="26"/>
      <c r="D21" s="27" t="s">
        <v>77</v>
      </c>
      <c r="E21" s="26"/>
    </row>
  </sheetData>
  <mergeCells count="3">
    <mergeCell ref="E2:G2"/>
    <mergeCell ref="C4:E4"/>
    <mergeCell ref="C5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K16"/>
  <sheetViews>
    <sheetView topLeftCell="C1" workbookViewId="0">
      <selection activeCell="J17" sqref="J17"/>
    </sheetView>
  </sheetViews>
  <sheetFormatPr baseColWidth="10" defaultRowHeight="15" x14ac:dyDescent="0.25"/>
  <cols>
    <col min="3" max="3" width="11.85546875" bestFit="1" customWidth="1"/>
    <col min="7" max="7" width="16.42578125" bestFit="1" customWidth="1"/>
  </cols>
  <sheetData>
    <row r="3" spans="3:11" x14ac:dyDescent="0.25">
      <c r="C3" s="28" t="s">
        <v>78</v>
      </c>
      <c r="E3" s="28" t="s">
        <v>79</v>
      </c>
      <c r="G3" s="28" t="s">
        <v>80</v>
      </c>
      <c r="I3" s="28" t="s">
        <v>81</v>
      </c>
      <c r="J3" s="28" t="s">
        <v>81</v>
      </c>
    </row>
    <row r="4" spans="3:11" x14ac:dyDescent="0.25">
      <c r="C4" s="12">
        <v>39450</v>
      </c>
      <c r="E4" s="29" t="s">
        <v>82</v>
      </c>
      <c r="G4" s="12">
        <v>39450</v>
      </c>
      <c r="I4" s="12">
        <v>39450</v>
      </c>
      <c r="J4" s="1" t="s">
        <v>83</v>
      </c>
      <c r="K4" s="1"/>
    </row>
    <row r="5" spans="3:11" x14ac:dyDescent="0.25">
      <c r="C5" s="12">
        <v>63000</v>
      </c>
      <c r="E5" s="1" t="s">
        <v>84</v>
      </c>
      <c r="G5" s="12">
        <v>63000</v>
      </c>
      <c r="I5" s="12">
        <v>63000</v>
      </c>
      <c r="J5" s="1" t="s">
        <v>85</v>
      </c>
      <c r="K5" s="1"/>
    </row>
    <row r="6" spans="3:11" x14ac:dyDescent="0.25">
      <c r="C6" s="12">
        <v>54400</v>
      </c>
      <c r="E6" s="1" t="s">
        <v>86</v>
      </c>
      <c r="G6" s="12">
        <v>55555</v>
      </c>
      <c r="I6" s="12">
        <v>54400</v>
      </c>
      <c r="J6" s="1" t="s">
        <v>85</v>
      </c>
      <c r="K6" s="1"/>
    </row>
    <row r="7" spans="3:11" x14ac:dyDescent="0.25">
      <c r="C7" s="12">
        <v>37200</v>
      </c>
      <c r="E7" s="1" t="s">
        <v>87</v>
      </c>
      <c r="G7" s="12"/>
      <c r="I7" s="12">
        <v>37200</v>
      </c>
      <c r="J7" s="1" t="s">
        <v>85</v>
      </c>
      <c r="K7" s="1"/>
    </row>
    <row r="8" spans="3:11" x14ac:dyDescent="0.25">
      <c r="C8" s="12">
        <v>42900</v>
      </c>
      <c r="E8" s="1" t="s">
        <v>84</v>
      </c>
      <c r="G8" s="12">
        <v>42900</v>
      </c>
      <c r="I8" s="12">
        <v>42900</v>
      </c>
      <c r="J8" s="1" t="s">
        <v>83</v>
      </c>
      <c r="K8" s="1"/>
    </row>
    <row r="9" spans="3:11" x14ac:dyDescent="0.25">
      <c r="C9" s="12">
        <v>66600</v>
      </c>
      <c r="E9" s="1" t="s">
        <v>88</v>
      </c>
      <c r="G9" s="12">
        <v>66600</v>
      </c>
      <c r="I9" s="12">
        <v>66600</v>
      </c>
      <c r="J9" s="1" t="s">
        <v>83</v>
      </c>
      <c r="K9" s="1"/>
    </row>
    <row r="10" spans="3:11" x14ac:dyDescent="0.25">
      <c r="C10" s="12">
        <v>25000</v>
      </c>
      <c r="E10" s="1" t="s">
        <v>86</v>
      </c>
      <c r="G10" s="1"/>
      <c r="I10" s="12">
        <v>25000</v>
      </c>
      <c r="J10" s="1" t="s">
        <v>83</v>
      </c>
      <c r="K10" s="1"/>
    </row>
    <row r="11" spans="3:11" x14ac:dyDescent="0.25">
      <c r="C11" s="12">
        <v>29500</v>
      </c>
      <c r="E11" s="1" t="s">
        <v>88</v>
      </c>
      <c r="G11" s="30"/>
      <c r="I11" s="12">
        <v>29500</v>
      </c>
      <c r="J11" s="1" t="s">
        <v>85</v>
      </c>
      <c r="K11" s="1"/>
    </row>
    <row r="12" spans="3:11" x14ac:dyDescent="0.25">
      <c r="C12" s="12">
        <v>32590</v>
      </c>
      <c r="G12" s="31" t="s">
        <v>84</v>
      </c>
      <c r="I12" s="12">
        <v>32590</v>
      </c>
      <c r="J12" s="1" t="s">
        <v>83</v>
      </c>
      <c r="K12" s="1"/>
    </row>
    <row r="13" spans="3:11" x14ac:dyDescent="0.25">
      <c r="C13" s="12">
        <v>39800</v>
      </c>
      <c r="G13" s="31" t="s">
        <v>86</v>
      </c>
      <c r="I13" s="12">
        <v>39800</v>
      </c>
      <c r="J13" s="1" t="s">
        <v>85</v>
      </c>
      <c r="K13" s="1"/>
    </row>
    <row r="14" spans="3:11" x14ac:dyDescent="0.25">
      <c r="C14" s="12">
        <v>13320</v>
      </c>
      <c r="G14" s="31" t="s">
        <v>87</v>
      </c>
      <c r="I14" s="12">
        <v>13320</v>
      </c>
      <c r="J14" s="1" t="s">
        <v>85</v>
      </c>
    </row>
    <row r="16" spans="3:11" x14ac:dyDescent="0.25">
      <c r="C16" s="32">
        <f>COUNT(C4:C14)</f>
        <v>11</v>
      </c>
      <c r="E16" s="33">
        <f>COUNTA(E4:E11)</f>
        <v>8</v>
      </c>
      <c r="G16">
        <f>COUNTBLANK(G4:G14)</f>
        <v>3</v>
      </c>
      <c r="I16">
        <f>COUNTIF(J4:J14,J12)</f>
        <v>5</v>
      </c>
      <c r="J16">
        <f>COUNTIF(J4:J14,J13)</f>
        <v>6</v>
      </c>
    </row>
  </sheetData>
  <conditionalFormatting sqref="K4:K13">
    <cfRule type="containsText" dxfId="6" priority="2" operator="containsText" text="APROBADO">
      <formula>NOT(ISERROR(SEARCH("APROBADO",K4)))</formula>
    </cfRule>
  </conditionalFormatting>
  <conditionalFormatting sqref="J4:J14">
    <cfRule type="containsText" dxfId="5" priority="1" operator="containsText" text="APROBADO">
      <formula>NOT(ISERROR(SEARCH("APROBADO",J4)))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I18"/>
  <sheetViews>
    <sheetView tabSelected="1" workbookViewId="0">
      <selection activeCell="C19" sqref="C19"/>
    </sheetView>
  </sheetViews>
  <sheetFormatPr baseColWidth="10" defaultRowHeight="15" x14ac:dyDescent="0.25"/>
  <cols>
    <col min="2" max="2" width="19.7109375" customWidth="1"/>
  </cols>
  <sheetData>
    <row r="2" spans="1:9" x14ac:dyDescent="0.25">
      <c r="A2" s="117" t="s">
        <v>89</v>
      </c>
      <c r="B2" s="117"/>
      <c r="C2" s="117"/>
      <c r="D2" s="117"/>
      <c r="E2" s="117"/>
      <c r="F2" s="117"/>
      <c r="G2" s="34"/>
    </row>
    <row r="3" spans="1:9" x14ac:dyDescent="0.25">
      <c r="A3" s="35" t="s">
        <v>90</v>
      </c>
      <c r="B3" s="35" t="s">
        <v>91</v>
      </c>
      <c r="C3" s="35" t="s">
        <v>92</v>
      </c>
      <c r="D3" s="35" t="s">
        <v>82</v>
      </c>
      <c r="E3" s="35" t="s">
        <v>93</v>
      </c>
      <c r="F3" s="35" t="s">
        <v>94</v>
      </c>
      <c r="G3" s="35" t="s">
        <v>95</v>
      </c>
      <c r="I3" t="s">
        <v>96</v>
      </c>
    </row>
    <row r="4" spans="1:9" x14ac:dyDescent="0.25">
      <c r="A4" s="1">
        <v>25</v>
      </c>
      <c r="B4" s="1" t="s">
        <v>97</v>
      </c>
      <c r="C4" s="1" t="s">
        <v>98</v>
      </c>
      <c r="D4" s="1" t="s">
        <v>84</v>
      </c>
      <c r="E4" s="13">
        <v>4500</v>
      </c>
      <c r="F4" s="1" t="s">
        <v>99</v>
      </c>
      <c r="G4" s="1">
        <v>3</v>
      </c>
    </row>
    <row r="5" spans="1:9" x14ac:dyDescent="0.25">
      <c r="A5" s="1"/>
      <c r="B5" s="1" t="s">
        <v>100</v>
      </c>
      <c r="C5" s="1" t="s">
        <v>101</v>
      </c>
      <c r="D5" s="1" t="s">
        <v>86</v>
      </c>
      <c r="E5" s="13">
        <v>1800</v>
      </c>
      <c r="F5" s="1" t="s">
        <v>99</v>
      </c>
      <c r="G5" s="1">
        <v>2</v>
      </c>
      <c r="I5" t="s">
        <v>102</v>
      </c>
    </row>
    <row r="6" spans="1:9" x14ac:dyDescent="0.25">
      <c r="A6" s="1"/>
      <c r="B6" s="1" t="s">
        <v>103</v>
      </c>
      <c r="C6" s="1" t="s">
        <v>98</v>
      </c>
      <c r="D6" s="1" t="s">
        <v>87</v>
      </c>
      <c r="E6" s="13">
        <v>1750</v>
      </c>
      <c r="F6" s="1" t="s">
        <v>104</v>
      </c>
      <c r="G6" s="1"/>
    </row>
    <row r="7" spans="1:9" x14ac:dyDescent="0.25">
      <c r="A7" s="1"/>
      <c r="B7" s="1" t="s">
        <v>105</v>
      </c>
      <c r="C7" s="1" t="s">
        <v>106</v>
      </c>
      <c r="D7" s="1" t="s">
        <v>84</v>
      </c>
      <c r="E7" s="13">
        <v>4000</v>
      </c>
      <c r="F7" s="1" t="s">
        <v>104</v>
      </c>
      <c r="G7" s="1"/>
      <c r="I7" t="s">
        <v>107</v>
      </c>
    </row>
    <row r="8" spans="1:9" x14ac:dyDescent="0.25">
      <c r="A8" s="1"/>
      <c r="B8" s="1" t="s">
        <v>108</v>
      </c>
      <c r="C8" s="1" t="s">
        <v>101</v>
      </c>
      <c r="D8" s="1" t="s">
        <v>88</v>
      </c>
      <c r="E8" s="13">
        <v>890</v>
      </c>
      <c r="F8" s="1" t="s">
        <v>99</v>
      </c>
      <c r="G8" s="1">
        <v>1</v>
      </c>
    </row>
    <row r="9" spans="1:9" x14ac:dyDescent="0.25">
      <c r="A9" s="1"/>
      <c r="B9" s="1" t="s">
        <v>109</v>
      </c>
      <c r="C9" s="1" t="s">
        <v>98</v>
      </c>
      <c r="D9" s="1" t="s">
        <v>86</v>
      </c>
      <c r="E9" s="13">
        <v>1790</v>
      </c>
      <c r="F9" s="1" t="s">
        <v>104</v>
      </c>
      <c r="G9" s="1"/>
      <c r="I9" t="s">
        <v>110</v>
      </c>
    </row>
    <row r="10" spans="1:9" x14ac:dyDescent="0.25">
      <c r="A10" s="1"/>
      <c r="B10" s="1" t="s">
        <v>111</v>
      </c>
      <c r="C10" s="1" t="s">
        <v>106</v>
      </c>
      <c r="D10" s="1" t="s">
        <v>88</v>
      </c>
      <c r="E10" s="13">
        <v>780</v>
      </c>
      <c r="F10" s="1" t="s">
        <v>99</v>
      </c>
      <c r="G10" s="1">
        <v>4</v>
      </c>
    </row>
    <row r="11" spans="1:9" x14ac:dyDescent="0.25">
      <c r="I11" t="s">
        <v>112</v>
      </c>
    </row>
    <row r="13" spans="1:9" x14ac:dyDescent="0.25">
      <c r="A13" s="128" t="s">
        <v>113</v>
      </c>
      <c r="B13" s="129"/>
      <c r="C13" s="1">
        <f>COUNTBLANK(G4:G10)</f>
        <v>3</v>
      </c>
      <c r="I13" t="s">
        <v>114</v>
      </c>
    </row>
    <row r="14" spans="1:9" x14ac:dyDescent="0.25">
      <c r="A14" s="130" t="s">
        <v>115</v>
      </c>
      <c r="B14" s="131"/>
      <c r="C14" s="1">
        <f>COUNTA(G4:G10)</f>
        <v>4</v>
      </c>
    </row>
    <row r="15" spans="1:9" ht="41.85" customHeight="1" x14ac:dyDescent="0.25">
      <c r="A15" s="132" t="s">
        <v>116</v>
      </c>
      <c r="B15" s="132"/>
      <c r="C15" s="36">
        <v>3</v>
      </c>
    </row>
    <row r="16" spans="1:9" ht="33.4" customHeight="1" x14ac:dyDescent="0.25">
      <c r="A16" s="133" t="s">
        <v>117</v>
      </c>
      <c r="B16" s="133"/>
      <c r="C16" s="36">
        <f>COUNTIF(E4:E10,"&gt;1000")</f>
        <v>5</v>
      </c>
      <c r="D16" s="37"/>
    </row>
    <row r="17" spans="1:3" x14ac:dyDescent="0.25">
      <c r="A17" s="134" t="s">
        <v>118</v>
      </c>
      <c r="B17" s="135"/>
      <c r="C17" s="1">
        <v>7</v>
      </c>
    </row>
    <row r="18" spans="1:3" x14ac:dyDescent="0.25">
      <c r="A18" s="126" t="s">
        <v>119</v>
      </c>
      <c r="B18" s="127"/>
      <c r="C18" s="13">
        <f>SUM(E4:E10)</f>
        <v>15510</v>
      </c>
    </row>
  </sheetData>
  <mergeCells count="7">
    <mergeCell ref="A18:B18"/>
    <mergeCell ref="A2:F2"/>
    <mergeCell ref="A13:B13"/>
    <mergeCell ref="A14:B14"/>
    <mergeCell ref="A15:B15"/>
    <mergeCell ref="A16:B16"/>
    <mergeCell ref="A17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33"/>
  <sheetViews>
    <sheetView workbookViewId="0">
      <selection activeCell="K13" sqref="K13"/>
    </sheetView>
  </sheetViews>
  <sheetFormatPr baseColWidth="10" defaultRowHeight="15" x14ac:dyDescent="0.25"/>
  <cols>
    <col min="2" max="2" width="13.85546875" customWidth="1"/>
    <col min="3" max="3" width="17.28515625" customWidth="1"/>
    <col min="6" max="6" width="23.5703125" customWidth="1"/>
    <col min="7" max="7" width="15.85546875" customWidth="1"/>
  </cols>
  <sheetData>
    <row r="1" spans="2:7" x14ac:dyDescent="0.25">
      <c r="B1" t="s">
        <v>120</v>
      </c>
    </row>
    <row r="4" spans="2:7" x14ac:dyDescent="0.25">
      <c r="B4" s="137" t="s">
        <v>121</v>
      </c>
      <c r="C4" s="137"/>
    </row>
    <row r="5" spans="2:7" x14ac:dyDescent="0.25">
      <c r="B5" s="2" t="s">
        <v>122</v>
      </c>
      <c r="C5" s="2" t="s">
        <v>123</v>
      </c>
      <c r="E5" s="136" t="s">
        <v>124</v>
      </c>
      <c r="F5" s="136"/>
      <c r="G5" s="38"/>
    </row>
    <row r="6" spans="2:7" x14ac:dyDescent="0.25">
      <c r="B6" s="39">
        <v>8</v>
      </c>
      <c r="C6" s="1" t="s">
        <v>125</v>
      </c>
      <c r="E6" s="136" t="s">
        <v>126</v>
      </c>
      <c r="F6" s="136"/>
      <c r="G6" s="38"/>
    </row>
    <row r="7" spans="2:7" x14ac:dyDescent="0.25">
      <c r="B7" s="5">
        <v>12</v>
      </c>
      <c r="C7" s="1" t="s">
        <v>127</v>
      </c>
      <c r="E7" s="136" t="s">
        <v>128</v>
      </c>
      <c r="F7" s="136"/>
      <c r="G7" s="38"/>
    </row>
    <row r="8" spans="2:7" x14ac:dyDescent="0.25">
      <c r="B8" s="5">
        <v>9</v>
      </c>
      <c r="C8" s="1" t="s">
        <v>129</v>
      </c>
      <c r="E8" s="136" t="s">
        <v>130</v>
      </c>
      <c r="F8" s="136"/>
      <c r="G8" s="38"/>
    </row>
    <row r="9" spans="2:7" x14ac:dyDescent="0.25">
      <c r="B9" s="5">
        <v>11</v>
      </c>
      <c r="C9" s="1" t="s">
        <v>129</v>
      </c>
      <c r="E9" s="136" t="s">
        <v>131</v>
      </c>
      <c r="F9" s="136"/>
      <c r="G9" s="38"/>
    </row>
    <row r="10" spans="2:7" x14ac:dyDescent="0.25">
      <c r="B10" s="5">
        <v>7</v>
      </c>
      <c r="C10" s="1" t="s">
        <v>125</v>
      </c>
      <c r="E10" s="136" t="s">
        <v>132</v>
      </c>
      <c r="F10" s="136"/>
      <c r="G10" s="38"/>
    </row>
    <row r="11" spans="2:7" x14ac:dyDescent="0.25">
      <c r="B11" s="5">
        <v>12</v>
      </c>
      <c r="C11" s="1" t="s">
        <v>129</v>
      </c>
      <c r="E11" s="118"/>
      <c r="F11" s="119"/>
      <c r="G11" s="38"/>
    </row>
    <row r="12" spans="2:7" x14ac:dyDescent="0.25">
      <c r="B12" s="5">
        <v>11</v>
      </c>
      <c r="C12" s="1" t="s">
        <v>129</v>
      </c>
      <c r="E12" s="136" t="s">
        <v>133</v>
      </c>
      <c r="F12" s="136"/>
      <c r="G12" s="38"/>
    </row>
    <row r="13" spans="2:7" x14ac:dyDescent="0.25">
      <c r="B13" s="5">
        <v>9</v>
      </c>
      <c r="C13" s="1" t="s">
        <v>129</v>
      </c>
      <c r="E13" s="136" t="s">
        <v>134</v>
      </c>
      <c r="F13" s="136"/>
      <c r="G13" s="38"/>
    </row>
    <row r="14" spans="2:7" x14ac:dyDescent="0.25">
      <c r="B14" s="5">
        <v>5</v>
      </c>
      <c r="C14" s="1" t="s">
        <v>125</v>
      </c>
      <c r="E14" s="136" t="s">
        <v>135</v>
      </c>
      <c r="F14" s="136"/>
      <c r="G14" s="40"/>
    </row>
    <row r="15" spans="2:7" x14ac:dyDescent="0.25">
      <c r="B15" s="5">
        <v>12</v>
      </c>
      <c r="C15" s="1" t="s">
        <v>129</v>
      </c>
    </row>
    <row r="16" spans="2:7" x14ac:dyDescent="0.25">
      <c r="B16" s="5">
        <v>12</v>
      </c>
      <c r="C16" s="1" t="s">
        <v>127</v>
      </c>
    </row>
    <row r="17" spans="2:3" x14ac:dyDescent="0.25">
      <c r="B17" s="5">
        <v>10</v>
      </c>
      <c r="C17" s="1" t="s">
        <v>125</v>
      </c>
    </row>
    <row r="18" spans="2:3" x14ac:dyDescent="0.25">
      <c r="B18" s="39">
        <v>8</v>
      </c>
      <c r="C18" s="1" t="s">
        <v>129</v>
      </c>
    </row>
    <row r="19" spans="2:3" x14ac:dyDescent="0.25">
      <c r="B19" s="5">
        <v>12</v>
      </c>
      <c r="C19" s="1" t="s">
        <v>125</v>
      </c>
    </row>
    <row r="20" spans="2:3" x14ac:dyDescent="0.25">
      <c r="B20" s="39">
        <v>8</v>
      </c>
      <c r="C20" s="1" t="s">
        <v>125</v>
      </c>
    </row>
    <row r="21" spans="2:3" x14ac:dyDescent="0.25">
      <c r="B21" s="5">
        <v>10</v>
      </c>
      <c r="C21" s="1" t="s">
        <v>129</v>
      </c>
    </row>
    <row r="22" spans="2:3" x14ac:dyDescent="0.25">
      <c r="B22" s="5">
        <v>7</v>
      </c>
      <c r="C22" s="1" t="s">
        <v>127</v>
      </c>
    </row>
    <row r="23" spans="2:3" x14ac:dyDescent="0.25">
      <c r="B23" s="5">
        <v>12</v>
      </c>
      <c r="C23" s="1" t="s">
        <v>127</v>
      </c>
    </row>
    <row r="24" spans="2:3" x14ac:dyDescent="0.25">
      <c r="B24" s="5">
        <v>12</v>
      </c>
      <c r="C24" s="1" t="s">
        <v>127</v>
      </c>
    </row>
    <row r="25" spans="2:3" x14ac:dyDescent="0.25">
      <c r="B25" s="5">
        <v>6</v>
      </c>
      <c r="C25" s="1" t="s">
        <v>129</v>
      </c>
    </row>
    <row r="26" spans="2:3" x14ac:dyDescent="0.25">
      <c r="B26" s="5">
        <v>5</v>
      </c>
      <c r="C26" s="1" t="s">
        <v>125</v>
      </c>
    </row>
    <row r="27" spans="2:3" x14ac:dyDescent="0.25">
      <c r="B27" s="5">
        <v>10</v>
      </c>
      <c r="C27" s="1" t="s">
        <v>129</v>
      </c>
    </row>
    <row r="28" spans="2:3" x14ac:dyDescent="0.25">
      <c r="B28" s="5">
        <v>5</v>
      </c>
      <c r="C28" s="1" t="s">
        <v>129</v>
      </c>
    </row>
    <row r="29" spans="2:3" x14ac:dyDescent="0.25">
      <c r="B29" s="5">
        <v>12</v>
      </c>
      <c r="C29" s="1" t="s">
        <v>125</v>
      </c>
    </row>
    <row r="30" spans="2:3" x14ac:dyDescent="0.25">
      <c r="B30" s="5">
        <v>11</v>
      </c>
      <c r="C30" s="1" t="s">
        <v>129</v>
      </c>
    </row>
    <row r="31" spans="2:3" x14ac:dyDescent="0.25">
      <c r="B31" s="5">
        <v>12</v>
      </c>
      <c r="C31" s="1" t="s">
        <v>125</v>
      </c>
    </row>
    <row r="32" spans="2:3" x14ac:dyDescent="0.25">
      <c r="B32" s="5">
        <v>12</v>
      </c>
      <c r="C32" s="1" t="s">
        <v>125</v>
      </c>
    </row>
    <row r="33" spans="2:3" x14ac:dyDescent="0.25">
      <c r="B33" s="5">
        <v>5</v>
      </c>
      <c r="C33" s="1" t="s">
        <v>129</v>
      </c>
    </row>
  </sheetData>
  <mergeCells count="11">
    <mergeCell ref="E9:F9"/>
    <mergeCell ref="B4:C4"/>
    <mergeCell ref="E5:F5"/>
    <mergeCell ref="E6:F6"/>
    <mergeCell ref="E7:F7"/>
    <mergeCell ref="E8:F8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4:H25"/>
  <sheetViews>
    <sheetView topLeftCell="B4" workbookViewId="0">
      <selection activeCell="H7" sqref="H7"/>
    </sheetView>
  </sheetViews>
  <sheetFormatPr baseColWidth="10" defaultRowHeight="15" x14ac:dyDescent="0.25"/>
  <cols>
    <col min="2" max="2" width="12.7109375" customWidth="1"/>
    <col min="7" max="7" width="16.28515625" customWidth="1"/>
  </cols>
  <sheetData>
    <row r="4" spans="2:8" ht="39.4" customHeight="1" x14ac:dyDescent="0.25">
      <c r="B4" s="138" t="s">
        <v>136</v>
      </c>
      <c r="C4" s="138"/>
      <c r="D4" s="138"/>
    </row>
    <row r="5" spans="2:8" ht="15.4" customHeight="1" thickBot="1" x14ac:dyDescent="0.3">
      <c r="B5" s="139"/>
      <c r="C5" s="139"/>
      <c r="D5" s="139"/>
    </row>
    <row r="6" spans="2:8" ht="30.75" thickBot="1" x14ac:dyDescent="0.3">
      <c r="B6" s="41" t="s">
        <v>137</v>
      </c>
      <c r="C6" s="41" t="s">
        <v>138</v>
      </c>
      <c r="D6" s="41" t="s">
        <v>139</v>
      </c>
      <c r="G6" s="42" t="s">
        <v>140</v>
      </c>
      <c r="H6" s="43" t="s">
        <v>139</v>
      </c>
    </row>
    <row r="7" spans="2:8" ht="30.75" thickBot="1" x14ac:dyDescent="0.3">
      <c r="B7" s="44" t="s">
        <v>141</v>
      </c>
      <c r="C7" s="45">
        <v>10000</v>
      </c>
      <c r="D7" s="1" t="s">
        <v>83</v>
      </c>
      <c r="G7" s="46" t="s">
        <v>142</v>
      </c>
      <c r="H7" s="47"/>
    </row>
    <row r="8" spans="2:8" ht="30.75" thickBot="1" x14ac:dyDescent="0.3">
      <c r="B8" s="44" t="s">
        <v>143</v>
      </c>
      <c r="C8" s="45">
        <v>5000</v>
      </c>
      <c r="D8" s="1" t="s">
        <v>85</v>
      </c>
      <c r="G8" s="46" t="s">
        <v>144</v>
      </c>
      <c r="H8" s="47"/>
    </row>
    <row r="9" spans="2:8" ht="30" x14ac:dyDescent="0.25">
      <c r="B9" s="44" t="s">
        <v>145</v>
      </c>
      <c r="C9" s="45">
        <v>7000</v>
      </c>
      <c r="D9" s="1" t="s">
        <v>85</v>
      </c>
    </row>
    <row r="10" spans="2:8" ht="30" x14ac:dyDescent="0.25">
      <c r="B10" s="44" t="s">
        <v>146</v>
      </c>
      <c r="C10" s="45">
        <v>8000</v>
      </c>
      <c r="D10" s="1" t="s">
        <v>85</v>
      </c>
    </row>
    <row r="11" spans="2:8" ht="30" x14ac:dyDescent="0.25">
      <c r="B11" s="44" t="s">
        <v>147</v>
      </c>
      <c r="C11" s="45">
        <v>5500</v>
      </c>
      <c r="D11" s="1" t="s">
        <v>83</v>
      </c>
    </row>
    <row r="12" spans="2:8" ht="30" x14ac:dyDescent="0.25">
      <c r="B12" s="44" t="s">
        <v>148</v>
      </c>
      <c r="C12" s="45">
        <v>11000</v>
      </c>
      <c r="D12" s="1" t="s">
        <v>83</v>
      </c>
    </row>
    <row r="13" spans="2:8" ht="30" x14ac:dyDescent="0.25">
      <c r="B13" s="44" t="s">
        <v>149</v>
      </c>
      <c r="C13" s="45">
        <v>15000</v>
      </c>
      <c r="D13" s="1" t="s">
        <v>83</v>
      </c>
    </row>
    <row r="14" spans="2:8" ht="30" x14ac:dyDescent="0.25">
      <c r="B14" s="44" t="s">
        <v>150</v>
      </c>
      <c r="C14" s="45">
        <v>30000</v>
      </c>
      <c r="D14" s="1" t="s">
        <v>85</v>
      </c>
    </row>
    <row r="15" spans="2:8" ht="30" x14ac:dyDescent="0.25">
      <c r="B15" s="44" t="s">
        <v>151</v>
      </c>
      <c r="C15" s="45">
        <v>20000</v>
      </c>
      <c r="D15" s="1" t="s">
        <v>83</v>
      </c>
    </row>
    <row r="16" spans="2:8" ht="30" x14ac:dyDescent="0.25">
      <c r="B16" s="44" t="s">
        <v>152</v>
      </c>
      <c r="C16" s="45">
        <v>1000</v>
      </c>
      <c r="D16" s="1" t="s">
        <v>85</v>
      </c>
    </row>
    <row r="17" spans="2:4" ht="30" x14ac:dyDescent="0.25">
      <c r="B17" s="44" t="s">
        <v>153</v>
      </c>
      <c r="C17" s="45">
        <v>4000</v>
      </c>
      <c r="D17" s="1" t="s">
        <v>83</v>
      </c>
    </row>
    <row r="18" spans="2:4" x14ac:dyDescent="0.25">
      <c r="B18" s="44" t="s">
        <v>154</v>
      </c>
      <c r="C18" s="45">
        <v>4600</v>
      </c>
      <c r="D18" s="1" t="s">
        <v>83</v>
      </c>
    </row>
    <row r="19" spans="2:4" ht="30" x14ac:dyDescent="0.25">
      <c r="B19" s="44" t="s">
        <v>155</v>
      </c>
      <c r="C19" s="45">
        <v>9000</v>
      </c>
      <c r="D19" s="1" t="s">
        <v>85</v>
      </c>
    </row>
    <row r="20" spans="2:4" x14ac:dyDescent="0.25">
      <c r="B20" s="44" t="s">
        <v>156</v>
      </c>
      <c r="C20" s="45">
        <v>4700</v>
      </c>
      <c r="D20" s="1" t="s">
        <v>83</v>
      </c>
    </row>
    <row r="21" spans="2:4" ht="30" x14ac:dyDescent="0.25">
      <c r="B21" s="44" t="s">
        <v>157</v>
      </c>
      <c r="C21" s="45">
        <v>9000</v>
      </c>
      <c r="D21" s="1" t="s">
        <v>83</v>
      </c>
    </row>
    <row r="22" spans="2:4" ht="30" x14ac:dyDescent="0.25">
      <c r="B22" s="44" t="s">
        <v>158</v>
      </c>
      <c r="C22" s="45">
        <v>10000</v>
      </c>
      <c r="D22" s="1" t="s">
        <v>85</v>
      </c>
    </row>
    <row r="23" spans="2:4" x14ac:dyDescent="0.25">
      <c r="B23" s="44" t="s">
        <v>159</v>
      </c>
      <c r="C23" s="45">
        <v>15700</v>
      </c>
      <c r="D23" s="1" t="s">
        <v>83</v>
      </c>
    </row>
    <row r="24" spans="2:4" ht="30" x14ac:dyDescent="0.25">
      <c r="B24" s="44" t="s">
        <v>160</v>
      </c>
      <c r="C24" s="45">
        <v>22000</v>
      </c>
      <c r="D24" s="44" t="s">
        <v>85</v>
      </c>
    </row>
    <row r="25" spans="2:4" ht="30" x14ac:dyDescent="0.25">
      <c r="B25" s="44" t="s">
        <v>161</v>
      </c>
      <c r="C25" s="45">
        <v>15000</v>
      </c>
      <c r="D25" s="44" t="s">
        <v>83</v>
      </c>
    </row>
  </sheetData>
  <mergeCells count="1">
    <mergeCell ref="B4:D5"/>
  </mergeCells>
  <conditionalFormatting sqref="D7:D23">
    <cfRule type="containsText" dxfId="4" priority="2" operator="containsText" text="APROBADO">
      <formula>NOT(ISERROR(SEARCH("APROBADO",D7)))</formula>
    </cfRule>
  </conditionalFormatting>
  <conditionalFormatting sqref="D24:D25">
    <cfRule type="containsText" dxfId="3" priority="1" operator="containsText" text="DENEGADO">
      <formula>NOT(ISERROR(SEARCH("DENEGADO",D24)))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G15"/>
  <sheetViews>
    <sheetView workbookViewId="0">
      <selection activeCell="F17" sqref="F17"/>
    </sheetView>
  </sheetViews>
  <sheetFormatPr baseColWidth="10" defaultRowHeight="15" x14ac:dyDescent="0.25"/>
  <cols>
    <col min="3" max="3" width="14.5703125" bestFit="1" customWidth="1"/>
  </cols>
  <sheetData>
    <row r="2" spans="1:7" s="140" customFormat="1" ht="36" customHeight="1" x14ac:dyDescent="0.25">
      <c r="A2" s="140" t="s">
        <v>162</v>
      </c>
    </row>
    <row r="3" spans="1:7" x14ac:dyDescent="0.25">
      <c r="B3" s="137" t="s">
        <v>163</v>
      </c>
      <c r="C3" s="137"/>
      <c r="D3" s="137"/>
    </row>
    <row r="4" spans="1:7" x14ac:dyDescent="0.25">
      <c r="B4" s="48" t="s">
        <v>164</v>
      </c>
      <c r="C4" s="48" t="s">
        <v>165</v>
      </c>
      <c r="D4" s="48" t="s">
        <v>166</v>
      </c>
    </row>
    <row r="5" spans="1:7" x14ac:dyDescent="0.25">
      <c r="B5" s="1" t="s">
        <v>167</v>
      </c>
      <c r="C5" s="1">
        <v>5265</v>
      </c>
      <c r="D5" s="1"/>
    </row>
    <row r="6" spans="1:7" x14ac:dyDescent="0.25">
      <c r="B6" s="1" t="s">
        <v>168</v>
      </c>
      <c r="C6" s="1">
        <v>3670</v>
      </c>
      <c r="D6" s="1"/>
    </row>
    <row r="7" spans="1:7" x14ac:dyDescent="0.25">
      <c r="B7" s="49" t="s">
        <v>169</v>
      </c>
      <c r="C7" s="49">
        <v>5800</v>
      </c>
      <c r="D7" s="1"/>
    </row>
    <row r="9" spans="1:7" x14ac:dyDescent="0.25">
      <c r="A9" s="123" t="s">
        <v>170</v>
      </c>
      <c r="B9" s="123"/>
      <c r="C9" s="123"/>
      <c r="D9" s="123"/>
      <c r="E9" s="123"/>
      <c r="F9" s="123"/>
      <c r="G9" s="123"/>
    </row>
    <row r="10" spans="1:7" x14ac:dyDescent="0.25">
      <c r="A10" s="123" t="s">
        <v>171</v>
      </c>
      <c r="B10" s="123"/>
      <c r="C10" s="123"/>
    </row>
    <row r="12" spans="1:7" x14ac:dyDescent="0.25">
      <c r="A12" s="22" t="s">
        <v>172</v>
      </c>
      <c r="B12" s="22"/>
      <c r="C12" s="22"/>
      <c r="D12" s="22"/>
      <c r="E12" s="22"/>
      <c r="F12" s="22"/>
      <c r="G12" s="22"/>
    </row>
    <row r="14" spans="1:7" x14ac:dyDescent="0.25">
      <c r="A14" s="123" t="s">
        <v>173</v>
      </c>
      <c r="B14" s="123"/>
      <c r="C14" s="123"/>
      <c r="D14" s="123"/>
      <c r="E14" s="123"/>
      <c r="F14" s="123"/>
    </row>
    <row r="15" spans="1:7" x14ac:dyDescent="0.25">
      <c r="A15" s="123" t="s">
        <v>174</v>
      </c>
      <c r="B15" s="123"/>
      <c r="C15" s="123"/>
      <c r="D15" s="123"/>
    </row>
  </sheetData>
  <mergeCells count="6">
    <mergeCell ref="A15:D15"/>
    <mergeCell ref="A2:XFD2"/>
    <mergeCell ref="B3:D3"/>
    <mergeCell ref="A9:G9"/>
    <mergeCell ref="A10:C10"/>
    <mergeCell ref="A14:F1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13"/>
  <sheetViews>
    <sheetView workbookViewId="0">
      <selection activeCell="F11" sqref="F11"/>
    </sheetView>
  </sheetViews>
  <sheetFormatPr baseColWidth="10" defaultRowHeight="15" x14ac:dyDescent="0.25"/>
  <cols>
    <col min="2" max="2" width="16.28515625" customWidth="1"/>
    <col min="4" max="4" width="14.7109375" bestFit="1" customWidth="1"/>
    <col min="5" max="5" width="12" bestFit="1" customWidth="1"/>
  </cols>
  <sheetData>
    <row r="2" spans="1:5" x14ac:dyDescent="0.25">
      <c r="B2" s="141" t="s">
        <v>175</v>
      </c>
      <c r="C2" s="141"/>
    </row>
    <row r="3" spans="1:5" ht="15.75" thickBot="1" x14ac:dyDescent="0.3"/>
    <row r="4" spans="1:5" ht="15.75" thickBot="1" x14ac:dyDescent="0.3">
      <c r="A4" s="142" t="s">
        <v>176</v>
      </c>
      <c r="B4" s="143"/>
      <c r="C4" s="50" t="s">
        <v>177</v>
      </c>
      <c r="D4" s="50" t="s">
        <v>178</v>
      </c>
      <c r="E4" s="51" t="s">
        <v>179</v>
      </c>
    </row>
    <row r="5" spans="1:5" ht="15.75" thickBot="1" x14ac:dyDescent="0.3">
      <c r="A5" s="136" t="s">
        <v>180</v>
      </c>
      <c r="B5" s="136"/>
      <c r="C5" s="52">
        <v>1</v>
      </c>
      <c r="D5" s="53">
        <v>275</v>
      </c>
      <c r="E5" s="54">
        <f>D5*C5</f>
        <v>275</v>
      </c>
    </row>
    <row r="6" spans="1:5" ht="15.75" thickBot="1" x14ac:dyDescent="0.3">
      <c r="A6" s="136" t="s">
        <v>181</v>
      </c>
      <c r="B6" s="136"/>
      <c r="C6" s="52">
        <v>5</v>
      </c>
      <c r="D6" s="53">
        <v>15.5</v>
      </c>
      <c r="E6" s="54">
        <f>D6*C6</f>
        <v>77.5</v>
      </c>
    </row>
    <row r="7" spans="1:5" ht="15.75" thickBot="1" x14ac:dyDescent="0.3">
      <c r="A7" s="136" t="s">
        <v>182</v>
      </c>
      <c r="B7" s="136"/>
      <c r="C7" s="52">
        <v>3</v>
      </c>
      <c r="D7" s="55">
        <v>2.5</v>
      </c>
      <c r="E7" s="54">
        <f>D7*C7</f>
        <v>7.5</v>
      </c>
    </row>
    <row r="8" spans="1:5" x14ac:dyDescent="0.25">
      <c r="D8" s="56" t="s">
        <v>183</v>
      </c>
      <c r="E8" s="57"/>
    </row>
    <row r="9" spans="1:5" x14ac:dyDescent="0.25">
      <c r="D9" s="56" t="s">
        <v>184</v>
      </c>
      <c r="E9" s="58"/>
    </row>
    <row r="10" spans="1:5" x14ac:dyDescent="0.25">
      <c r="D10" s="56" t="s">
        <v>185</v>
      </c>
      <c r="E10" s="57"/>
    </row>
    <row r="12" spans="1:5" x14ac:dyDescent="0.25">
      <c r="A12" s="144" t="s">
        <v>186</v>
      </c>
      <c r="B12" s="144"/>
      <c r="C12" s="144"/>
      <c r="D12" s="144"/>
    </row>
    <row r="13" spans="1:5" ht="34.5" customHeight="1" x14ac:dyDescent="0.25">
      <c r="A13" s="144"/>
      <c r="B13" s="144"/>
      <c r="C13" s="144"/>
      <c r="D13" s="144"/>
    </row>
  </sheetData>
  <mergeCells count="6">
    <mergeCell ref="A12:D13"/>
    <mergeCell ref="B2:C2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2"/>
  <sheetViews>
    <sheetView workbookViewId="0">
      <selection activeCell="F12" sqref="F12:F13"/>
    </sheetView>
  </sheetViews>
  <sheetFormatPr baseColWidth="10" defaultRowHeight="15" x14ac:dyDescent="0.25"/>
  <cols>
    <col min="2" max="2" width="12" customWidth="1"/>
    <col min="6" max="6" width="12.42578125" bestFit="1" customWidth="1"/>
  </cols>
  <sheetData>
    <row r="1" spans="1:14" x14ac:dyDescent="0.25">
      <c r="A1" s="59" t="s">
        <v>187</v>
      </c>
      <c r="B1" s="59" t="s">
        <v>188</v>
      </c>
      <c r="C1" s="59" t="s">
        <v>189</v>
      </c>
      <c r="D1" s="59" t="s">
        <v>190</v>
      </c>
      <c r="E1" s="59" t="s">
        <v>191</v>
      </c>
      <c r="F1" s="59" t="s">
        <v>192</v>
      </c>
    </row>
    <row r="2" spans="1:14" x14ac:dyDescent="0.25">
      <c r="A2" s="60" t="s">
        <v>193</v>
      </c>
      <c r="B2" s="1">
        <v>5</v>
      </c>
      <c r="C2" s="1">
        <v>2</v>
      </c>
      <c r="D2" s="1">
        <v>1</v>
      </c>
      <c r="E2" s="61">
        <f>AVERAGE(B2:D2)</f>
        <v>2.6666666666666665</v>
      </c>
      <c r="F2" s="1"/>
      <c r="H2" s="123" t="s">
        <v>194</v>
      </c>
      <c r="I2" s="123"/>
      <c r="J2" s="123"/>
      <c r="K2" s="123"/>
    </row>
    <row r="3" spans="1:14" ht="15" customHeight="1" x14ac:dyDescent="0.25">
      <c r="A3" s="60" t="s">
        <v>195</v>
      </c>
      <c r="B3" s="1">
        <v>3.5</v>
      </c>
      <c r="C3" s="1">
        <v>4.2</v>
      </c>
      <c r="D3" s="1">
        <v>3.8</v>
      </c>
      <c r="E3" s="61">
        <f t="shared" ref="E3:E8" si="0">AVERAGE(B3:D3)</f>
        <v>3.8333333333333335</v>
      </c>
      <c r="F3" s="1"/>
      <c r="H3" s="145" t="s">
        <v>196</v>
      </c>
      <c r="I3" s="145"/>
      <c r="J3" s="145"/>
      <c r="K3" s="145"/>
      <c r="L3" s="145"/>
      <c r="M3" s="145"/>
      <c r="N3" s="145"/>
    </row>
    <row r="4" spans="1:14" x14ac:dyDescent="0.25">
      <c r="A4" s="60" t="s">
        <v>197</v>
      </c>
      <c r="B4" s="1">
        <v>5</v>
      </c>
      <c r="C4" s="1">
        <v>4</v>
      </c>
      <c r="D4" s="1">
        <v>4.5</v>
      </c>
      <c r="E4" s="61">
        <f t="shared" si="0"/>
        <v>4.5</v>
      </c>
      <c r="F4" s="1"/>
      <c r="H4" s="145"/>
      <c r="I4" s="145"/>
      <c r="J4" s="145"/>
      <c r="K4" s="145"/>
      <c r="L4" s="145"/>
      <c r="M4" s="145"/>
      <c r="N4" s="145"/>
    </row>
    <row r="5" spans="1:14" x14ac:dyDescent="0.25">
      <c r="A5" s="60" t="s">
        <v>198</v>
      </c>
      <c r="B5" s="1">
        <v>2.8</v>
      </c>
      <c r="C5" s="1">
        <v>4.8</v>
      </c>
      <c r="D5" s="1">
        <v>4.5</v>
      </c>
      <c r="E5" s="61">
        <f t="shared" si="0"/>
        <v>4.0333333333333332</v>
      </c>
      <c r="F5" s="1"/>
      <c r="H5" s="146" t="s">
        <v>199</v>
      </c>
      <c r="I5" s="146"/>
      <c r="J5" s="146"/>
      <c r="K5" s="146"/>
      <c r="L5" s="146"/>
      <c r="M5" s="146"/>
      <c r="N5" s="146"/>
    </row>
    <row r="6" spans="1:14" x14ac:dyDescent="0.25">
      <c r="A6" s="60" t="s">
        <v>200</v>
      </c>
      <c r="B6" s="1">
        <v>3.9</v>
      </c>
      <c r="C6" s="1">
        <v>3.7</v>
      </c>
      <c r="D6" s="1">
        <v>5</v>
      </c>
      <c r="E6" s="61">
        <f t="shared" si="0"/>
        <v>4.2</v>
      </c>
      <c r="F6" s="1"/>
      <c r="I6" s="123" t="s">
        <v>201</v>
      </c>
      <c r="J6" s="123"/>
      <c r="K6" s="123"/>
      <c r="L6" s="123"/>
      <c r="M6" s="123"/>
    </row>
    <row r="7" spans="1:14" x14ac:dyDescent="0.25">
      <c r="A7" s="60" t="s">
        <v>202</v>
      </c>
      <c r="B7" s="1">
        <v>4</v>
      </c>
      <c r="C7" s="1">
        <v>4</v>
      </c>
      <c r="D7" s="1">
        <v>4.9000000000000004</v>
      </c>
      <c r="E7" s="61">
        <f t="shared" si="0"/>
        <v>4.3</v>
      </c>
      <c r="F7" s="1"/>
      <c r="I7" s="146" t="s">
        <v>203</v>
      </c>
      <c r="J7" s="146"/>
      <c r="K7" s="146"/>
      <c r="L7" s="146"/>
      <c r="M7" s="146"/>
    </row>
    <row r="8" spans="1:14" x14ac:dyDescent="0.25">
      <c r="A8" s="60" t="s">
        <v>204</v>
      </c>
      <c r="B8" s="1">
        <v>5</v>
      </c>
      <c r="C8" s="1">
        <v>5</v>
      </c>
      <c r="D8" s="1">
        <v>4.9000000000000004</v>
      </c>
      <c r="E8" s="61">
        <f t="shared" si="0"/>
        <v>4.9666666666666668</v>
      </c>
      <c r="F8" s="1"/>
    </row>
    <row r="11" spans="1:14" ht="30" x14ac:dyDescent="0.25">
      <c r="B11" s="62" t="s">
        <v>205</v>
      </c>
      <c r="C11" s="63"/>
    </row>
    <row r="12" spans="1:14" ht="30" x14ac:dyDescent="0.25">
      <c r="B12" s="62" t="s">
        <v>206</v>
      </c>
      <c r="C12" s="63"/>
    </row>
  </sheetData>
  <mergeCells count="5">
    <mergeCell ref="H2:K2"/>
    <mergeCell ref="H3:N4"/>
    <mergeCell ref="H5:N5"/>
    <mergeCell ref="I6:M6"/>
    <mergeCell ref="I7:M7"/>
  </mergeCells>
  <conditionalFormatting sqref="F2:F8">
    <cfRule type="containsText" dxfId="2" priority="1" operator="containsText" text="recuperar">
      <formula>NOT(ISERROR(SEARCH("recuperar",F2)))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O25"/>
  <sheetViews>
    <sheetView workbookViewId="0">
      <selection activeCell="F22" sqref="F22"/>
    </sheetView>
  </sheetViews>
  <sheetFormatPr baseColWidth="10" defaultRowHeight="15" x14ac:dyDescent="0.25"/>
  <cols>
    <col min="1" max="1" width="14.7109375" bestFit="1" customWidth="1"/>
    <col min="3" max="3" width="18.28515625" bestFit="1" customWidth="1"/>
    <col min="4" max="4" width="12.42578125" bestFit="1" customWidth="1"/>
    <col min="11" max="11" width="13.28515625" customWidth="1"/>
  </cols>
  <sheetData>
    <row r="2" spans="1:15" x14ac:dyDescent="0.25">
      <c r="B2" s="149" t="s">
        <v>207</v>
      </c>
      <c r="C2" s="149"/>
      <c r="D2" s="149"/>
      <c r="E2" s="149"/>
    </row>
    <row r="3" spans="1:15" x14ac:dyDescent="0.25">
      <c r="A3" s="64" t="s">
        <v>208</v>
      </c>
      <c r="B3" s="64" t="s">
        <v>209</v>
      </c>
      <c r="F3" s="148" t="s">
        <v>210</v>
      </c>
      <c r="G3" s="148"/>
      <c r="H3" s="148"/>
      <c r="I3" s="148"/>
      <c r="J3" s="148"/>
      <c r="K3" s="148"/>
      <c r="L3" s="148"/>
      <c r="M3" s="148"/>
    </row>
    <row r="4" spans="1:15" x14ac:dyDescent="0.25">
      <c r="A4" s="65" t="s">
        <v>211</v>
      </c>
      <c r="B4" s="66">
        <v>0.05</v>
      </c>
      <c r="F4" s="148" t="s">
        <v>212</v>
      </c>
      <c r="G4" s="148"/>
      <c r="H4" s="148"/>
      <c r="I4" s="148"/>
      <c r="J4" s="148"/>
      <c r="K4" s="148"/>
      <c r="L4" s="148"/>
      <c r="M4" s="148"/>
    </row>
    <row r="5" spans="1:15" x14ac:dyDescent="0.25">
      <c r="A5" s="67" t="s">
        <v>213</v>
      </c>
      <c r="B5" s="66">
        <v>0.03</v>
      </c>
      <c r="F5" s="148"/>
      <c r="G5" s="148"/>
      <c r="H5" s="68"/>
      <c r="I5" s="68"/>
      <c r="J5" s="68"/>
      <c r="K5" s="68"/>
      <c r="L5" s="68"/>
    </row>
    <row r="7" spans="1:15" x14ac:dyDescent="0.25">
      <c r="A7" s="69" t="s">
        <v>214</v>
      </c>
      <c r="B7" s="69" t="s">
        <v>208</v>
      </c>
      <c r="C7" s="69" t="s">
        <v>215</v>
      </c>
      <c r="D7" s="69" t="s">
        <v>216</v>
      </c>
      <c r="G7" s="148" t="s">
        <v>217</v>
      </c>
      <c r="H7" s="148"/>
      <c r="I7" s="148"/>
      <c r="J7" s="148"/>
      <c r="K7" s="148"/>
      <c r="L7" s="68"/>
      <c r="M7" s="68"/>
      <c r="N7" s="68"/>
      <c r="O7" s="68"/>
    </row>
    <row r="8" spans="1:15" x14ac:dyDescent="0.25">
      <c r="A8" s="1" t="s">
        <v>218</v>
      </c>
      <c r="B8" s="1" t="s">
        <v>219</v>
      </c>
      <c r="C8" s="24">
        <v>25600</v>
      </c>
      <c r="D8" s="70"/>
      <c r="G8" s="148" t="s">
        <v>220</v>
      </c>
      <c r="H8" s="148"/>
      <c r="I8" s="148"/>
      <c r="J8" s="148"/>
      <c r="K8" s="148"/>
      <c r="L8" s="148"/>
      <c r="M8" s="148"/>
      <c r="N8" s="148"/>
      <c r="O8" s="148"/>
    </row>
    <row r="9" spans="1:15" x14ac:dyDescent="0.25">
      <c r="A9" s="1" t="s">
        <v>221</v>
      </c>
      <c r="B9" s="1" t="s">
        <v>222</v>
      </c>
      <c r="C9" s="24">
        <v>12890</v>
      </c>
      <c r="D9" s="70"/>
      <c r="G9" s="148" t="s">
        <v>223</v>
      </c>
      <c r="H9" s="148"/>
      <c r="I9" s="148"/>
      <c r="J9" s="148"/>
      <c r="K9" s="148"/>
      <c r="L9" s="148"/>
      <c r="M9" s="68"/>
      <c r="N9" s="68"/>
      <c r="O9" s="68"/>
    </row>
    <row r="10" spans="1:15" x14ac:dyDescent="0.25">
      <c r="A10" s="1" t="s">
        <v>224</v>
      </c>
      <c r="B10" s="1" t="s">
        <v>219</v>
      </c>
      <c r="C10" s="24">
        <v>32000</v>
      </c>
      <c r="D10" s="70"/>
    </row>
    <row r="11" spans="1:15" x14ac:dyDescent="0.25">
      <c r="A11" s="1" t="s">
        <v>225</v>
      </c>
      <c r="B11" s="1" t="s">
        <v>222</v>
      </c>
      <c r="C11" s="24">
        <v>8950</v>
      </c>
      <c r="D11" s="70"/>
    </row>
    <row r="12" spans="1:15" x14ac:dyDescent="0.25">
      <c r="A12" s="1" t="s">
        <v>226</v>
      </c>
      <c r="B12" s="1" t="s">
        <v>222</v>
      </c>
      <c r="C12" s="24">
        <v>9600</v>
      </c>
      <c r="D12" s="70"/>
    </row>
    <row r="13" spans="1:15" x14ac:dyDescent="0.25">
      <c r="A13" s="1" t="s">
        <v>227</v>
      </c>
      <c r="B13" s="1" t="s">
        <v>219</v>
      </c>
      <c r="C13" s="24">
        <v>16890</v>
      </c>
      <c r="D13" s="70"/>
    </row>
    <row r="14" spans="1:15" x14ac:dyDescent="0.25">
      <c r="A14" s="1" t="s">
        <v>228</v>
      </c>
      <c r="B14" s="1" t="s">
        <v>222</v>
      </c>
      <c r="C14" s="24">
        <v>5980</v>
      </c>
      <c r="D14" s="70"/>
    </row>
    <row r="15" spans="1:15" x14ac:dyDescent="0.25">
      <c r="A15" s="1" t="s">
        <v>229</v>
      </c>
      <c r="B15" s="1" t="s">
        <v>219</v>
      </c>
      <c r="C15" s="24">
        <v>39000</v>
      </c>
      <c r="D15" s="70"/>
      <c r="H15" s="71"/>
    </row>
    <row r="16" spans="1:15" x14ac:dyDescent="0.25">
      <c r="B16" s="72" t="s">
        <v>230</v>
      </c>
      <c r="C16" s="73"/>
      <c r="D16" s="73"/>
    </row>
    <row r="20" spans="1:4" ht="18.75" x14ac:dyDescent="0.3">
      <c r="A20" s="147" t="s">
        <v>231</v>
      </c>
      <c r="B20" s="147"/>
      <c r="C20" s="74"/>
      <c r="D20" s="67"/>
    </row>
    <row r="21" spans="1:4" ht="18.75" x14ac:dyDescent="0.3">
      <c r="A21" s="147" t="s">
        <v>232</v>
      </c>
      <c r="B21" s="147"/>
      <c r="C21" s="147"/>
      <c r="D21" s="67"/>
    </row>
    <row r="22" spans="1:4" ht="18.75" x14ac:dyDescent="0.3">
      <c r="A22" s="147" t="s">
        <v>233</v>
      </c>
      <c r="B22" s="147"/>
      <c r="C22" s="147"/>
      <c r="D22" s="67"/>
    </row>
    <row r="23" spans="1:4" ht="18.75" x14ac:dyDescent="0.3">
      <c r="A23" s="147" t="s">
        <v>234</v>
      </c>
      <c r="B23" s="147"/>
      <c r="C23" s="147"/>
      <c r="D23" s="73"/>
    </row>
    <row r="24" spans="1:4" ht="18.75" x14ac:dyDescent="0.3">
      <c r="A24" s="147" t="s">
        <v>235</v>
      </c>
      <c r="B24" s="147"/>
      <c r="C24" s="147"/>
      <c r="D24" s="75"/>
    </row>
    <row r="25" spans="1:4" ht="18.75" x14ac:dyDescent="0.3">
      <c r="A25" s="147" t="s">
        <v>236</v>
      </c>
      <c r="B25" s="147"/>
      <c r="C25" s="147"/>
      <c r="D25" s="75"/>
    </row>
  </sheetData>
  <mergeCells count="13">
    <mergeCell ref="G8:O8"/>
    <mergeCell ref="B2:E2"/>
    <mergeCell ref="F3:M3"/>
    <mergeCell ref="F4:M4"/>
    <mergeCell ref="F5:G5"/>
    <mergeCell ref="G7:K7"/>
    <mergeCell ref="A25:C25"/>
    <mergeCell ref="G9:L9"/>
    <mergeCell ref="A20:B20"/>
    <mergeCell ref="A21:C21"/>
    <mergeCell ref="A22:C22"/>
    <mergeCell ref="A23:C23"/>
    <mergeCell ref="A24:C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L15"/>
  <sheetViews>
    <sheetView topLeftCell="E1" workbookViewId="0">
      <selection activeCell="F13" sqref="F13"/>
    </sheetView>
  </sheetViews>
  <sheetFormatPr baseColWidth="10" defaultRowHeight="15" x14ac:dyDescent="0.25"/>
  <cols>
    <col min="2" max="2" width="13.7109375" bestFit="1" customWidth="1"/>
    <col min="3" max="3" width="14" bestFit="1" customWidth="1"/>
    <col min="4" max="4" width="15" bestFit="1" customWidth="1"/>
  </cols>
  <sheetData>
    <row r="2" spans="1:12" ht="30" x14ac:dyDescent="0.25">
      <c r="A2" s="62" t="s">
        <v>237</v>
      </c>
      <c r="B2" s="76">
        <v>0.1</v>
      </c>
      <c r="F2" s="150" t="s">
        <v>238</v>
      </c>
      <c r="G2" s="150"/>
      <c r="H2" s="150"/>
      <c r="I2" s="150"/>
      <c r="J2" s="150"/>
      <c r="K2" s="150"/>
      <c r="L2" s="150"/>
    </row>
    <row r="3" spans="1:12" ht="45" x14ac:dyDescent="0.25">
      <c r="A3" s="62" t="s">
        <v>239</v>
      </c>
      <c r="B3" s="76">
        <v>0.05</v>
      </c>
    </row>
    <row r="5" spans="1:12" x14ac:dyDescent="0.25">
      <c r="A5" s="77" t="s">
        <v>240</v>
      </c>
      <c r="B5" s="77" t="s">
        <v>241</v>
      </c>
      <c r="C5" s="77" t="s">
        <v>242</v>
      </c>
      <c r="D5" s="77" t="s">
        <v>243</v>
      </c>
    </row>
    <row r="6" spans="1:12" x14ac:dyDescent="0.25">
      <c r="A6" s="60" t="s">
        <v>244</v>
      </c>
      <c r="B6" s="1">
        <v>50</v>
      </c>
      <c r="C6" s="1" t="s">
        <v>245</v>
      </c>
      <c r="D6" s="1">
        <f>IF(C6="tarjeta",(B6*10%)+B6,B6-(B6*B3))</f>
        <v>55</v>
      </c>
    </row>
    <row r="7" spans="1:12" x14ac:dyDescent="0.25">
      <c r="A7" s="60" t="s">
        <v>246</v>
      </c>
      <c r="B7" s="1">
        <v>32</v>
      </c>
      <c r="C7" s="1" t="s">
        <v>247</v>
      </c>
      <c r="D7" s="1"/>
    </row>
    <row r="8" spans="1:12" x14ac:dyDescent="0.25">
      <c r="A8" s="60" t="s">
        <v>248</v>
      </c>
      <c r="B8" s="1">
        <v>18</v>
      </c>
      <c r="C8" s="1" t="s">
        <v>247</v>
      </c>
      <c r="D8" s="1"/>
    </row>
    <row r="9" spans="1:12" x14ac:dyDescent="0.25">
      <c r="A9" s="60" t="s">
        <v>249</v>
      </c>
      <c r="B9" s="1">
        <v>125</v>
      </c>
      <c r="C9" s="1" t="s">
        <v>245</v>
      </c>
      <c r="D9" s="1"/>
    </row>
    <row r="10" spans="1:12" x14ac:dyDescent="0.25">
      <c r="A10" s="60" t="s">
        <v>250</v>
      </c>
      <c r="B10" s="1">
        <v>230</v>
      </c>
      <c r="C10" s="1" t="s">
        <v>245</v>
      </c>
      <c r="D10" s="1"/>
    </row>
    <row r="11" spans="1:12" x14ac:dyDescent="0.25">
      <c r="A11" s="60" t="s">
        <v>251</v>
      </c>
      <c r="B11" s="1">
        <v>48</v>
      </c>
      <c r="C11" s="1" t="s">
        <v>245</v>
      </c>
      <c r="D11" s="1"/>
    </row>
    <row r="12" spans="1:12" x14ac:dyDescent="0.25">
      <c r="A12" s="60" t="s">
        <v>252</v>
      </c>
      <c r="B12" s="1">
        <v>44</v>
      </c>
      <c r="C12" s="1" t="s">
        <v>247</v>
      </c>
      <c r="D12" s="1"/>
    </row>
    <row r="13" spans="1:12" x14ac:dyDescent="0.25">
      <c r="A13" s="60" t="s">
        <v>253</v>
      </c>
      <c r="B13" s="1">
        <v>20</v>
      </c>
      <c r="C13" s="1" t="s">
        <v>247</v>
      </c>
      <c r="D13" s="1"/>
    </row>
    <row r="14" spans="1:12" x14ac:dyDescent="0.25">
      <c r="A14" s="60" t="s">
        <v>254</v>
      </c>
      <c r="B14" s="1">
        <v>12</v>
      </c>
      <c r="C14" s="1" t="s">
        <v>247</v>
      </c>
      <c r="D14" s="1"/>
      <c r="G14" s="78"/>
    </row>
    <row r="15" spans="1:12" x14ac:dyDescent="0.25">
      <c r="A15" s="60" t="s">
        <v>255</v>
      </c>
      <c r="B15" s="1">
        <v>140</v>
      </c>
      <c r="C15" s="1" t="s">
        <v>245</v>
      </c>
      <c r="D15" s="1"/>
    </row>
  </sheetData>
  <mergeCells count="1">
    <mergeCell ref="F2:L2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G24"/>
  <sheetViews>
    <sheetView topLeftCell="B5" workbookViewId="0">
      <selection activeCell="F16" sqref="F16"/>
    </sheetView>
  </sheetViews>
  <sheetFormatPr baseColWidth="10" defaultRowHeight="15" x14ac:dyDescent="0.25"/>
  <cols>
    <col min="2" max="2" width="16" customWidth="1"/>
    <col min="3" max="3" width="10.5703125" bestFit="1" customWidth="1"/>
    <col min="6" max="6" width="17.42578125" customWidth="1"/>
  </cols>
  <sheetData>
    <row r="3" spans="2:7" ht="21.2" customHeight="1" x14ac:dyDescent="0.25">
      <c r="B3" s="151" t="s">
        <v>256</v>
      </c>
      <c r="C3" s="151"/>
    </row>
    <row r="4" spans="2:7" ht="15.4" customHeight="1" thickBot="1" x14ac:dyDescent="0.3">
      <c r="B4" s="152"/>
      <c r="C4" s="152"/>
    </row>
    <row r="5" spans="2:7" ht="15.75" thickBot="1" x14ac:dyDescent="0.3">
      <c r="B5" s="79" t="s">
        <v>257</v>
      </c>
      <c r="C5" s="80" t="s">
        <v>258</v>
      </c>
      <c r="F5" s="153" t="s">
        <v>140</v>
      </c>
      <c r="G5" s="153"/>
    </row>
    <row r="6" spans="2:7" ht="15.75" thickBot="1" x14ac:dyDescent="0.3">
      <c r="B6" s="81" t="s">
        <v>161</v>
      </c>
      <c r="C6" s="82">
        <v>9556</v>
      </c>
      <c r="F6" s="153"/>
      <c r="G6" s="153"/>
    </row>
    <row r="7" spans="2:7" ht="15.75" thickBot="1" x14ac:dyDescent="0.3">
      <c r="B7" s="81" t="s">
        <v>161</v>
      </c>
      <c r="C7" s="82">
        <v>8357</v>
      </c>
      <c r="F7" s="154"/>
      <c r="G7" s="154"/>
    </row>
    <row r="8" spans="2:7" ht="15.75" thickBot="1" x14ac:dyDescent="0.3">
      <c r="B8" s="81" t="s">
        <v>161</v>
      </c>
      <c r="C8" s="82">
        <v>9556</v>
      </c>
      <c r="F8" s="83" t="s">
        <v>257</v>
      </c>
      <c r="G8" s="84"/>
    </row>
    <row r="9" spans="2:7" ht="15.75" thickBot="1" x14ac:dyDescent="0.3">
      <c r="B9" s="81" t="s">
        <v>148</v>
      </c>
      <c r="C9" s="82">
        <v>534</v>
      </c>
      <c r="F9" s="85" t="s">
        <v>161</v>
      </c>
      <c r="G9" s="86"/>
    </row>
    <row r="10" spans="2:7" ht="15.75" thickBot="1" x14ac:dyDescent="0.3">
      <c r="B10" s="81" t="s">
        <v>148</v>
      </c>
      <c r="C10" s="82">
        <v>678</v>
      </c>
      <c r="F10" s="85" t="s">
        <v>148</v>
      </c>
      <c r="G10" s="87"/>
    </row>
    <row r="11" spans="2:7" ht="15.75" thickBot="1" x14ac:dyDescent="0.3">
      <c r="B11" s="81" t="s">
        <v>159</v>
      </c>
      <c r="C11" s="82">
        <v>3434</v>
      </c>
      <c r="F11" s="85" t="s">
        <v>159</v>
      </c>
      <c r="G11" s="87"/>
    </row>
    <row r="12" spans="2:7" ht="15.75" thickBot="1" x14ac:dyDescent="0.3">
      <c r="B12" s="81" t="s">
        <v>159</v>
      </c>
      <c r="C12" s="82">
        <v>34</v>
      </c>
      <c r="F12" s="85" t="s">
        <v>141</v>
      </c>
      <c r="G12" s="87"/>
    </row>
    <row r="13" spans="2:7" ht="15.75" thickBot="1" x14ac:dyDescent="0.3">
      <c r="B13" s="81" t="s">
        <v>159</v>
      </c>
      <c r="C13" s="82">
        <v>324</v>
      </c>
      <c r="F13" s="85" t="s">
        <v>149</v>
      </c>
      <c r="G13" s="87"/>
    </row>
    <row r="14" spans="2:7" ht="15.75" thickBot="1" x14ac:dyDescent="0.3">
      <c r="B14" s="81" t="s">
        <v>159</v>
      </c>
      <c r="C14" s="82">
        <v>8357</v>
      </c>
    </row>
    <row r="15" spans="2:7" ht="15.75" thickBot="1" x14ac:dyDescent="0.3">
      <c r="B15" s="81" t="s">
        <v>159</v>
      </c>
      <c r="C15" s="82">
        <v>9577</v>
      </c>
    </row>
    <row r="16" spans="2:7" ht="15.75" thickBot="1" x14ac:dyDescent="0.3">
      <c r="B16" s="81" t="s">
        <v>141</v>
      </c>
      <c r="C16" s="82">
        <v>10000</v>
      </c>
    </row>
    <row r="17" spans="2:3" ht="15.75" thickBot="1" x14ac:dyDescent="0.3">
      <c r="B17" s="81" t="s">
        <v>141</v>
      </c>
      <c r="C17" s="82">
        <v>6788</v>
      </c>
    </row>
    <row r="18" spans="2:3" ht="15.75" thickBot="1" x14ac:dyDescent="0.3">
      <c r="B18" s="81" t="s">
        <v>141</v>
      </c>
      <c r="C18" s="82">
        <v>4543</v>
      </c>
    </row>
    <row r="19" spans="2:3" ht="15.75" thickBot="1" x14ac:dyDescent="0.3">
      <c r="B19" s="81" t="s">
        <v>141</v>
      </c>
      <c r="C19" s="82">
        <v>4543</v>
      </c>
    </row>
    <row r="20" spans="2:3" ht="15.75" thickBot="1" x14ac:dyDescent="0.3">
      <c r="B20" s="81" t="s">
        <v>149</v>
      </c>
      <c r="C20" s="82">
        <v>5663</v>
      </c>
    </row>
    <row r="21" spans="2:3" ht="15.75" thickBot="1" x14ac:dyDescent="0.3">
      <c r="B21" s="81" t="s">
        <v>149</v>
      </c>
      <c r="C21" s="82">
        <v>5000</v>
      </c>
    </row>
    <row r="22" spans="2:3" ht="15.75" thickBot="1" x14ac:dyDescent="0.3">
      <c r="B22" s="81" t="s">
        <v>149</v>
      </c>
      <c r="C22" s="82">
        <v>7708</v>
      </c>
    </row>
    <row r="23" spans="2:3" ht="15.75" thickBot="1" x14ac:dyDescent="0.3">
      <c r="B23" s="81" t="s">
        <v>149</v>
      </c>
      <c r="C23" s="82">
        <v>6745</v>
      </c>
    </row>
    <row r="24" spans="2:3" ht="15.75" thickBot="1" x14ac:dyDescent="0.3">
      <c r="B24" s="81" t="s">
        <v>149</v>
      </c>
      <c r="C24" s="82">
        <v>567</v>
      </c>
    </row>
  </sheetData>
  <mergeCells count="2">
    <mergeCell ref="B3:C4"/>
    <mergeCell ref="F5:G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3:G24"/>
  <sheetViews>
    <sheetView topLeftCell="A4" workbookViewId="0">
      <selection activeCell="F10" sqref="F10"/>
    </sheetView>
  </sheetViews>
  <sheetFormatPr baseColWidth="10" defaultRowHeight="15" x14ac:dyDescent="0.25"/>
  <cols>
    <col min="6" max="6" width="12.5703125" customWidth="1"/>
  </cols>
  <sheetData>
    <row r="3" spans="2:7" ht="21.2" customHeight="1" x14ac:dyDescent="0.25">
      <c r="B3" s="151" t="s">
        <v>259</v>
      </c>
      <c r="C3" s="151"/>
    </row>
    <row r="4" spans="2:7" ht="15.75" thickBot="1" x14ac:dyDescent="0.3">
      <c r="B4" s="152"/>
      <c r="C4" s="152"/>
    </row>
    <row r="5" spans="2:7" ht="15.75" thickBot="1" x14ac:dyDescent="0.3">
      <c r="B5" s="88" t="s">
        <v>260</v>
      </c>
      <c r="C5" s="80" t="s">
        <v>258</v>
      </c>
      <c r="F5" s="89" t="s">
        <v>261</v>
      </c>
      <c r="G5" s="90" t="s">
        <v>258</v>
      </c>
    </row>
    <row r="6" spans="2:7" ht="15.75" thickBot="1" x14ac:dyDescent="0.3">
      <c r="B6" s="91">
        <v>41579</v>
      </c>
      <c r="C6" s="82">
        <v>9556</v>
      </c>
      <c r="F6" s="92">
        <v>41584</v>
      </c>
      <c r="G6" s="93"/>
    </row>
    <row r="7" spans="2:7" ht="15.75" thickBot="1" x14ac:dyDescent="0.3">
      <c r="B7" s="91">
        <v>41579</v>
      </c>
      <c r="C7" s="82">
        <v>8357</v>
      </c>
      <c r="F7" s="94"/>
      <c r="G7" s="95"/>
    </row>
    <row r="8" spans="2:7" ht="15.75" thickBot="1" x14ac:dyDescent="0.3">
      <c r="B8" s="91">
        <v>41579</v>
      </c>
      <c r="C8" s="82">
        <v>9556</v>
      </c>
    </row>
    <row r="9" spans="2:7" ht="15.75" thickBot="1" x14ac:dyDescent="0.3">
      <c r="B9" s="91">
        <v>41579</v>
      </c>
      <c r="C9" s="82">
        <v>534</v>
      </c>
    </row>
    <row r="10" spans="2:7" ht="15.75" thickBot="1" x14ac:dyDescent="0.3">
      <c r="B10" s="91">
        <v>41579</v>
      </c>
      <c r="C10" s="82">
        <v>678</v>
      </c>
    </row>
    <row r="11" spans="2:7" ht="15.75" thickBot="1" x14ac:dyDescent="0.3">
      <c r="B11" s="91">
        <v>41584</v>
      </c>
      <c r="C11" s="82">
        <v>3434</v>
      </c>
    </row>
    <row r="12" spans="2:7" ht="15.75" thickBot="1" x14ac:dyDescent="0.3">
      <c r="B12" s="91">
        <v>41584</v>
      </c>
      <c r="C12" s="82">
        <v>34</v>
      </c>
    </row>
    <row r="13" spans="2:7" ht="15.75" thickBot="1" x14ac:dyDescent="0.3">
      <c r="B13" s="91">
        <v>41584</v>
      </c>
      <c r="C13" s="82">
        <v>324</v>
      </c>
    </row>
    <row r="14" spans="2:7" ht="15.75" thickBot="1" x14ac:dyDescent="0.3">
      <c r="B14" s="91">
        <v>41587</v>
      </c>
      <c r="C14" s="82">
        <v>8357</v>
      </c>
    </row>
    <row r="15" spans="2:7" ht="15.75" thickBot="1" x14ac:dyDescent="0.3">
      <c r="B15" s="91">
        <v>41587</v>
      </c>
      <c r="C15" s="82">
        <v>9577</v>
      </c>
    </row>
    <row r="16" spans="2:7" ht="15.75" thickBot="1" x14ac:dyDescent="0.3">
      <c r="B16" s="91">
        <v>41587</v>
      </c>
      <c r="C16" s="82">
        <v>10000</v>
      </c>
    </row>
    <row r="17" spans="2:3" ht="15.75" thickBot="1" x14ac:dyDescent="0.3">
      <c r="B17" s="91">
        <v>41587</v>
      </c>
      <c r="C17" s="82">
        <v>6788</v>
      </c>
    </row>
    <row r="18" spans="2:3" ht="15.75" thickBot="1" x14ac:dyDescent="0.3">
      <c r="B18" s="91">
        <v>41591</v>
      </c>
      <c r="C18" s="82">
        <v>4543</v>
      </c>
    </row>
    <row r="19" spans="2:3" ht="15.75" thickBot="1" x14ac:dyDescent="0.3">
      <c r="B19" s="91">
        <v>41591</v>
      </c>
      <c r="C19" s="82">
        <v>4543</v>
      </c>
    </row>
    <row r="20" spans="2:3" ht="15.75" thickBot="1" x14ac:dyDescent="0.3">
      <c r="B20" s="91">
        <v>41591</v>
      </c>
      <c r="C20" s="82">
        <v>5663</v>
      </c>
    </row>
    <row r="21" spans="2:3" ht="15.75" thickBot="1" x14ac:dyDescent="0.3">
      <c r="B21" s="91">
        <v>41591</v>
      </c>
      <c r="C21" s="82">
        <v>5000</v>
      </c>
    </row>
    <row r="22" spans="2:3" ht="15.75" thickBot="1" x14ac:dyDescent="0.3">
      <c r="B22" s="91">
        <v>41595</v>
      </c>
      <c r="C22" s="82">
        <v>7708</v>
      </c>
    </row>
    <row r="23" spans="2:3" ht="15.75" thickBot="1" x14ac:dyDescent="0.3">
      <c r="B23" s="91">
        <v>41595</v>
      </c>
      <c r="C23" s="82">
        <v>6745</v>
      </c>
    </row>
    <row r="24" spans="2:3" ht="15.75" thickBot="1" x14ac:dyDescent="0.3">
      <c r="B24" s="92">
        <v>41595</v>
      </c>
      <c r="C24" s="82">
        <v>567</v>
      </c>
    </row>
  </sheetData>
  <mergeCells count="1">
    <mergeCell ref="B3:C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H26"/>
  <sheetViews>
    <sheetView topLeftCell="A4" workbookViewId="0">
      <selection activeCell="G7" sqref="G7"/>
    </sheetView>
  </sheetViews>
  <sheetFormatPr baseColWidth="10" defaultRowHeight="15" x14ac:dyDescent="0.25"/>
  <sheetData>
    <row r="3" spans="2:8" x14ac:dyDescent="0.25">
      <c r="B3" s="146" t="s">
        <v>262</v>
      </c>
      <c r="C3" s="146"/>
      <c r="D3" s="146"/>
      <c r="E3" s="146"/>
      <c r="F3" s="146"/>
      <c r="G3" s="146"/>
      <c r="H3" s="146"/>
    </row>
    <row r="5" spans="2:8" ht="15.75" thickBot="1" x14ac:dyDescent="0.3">
      <c r="B5" s="151" t="s">
        <v>259</v>
      </c>
      <c r="C5" s="151"/>
    </row>
    <row r="6" spans="2:8" ht="30.75" thickBot="1" x14ac:dyDescent="0.3">
      <c r="B6" s="152"/>
      <c r="C6" s="152"/>
      <c r="F6" s="89" t="s">
        <v>261</v>
      </c>
      <c r="G6" s="90" t="s">
        <v>258</v>
      </c>
    </row>
    <row r="7" spans="2:8" ht="15.75" thickBot="1" x14ac:dyDescent="0.3">
      <c r="B7" s="88" t="s">
        <v>260</v>
      </c>
      <c r="C7" s="80" t="s">
        <v>258</v>
      </c>
      <c r="F7" s="96">
        <v>41584</v>
      </c>
      <c r="G7" s="97">
        <f>SUMIF(B8:B26,"&gt;="&amp;F7,C8:C26)</f>
        <v>73283</v>
      </c>
    </row>
    <row r="8" spans="2:8" ht="15.75" thickBot="1" x14ac:dyDescent="0.3">
      <c r="B8" s="91">
        <v>41579</v>
      </c>
      <c r="C8" s="82">
        <v>9556</v>
      </c>
    </row>
    <row r="9" spans="2:8" ht="15.75" thickBot="1" x14ac:dyDescent="0.3">
      <c r="B9" s="91">
        <v>41579</v>
      </c>
      <c r="C9" s="82">
        <v>8357</v>
      </c>
    </row>
    <row r="10" spans="2:8" ht="15.75" thickBot="1" x14ac:dyDescent="0.3">
      <c r="B10" s="91">
        <v>41579</v>
      </c>
      <c r="C10" s="82">
        <v>9556</v>
      </c>
    </row>
    <row r="11" spans="2:8" ht="15.75" thickBot="1" x14ac:dyDescent="0.3">
      <c r="B11" s="91">
        <v>41579</v>
      </c>
      <c r="C11" s="82">
        <v>534</v>
      </c>
    </row>
    <row r="12" spans="2:8" ht="15.75" thickBot="1" x14ac:dyDescent="0.3">
      <c r="B12" s="91">
        <v>41579</v>
      </c>
      <c r="C12" s="82">
        <v>678</v>
      </c>
    </row>
    <row r="13" spans="2:8" ht="15.75" thickBot="1" x14ac:dyDescent="0.3">
      <c r="B13" s="91">
        <v>41584</v>
      </c>
      <c r="C13" s="82">
        <v>3434</v>
      </c>
    </row>
    <row r="14" spans="2:8" ht="15.75" thickBot="1" x14ac:dyDescent="0.3">
      <c r="B14" s="91">
        <v>41584</v>
      </c>
      <c r="C14" s="82">
        <v>34</v>
      </c>
    </row>
    <row r="15" spans="2:8" ht="15.75" thickBot="1" x14ac:dyDescent="0.3">
      <c r="B15" s="91">
        <v>41584</v>
      </c>
      <c r="C15" s="82">
        <v>324</v>
      </c>
    </row>
    <row r="16" spans="2:8" ht="15.75" thickBot="1" x14ac:dyDescent="0.3">
      <c r="B16" s="91">
        <v>41587</v>
      </c>
      <c r="C16" s="82">
        <v>8357</v>
      </c>
    </row>
    <row r="17" spans="2:3" ht="15.75" thickBot="1" x14ac:dyDescent="0.3">
      <c r="B17" s="91">
        <v>41587</v>
      </c>
      <c r="C17" s="82">
        <v>9577</v>
      </c>
    </row>
    <row r="18" spans="2:3" ht="15.75" thickBot="1" x14ac:dyDescent="0.3">
      <c r="B18" s="91">
        <v>41587</v>
      </c>
      <c r="C18" s="82">
        <v>10000</v>
      </c>
    </row>
    <row r="19" spans="2:3" ht="15.75" thickBot="1" x14ac:dyDescent="0.3">
      <c r="B19" s="91">
        <v>41587</v>
      </c>
      <c r="C19" s="82">
        <v>6788</v>
      </c>
    </row>
    <row r="20" spans="2:3" ht="15.75" thickBot="1" x14ac:dyDescent="0.3">
      <c r="B20" s="91">
        <v>41591</v>
      </c>
      <c r="C20" s="82">
        <v>4543</v>
      </c>
    </row>
    <row r="21" spans="2:3" ht="15.75" thickBot="1" x14ac:dyDescent="0.3">
      <c r="B21" s="91">
        <v>41591</v>
      </c>
      <c r="C21" s="82">
        <v>4543</v>
      </c>
    </row>
    <row r="22" spans="2:3" ht="15.75" thickBot="1" x14ac:dyDescent="0.3">
      <c r="B22" s="91">
        <v>41591</v>
      </c>
      <c r="C22" s="82">
        <v>5663</v>
      </c>
    </row>
    <row r="23" spans="2:3" ht="15.75" thickBot="1" x14ac:dyDescent="0.3">
      <c r="B23" s="91">
        <v>41591</v>
      </c>
      <c r="C23" s="82">
        <v>5000</v>
      </c>
    </row>
    <row r="24" spans="2:3" ht="15.75" thickBot="1" x14ac:dyDescent="0.3">
      <c r="B24" s="91">
        <v>41595</v>
      </c>
      <c r="C24" s="82">
        <v>7708</v>
      </c>
    </row>
    <row r="25" spans="2:3" ht="15.75" thickBot="1" x14ac:dyDescent="0.3">
      <c r="B25" s="91">
        <v>41595</v>
      </c>
      <c r="C25" s="82">
        <v>6745</v>
      </c>
    </row>
    <row r="26" spans="2:3" ht="15.75" thickBot="1" x14ac:dyDescent="0.3">
      <c r="B26" s="92">
        <v>41595</v>
      </c>
      <c r="C26" s="82">
        <v>567</v>
      </c>
    </row>
  </sheetData>
  <mergeCells count="2">
    <mergeCell ref="B3:H3"/>
    <mergeCell ref="B5:C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F6"/>
  <sheetViews>
    <sheetView workbookViewId="0">
      <selection activeCell="G13" sqref="G13"/>
    </sheetView>
  </sheetViews>
  <sheetFormatPr baseColWidth="10" defaultRowHeight="15" x14ac:dyDescent="0.25"/>
  <cols>
    <col min="2" max="2" width="15.140625" customWidth="1"/>
  </cols>
  <sheetData>
    <row r="2" spans="2:6" x14ac:dyDescent="0.25">
      <c r="B2" s="146" t="s">
        <v>263</v>
      </c>
      <c r="C2" s="146"/>
      <c r="D2" s="146"/>
      <c r="E2" s="146"/>
      <c r="F2" s="146"/>
    </row>
    <row r="3" spans="2:6" ht="15.75" thickBot="1" x14ac:dyDescent="0.3"/>
    <row r="4" spans="2:6" ht="15.75" thickBot="1" x14ac:dyDescent="0.3">
      <c r="B4" s="98" t="s">
        <v>264</v>
      </c>
      <c r="C4" s="99" t="s">
        <v>265</v>
      </c>
      <c r="D4" s="99" t="s">
        <v>266</v>
      </c>
      <c r="E4" s="99" t="s">
        <v>267</v>
      </c>
      <c r="F4" s="99" t="s">
        <v>268</v>
      </c>
    </row>
    <row r="5" spans="2:6" ht="15.75" thickBot="1" x14ac:dyDescent="0.3">
      <c r="B5" s="100" t="s">
        <v>269</v>
      </c>
      <c r="C5" s="101">
        <v>7</v>
      </c>
      <c r="D5" s="101">
        <v>6</v>
      </c>
      <c r="E5" s="101">
        <v>6</v>
      </c>
      <c r="F5" s="102"/>
    </row>
    <row r="6" spans="2:6" x14ac:dyDescent="0.25">
      <c r="C6" s="103"/>
      <c r="D6" s="103"/>
      <c r="E6" s="103"/>
      <c r="F6" s="104"/>
    </row>
  </sheetData>
  <mergeCells count="1">
    <mergeCell ref="B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H23"/>
  <sheetViews>
    <sheetView topLeftCell="B1" workbookViewId="0">
      <selection activeCell="J13" sqref="J13"/>
    </sheetView>
  </sheetViews>
  <sheetFormatPr baseColWidth="10" defaultRowHeight="15" x14ac:dyDescent="0.25"/>
  <cols>
    <col min="2" max="2" width="17.42578125" customWidth="1"/>
    <col min="7" max="7" width="13.140625" customWidth="1"/>
    <col min="8" max="8" width="11.85546875" bestFit="1" customWidth="1"/>
  </cols>
  <sheetData>
    <row r="2" spans="2:8" x14ac:dyDescent="0.25">
      <c r="B2" s="146" t="s">
        <v>270</v>
      </c>
      <c r="C2" s="146"/>
      <c r="D2" s="146"/>
      <c r="E2" s="146"/>
      <c r="F2" s="146"/>
      <c r="G2" s="146"/>
    </row>
    <row r="3" spans="2:8" ht="15.75" thickBot="1" x14ac:dyDescent="0.3"/>
    <row r="4" spans="2:8" x14ac:dyDescent="0.25">
      <c r="B4" s="155" t="s">
        <v>271</v>
      </c>
      <c r="C4" s="156"/>
      <c r="D4" s="157"/>
    </row>
    <row r="5" spans="2:8" x14ac:dyDescent="0.25">
      <c r="B5" s="158"/>
      <c r="C5" s="159"/>
      <c r="D5" s="160"/>
      <c r="G5" s="105"/>
    </row>
    <row r="6" spans="2:8" x14ac:dyDescent="0.25">
      <c r="B6" s="158"/>
      <c r="C6" s="159"/>
      <c r="D6" s="160"/>
      <c r="G6" s="106"/>
      <c r="H6" s="106"/>
    </row>
    <row r="7" spans="2:8" ht="15.75" thickBot="1" x14ac:dyDescent="0.3">
      <c r="B7" s="161"/>
      <c r="C7" s="162"/>
      <c r="D7" s="163"/>
      <c r="G7" s="107"/>
      <c r="H7" s="108"/>
    </row>
    <row r="8" spans="2:8" ht="30.75" thickBot="1" x14ac:dyDescent="0.3">
      <c r="B8" s="109" t="s">
        <v>257</v>
      </c>
      <c r="C8" s="110" t="s">
        <v>272</v>
      </c>
      <c r="D8" s="110" t="s">
        <v>273</v>
      </c>
    </row>
    <row r="9" spans="2:8" ht="15.75" thickBot="1" x14ac:dyDescent="0.3">
      <c r="B9" t="s">
        <v>274</v>
      </c>
      <c r="C9" t="s">
        <v>275</v>
      </c>
      <c r="D9">
        <v>1901</v>
      </c>
    </row>
    <row r="10" spans="2:8" x14ac:dyDescent="0.25">
      <c r="B10" t="s">
        <v>153</v>
      </c>
      <c r="C10" t="s">
        <v>275</v>
      </c>
      <c r="D10">
        <v>19920</v>
      </c>
      <c r="G10" s="111" t="s">
        <v>272</v>
      </c>
      <c r="H10" s="112" t="s">
        <v>268</v>
      </c>
    </row>
    <row r="11" spans="2:8" x14ac:dyDescent="0.25">
      <c r="B11" t="s">
        <v>147</v>
      </c>
      <c r="C11" t="s">
        <v>276</v>
      </c>
      <c r="D11">
        <v>14975</v>
      </c>
      <c r="G11" s="36" t="s">
        <v>276</v>
      </c>
      <c r="H11" s="113"/>
    </row>
    <row r="12" spans="2:8" x14ac:dyDescent="0.25">
      <c r="B12" t="s">
        <v>151</v>
      </c>
      <c r="C12" t="s">
        <v>276</v>
      </c>
      <c r="D12">
        <v>20321</v>
      </c>
      <c r="G12" s="1" t="s">
        <v>275</v>
      </c>
      <c r="H12" s="113"/>
    </row>
    <row r="13" spans="2:8" x14ac:dyDescent="0.25">
      <c r="B13" t="s">
        <v>277</v>
      </c>
      <c r="C13" t="s">
        <v>278</v>
      </c>
      <c r="D13">
        <v>12776</v>
      </c>
      <c r="G13" s="1" t="s">
        <v>279</v>
      </c>
      <c r="H13" s="113"/>
    </row>
    <row r="14" spans="2:8" x14ac:dyDescent="0.25">
      <c r="B14" t="s">
        <v>148</v>
      </c>
      <c r="C14" t="s">
        <v>278</v>
      </c>
      <c r="D14">
        <v>24774</v>
      </c>
      <c r="G14" s="1" t="s">
        <v>280</v>
      </c>
      <c r="H14" s="113"/>
    </row>
    <row r="15" spans="2:8" x14ac:dyDescent="0.25">
      <c r="B15" t="s">
        <v>149</v>
      </c>
      <c r="C15" t="s">
        <v>278</v>
      </c>
      <c r="D15">
        <v>11664</v>
      </c>
      <c r="G15" s="1" t="s">
        <v>278</v>
      </c>
      <c r="H15" s="113"/>
    </row>
    <row r="16" spans="2:8" x14ac:dyDescent="0.25">
      <c r="B16" t="s">
        <v>269</v>
      </c>
      <c r="C16" t="s">
        <v>279</v>
      </c>
      <c r="D16">
        <v>11664</v>
      </c>
      <c r="G16" s="1" t="s">
        <v>281</v>
      </c>
      <c r="H16" s="113"/>
    </row>
    <row r="17" spans="2:8" x14ac:dyDescent="0.25">
      <c r="B17" t="s">
        <v>282</v>
      </c>
      <c r="C17" t="s">
        <v>279</v>
      </c>
      <c r="D17">
        <v>12776</v>
      </c>
      <c r="H17" s="114"/>
    </row>
    <row r="18" spans="2:8" x14ac:dyDescent="0.25">
      <c r="B18" t="s">
        <v>283</v>
      </c>
      <c r="C18" t="s">
        <v>281</v>
      </c>
      <c r="D18">
        <v>10600</v>
      </c>
    </row>
    <row r="19" spans="2:8" ht="17.649999999999999" customHeight="1" x14ac:dyDescent="0.25">
      <c r="B19" t="s">
        <v>150</v>
      </c>
      <c r="C19" t="s">
        <v>281</v>
      </c>
      <c r="D19">
        <v>12776</v>
      </c>
    </row>
    <row r="20" spans="2:8" x14ac:dyDescent="0.25">
      <c r="B20" t="s">
        <v>284</v>
      </c>
      <c r="C20" t="s">
        <v>285</v>
      </c>
      <c r="D20">
        <v>19920</v>
      </c>
    </row>
    <row r="21" spans="2:8" x14ac:dyDescent="0.25">
      <c r="B21" t="s">
        <v>152</v>
      </c>
      <c r="C21" t="s">
        <v>285</v>
      </c>
      <c r="D21">
        <v>1901</v>
      </c>
    </row>
    <row r="22" spans="2:8" x14ac:dyDescent="0.25">
      <c r="B22" t="s">
        <v>286</v>
      </c>
      <c r="C22" t="s">
        <v>280</v>
      </c>
      <c r="D22">
        <v>20321</v>
      </c>
    </row>
    <row r="23" spans="2:8" x14ac:dyDescent="0.25">
      <c r="B23" t="s">
        <v>287</v>
      </c>
      <c r="C23" t="s">
        <v>288</v>
      </c>
      <c r="D23">
        <v>16431</v>
      </c>
    </row>
  </sheetData>
  <mergeCells count="2">
    <mergeCell ref="B2:G2"/>
    <mergeCell ref="B4:D7"/>
  </mergeCells>
  <conditionalFormatting sqref="C9:C23">
    <cfRule type="containsText" dxfId="1" priority="2" operator="containsText" text="Caballeros">
      <formula>NOT(ISERROR(SEARCH("Caballeros",C9)))</formula>
    </cfRule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1:C23">
    <cfRule type="containsText" dxfId="0" priority="1" operator="containsText" text="Damas">
      <formula>NOT(ISERROR(SEARCH("Damas",C11)))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2</vt:i4>
      </vt:variant>
    </vt:vector>
  </HeadingPairs>
  <TitlesOfParts>
    <vt:vector size="20" baseType="lpstr">
      <vt:lpstr>Crecimineto Natural</vt:lpstr>
      <vt:lpstr>Densidad de Poblacion</vt:lpstr>
      <vt:lpstr>Funciones</vt:lpstr>
      <vt:lpstr>Funciones (1)</vt:lpstr>
      <vt:lpstr>Ejemplo Funcion Contar.</vt:lpstr>
      <vt:lpstr>Contar.si</vt:lpstr>
      <vt:lpstr>Taller Contar.si</vt:lpstr>
      <vt:lpstr>Contar.SI (2)</vt:lpstr>
      <vt:lpstr>Ejemplo De Fincion SI</vt:lpstr>
      <vt:lpstr>Funcion SI</vt:lpstr>
      <vt:lpstr>TallerFuncion si(1)</vt:lpstr>
      <vt:lpstr>Taller Funcion si(2)</vt:lpstr>
      <vt:lpstr>Taller Funcion si(3)</vt:lpstr>
      <vt:lpstr>Sumar.SI(1)</vt:lpstr>
      <vt:lpstr>Sumar.SI(2)</vt:lpstr>
      <vt:lpstr>Sumar.SI(3)</vt:lpstr>
      <vt:lpstr>EJEMPLO.Promedio.SI</vt:lpstr>
      <vt:lpstr>Promedio.SI</vt:lpstr>
      <vt:lpstr>Funciones!Área_de_extracción</vt:lpstr>
      <vt:lpstr>Funciones!Criterios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</dc:creator>
  <cp:lastModifiedBy>AUTOCAD</cp:lastModifiedBy>
  <dcterms:created xsi:type="dcterms:W3CDTF">2024-05-15T02:26:26Z</dcterms:created>
  <dcterms:modified xsi:type="dcterms:W3CDTF">2024-05-18T17:30:50Z</dcterms:modified>
</cp:coreProperties>
</file>