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S control Plus\"/>
    </mc:Choice>
  </mc:AlternateContent>
  <bookViews>
    <workbookView xWindow="0" yWindow="0" windowWidth="20490" windowHeight="7650" tabRatio="542"/>
  </bookViews>
  <sheets>
    <sheet name="Hoja1" sheetId="1" r:id="rId1"/>
  </sheets>
  <definedNames>
    <definedName name="_xlnm.Print_Area" localSheetId="0">Hoja1!$F$54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E45" i="1" s="1"/>
  <c r="F45" i="1" s="1"/>
  <c r="F24" i="1" l="1"/>
  <c r="G24" i="1"/>
  <c r="H24" i="1"/>
  <c r="I24" i="1"/>
  <c r="J24" i="1"/>
  <c r="J23" i="1"/>
  <c r="I23" i="1"/>
  <c r="H23" i="1"/>
  <c r="G23" i="1"/>
  <c r="F23" i="1"/>
  <c r="J22" i="1"/>
  <c r="I22" i="1"/>
  <c r="H22" i="1"/>
  <c r="G22" i="1"/>
  <c r="F22" i="1"/>
  <c r="J21" i="1"/>
  <c r="I21" i="1"/>
  <c r="H21" i="1"/>
  <c r="G21" i="1"/>
  <c r="F21" i="1"/>
  <c r="J20" i="1"/>
  <c r="I20" i="1"/>
  <c r="H20" i="1"/>
  <c r="G20" i="1"/>
  <c r="F20" i="1"/>
  <c r="F19" i="1"/>
  <c r="G19" i="1"/>
  <c r="H19" i="1"/>
  <c r="I19" i="1"/>
  <c r="J19" i="1"/>
  <c r="J18" i="1"/>
  <c r="I18" i="1"/>
  <c r="H18" i="1"/>
  <c r="G18" i="1"/>
  <c r="F18" i="1"/>
  <c r="J17" i="1"/>
  <c r="I17" i="1"/>
  <c r="H17" i="1"/>
  <c r="G17" i="1"/>
  <c r="F17" i="1"/>
  <c r="K9" i="1"/>
  <c r="K10" i="1"/>
  <c r="K23" i="1" l="1"/>
  <c r="K22" i="1"/>
  <c r="K21" i="1"/>
  <c r="K20" i="1"/>
  <c r="K19" i="1"/>
  <c r="K18" i="1"/>
  <c r="K17" i="1"/>
  <c r="L17" i="1"/>
  <c r="K8" i="1"/>
  <c r="L36" i="1"/>
  <c r="C49" i="1"/>
  <c r="D49" i="1" s="1"/>
  <c r="K36" i="1"/>
  <c r="K35" i="1"/>
  <c r="K34" i="1"/>
  <c r="K15" i="1"/>
  <c r="K14" i="1"/>
  <c r="K13" i="1"/>
  <c r="K12" i="1"/>
  <c r="K11" i="1"/>
  <c r="N36" i="1" l="1"/>
  <c r="L24" i="1"/>
  <c r="L23" i="1"/>
  <c r="N23" i="1" s="1"/>
  <c r="L21" i="1"/>
  <c r="N21" i="1" s="1"/>
  <c r="L20" i="1"/>
  <c r="N20" i="1" s="1"/>
  <c r="L19" i="1"/>
  <c r="L18" i="1"/>
  <c r="N18" i="1" s="1"/>
  <c r="L12" i="1"/>
  <c r="L11" i="1"/>
  <c r="N11" i="1" s="1"/>
  <c r="N31" i="1"/>
  <c r="N30" i="1"/>
  <c r="N27" i="1"/>
  <c r="N28" i="1"/>
  <c r="N29" i="1"/>
  <c r="N32" i="1"/>
  <c r="N35" i="1"/>
  <c r="N34" i="1"/>
  <c r="K25" i="1"/>
  <c r="N25" i="1" s="1"/>
  <c r="K24" i="1"/>
  <c r="L8" i="1" l="1"/>
  <c r="N8" i="1" s="1"/>
  <c r="N24" i="1"/>
  <c r="L22" i="1"/>
  <c r="N22" i="1" s="1"/>
  <c r="N19" i="1"/>
  <c r="L13" i="1"/>
  <c r="N12" i="1"/>
  <c r="L15" i="1"/>
  <c r="N13" i="1" l="1"/>
  <c r="L10" i="1"/>
  <c r="N10" i="1" s="1"/>
  <c r="L9" i="1"/>
  <c r="N9" i="1" s="1"/>
  <c r="N15" i="1"/>
  <c r="N17" i="1"/>
  <c r="L14" i="1"/>
  <c r="N14" i="1" s="1"/>
  <c r="N37" i="1" l="1"/>
  <c r="N39" i="1" s="1"/>
  <c r="N38" i="1" l="1"/>
  <c r="N40" i="1" s="1"/>
</calcChain>
</file>

<file path=xl/sharedStrings.xml><?xml version="1.0" encoding="utf-8"?>
<sst xmlns="http://schemas.openxmlformats.org/spreadsheetml/2006/main" count="82" uniqueCount="59">
  <si>
    <t>COMPONENTE</t>
  </si>
  <si>
    <t>CANTIDAD</t>
  </si>
  <si>
    <t xml:space="preserve">COSTO UNITARIO </t>
  </si>
  <si>
    <t>COSTO TOTAL</t>
  </si>
  <si>
    <t>MANO DE OBRA</t>
  </si>
  <si>
    <t>HARDWARE</t>
  </si>
  <si>
    <t>SOFTWARE</t>
  </si>
  <si>
    <t>SERVICIOS</t>
  </si>
  <si>
    <t>Analista de calidad</t>
  </si>
  <si>
    <t>Adquisición de servidor web</t>
  </si>
  <si>
    <t>Energia Eléctrica</t>
  </si>
  <si>
    <t>internet</t>
  </si>
  <si>
    <t>TOTAL:</t>
  </si>
  <si>
    <t>25% GANANCIAS</t>
  </si>
  <si>
    <t>15% IMPREVISTOS</t>
  </si>
  <si>
    <t>SUB TOTAL</t>
  </si>
  <si>
    <t>dia</t>
  </si>
  <si>
    <t>horas</t>
  </si>
  <si>
    <t>Diseñador grafico</t>
  </si>
  <si>
    <t>Subliem text</t>
  </si>
  <si>
    <t>Neatbeans</t>
  </si>
  <si>
    <t>lucidchart</t>
  </si>
  <si>
    <t>Tester</t>
  </si>
  <si>
    <t>kw/h</t>
  </si>
  <si>
    <t>unidad</t>
  </si>
  <si>
    <t>MySQL</t>
  </si>
  <si>
    <t>Apache server</t>
  </si>
  <si>
    <t>trimestre 1</t>
  </si>
  <si>
    <t>Trimestre 2</t>
  </si>
  <si>
    <t>Trimestre 3</t>
  </si>
  <si>
    <t>Trimestre 4</t>
  </si>
  <si>
    <t>Trimestre 5</t>
  </si>
  <si>
    <t>Dias</t>
  </si>
  <si>
    <t>salario minimo de colombia</t>
  </si>
  <si>
    <t>Plan</t>
  </si>
  <si>
    <t>Valor</t>
  </si>
  <si>
    <t>20 megas</t>
  </si>
  <si>
    <t>depreciación</t>
  </si>
  <si>
    <t>desarrollador de Software</t>
  </si>
  <si>
    <t xml:space="preserve">Owner </t>
  </si>
  <si>
    <t>Master</t>
  </si>
  <si>
    <t>Presupuesto de SS CONTROL PLUSS  metodologia SCRUM</t>
  </si>
  <si>
    <t>Depreciación o uso informatico de computadora del Diseñador grafico</t>
  </si>
  <si>
    <t>Administrador del sistema</t>
  </si>
  <si>
    <t>documentador</t>
  </si>
  <si>
    <t>carateristicas del hardware del pc</t>
  </si>
  <si>
    <t xml:space="preserve">precio pc : One HP - 20-C217 - Intel Celeron </t>
  </si>
  <si>
    <t xml:space="preserve"> °Procesador: Intel Celeron J3060  Sistema Operativo: Windows 10 Home
 °Memoria RAM: 4GB
 °Disco Duro: 500GB
 °Pantalla: 19.5"
 °Marca HP
 °TIPO All in One
 °REFERENCIA 20-C217 Cel Ng
</t>
  </si>
  <si>
    <t>Transporte</t>
  </si>
  <si>
    <t>Visual paradigm</t>
  </si>
  <si>
    <t>Depreciación o uso informático de computadora del Owner</t>
  </si>
  <si>
    <t>Depreciación o uso informático de computadora del Master</t>
  </si>
  <si>
    <t>Depreciación o uso informático de computadora del desarrollador</t>
  </si>
  <si>
    <t>Depreciación o uso informático de computadora del Tester</t>
  </si>
  <si>
    <t>Depreciación o uso informático de computadora del documentador</t>
  </si>
  <si>
    <t>Depreciación o uso informático de computadora del Administrador del sistema</t>
  </si>
  <si>
    <t>Depreciación o uso informático de computadora del analista de calidad</t>
  </si>
  <si>
    <t xml:space="preserve">por 8 horas laborales </t>
  </si>
  <si>
    <t>tiempo de 3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</si>
</sst>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240A]\ #,##0.0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C98A4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2" xfId="0" applyBorder="1"/>
    <xf numFmtId="0" fontId="0" fillId="0" borderId="13" xfId="0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7" xfId="0" applyBorder="1" applyAlignment="1">
      <alignment horizontal="center"/>
    </xf>
    <xf numFmtId="0" fontId="0" fillId="3" borderId="1" xfId="0" applyFill="1" applyBorder="1"/>
    <xf numFmtId="0" fontId="0" fillId="0" borderId="12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3" borderId="20" xfId="0" applyFill="1" applyBorder="1"/>
    <xf numFmtId="0" fontId="0" fillId="3" borderId="21" xfId="0" applyFill="1" applyBorder="1"/>
    <xf numFmtId="0" fontId="0" fillId="0" borderId="22" xfId="0" applyBorder="1"/>
    <xf numFmtId="0" fontId="0" fillId="3" borderId="13" xfId="0" applyFill="1" applyBorder="1"/>
    <xf numFmtId="164" fontId="0" fillId="0" borderId="0" xfId="0" applyNumberFormat="1" applyBorder="1"/>
    <xf numFmtId="0" fontId="0" fillId="3" borderId="10" xfId="0" applyFill="1" applyBorder="1" applyAlignment="1">
      <alignment horizontal="center" wrapText="1"/>
    </xf>
    <xf numFmtId="0" fontId="0" fillId="0" borderId="23" xfId="0" applyBorder="1"/>
    <xf numFmtId="0" fontId="0" fillId="0" borderId="13" xfId="0" applyNumberFormat="1" applyBorder="1" applyAlignment="1">
      <alignment horizontal="center"/>
    </xf>
    <xf numFmtId="0" fontId="0" fillId="4" borderId="13" xfId="0" applyFill="1" applyBorder="1"/>
    <xf numFmtId="164" fontId="0" fillId="0" borderId="13" xfId="0" applyNumberFormat="1" applyBorder="1" applyAlignment="1">
      <alignment horizontal="center" vertical="center"/>
    </xf>
    <xf numFmtId="0" fontId="0" fillId="3" borderId="6" xfId="0" applyFill="1" applyBorder="1" applyAlignment="1">
      <alignment vertical="top" wrapText="1"/>
    </xf>
    <xf numFmtId="0" fontId="0" fillId="3" borderId="6" xfId="0" applyFill="1" applyBorder="1" applyAlignment="1">
      <alignment horizontal="center" wrapText="1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3" xfId="0" applyBorder="1" applyAlignment="1">
      <alignment vertical="top" wrapText="1"/>
    </xf>
    <xf numFmtId="0" fontId="3" fillId="5" borderId="14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3" borderId="1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C98A4"/>
      <color rgb="FF8643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 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Reflejo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alpha val="100000"/>
                <a:satMod val="140000"/>
                <a:lumMod val="105000"/>
              </a:schemeClr>
            </a:gs>
            <a:gs pos="41000">
              <a:schemeClr val="phClr">
                <a:tint val="57000"/>
                <a:satMod val="160000"/>
                <a:lumMod val="99000"/>
              </a:schemeClr>
            </a:gs>
            <a:gs pos="100000">
              <a:schemeClr val="phClr">
                <a:tint val="80000"/>
                <a:satMod val="180000"/>
                <a:lumMod val="10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15000"/>
                <a:lumMod val="114000"/>
              </a:schemeClr>
            </a:gs>
            <a:gs pos="60000">
              <a:schemeClr val="phClr">
                <a:tint val="100000"/>
                <a:shade val="96000"/>
                <a:satMod val="100000"/>
                <a:lumMod val="108000"/>
              </a:schemeClr>
            </a:gs>
            <a:gs pos="100000">
              <a:schemeClr val="phClr">
                <a:shade val="91000"/>
                <a:sat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50800" dist="31750" dir="5400000" sy="98000" rotWithShape="0">
              <a:srgbClr val="000000">
                <a:alpha val="47000"/>
              </a:srgbClr>
            </a:outerShdw>
          </a:effectLst>
          <a:scene3d>
            <a:camera prst="orthographicFront">
              <a:rot lat="0" lon="0" rev="0"/>
            </a:camera>
            <a:lightRig rig="twoPt" dir="t">
              <a:rot lat="0" lon="0" rev="4800000"/>
            </a:lightRig>
          </a:scene3d>
          <a:sp3d prstMaterial="matte">
            <a:bevelT w="25400" h="44450"/>
          </a:sp3d>
        </a:effectStyle>
        <a:effectStyle>
          <a:effectLst>
            <a:reflection blurRad="25400" stA="32000" endPos="28000" dist="8889" dir="5400000" sy="-100000" rotWithShape="0"/>
          </a:effectLst>
          <a:scene3d>
            <a:camera prst="orthographicFront">
              <a:rot lat="0" lon="0" rev="0"/>
            </a:camera>
            <a:lightRig rig="threePt" dir="t">
              <a:rot lat="0" lon="0" rev="4800000"/>
            </a:lightRig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topLeftCell="A22" zoomScale="55" zoomScaleNormal="55" workbookViewId="0">
      <selection activeCell="B35" sqref="B35:D35"/>
    </sheetView>
  </sheetViews>
  <sheetFormatPr baseColWidth="10" defaultRowHeight="15" x14ac:dyDescent="0.25"/>
  <cols>
    <col min="2" max="2" width="16.7109375" customWidth="1"/>
    <col min="3" max="3" width="26.42578125" customWidth="1"/>
    <col min="4" max="4" width="13" customWidth="1"/>
    <col min="6" max="6" width="14.28515625" customWidth="1"/>
    <col min="7" max="7" width="16" customWidth="1"/>
    <col min="8" max="8" width="16.140625" customWidth="1"/>
    <col min="9" max="9" width="16.7109375" customWidth="1"/>
    <col min="10" max="10" width="16.140625" customWidth="1"/>
    <col min="11" max="11" width="17.140625" customWidth="1"/>
    <col min="12" max="12" width="17.28515625" customWidth="1"/>
    <col min="13" max="13" width="9.7109375" customWidth="1"/>
    <col min="14" max="14" width="12.85546875" customWidth="1"/>
    <col min="15" max="15" width="13.7109375" customWidth="1"/>
    <col min="16" max="16" width="11.42578125" customWidth="1"/>
  </cols>
  <sheetData>
    <row r="1" spans="1:15" x14ac:dyDescent="0.25">
      <c r="L1" s="9"/>
    </row>
    <row r="2" spans="1:15" x14ac:dyDescent="0.25">
      <c r="C2" s="8"/>
      <c r="L2" s="3"/>
    </row>
    <row r="3" spans="1:15" ht="26.25" customHeight="1" x14ac:dyDescent="0.25"/>
    <row r="4" spans="1:15" ht="29.25" thickBot="1" x14ac:dyDescent="0.5">
      <c r="B4" s="41" t="s">
        <v>41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x14ac:dyDescent="0.25">
      <c r="A5" s="1"/>
      <c r="B5" s="49" t="s">
        <v>0</v>
      </c>
      <c r="C5" s="50"/>
      <c r="D5" s="51"/>
      <c r="E5" s="55"/>
      <c r="F5" s="55" t="s">
        <v>27</v>
      </c>
      <c r="G5" s="55" t="s">
        <v>28</v>
      </c>
      <c r="H5" s="55" t="s">
        <v>29</v>
      </c>
      <c r="I5" s="55" t="s">
        <v>30</v>
      </c>
      <c r="J5" s="55" t="s">
        <v>31</v>
      </c>
      <c r="K5" s="49" t="s">
        <v>1</v>
      </c>
      <c r="L5" s="57" t="s">
        <v>2</v>
      </c>
      <c r="M5" s="58"/>
      <c r="N5" s="50" t="s">
        <v>3</v>
      </c>
      <c r="O5" s="51"/>
    </row>
    <row r="6" spans="1:15" ht="10.5" customHeight="1" thickBot="1" x14ac:dyDescent="0.3">
      <c r="A6" s="1"/>
      <c r="B6" s="52"/>
      <c r="C6" s="53"/>
      <c r="D6" s="54"/>
      <c r="E6" s="56"/>
      <c r="F6" s="56"/>
      <c r="G6" s="56"/>
      <c r="H6" s="56"/>
      <c r="I6" s="56"/>
      <c r="J6" s="56"/>
      <c r="K6" s="52"/>
      <c r="L6" s="59"/>
      <c r="M6" s="60"/>
      <c r="N6" s="53"/>
      <c r="O6" s="54"/>
    </row>
    <row r="7" spans="1:15" ht="22.5" customHeight="1" x14ac:dyDescent="0.35">
      <c r="A7" s="1"/>
      <c r="B7" s="44" t="s">
        <v>4</v>
      </c>
      <c r="C7" s="45"/>
      <c r="D7" s="45"/>
      <c r="E7" s="45"/>
      <c r="F7" s="45"/>
      <c r="G7" s="45"/>
      <c r="H7" s="45"/>
      <c r="I7" s="45"/>
      <c r="J7" s="45"/>
      <c r="K7" s="45"/>
      <c r="L7" s="47"/>
      <c r="M7" s="47"/>
      <c r="N7" s="45"/>
      <c r="O7" s="46"/>
    </row>
    <row r="8" spans="1:15" x14ac:dyDescent="0.25">
      <c r="A8" s="1"/>
      <c r="B8" s="38" t="s">
        <v>39</v>
      </c>
      <c r="C8" s="39"/>
      <c r="D8" s="40"/>
      <c r="E8" s="5" t="s">
        <v>17</v>
      </c>
      <c r="F8" s="23">
        <v>120</v>
      </c>
      <c r="G8" s="5">
        <v>95</v>
      </c>
      <c r="H8" s="6">
        <v>0</v>
      </c>
      <c r="I8" s="6">
        <v>0</v>
      </c>
      <c r="J8" s="6">
        <v>0</v>
      </c>
      <c r="K8" s="4">
        <f>$J8+I8+H8+G8+F8</f>
        <v>215</v>
      </c>
      <c r="L8" s="33">
        <f>$L12</f>
        <v>3450.4833333333331</v>
      </c>
      <c r="M8" s="34"/>
      <c r="N8" s="33">
        <f>$K8*L8</f>
        <v>741853.91666666663</v>
      </c>
      <c r="O8" s="34"/>
    </row>
    <row r="9" spans="1:15" x14ac:dyDescent="0.25">
      <c r="A9" s="1"/>
      <c r="B9" s="38" t="s">
        <v>40</v>
      </c>
      <c r="C9" s="39"/>
      <c r="D9" s="40"/>
      <c r="E9" s="14" t="s">
        <v>17</v>
      </c>
      <c r="F9" s="4">
        <v>120</v>
      </c>
      <c r="G9" s="14">
        <v>85</v>
      </c>
      <c r="H9" s="14">
        <v>0</v>
      </c>
      <c r="I9" s="14">
        <v>0</v>
      </c>
      <c r="J9" s="14">
        <v>0</v>
      </c>
      <c r="K9" s="4">
        <f>F9+G9+H9+I9+J9</f>
        <v>205</v>
      </c>
      <c r="L9" s="33">
        <f>L13</f>
        <v>3450.4833333333331</v>
      </c>
      <c r="M9" s="34"/>
      <c r="N9" s="33">
        <f>L9*K9</f>
        <v>707349.08333333326</v>
      </c>
      <c r="O9" s="34"/>
    </row>
    <row r="10" spans="1:15" x14ac:dyDescent="0.25">
      <c r="A10" s="1"/>
      <c r="B10" s="38" t="s">
        <v>38</v>
      </c>
      <c r="C10" s="39"/>
      <c r="D10" s="40"/>
      <c r="E10" s="14" t="s">
        <v>17</v>
      </c>
      <c r="F10" s="4">
        <v>120</v>
      </c>
      <c r="G10" s="14">
        <v>95</v>
      </c>
      <c r="H10" s="14">
        <v>0</v>
      </c>
      <c r="I10" s="14">
        <v>0</v>
      </c>
      <c r="J10" s="14">
        <v>0</v>
      </c>
      <c r="K10" s="4">
        <f t="shared" ref="K10:K15" si="0">J10+I10+H10+G10+F10</f>
        <v>215</v>
      </c>
      <c r="L10" s="33">
        <f>L13</f>
        <v>3450.4833333333331</v>
      </c>
      <c r="M10" s="34"/>
      <c r="N10" s="33">
        <f>L10*K10</f>
        <v>741853.91666666663</v>
      </c>
      <c r="O10" s="34"/>
    </row>
    <row r="11" spans="1:15" x14ac:dyDescent="0.25">
      <c r="A11" s="1"/>
      <c r="B11" s="38" t="s">
        <v>22</v>
      </c>
      <c r="C11" s="39"/>
      <c r="D11" s="40"/>
      <c r="E11" s="5" t="s">
        <v>17</v>
      </c>
      <c r="F11" s="4">
        <v>0</v>
      </c>
      <c r="G11" s="5">
        <v>0</v>
      </c>
      <c r="H11" s="6">
        <v>0</v>
      </c>
      <c r="I11" s="6">
        <v>0</v>
      </c>
      <c r="J11" s="6">
        <v>0</v>
      </c>
      <c r="K11" s="4">
        <f t="shared" si="0"/>
        <v>0</v>
      </c>
      <c r="L11" s="33">
        <f>D49</f>
        <v>3450.4833333333331</v>
      </c>
      <c r="M11" s="34"/>
      <c r="N11" s="33">
        <f>K11*L11</f>
        <v>0</v>
      </c>
      <c r="O11" s="34"/>
    </row>
    <row r="12" spans="1:15" x14ac:dyDescent="0.25">
      <c r="A12" s="1"/>
      <c r="B12" s="38" t="s">
        <v>18</v>
      </c>
      <c r="C12" s="39"/>
      <c r="D12" s="40"/>
      <c r="E12" s="5" t="s">
        <v>17</v>
      </c>
      <c r="F12" s="4">
        <v>0</v>
      </c>
      <c r="G12" s="5">
        <v>38</v>
      </c>
      <c r="H12" s="6">
        <v>0</v>
      </c>
      <c r="I12" s="6">
        <v>0</v>
      </c>
      <c r="J12" s="6">
        <v>0</v>
      </c>
      <c r="K12" s="4">
        <f t="shared" si="0"/>
        <v>38</v>
      </c>
      <c r="L12" s="33">
        <f>D49</f>
        <v>3450.4833333333331</v>
      </c>
      <c r="M12" s="34"/>
      <c r="N12" s="33">
        <f>K12*L12</f>
        <v>131118.36666666667</v>
      </c>
      <c r="O12" s="34"/>
    </row>
    <row r="13" spans="1:15" x14ac:dyDescent="0.25">
      <c r="A13" s="1"/>
      <c r="B13" s="38" t="s">
        <v>43</v>
      </c>
      <c r="C13" s="39"/>
      <c r="D13" s="40"/>
      <c r="E13" s="6" t="s">
        <v>17</v>
      </c>
      <c r="F13" s="4">
        <v>50</v>
      </c>
      <c r="G13" s="6">
        <v>45</v>
      </c>
      <c r="H13" s="6">
        <v>0</v>
      </c>
      <c r="I13" s="6">
        <v>0</v>
      </c>
      <c r="J13" s="6">
        <v>0</v>
      </c>
      <c r="K13" s="4">
        <f t="shared" si="0"/>
        <v>95</v>
      </c>
      <c r="L13" s="33">
        <f>L12</f>
        <v>3450.4833333333331</v>
      </c>
      <c r="M13" s="34"/>
      <c r="N13" s="33">
        <f>L13*K13</f>
        <v>327795.91666666663</v>
      </c>
      <c r="O13" s="34"/>
    </row>
    <row r="14" spans="1:15" x14ac:dyDescent="0.25">
      <c r="A14" s="1"/>
      <c r="B14" s="38" t="s">
        <v>44</v>
      </c>
      <c r="C14" s="39"/>
      <c r="D14" s="40"/>
      <c r="E14" s="6" t="s">
        <v>17</v>
      </c>
      <c r="F14" s="4">
        <v>90</v>
      </c>
      <c r="G14" s="6">
        <v>85</v>
      </c>
      <c r="H14" s="6">
        <v>0</v>
      </c>
      <c r="I14" s="6">
        <v>0</v>
      </c>
      <c r="J14" s="6">
        <v>0</v>
      </c>
      <c r="K14" s="4">
        <f t="shared" si="0"/>
        <v>175</v>
      </c>
      <c r="L14" s="33">
        <f>L13</f>
        <v>3450.4833333333331</v>
      </c>
      <c r="M14" s="34"/>
      <c r="N14" s="33">
        <f>L14*K14</f>
        <v>603834.58333333326</v>
      </c>
      <c r="O14" s="34"/>
    </row>
    <row r="15" spans="1:15" x14ac:dyDescent="0.25">
      <c r="A15" s="1"/>
      <c r="B15" s="38" t="s">
        <v>8</v>
      </c>
      <c r="C15" s="39"/>
      <c r="D15" s="40"/>
      <c r="E15" s="5" t="s">
        <v>17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f t="shared" si="0"/>
        <v>0</v>
      </c>
      <c r="L15" s="33">
        <f>L12</f>
        <v>3450.4833333333331</v>
      </c>
      <c r="M15" s="34"/>
      <c r="N15" s="33">
        <f>K15*L15</f>
        <v>0</v>
      </c>
      <c r="O15" s="34"/>
    </row>
    <row r="16" spans="1:15" ht="21" x14ac:dyDescent="0.35">
      <c r="A16" s="1"/>
      <c r="B16" s="44" t="s">
        <v>5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6"/>
    </row>
    <row r="17" spans="1:15" ht="31.5" customHeight="1" x14ac:dyDescent="0.25">
      <c r="A17" s="1"/>
      <c r="B17" s="35" t="s">
        <v>50</v>
      </c>
      <c r="C17" s="36"/>
      <c r="D17" s="37"/>
      <c r="E17" s="12" t="s">
        <v>17</v>
      </c>
      <c r="F17" s="5">
        <f t="shared" ref="F17:J24" si="1">F8</f>
        <v>120</v>
      </c>
      <c r="G17" s="5">
        <f t="shared" si="1"/>
        <v>95</v>
      </c>
      <c r="H17" s="6">
        <f t="shared" si="1"/>
        <v>0</v>
      </c>
      <c r="I17" s="6">
        <f t="shared" si="1"/>
        <v>0</v>
      </c>
      <c r="J17" s="6">
        <f t="shared" si="1"/>
        <v>0</v>
      </c>
      <c r="K17" s="5">
        <f t="shared" ref="K17:K23" si="2">J17+I17+H17+G17+F17</f>
        <v>215</v>
      </c>
      <c r="L17" s="33">
        <f>F45</f>
        <v>289.35185185185185</v>
      </c>
      <c r="M17" s="34"/>
      <c r="N17" s="33">
        <f>$K17*L17</f>
        <v>62210.648148148146</v>
      </c>
      <c r="O17" s="34"/>
    </row>
    <row r="18" spans="1:15" ht="31.5" customHeight="1" x14ac:dyDescent="0.25">
      <c r="A18" s="1"/>
      <c r="B18" s="35" t="s">
        <v>51</v>
      </c>
      <c r="C18" s="36"/>
      <c r="D18" s="37"/>
      <c r="E18" s="15" t="s">
        <v>17</v>
      </c>
      <c r="F18" s="14">
        <f t="shared" si="1"/>
        <v>120</v>
      </c>
      <c r="G18" s="14">
        <f t="shared" si="1"/>
        <v>85</v>
      </c>
      <c r="H18" s="14">
        <f t="shared" si="1"/>
        <v>0</v>
      </c>
      <c r="I18" s="14">
        <f t="shared" si="1"/>
        <v>0</v>
      </c>
      <c r="J18" s="14">
        <f t="shared" si="1"/>
        <v>0</v>
      </c>
      <c r="K18" s="14">
        <f t="shared" si="2"/>
        <v>205</v>
      </c>
      <c r="L18" s="33">
        <f>L17</f>
        <v>289.35185185185185</v>
      </c>
      <c r="M18" s="34"/>
      <c r="N18" s="33">
        <f t="shared" ref="N18:N23" si="3">L18*K18</f>
        <v>59317.129629629628</v>
      </c>
      <c r="O18" s="34"/>
    </row>
    <row r="19" spans="1:15" ht="31.5" customHeight="1" x14ac:dyDescent="0.25">
      <c r="A19" s="1"/>
      <c r="B19" s="35" t="s">
        <v>52</v>
      </c>
      <c r="C19" s="36"/>
      <c r="D19" s="37"/>
      <c r="E19" s="15" t="s">
        <v>17</v>
      </c>
      <c r="F19" s="14">
        <f t="shared" si="1"/>
        <v>120</v>
      </c>
      <c r="G19" s="14">
        <f t="shared" si="1"/>
        <v>95</v>
      </c>
      <c r="H19" s="14">
        <f t="shared" si="1"/>
        <v>0</v>
      </c>
      <c r="I19" s="14">
        <f t="shared" si="1"/>
        <v>0</v>
      </c>
      <c r="J19" s="14">
        <f t="shared" si="1"/>
        <v>0</v>
      </c>
      <c r="K19" s="14">
        <f t="shared" si="2"/>
        <v>215</v>
      </c>
      <c r="L19" s="33">
        <f>L17</f>
        <v>289.35185185185185</v>
      </c>
      <c r="M19" s="34"/>
      <c r="N19" s="33">
        <f t="shared" si="3"/>
        <v>62210.648148148146</v>
      </c>
      <c r="O19" s="34"/>
    </row>
    <row r="20" spans="1:15" ht="31.5" customHeight="1" x14ac:dyDescent="0.25">
      <c r="A20" s="1"/>
      <c r="B20" s="35" t="s">
        <v>53</v>
      </c>
      <c r="C20" s="36"/>
      <c r="D20" s="37"/>
      <c r="E20" s="15" t="s">
        <v>17</v>
      </c>
      <c r="F20" s="14">
        <f t="shared" si="1"/>
        <v>0</v>
      </c>
      <c r="G20" s="14">
        <f t="shared" si="1"/>
        <v>0</v>
      </c>
      <c r="H20" s="14">
        <f t="shared" si="1"/>
        <v>0</v>
      </c>
      <c r="I20" s="14">
        <f t="shared" si="1"/>
        <v>0</v>
      </c>
      <c r="J20" s="14">
        <f t="shared" si="1"/>
        <v>0</v>
      </c>
      <c r="K20" s="14">
        <f t="shared" si="2"/>
        <v>0</v>
      </c>
      <c r="L20" s="33">
        <f>L17</f>
        <v>289.35185185185185</v>
      </c>
      <c r="M20" s="34"/>
      <c r="N20" s="33">
        <f t="shared" si="3"/>
        <v>0</v>
      </c>
      <c r="O20" s="34"/>
    </row>
    <row r="21" spans="1:15" ht="31.5" customHeight="1" x14ac:dyDescent="0.25">
      <c r="A21" s="1"/>
      <c r="B21" s="35" t="s">
        <v>42</v>
      </c>
      <c r="C21" s="36"/>
      <c r="D21" s="37"/>
      <c r="E21" s="15" t="s">
        <v>17</v>
      </c>
      <c r="F21" s="14">
        <f t="shared" si="1"/>
        <v>0</v>
      </c>
      <c r="G21" s="14">
        <f t="shared" si="1"/>
        <v>38</v>
      </c>
      <c r="H21" s="14">
        <f t="shared" si="1"/>
        <v>0</v>
      </c>
      <c r="I21" s="14">
        <f t="shared" si="1"/>
        <v>0</v>
      </c>
      <c r="J21" s="14">
        <f t="shared" si="1"/>
        <v>0</v>
      </c>
      <c r="K21" s="14">
        <f t="shared" si="2"/>
        <v>38</v>
      </c>
      <c r="L21" s="33">
        <f>L17</f>
        <v>289.35185185185185</v>
      </c>
      <c r="M21" s="34"/>
      <c r="N21" s="33">
        <f t="shared" si="3"/>
        <v>10995.37037037037</v>
      </c>
      <c r="O21" s="34"/>
    </row>
    <row r="22" spans="1:15" ht="31.5" customHeight="1" x14ac:dyDescent="0.25">
      <c r="A22" s="1"/>
      <c r="B22" s="35" t="s">
        <v>55</v>
      </c>
      <c r="C22" s="36"/>
      <c r="D22" s="37"/>
      <c r="E22" s="15" t="s">
        <v>17</v>
      </c>
      <c r="F22" s="14">
        <f t="shared" si="1"/>
        <v>50</v>
      </c>
      <c r="G22" s="14">
        <f t="shared" si="1"/>
        <v>45</v>
      </c>
      <c r="H22" s="14">
        <f t="shared" si="1"/>
        <v>0</v>
      </c>
      <c r="I22" s="14">
        <f t="shared" si="1"/>
        <v>0</v>
      </c>
      <c r="J22" s="14">
        <f t="shared" si="1"/>
        <v>0</v>
      </c>
      <c r="K22" s="14">
        <f t="shared" si="2"/>
        <v>95</v>
      </c>
      <c r="L22" s="33">
        <f>L21</f>
        <v>289.35185185185185</v>
      </c>
      <c r="M22" s="34"/>
      <c r="N22" s="33">
        <f t="shared" si="3"/>
        <v>27488.425925925927</v>
      </c>
      <c r="O22" s="34"/>
    </row>
    <row r="23" spans="1:15" ht="31.5" customHeight="1" x14ac:dyDescent="0.25">
      <c r="A23" s="1"/>
      <c r="B23" s="35" t="s">
        <v>54</v>
      </c>
      <c r="C23" s="36"/>
      <c r="D23" s="37"/>
      <c r="E23" s="15" t="s">
        <v>17</v>
      </c>
      <c r="F23" s="14">
        <f t="shared" si="1"/>
        <v>90</v>
      </c>
      <c r="G23" s="14">
        <f t="shared" si="1"/>
        <v>85</v>
      </c>
      <c r="H23" s="14">
        <f t="shared" si="1"/>
        <v>0</v>
      </c>
      <c r="I23" s="14">
        <f t="shared" si="1"/>
        <v>0</v>
      </c>
      <c r="J23" s="14">
        <f t="shared" si="1"/>
        <v>0</v>
      </c>
      <c r="K23" s="14">
        <f t="shared" si="2"/>
        <v>175</v>
      </c>
      <c r="L23" s="33">
        <f>L17</f>
        <v>289.35185185185185</v>
      </c>
      <c r="M23" s="34"/>
      <c r="N23" s="33">
        <f t="shared" si="3"/>
        <v>50636.574074074073</v>
      </c>
      <c r="O23" s="40"/>
    </row>
    <row r="24" spans="1:15" ht="26.25" customHeight="1" x14ac:dyDescent="0.25">
      <c r="A24" s="1"/>
      <c r="B24" s="35" t="s">
        <v>56</v>
      </c>
      <c r="C24" s="36"/>
      <c r="D24" s="37"/>
      <c r="E24" s="12" t="s">
        <v>17</v>
      </c>
      <c r="F24" s="4">
        <f t="shared" si="1"/>
        <v>0</v>
      </c>
      <c r="G24" s="4">
        <f t="shared" si="1"/>
        <v>0</v>
      </c>
      <c r="H24" s="4">
        <f t="shared" si="1"/>
        <v>0</v>
      </c>
      <c r="I24" s="4">
        <f t="shared" si="1"/>
        <v>0</v>
      </c>
      <c r="J24" s="4">
        <f t="shared" si="1"/>
        <v>0</v>
      </c>
      <c r="K24" s="4">
        <f>F24+G24</f>
        <v>0</v>
      </c>
      <c r="L24" s="33">
        <f>L17</f>
        <v>289.35185185185185</v>
      </c>
      <c r="M24" s="34"/>
      <c r="N24" s="33">
        <f>$K24*L24</f>
        <v>0</v>
      </c>
      <c r="O24" s="34"/>
    </row>
    <row r="25" spans="1:15" x14ac:dyDescent="0.25">
      <c r="A25" s="1"/>
      <c r="B25" s="38" t="s">
        <v>9</v>
      </c>
      <c r="C25" s="39"/>
      <c r="D25" s="40"/>
      <c r="E25" s="5" t="s">
        <v>17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f>F25+G25</f>
        <v>0</v>
      </c>
      <c r="L25" s="33">
        <v>0</v>
      </c>
      <c r="M25" s="34"/>
      <c r="N25" s="33">
        <f>K25*L25</f>
        <v>0</v>
      </c>
      <c r="O25" s="34"/>
    </row>
    <row r="26" spans="1:15" ht="21" x14ac:dyDescent="0.35">
      <c r="A26" s="1"/>
      <c r="B26" s="44" t="s">
        <v>6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6"/>
    </row>
    <row r="27" spans="1:15" x14ac:dyDescent="0.25">
      <c r="A27" s="1"/>
      <c r="B27" s="38" t="s">
        <v>19</v>
      </c>
      <c r="C27" s="39"/>
      <c r="D27" s="40"/>
      <c r="E27" s="5" t="s">
        <v>24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1</v>
      </c>
      <c r="L27" s="33">
        <v>0</v>
      </c>
      <c r="M27" s="34"/>
      <c r="N27" s="33">
        <f t="shared" ref="N27:N32" si="4">K27*L27</f>
        <v>0</v>
      </c>
      <c r="O27" s="34"/>
    </row>
    <row r="28" spans="1:15" x14ac:dyDescent="0.25">
      <c r="A28" s="1"/>
      <c r="B28" s="38" t="s">
        <v>20</v>
      </c>
      <c r="C28" s="39"/>
      <c r="D28" s="40"/>
      <c r="E28" s="7" t="s">
        <v>24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33">
        <v>0</v>
      </c>
      <c r="M28" s="34"/>
      <c r="N28" s="33">
        <f t="shared" si="4"/>
        <v>0</v>
      </c>
      <c r="O28" s="34"/>
    </row>
    <row r="29" spans="1:15" x14ac:dyDescent="0.25">
      <c r="A29" s="1"/>
      <c r="B29" s="38" t="s">
        <v>21</v>
      </c>
      <c r="C29" s="39"/>
      <c r="D29" s="40"/>
      <c r="E29" s="5" t="s">
        <v>24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1</v>
      </c>
      <c r="L29" s="33">
        <v>0</v>
      </c>
      <c r="M29" s="34"/>
      <c r="N29" s="33">
        <f t="shared" si="4"/>
        <v>0</v>
      </c>
      <c r="O29" s="34"/>
    </row>
    <row r="30" spans="1:15" x14ac:dyDescent="0.25">
      <c r="A30" s="1"/>
      <c r="B30" s="38" t="s">
        <v>25</v>
      </c>
      <c r="C30" s="39"/>
      <c r="D30" s="40"/>
      <c r="E30" s="5" t="s">
        <v>24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1</v>
      </c>
      <c r="L30" s="33">
        <v>0</v>
      </c>
      <c r="M30" s="34"/>
      <c r="N30" s="33">
        <f t="shared" si="4"/>
        <v>0</v>
      </c>
      <c r="O30" s="34"/>
    </row>
    <row r="31" spans="1:15" x14ac:dyDescent="0.25">
      <c r="A31" s="1"/>
      <c r="B31" s="38" t="s">
        <v>26</v>
      </c>
      <c r="C31" s="39"/>
      <c r="D31" s="40"/>
      <c r="E31" s="5" t="s">
        <v>24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1</v>
      </c>
      <c r="L31" s="33">
        <v>0</v>
      </c>
      <c r="M31" s="34"/>
      <c r="N31" s="33">
        <f t="shared" si="4"/>
        <v>0</v>
      </c>
      <c r="O31" s="34"/>
    </row>
    <row r="32" spans="1:15" x14ac:dyDescent="0.25">
      <c r="A32" s="1"/>
      <c r="B32" s="38" t="s">
        <v>49</v>
      </c>
      <c r="C32" s="39"/>
      <c r="D32" s="40"/>
      <c r="E32" s="5" t="s">
        <v>24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1</v>
      </c>
      <c r="L32" s="33">
        <v>0</v>
      </c>
      <c r="M32" s="34"/>
      <c r="N32" s="33">
        <f t="shared" si="4"/>
        <v>0</v>
      </c>
      <c r="O32" s="34"/>
    </row>
    <row r="33" spans="1:18" ht="21" x14ac:dyDescent="0.35">
      <c r="A33" s="1"/>
      <c r="B33" s="44" t="s">
        <v>7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6"/>
    </row>
    <row r="34" spans="1:18" x14ac:dyDescent="0.25">
      <c r="A34" s="1"/>
      <c r="B34" s="38" t="s">
        <v>48</v>
      </c>
      <c r="C34" s="39"/>
      <c r="D34" s="40"/>
      <c r="E34" s="5" t="s">
        <v>32</v>
      </c>
      <c r="F34" s="5">
        <v>60</v>
      </c>
      <c r="G34" s="4">
        <v>60</v>
      </c>
      <c r="H34" s="4">
        <v>0</v>
      </c>
      <c r="I34" s="4">
        <v>0</v>
      </c>
      <c r="J34" s="4">
        <v>0</v>
      </c>
      <c r="K34" s="4">
        <f>J34+I34+H34+G34+F34</f>
        <v>120</v>
      </c>
      <c r="L34" s="33">
        <v>2400</v>
      </c>
      <c r="M34" s="34"/>
      <c r="N34" s="33">
        <f>K34*L34</f>
        <v>288000</v>
      </c>
      <c r="O34" s="34"/>
    </row>
    <row r="35" spans="1:18" x14ac:dyDescent="0.25">
      <c r="A35" s="1"/>
      <c r="B35" s="38" t="s">
        <v>10</v>
      </c>
      <c r="C35" s="39"/>
      <c r="D35" s="40"/>
      <c r="E35" s="5" t="s">
        <v>23</v>
      </c>
      <c r="F35" s="5">
        <v>110</v>
      </c>
      <c r="G35" s="4">
        <v>150</v>
      </c>
      <c r="H35" s="4">
        <v>0</v>
      </c>
      <c r="I35" s="4">
        <v>0</v>
      </c>
      <c r="J35" s="4">
        <v>0</v>
      </c>
      <c r="K35" s="4">
        <f>J35+I35+H35+G35+F35</f>
        <v>260</v>
      </c>
      <c r="L35" s="33">
        <v>108.18</v>
      </c>
      <c r="M35" s="34"/>
      <c r="N35" s="33">
        <f>K35*L35</f>
        <v>28126.800000000003</v>
      </c>
      <c r="O35" s="34"/>
    </row>
    <row r="36" spans="1:18" x14ac:dyDescent="0.25">
      <c r="B36" s="38" t="s">
        <v>11</v>
      </c>
      <c r="C36" s="39"/>
      <c r="D36" s="40"/>
      <c r="E36" s="5" t="s">
        <v>34</v>
      </c>
      <c r="F36" s="5">
        <v>1</v>
      </c>
      <c r="G36" s="4">
        <v>1</v>
      </c>
      <c r="H36" s="4">
        <v>0</v>
      </c>
      <c r="I36" s="4">
        <v>0</v>
      </c>
      <c r="J36" s="4">
        <v>0</v>
      </c>
      <c r="K36" s="4">
        <f>J36+I36+H36+G36+F36</f>
        <v>2</v>
      </c>
      <c r="L36" s="33">
        <f>G49</f>
        <v>84900</v>
      </c>
      <c r="M36" s="34"/>
      <c r="N36" s="33">
        <f>K36*L36</f>
        <v>169800</v>
      </c>
      <c r="O36" s="34"/>
    </row>
    <row r="37" spans="1:18" x14ac:dyDescent="0.25">
      <c r="B37" s="38"/>
      <c r="C37" s="39"/>
      <c r="D37" s="40"/>
      <c r="E37" s="5"/>
      <c r="F37" s="2"/>
      <c r="G37" s="2"/>
      <c r="H37" s="2"/>
      <c r="I37" s="2"/>
      <c r="J37" s="2"/>
      <c r="K37" s="24"/>
      <c r="L37" s="42" t="s">
        <v>15</v>
      </c>
      <c r="M37" s="43"/>
      <c r="N37" s="33">
        <f>N8+N9+N10+N11+N12+N13+N15+N14+N17+N18+N19+N20+N21+N22+N23+N24+N25+N27+N28+N29+N30+N31+N32+N34+N35+N36</f>
        <v>4012591.3796296297</v>
      </c>
      <c r="O37" s="34"/>
    </row>
    <row r="38" spans="1:18" x14ac:dyDescent="0.25">
      <c r="B38" s="38"/>
      <c r="C38" s="39"/>
      <c r="D38" s="40"/>
      <c r="E38" s="13"/>
      <c r="F38" s="22"/>
      <c r="G38" s="2"/>
      <c r="H38" s="2"/>
      <c r="I38" s="2"/>
      <c r="J38" s="2"/>
      <c r="K38" s="24"/>
      <c r="L38" s="42" t="s">
        <v>14</v>
      </c>
      <c r="M38" s="43"/>
      <c r="N38" s="33">
        <f>N37*0.15</f>
        <v>601888.70694444445</v>
      </c>
      <c r="O38" s="34"/>
    </row>
    <row r="39" spans="1:18" x14ac:dyDescent="0.25">
      <c r="B39" s="38"/>
      <c r="C39" s="39"/>
      <c r="D39" s="40"/>
      <c r="E39" s="5"/>
      <c r="F39" s="2"/>
      <c r="G39" s="2"/>
      <c r="H39" s="2"/>
      <c r="I39" s="2"/>
      <c r="J39" s="2"/>
      <c r="K39" s="24"/>
      <c r="L39" s="42" t="s">
        <v>13</v>
      </c>
      <c r="M39" s="43"/>
      <c r="N39" s="33">
        <f>N37*0.25</f>
        <v>1003147.8449074074</v>
      </c>
      <c r="O39" s="34"/>
    </row>
    <row r="40" spans="1:18" x14ac:dyDescent="0.25">
      <c r="B40" s="38"/>
      <c r="C40" s="39"/>
      <c r="D40" s="40"/>
      <c r="E40" s="5"/>
      <c r="F40" s="2"/>
      <c r="G40" s="2"/>
      <c r="H40" s="2"/>
      <c r="I40" s="2"/>
      <c r="J40" s="2"/>
      <c r="K40" s="24"/>
      <c r="L40" s="42" t="s">
        <v>12</v>
      </c>
      <c r="M40" s="43"/>
      <c r="N40" s="33">
        <f>N37+N38+N39</f>
        <v>5617627.9314814815</v>
      </c>
      <c r="O40" s="34"/>
    </row>
    <row r="41" spans="1:18" x14ac:dyDescent="0.25">
      <c r="M41" s="3"/>
    </row>
    <row r="43" spans="1:18" x14ac:dyDescent="0.25">
      <c r="H43" s="9"/>
      <c r="N43" s="3"/>
      <c r="O43" s="3"/>
    </row>
    <row r="44" spans="1:18" ht="50.25" customHeight="1" x14ac:dyDescent="0.25">
      <c r="B44" s="26" t="s">
        <v>46</v>
      </c>
      <c r="C44" s="27" t="s">
        <v>45</v>
      </c>
      <c r="D44" s="62" t="s">
        <v>58</v>
      </c>
      <c r="E44" s="21" t="s">
        <v>57</v>
      </c>
      <c r="F44" s="19" t="s">
        <v>37</v>
      </c>
      <c r="G44" s="9"/>
    </row>
    <row r="45" spans="1:18" ht="131.25" customHeight="1" x14ac:dyDescent="0.25">
      <c r="B45" s="25">
        <v>2500000</v>
      </c>
      <c r="C45" s="48" t="s">
        <v>47</v>
      </c>
      <c r="D45" s="25">
        <f>B45/36</f>
        <v>69444.444444444438</v>
      </c>
      <c r="E45" s="25">
        <f>D45/30</f>
        <v>2314.8148148148148</v>
      </c>
      <c r="F45" s="25">
        <f>E45/8</f>
        <v>289.35185185185185</v>
      </c>
      <c r="J45" s="9"/>
      <c r="K45" s="9"/>
      <c r="L45" s="9"/>
      <c r="M45" s="9"/>
      <c r="N45" s="9"/>
      <c r="O45" s="9"/>
      <c r="P45" s="9"/>
      <c r="Q45" s="9"/>
    </row>
    <row r="46" spans="1:18" x14ac:dyDescent="0.25">
      <c r="K46" s="9"/>
      <c r="L46" s="9"/>
      <c r="M46" s="9"/>
      <c r="N46" s="9"/>
      <c r="O46" s="9"/>
      <c r="P46" s="9"/>
      <c r="Q46" s="9"/>
      <c r="R46" s="9"/>
    </row>
    <row r="47" spans="1:18" ht="15.75" thickBot="1" x14ac:dyDescent="0.3">
      <c r="K47" s="9"/>
      <c r="L47" s="9"/>
      <c r="M47" s="9"/>
      <c r="N47" s="9"/>
      <c r="O47" s="9"/>
      <c r="P47" s="9"/>
      <c r="Q47" s="9"/>
      <c r="R47" s="9"/>
    </row>
    <row r="48" spans="1:18" ht="30.75" thickBot="1" x14ac:dyDescent="0.3">
      <c r="B48" s="61" t="s">
        <v>33</v>
      </c>
      <c r="C48" s="11" t="s">
        <v>16</v>
      </c>
      <c r="D48" s="11" t="s">
        <v>17</v>
      </c>
      <c r="F48" s="16" t="s">
        <v>11</v>
      </c>
      <c r="G48" s="17" t="s">
        <v>35</v>
      </c>
      <c r="H48" s="28"/>
      <c r="J48" s="9"/>
      <c r="K48" s="9"/>
      <c r="L48" s="9"/>
      <c r="M48" s="9"/>
      <c r="N48" s="9"/>
      <c r="O48" s="9"/>
      <c r="P48" s="9"/>
      <c r="Q48" s="9"/>
    </row>
    <row r="49" spans="2:18" ht="15.75" thickBot="1" x14ac:dyDescent="0.3">
      <c r="B49" s="29">
        <v>828116</v>
      </c>
      <c r="C49" s="29">
        <f>$B49/30</f>
        <v>27603.866666666665</v>
      </c>
      <c r="D49" s="29">
        <f>$C49/8</f>
        <v>3450.4833333333331</v>
      </c>
      <c r="E49" s="18"/>
      <c r="F49" s="31" t="s">
        <v>36</v>
      </c>
      <c r="G49" s="32">
        <v>84900</v>
      </c>
      <c r="J49" s="9"/>
      <c r="K49" s="9"/>
      <c r="L49" s="9"/>
      <c r="M49" s="9"/>
      <c r="N49" s="9"/>
      <c r="O49" s="9"/>
      <c r="P49" s="9"/>
      <c r="Q49" s="9"/>
    </row>
    <row r="50" spans="2:18" x14ac:dyDescent="0.25">
      <c r="E50" s="20"/>
      <c r="F50" s="9"/>
      <c r="G50" s="30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2:18" x14ac:dyDescent="0.25"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2:18" x14ac:dyDescent="0.25"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2:18" x14ac:dyDescent="0.25"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2:18" x14ac:dyDescent="0.25"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2:18" x14ac:dyDescent="0.25"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2:18" x14ac:dyDescent="0.25">
      <c r="K56" s="9"/>
      <c r="L56" s="9"/>
      <c r="M56" s="9"/>
      <c r="N56" s="9"/>
      <c r="O56" s="9"/>
      <c r="P56" s="9"/>
      <c r="Q56" s="9"/>
      <c r="R56" s="9"/>
    </row>
  </sheetData>
  <mergeCells count="105">
    <mergeCell ref="N24:O24"/>
    <mergeCell ref="L15:M15"/>
    <mergeCell ref="N15:O15"/>
    <mergeCell ref="N14:O14"/>
    <mergeCell ref="N13:O13"/>
    <mergeCell ref="L13:M13"/>
    <mergeCell ref="N32:O32"/>
    <mergeCell ref="N29:O29"/>
    <mergeCell ref="N28:O28"/>
    <mergeCell ref="N27:O27"/>
    <mergeCell ref="N31:O31"/>
    <mergeCell ref="N30:O30"/>
    <mergeCell ref="B26:O26"/>
    <mergeCell ref="N17:O17"/>
    <mergeCell ref="N25:O25"/>
    <mergeCell ref="L25:M25"/>
    <mergeCell ref="N23:O23"/>
    <mergeCell ref="N19:O19"/>
    <mergeCell ref="N20:O20"/>
    <mergeCell ref="B33:O33"/>
    <mergeCell ref="B34:D34"/>
    <mergeCell ref="B35:D35"/>
    <mergeCell ref="L34:M34"/>
    <mergeCell ref="N34:O34"/>
    <mergeCell ref="B32:D32"/>
    <mergeCell ref="B29:D29"/>
    <mergeCell ref="B28:D28"/>
    <mergeCell ref="B27:D27"/>
    <mergeCell ref="L32:M32"/>
    <mergeCell ref="L29:M29"/>
    <mergeCell ref="L28:M28"/>
    <mergeCell ref="L27:M27"/>
    <mergeCell ref="L31:M31"/>
    <mergeCell ref="L30:M30"/>
    <mergeCell ref="B40:D40"/>
    <mergeCell ref="B39:D39"/>
    <mergeCell ref="B38:D38"/>
    <mergeCell ref="B37:D37"/>
    <mergeCell ref="B36:D36"/>
    <mergeCell ref="N40:O40"/>
    <mergeCell ref="L37:M37"/>
    <mergeCell ref="L36:M36"/>
    <mergeCell ref="L35:M35"/>
    <mergeCell ref="L38:M38"/>
    <mergeCell ref="L40:M40"/>
    <mergeCell ref="L39:M39"/>
    <mergeCell ref="N38:O38"/>
    <mergeCell ref="N37:O37"/>
    <mergeCell ref="N36:O36"/>
    <mergeCell ref="N35:O35"/>
    <mergeCell ref="N39:O39"/>
    <mergeCell ref="B31:D31"/>
    <mergeCell ref="B14:D14"/>
    <mergeCell ref="B4:O4"/>
    <mergeCell ref="B11:D11"/>
    <mergeCell ref="L11:M11"/>
    <mergeCell ref="N11:O11"/>
    <mergeCell ref="B30:D30"/>
    <mergeCell ref="B8:D8"/>
    <mergeCell ref="N8:O8"/>
    <mergeCell ref="L8:M8"/>
    <mergeCell ref="K5:K6"/>
    <mergeCell ref="L5:M6"/>
    <mergeCell ref="J5:J6"/>
    <mergeCell ref="I5:I6"/>
    <mergeCell ref="N5:O6"/>
    <mergeCell ref="B16:O16"/>
    <mergeCell ref="B17:D17"/>
    <mergeCell ref="B24:D24"/>
    <mergeCell ref="B25:D25"/>
    <mergeCell ref="L17:M17"/>
    <mergeCell ref="L24:M24"/>
    <mergeCell ref="B7:O7"/>
    <mergeCell ref="B15:D15"/>
    <mergeCell ref="B5:D6"/>
    <mergeCell ref="B18:D18"/>
    <mergeCell ref="N18:O18"/>
    <mergeCell ref="H5:H6"/>
    <mergeCell ref="B13:D13"/>
    <mergeCell ref="L14:M14"/>
    <mergeCell ref="B23:D23"/>
    <mergeCell ref="L23:M23"/>
    <mergeCell ref="B9:D9"/>
    <mergeCell ref="B10:D10"/>
    <mergeCell ref="B19:D19"/>
    <mergeCell ref="B20:D20"/>
    <mergeCell ref="B21:D21"/>
    <mergeCell ref="B22:D22"/>
    <mergeCell ref="L22:M22"/>
    <mergeCell ref="N12:O12"/>
    <mergeCell ref="L12:M12"/>
    <mergeCell ref="F5:F6"/>
    <mergeCell ref="G5:G6"/>
    <mergeCell ref="B12:D12"/>
    <mergeCell ref="N22:O22"/>
    <mergeCell ref="E5:E6"/>
    <mergeCell ref="N21:O21"/>
    <mergeCell ref="L21:M21"/>
    <mergeCell ref="L20:M20"/>
    <mergeCell ref="L19:M19"/>
    <mergeCell ref="L18:M18"/>
    <mergeCell ref="N10:O10"/>
    <mergeCell ref="N9:O9"/>
    <mergeCell ref="L9:M9"/>
    <mergeCell ref="L10:M10"/>
  </mergeCells>
  <pageMargins left="0.23622047244094491" right="0.23622047244094491" top="0.74803149606299213" bottom="0.74803149606299213" header="0.31496062992125984" footer="0.31496062992125984"/>
  <pageSetup paperSize="9" scale="80" fitToWidth="0" pageOrder="overThenDown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cp:lastPrinted>2019-04-02T15:35:37Z</cp:lastPrinted>
  <dcterms:created xsi:type="dcterms:W3CDTF">2019-03-29T12:30:53Z</dcterms:created>
  <dcterms:modified xsi:type="dcterms:W3CDTF">2019-04-02T15:42:09Z</dcterms:modified>
</cp:coreProperties>
</file>