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-AV\UTDT\MFIN\2022 MFIN\Curso FC\FC - EJECUTIVO\6-Cash Mgmt y Dividend Policy\6b-Dividends\Clase\"/>
    </mc:Choice>
  </mc:AlternateContent>
  <xr:revisionPtr revIDLastSave="0" documentId="13_ncr:1_{FD2D30E5-1BB6-4774-9A42-5E94D14962F6}" xr6:coauthVersionLast="47" xr6:coauthVersionMax="47" xr10:uidLastSave="{00000000-0000-0000-0000-000000000000}"/>
  <bookViews>
    <workbookView xWindow="-110" yWindow="-110" windowWidth="19420" windowHeight="10300" xr2:uid="{B3F882AF-7DFB-4700-9FF4-FB6BE853C7BD}"/>
  </bookViews>
  <sheets>
    <sheet name="Hoja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1" l="1"/>
  <c r="Q21" i="1" l="1"/>
  <c r="O6" i="1"/>
  <c r="O18" i="1" s="1"/>
  <c r="Q18" i="1" s="1"/>
  <c r="Q22" i="1"/>
  <c r="Q17" i="1"/>
  <c r="M17" i="1"/>
  <c r="I17" i="1"/>
  <c r="Q19" i="1" l="1"/>
  <c r="K10" i="1"/>
  <c r="K11" i="1" s="1"/>
  <c r="I18" i="1"/>
  <c r="E11" i="1"/>
  <c r="E19" i="1"/>
  <c r="E26" i="1" s="1"/>
  <c r="Q26" i="1" l="1"/>
  <c r="O23" i="1"/>
  <c r="Q23" i="1" s="1"/>
  <c r="Q25" i="1" s="1"/>
  <c r="Q28" i="1" s="1"/>
  <c r="I19" i="1"/>
  <c r="I26" i="1" s="1"/>
  <c r="E25" i="1"/>
  <c r="E5" i="1"/>
  <c r="Q27" i="1" l="1"/>
  <c r="E23" i="1"/>
  <c r="E12" i="1"/>
  <c r="K12" i="1" s="1"/>
  <c r="K13" i="1" s="1"/>
  <c r="K21" i="1" s="1"/>
  <c r="M25" i="1"/>
  <c r="E7" i="1"/>
  <c r="E13" i="1"/>
  <c r="E28" i="1"/>
  <c r="E8" i="1"/>
  <c r="G5" i="1"/>
  <c r="K23" i="1" l="1"/>
  <c r="M23" i="1" s="1"/>
  <c r="E22" i="1"/>
  <c r="G6" i="1"/>
  <c r="G8" i="1"/>
  <c r="G21" i="1" s="1"/>
  <c r="G23" i="1" s="1"/>
  <c r="I23" i="1" s="1"/>
  <c r="I25" i="1"/>
  <c r="M22" i="1" l="1"/>
  <c r="E21" i="1"/>
  <c r="I22" i="1"/>
  <c r="I27" i="1"/>
  <c r="I28" i="1"/>
  <c r="G7" i="1"/>
  <c r="K18" i="1"/>
  <c r="M18" i="1" s="1"/>
  <c r="M19" i="1" s="1"/>
  <c r="M28" i="1" l="1"/>
  <c r="M26" i="1"/>
  <c r="M27" i="1"/>
  <c r="M21" i="1"/>
  <c r="I21" i="1"/>
</calcChain>
</file>

<file path=xl/sharedStrings.xml><?xml version="1.0" encoding="utf-8"?>
<sst xmlns="http://schemas.openxmlformats.org/spreadsheetml/2006/main" count="44" uniqueCount="36">
  <si>
    <t>Key Assumptions</t>
  </si>
  <si>
    <t>Net Income</t>
  </si>
  <si>
    <t>EPS</t>
  </si>
  <si>
    <t>Dividend per Share</t>
  </si>
  <si>
    <t>Dividend Payout %</t>
  </si>
  <si>
    <t># of Shares Outstanding</t>
  </si>
  <si>
    <t>Price per Share</t>
  </si>
  <si>
    <t>Price/Earnings Ratio</t>
  </si>
  <si>
    <t>Dividend Yield %</t>
  </si>
  <si>
    <t>P&amp;L</t>
  </si>
  <si>
    <t>Valuation</t>
  </si>
  <si>
    <t>Balance Sheet</t>
  </si>
  <si>
    <t>Dividend Policy</t>
  </si>
  <si>
    <t>Assets</t>
  </si>
  <si>
    <t>Liabilities</t>
  </si>
  <si>
    <t>Equity</t>
  </si>
  <si>
    <t>ROE</t>
  </si>
  <si>
    <t>Pro Forma</t>
  </si>
  <si>
    <t>Amount of Dividend</t>
  </si>
  <si>
    <t>Dividends</t>
  </si>
  <si>
    <t>Impact</t>
  </si>
  <si>
    <t>Stock Repurchase</t>
  </si>
  <si>
    <t>% of Stocks Repurchased</t>
  </si>
  <si>
    <t># of Stocks Repurchased</t>
  </si>
  <si>
    <t>Amount of Stock Repurchase</t>
  </si>
  <si>
    <t>Price per Share Repurchased</t>
  </si>
  <si>
    <t>se debita la cuenta de capital</t>
  </si>
  <si>
    <t>se debita la cuenta retained earnings</t>
  </si>
  <si>
    <t>se acredita la cuenta de capital</t>
  </si>
  <si>
    <t>se acredita caja</t>
  </si>
  <si>
    <t>Tratamiento</t>
  </si>
  <si>
    <t>contable</t>
  </si>
  <si>
    <t>Cash Dividend</t>
  </si>
  <si>
    <t>Stock Dividend (or Split)</t>
  </si>
  <si>
    <t>(100% stock dividend,</t>
  </si>
  <si>
    <t>or 2:1 stock split)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</si>
</sst>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_(* #,##0_);_(* \(#,##0\);_(* &quot;-&quot;??_);_(@_)"/>
    <numFmt numFmtId="168" formatCode="0.0%"/>
    <numFmt numFmtId="169" formatCode="0.0\x"/>
    <numFmt numFmtId="170" formatCode="&quot;$&quot;#,##0_);&quot;$&quot;\(#,##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0" fillId="0" borderId="0" xfId="0" applyNumberFormat="1"/>
    <xf numFmtId="166" fontId="0" fillId="0" borderId="0" xfId="1" applyFont="1"/>
    <xf numFmtId="167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167" fontId="0" fillId="0" borderId="0" xfId="0" applyNumberFormat="1"/>
    <xf numFmtId="168" fontId="0" fillId="0" borderId="0" xfId="2" applyNumberFormat="1" applyFont="1"/>
    <xf numFmtId="10" fontId="0" fillId="0" borderId="0" xfId="2" applyNumberFormat="1" applyFont="1"/>
    <xf numFmtId="169" fontId="0" fillId="0" borderId="0" xfId="1" applyNumberFormat="1" applyFont="1"/>
    <xf numFmtId="170" fontId="0" fillId="0" borderId="0" xfId="0" applyNumberFormat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1" xfId="0" applyFont="1" applyBorder="1"/>
    <xf numFmtId="167" fontId="6" fillId="0" borderId="0" xfId="0" applyNumberFormat="1" applyFont="1"/>
    <xf numFmtId="167" fontId="6" fillId="0" borderId="0" xfId="1" applyNumberFormat="1" applyFont="1"/>
    <xf numFmtId="164" fontId="7" fillId="0" borderId="0" xfId="0" applyNumberFormat="1" applyFont="1"/>
    <xf numFmtId="170" fontId="7" fillId="0" borderId="0" xfId="0" applyNumberFormat="1" applyFont="1"/>
    <xf numFmtId="165" fontId="6" fillId="0" borderId="0" xfId="0" applyNumberFormat="1" applyFont="1"/>
    <xf numFmtId="169" fontId="8" fillId="0" borderId="0" xfId="1" applyNumberFormat="1" applyFont="1"/>
    <xf numFmtId="168" fontId="8" fillId="0" borderId="0" xfId="2" applyNumberFormat="1" applyFont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5" fillId="3" borderId="0" xfId="0" applyFont="1" applyFill="1" applyAlignment="1">
      <alignment horizontal="centerContinuous" vertical="center"/>
    </xf>
    <xf numFmtId="0" fontId="1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2D89-5D9A-4827-8814-FC478C79512E}">
  <dimension ref="B2:R32"/>
  <sheetViews>
    <sheetView showGridLines="0" tabSelected="1" zoomScale="74" zoomScaleNormal="74" workbookViewId="0">
      <selection activeCell="L2" sqref="L2"/>
    </sheetView>
  </sheetViews>
  <sheetFormatPr baseColWidth="10" defaultRowHeight="15" outlineLevelCol="1" x14ac:dyDescent="0.25"/>
  <cols>
    <col min="1" max="1" width="2.140625" customWidth="1"/>
    <col min="3" max="3" width="1.140625" customWidth="1"/>
    <col min="4" max="4" width="26" customWidth="1"/>
    <col min="5" max="5" width="12.5703125" bestFit="1" customWidth="1"/>
    <col min="6" max="6" width="5.28515625" customWidth="1"/>
    <col min="7" max="7" width="12.140625" bestFit="1" customWidth="1"/>
    <col min="8" max="8" width="0.85546875" customWidth="1"/>
    <col min="9" max="9" width="12.5703125" bestFit="1" customWidth="1"/>
    <col min="10" max="10" width="5.28515625" customWidth="1"/>
    <col min="11" max="11" width="12.140625" customWidth="1" outlineLevel="1"/>
    <col min="12" max="12" width="0.85546875" customWidth="1" outlineLevel="1"/>
    <col min="13" max="13" width="12.5703125" customWidth="1" outlineLevel="1"/>
    <col min="14" max="14" width="11.42578125" customWidth="1" outlineLevel="1"/>
    <col min="15" max="15" width="13.28515625" customWidth="1"/>
    <col min="16" max="16" width="2.7109375" customWidth="1"/>
    <col min="17" max="17" width="12.7109375" customWidth="1"/>
  </cols>
  <sheetData>
    <row r="2" spans="2:17" s="14" customFormat="1" ht="18.600000000000001" customHeight="1" thickBot="1" x14ac:dyDescent="0.3">
      <c r="D2" s="15" t="s">
        <v>0</v>
      </c>
      <c r="E2" s="15"/>
      <c r="G2" s="25" t="s">
        <v>32</v>
      </c>
      <c r="H2" s="25"/>
      <c r="I2" s="25"/>
      <c r="K2" s="25" t="s">
        <v>21</v>
      </c>
      <c r="L2" s="25"/>
      <c r="M2" s="25"/>
      <c r="O2" s="25" t="s">
        <v>33</v>
      </c>
      <c r="P2" s="25"/>
      <c r="Q2" s="25"/>
    </row>
    <row r="3" spans="2:17" ht="3.6" customHeight="1" thickTop="1" x14ac:dyDescent="0.25">
      <c r="D3" s="1"/>
      <c r="G3" s="12"/>
      <c r="H3" s="12"/>
      <c r="I3" s="12"/>
      <c r="L3" s="12"/>
    </row>
    <row r="4" spans="2:17" ht="14.1" customHeight="1" x14ac:dyDescent="0.25">
      <c r="B4" s="27" t="s">
        <v>12</v>
      </c>
      <c r="D4" s="24" t="s">
        <v>19</v>
      </c>
    </row>
    <row r="5" spans="2:17" ht="14.1" customHeight="1" x14ac:dyDescent="0.25">
      <c r="B5" s="28"/>
      <c r="D5" t="s">
        <v>3</v>
      </c>
      <c r="E5" s="5">
        <f>E19*E6</f>
        <v>1</v>
      </c>
      <c r="G5" s="5">
        <f>E5</f>
        <v>1</v>
      </c>
      <c r="H5" s="5"/>
      <c r="L5" s="5"/>
      <c r="O5" s="6">
        <v>1</v>
      </c>
      <c r="P5" s="30" t="s">
        <v>34</v>
      </c>
    </row>
    <row r="6" spans="2:17" ht="14.1" customHeight="1" x14ac:dyDescent="0.25">
      <c r="B6" s="28"/>
      <c r="D6" t="s">
        <v>4</v>
      </c>
      <c r="E6" s="6">
        <v>0.5</v>
      </c>
      <c r="G6" s="6">
        <f>G5/I19</f>
        <v>0.5</v>
      </c>
      <c r="H6" s="6"/>
      <c r="L6" s="6"/>
      <c r="O6" s="7">
        <f>O5*E18</f>
        <v>1000000</v>
      </c>
      <c r="P6" s="30" t="s">
        <v>35</v>
      </c>
    </row>
    <row r="7" spans="2:17" ht="14.1" customHeight="1" x14ac:dyDescent="0.25">
      <c r="B7" s="28"/>
      <c r="D7" t="s">
        <v>8</v>
      </c>
      <c r="E7" s="9">
        <f>E5/E25</f>
        <v>0.05</v>
      </c>
      <c r="G7" s="9">
        <f>G5/I25</f>
        <v>5.2631578947368418E-2</v>
      </c>
      <c r="H7" s="9"/>
      <c r="L7" s="9"/>
      <c r="O7" s="3">
        <v>0</v>
      </c>
    </row>
    <row r="8" spans="2:17" ht="14.1" customHeight="1" x14ac:dyDescent="0.25">
      <c r="B8" s="28"/>
      <c r="D8" t="s">
        <v>18</v>
      </c>
      <c r="E8" s="2">
        <f>+E5*E18</f>
        <v>1000000</v>
      </c>
      <c r="G8" s="18">
        <f>+G5*I18</f>
        <v>1000000</v>
      </c>
      <c r="H8" s="2"/>
      <c r="L8" s="2"/>
      <c r="O8" s="18">
        <f>+O5*E17</f>
        <v>2000000</v>
      </c>
    </row>
    <row r="9" spans="2:17" ht="14.1" customHeight="1" x14ac:dyDescent="0.25">
      <c r="B9" s="28"/>
      <c r="D9" s="24" t="s">
        <v>21</v>
      </c>
      <c r="E9" s="2"/>
      <c r="G9" s="2"/>
      <c r="H9" s="2"/>
      <c r="L9" s="2"/>
    </row>
    <row r="10" spans="2:17" ht="14.1" customHeight="1" x14ac:dyDescent="0.25">
      <c r="B10" s="28"/>
      <c r="D10" t="s">
        <v>22</v>
      </c>
      <c r="E10" s="6">
        <v>0.05</v>
      </c>
      <c r="K10" s="6">
        <f>E10</f>
        <v>0.05</v>
      </c>
    </row>
    <row r="11" spans="2:17" ht="14.1" customHeight="1" x14ac:dyDescent="0.25">
      <c r="B11" s="28"/>
      <c r="D11" t="s">
        <v>23</v>
      </c>
      <c r="E11" s="7">
        <f>E18*E10</f>
        <v>50000</v>
      </c>
      <c r="K11" s="7">
        <f>K10*E18</f>
        <v>50000</v>
      </c>
    </row>
    <row r="12" spans="2:17" ht="14.1" customHeight="1" x14ac:dyDescent="0.25">
      <c r="B12" s="28"/>
      <c r="D12" t="s">
        <v>25</v>
      </c>
      <c r="E12" s="5">
        <f>E25</f>
        <v>20</v>
      </c>
      <c r="K12" s="5">
        <f>E12</f>
        <v>20</v>
      </c>
    </row>
    <row r="13" spans="2:17" ht="14.1" customHeight="1" x14ac:dyDescent="0.25">
      <c r="B13" s="28"/>
      <c r="D13" t="s">
        <v>24</v>
      </c>
      <c r="E13" s="2">
        <f>E11*E25</f>
        <v>1000000</v>
      </c>
      <c r="K13" s="18">
        <f>K11*K12</f>
        <v>1000000</v>
      </c>
    </row>
    <row r="14" spans="2:17" ht="16.149999999999999" customHeight="1" x14ac:dyDescent="0.25">
      <c r="E14" s="2"/>
      <c r="K14" s="18"/>
      <c r="O14" s="18"/>
    </row>
    <row r="15" spans="2:17" ht="14.1" customHeight="1" thickBot="1" x14ac:dyDescent="0.3">
      <c r="E15" s="7"/>
      <c r="G15" s="23" t="s">
        <v>20</v>
      </c>
      <c r="I15" s="23" t="s">
        <v>17</v>
      </c>
      <c r="K15" s="23" t="s">
        <v>20</v>
      </c>
      <c r="M15" s="23" t="s">
        <v>17</v>
      </c>
      <c r="O15" s="23" t="s">
        <v>20</v>
      </c>
      <c r="Q15" s="23" t="s">
        <v>17</v>
      </c>
    </row>
    <row r="16" spans="2:17" ht="6.6" customHeight="1" thickTop="1" x14ac:dyDescent="0.25">
      <c r="D16" s="1"/>
      <c r="G16" s="13"/>
      <c r="I16" s="13"/>
    </row>
    <row r="17" spans="2:18" ht="14.1" customHeight="1" x14ac:dyDescent="0.25">
      <c r="B17" s="27" t="s">
        <v>9</v>
      </c>
      <c r="D17" t="s">
        <v>1</v>
      </c>
      <c r="E17" s="2">
        <v>2000000</v>
      </c>
      <c r="G17" s="3">
        <v>0</v>
      </c>
      <c r="H17" s="3"/>
      <c r="I17" s="2">
        <f>$E17</f>
        <v>2000000</v>
      </c>
      <c r="K17" s="3">
        <v>0</v>
      </c>
      <c r="L17" s="3"/>
      <c r="M17" s="2">
        <f>$E17</f>
        <v>2000000</v>
      </c>
      <c r="O17" s="3">
        <v>0</v>
      </c>
      <c r="P17" s="3"/>
      <c r="Q17" s="2">
        <f>$E17</f>
        <v>2000000</v>
      </c>
    </row>
    <row r="18" spans="2:18" ht="14.1" customHeight="1" x14ac:dyDescent="0.25">
      <c r="B18" s="29"/>
      <c r="D18" t="s">
        <v>5</v>
      </c>
      <c r="E18" s="4">
        <v>1000000</v>
      </c>
      <c r="G18" s="3">
        <v>0</v>
      </c>
      <c r="H18" s="3"/>
      <c r="I18" s="7">
        <f>E18</f>
        <v>1000000</v>
      </c>
      <c r="K18" s="17">
        <f>-K11</f>
        <v>-50000</v>
      </c>
      <c r="L18" s="3"/>
      <c r="M18" s="16">
        <f>E18+K18</f>
        <v>950000</v>
      </c>
      <c r="O18" s="17">
        <f>+O6</f>
        <v>1000000</v>
      </c>
      <c r="P18" s="3"/>
      <c r="Q18" s="16">
        <f>E18+O18</f>
        <v>2000000</v>
      </c>
    </row>
    <row r="19" spans="2:18" ht="14.1" customHeight="1" x14ac:dyDescent="0.25">
      <c r="B19" s="29"/>
      <c r="D19" t="s">
        <v>2</v>
      </c>
      <c r="E19" s="5">
        <f>E17/E18</f>
        <v>2</v>
      </c>
      <c r="G19" s="3">
        <v>0</v>
      </c>
      <c r="H19" s="3"/>
      <c r="I19" s="5">
        <f>I17/I18</f>
        <v>2</v>
      </c>
      <c r="K19" s="3">
        <v>0</v>
      </c>
      <c r="L19" s="3"/>
      <c r="M19" s="5">
        <f>M17/M18</f>
        <v>2.1052631578947367</v>
      </c>
      <c r="O19" s="3">
        <v>0</v>
      </c>
      <c r="P19" s="3"/>
      <c r="Q19" s="5">
        <f>Q17/Q18</f>
        <v>1</v>
      </c>
    </row>
    <row r="20" spans="2:18" ht="7.9" customHeight="1" x14ac:dyDescent="0.25">
      <c r="E20" s="5"/>
    </row>
    <row r="21" spans="2:18" ht="14.1" customHeight="1" x14ac:dyDescent="0.25">
      <c r="B21" s="27" t="s">
        <v>11</v>
      </c>
      <c r="D21" t="s">
        <v>13</v>
      </c>
      <c r="E21" s="2">
        <f>E22+E23</f>
        <v>30000000</v>
      </c>
      <c r="G21" s="19">
        <f>-G8</f>
        <v>-1000000</v>
      </c>
      <c r="H21" s="11"/>
      <c r="I21" s="2">
        <f>$E21+G21</f>
        <v>29000000</v>
      </c>
      <c r="K21" s="19">
        <f>-K13</f>
        <v>-1000000</v>
      </c>
      <c r="L21" s="11"/>
      <c r="M21" s="2">
        <f>$E21+K21</f>
        <v>29000000</v>
      </c>
      <c r="O21" s="19">
        <v>0</v>
      </c>
      <c r="P21" s="11"/>
      <c r="Q21" s="2">
        <f>+E21</f>
        <v>30000000</v>
      </c>
    </row>
    <row r="22" spans="2:18" ht="14.1" customHeight="1" x14ac:dyDescent="0.25">
      <c r="B22" s="29"/>
      <c r="D22" t="s">
        <v>14</v>
      </c>
      <c r="E22" s="2">
        <f>E23*0.5</f>
        <v>10000000</v>
      </c>
      <c r="G22" s="3">
        <v>0</v>
      </c>
      <c r="H22" s="3"/>
      <c r="I22" s="2">
        <f>$E22+G22</f>
        <v>10000000</v>
      </c>
      <c r="K22" s="3">
        <v>0</v>
      </c>
      <c r="L22" s="3"/>
      <c r="M22" s="2">
        <f>$E22+K22</f>
        <v>10000000</v>
      </c>
      <c r="O22" s="3">
        <v>0</v>
      </c>
      <c r="P22" s="3"/>
      <c r="Q22" s="2">
        <f>$E22+O22</f>
        <v>10000000</v>
      </c>
    </row>
    <row r="23" spans="2:18" ht="14.1" customHeight="1" x14ac:dyDescent="0.25">
      <c r="B23" s="29"/>
      <c r="D23" t="s">
        <v>15</v>
      </c>
      <c r="E23" s="2">
        <f>E18*E25</f>
        <v>20000000</v>
      </c>
      <c r="G23" s="19">
        <f>G21</f>
        <v>-1000000</v>
      </c>
      <c r="H23" s="11"/>
      <c r="I23" s="2">
        <f>$E23+G23</f>
        <v>19000000</v>
      </c>
      <c r="K23" s="19">
        <f>K21</f>
        <v>-1000000</v>
      </c>
      <c r="L23" s="11"/>
      <c r="M23" s="2">
        <f>$E23+K23</f>
        <v>19000000</v>
      </c>
      <c r="O23" s="19">
        <f>O21</f>
        <v>0</v>
      </c>
      <c r="P23" s="11"/>
      <c r="Q23" s="2">
        <f>$E23+O23</f>
        <v>20000000</v>
      </c>
    </row>
    <row r="24" spans="2:18" ht="7.9" customHeight="1" x14ac:dyDescent="0.25">
      <c r="E24" s="5"/>
    </row>
    <row r="25" spans="2:18" ht="14.1" customHeight="1" x14ac:dyDescent="0.25">
      <c r="B25" s="27" t="s">
        <v>10</v>
      </c>
      <c r="D25" t="s">
        <v>6</v>
      </c>
      <c r="E25" s="5">
        <f>E27*E19</f>
        <v>20</v>
      </c>
      <c r="I25" s="20">
        <f>E25-G5</f>
        <v>19</v>
      </c>
      <c r="M25" s="5">
        <f>E25</f>
        <v>20</v>
      </c>
      <c r="Q25" s="20">
        <f>+Q23/Q18</f>
        <v>10</v>
      </c>
    </row>
    <row r="26" spans="2:18" ht="14.1" customHeight="1" x14ac:dyDescent="0.25">
      <c r="B26" s="28"/>
      <c r="D26" t="s">
        <v>2</v>
      </c>
      <c r="E26" s="5">
        <f>E19</f>
        <v>2</v>
      </c>
      <c r="G26" s="3">
        <v>0</v>
      </c>
      <c r="H26" s="3"/>
      <c r="I26" s="5">
        <f>I19</f>
        <v>2</v>
      </c>
      <c r="K26" s="3">
        <v>0</v>
      </c>
      <c r="L26" s="3"/>
      <c r="M26" s="20">
        <f>M19</f>
        <v>2.1052631578947367</v>
      </c>
      <c r="O26" s="3">
        <v>0</v>
      </c>
      <c r="P26" s="3"/>
      <c r="Q26" s="20">
        <f>Q19</f>
        <v>1</v>
      </c>
    </row>
    <row r="27" spans="2:18" ht="14.1" customHeight="1" x14ac:dyDescent="0.25">
      <c r="B27" s="28"/>
      <c r="D27" t="s">
        <v>7</v>
      </c>
      <c r="E27" s="10">
        <v>10</v>
      </c>
      <c r="I27" s="21">
        <f>I25/I19</f>
        <v>9.5</v>
      </c>
      <c r="M27" s="21">
        <f>M25/M19</f>
        <v>9.5</v>
      </c>
      <c r="Q27" s="21">
        <f>Q25/Q19</f>
        <v>10</v>
      </c>
    </row>
    <row r="28" spans="2:18" ht="14.1" customHeight="1" x14ac:dyDescent="0.25">
      <c r="B28" s="28"/>
      <c r="D28" t="s">
        <v>16</v>
      </c>
      <c r="E28" s="8">
        <f>E19/E25</f>
        <v>0.1</v>
      </c>
      <c r="I28" s="22">
        <f>I19/I25</f>
        <v>0.10526315789473684</v>
      </c>
      <c r="M28" s="22">
        <f>M19/M25</f>
        <v>0.10526315789473684</v>
      </c>
      <c r="Q28" s="22">
        <f>Q19/Q25</f>
        <v>0.1</v>
      </c>
    </row>
    <row r="31" spans="2:18" x14ac:dyDescent="0.25">
      <c r="D31" s="26" t="s">
        <v>30</v>
      </c>
      <c r="G31" s="26" t="s">
        <v>27</v>
      </c>
      <c r="H31" s="26"/>
      <c r="I31" s="26"/>
      <c r="J31" s="26"/>
      <c r="K31" s="26" t="s">
        <v>26</v>
      </c>
      <c r="L31" s="26"/>
      <c r="M31" s="26"/>
      <c r="N31" s="26"/>
      <c r="O31" s="26" t="s">
        <v>27</v>
      </c>
      <c r="P31" s="26"/>
      <c r="Q31" s="26"/>
      <c r="R31" s="26"/>
    </row>
    <row r="32" spans="2:18" x14ac:dyDescent="0.25">
      <c r="D32" s="26" t="s">
        <v>31</v>
      </c>
      <c r="G32" s="26" t="s">
        <v>29</v>
      </c>
      <c r="H32" s="26"/>
      <c r="I32" s="26"/>
      <c r="J32" s="26"/>
      <c r="K32" s="26" t="s">
        <v>29</v>
      </c>
      <c r="L32" s="26"/>
      <c r="M32" s="26"/>
      <c r="N32" s="26"/>
      <c r="O32" s="26" t="s">
        <v>28</v>
      </c>
      <c r="P32" s="26"/>
      <c r="Q32" s="26"/>
      <c r="R32" s="26"/>
    </row>
  </sheetData>
  <mergeCells count="4">
    <mergeCell ref="B4:B13"/>
    <mergeCell ref="B17:B19"/>
    <mergeCell ref="B21:B23"/>
    <mergeCell ref="B25:B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Andres</cp:lastModifiedBy>
  <dcterms:created xsi:type="dcterms:W3CDTF">2020-08-10T17:18:57Z</dcterms:created>
  <dcterms:modified xsi:type="dcterms:W3CDTF">2022-08-16T16:26:32Z</dcterms:modified>
</cp:coreProperties>
</file>