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-AV\UTDT\MFIN\2020 MFIN\Curso FC\FC - TRADICIONAL\3-PE\Clase\"/>
    </mc:Choice>
  </mc:AlternateContent>
  <xr:revisionPtr revIDLastSave="0" documentId="13_ncr:1_{7508E235-2E99-4199-8D72-FCFC9DF7E3FA}" xr6:coauthVersionLast="45" xr6:coauthVersionMax="45" xr10:uidLastSave="{00000000-0000-0000-0000-000000000000}"/>
  <bookViews>
    <workbookView xWindow="-96" yWindow="-96" windowWidth="23232" windowHeight="12552" xr2:uid="{0604EE1D-8826-4699-9F0B-00EF35AE31E1}"/>
  </bookViews>
  <sheets>
    <sheet name="Ejemplo PE Fund" sheetId="1" r:id="rId1"/>
    <sheet name="Ejemplo LBO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1" i="2" l="1"/>
  <c r="G30" i="2" s="1"/>
  <c r="C21" i="2"/>
  <c r="C29" i="2" s="1"/>
  <c r="D6" i="2"/>
  <c r="E6" i="2" s="1"/>
  <c r="F6" i="2" s="1"/>
  <c r="G6" i="2" s="1"/>
  <c r="D27" i="2"/>
  <c r="E27" i="2" s="1"/>
  <c r="F27" i="2" s="1"/>
  <c r="G27" i="2" s="1"/>
  <c r="O6" i="1"/>
  <c r="N6" i="1"/>
  <c r="M6" i="1"/>
  <c r="L6" i="1"/>
  <c r="C7" i="2"/>
  <c r="C8" i="2" s="1"/>
  <c r="D18" i="2"/>
  <c r="E18" i="2" s="1"/>
  <c r="F18" i="2" s="1"/>
  <c r="D9" i="2" l="1"/>
  <c r="E9" i="2" s="1"/>
  <c r="F9" i="2" s="1"/>
  <c r="D8" i="2"/>
  <c r="C13" i="2"/>
  <c r="D7" i="2"/>
  <c r="E7" i="2" s="1"/>
  <c r="F7" i="2" s="1"/>
  <c r="C12" i="2"/>
  <c r="F31" i="2"/>
  <c r="E31" i="2"/>
  <c r="D31" i="2"/>
  <c r="C31" i="2"/>
  <c r="D12" i="2" l="1"/>
  <c r="E8" i="2"/>
  <c r="D13" i="2"/>
  <c r="F8" i="2" l="1"/>
  <c r="E13" i="2"/>
  <c r="E12" i="2"/>
  <c r="N10" i="1"/>
  <c r="M10" i="1"/>
  <c r="L10" i="1"/>
  <c r="K8" i="1"/>
  <c r="K10" i="1" s="1"/>
  <c r="D25" i="1"/>
  <c r="H25" i="1" s="1"/>
  <c r="F21" i="1"/>
  <c r="H21" i="1" s="1"/>
  <c r="D23" i="1"/>
  <c r="H23" i="1" s="1"/>
  <c r="H10" i="1"/>
  <c r="H17" i="1" s="1"/>
  <c r="F13" i="2" l="1"/>
  <c r="F12" i="2"/>
  <c r="O9" i="1"/>
  <c r="O10" i="1" s="1"/>
  <c r="K11" i="1" s="1"/>
  <c r="H28" i="1"/>
  <c r="D32" i="1" l="1"/>
  <c r="F30" i="1"/>
  <c r="H30" i="1" l="1"/>
  <c r="F35" i="1"/>
  <c r="H32" i="1"/>
  <c r="D35" i="1"/>
  <c r="H35" i="1" s="1"/>
  <c r="G8" i="2"/>
  <c r="G9" i="2"/>
  <c r="G31" i="2"/>
  <c r="C32" i="2" s="1"/>
  <c r="G7" i="2"/>
  <c r="G12" i="2" l="1"/>
  <c r="G13" i="2"/>
</calcChain>
</file>

<file path=xl/sharedStrings.xml><?xml version="1.0" encoding="utf-8"?>
<sst xmlns="http://schemas.openxmlformats.org/spreadsheetml/2006/main" count="61" uniqueCount="49">
  <si>
    <t>Key Assumptions</t>
  </si>
  <si>
    <t>Total</t>
  </si>
  <si>
    <t>LP</t>
  </si>
  <si>
    <t>GP</t>
  </si>
  <si>
    <t>Fund Cash Distributions:</t>
  </si>
  <si>
    <t>Fund Liquidation - Proceeds ….............................................................................</t>
  </si>
  <si>
    <t>Remaining Funds ….............................................................................</t>
  </si>
  <si>
    <t>Fund Size - LP Contributions ($ MM) ….........................................................................................................</t>
  </si>
  <si>
    <t>Duration (Years) ….........................................................................................................</t>
  </si>
  <si>
    <t>LP Hurdle Rate ….........................................................................................................</t>
  </si>
  <si>
    <t>GP Management Fee ….........................................................................................................</t>
  </si>
  <si>
    <t>GP Carried Interest ….........................................................................................................</t>
  </si>
  <si>
    <t>Exit - Portfolio Proceeds ….........................................................................................................</t>
  </si>
  <si>
    <t>Exit Multiple of Investment ….........................................................................................................</t>
  </si>
  <si>
    <t>TIR Fund</t>
  </si>
  <si>
    <t>Investment</t>
  </si>
  <si>
    <t>Cash Return</t>
  </si>
  <si>
    <t>Total Cash Flows</t>
  </si>
  <si>
    <t>TIR ….......................................</t>
  </si>
  <si>
    <t>Year</t>
  </si>
  <si>
    <t>Private Equity Fund - Example</t>
  </si>
  <si>
    <t>5) Investor Upside Return (80%) …......................................................................</t>
  </si>
  <si>
    <t>4) Carried Interest (20%) …......................................................................</t>
  </si>
  <si>
    <t>2) Capital Repayment …......................................................................</t>
  </si>
  <si>
    <t>Total Distributions …......................................................................</t>
  </si>
  <si>
    <t>Fund Return (TIR)</t>
  </si>
  <si>
    <t>Fund Liquidation &amp; Cash Distributions to LPs and GP</t>
  </si>
  <si>
    <t>Entry Multiple</t>
  </si>
  <si>
    <t>Multiple Expansion</t>
  </si>
  <si>
    <t>Cash Flow Growth</t>
  </si>
  <si>
    <t>Debt Repayment</t>
  </si>
  <si>
    <t>Leverage Reduction</t>
  </si>
  <si>
    <t>Assets</t>
  </si>
  <si>
    <t>Debt</t>
  </si>
  <si>
    <t>Equity</t>
  </si>
  <si>
    <t>Financial Ratios</t>
  </si>
  <si>
    <t>Debt / Assets</t>
  </si>
  <si>
    <t>Debt / Cash Flow</t>
  </si>
  <si>
    <t>----&gt;</t>
  </si>
  <si>
    <t xml:space="preserve">   ---------------------------&gt;</t>
  </si>
  <si>
    <t>LBO Fund Return (TIR)</t>
  </si>
  <si>
    <t>LBO Fund Cash Flow</t>
  </si>
  <si>
    <t>Target Cash Flow</t>
  </si>
  <si>
    <t>Investment/Exit</t>
  </si>
  <si>
    <t>Summary Balance</t>
  </si>
  <si>
    <t>LBO Capital Structure</t>
  </si>
  <si>
    <t>TIR superior al costo del capital</t>
  </si>
  <si>
    <r>
      <t xml:space="preserve">3) Hurdle Rate </t>
    </r>
    <r>
      <rPr>
        <b/>
        <sz val="9"/>
        <color theme="1"/>
        <rFont val="Calibri"/>
        <family val="2"/>
        <scheme val="minor"/>
      </rPr>
      <t>(100m * 10% * 4 yrs)</t>
    </r>
    <r>
      <rPr>
        <b/>
        <sz val="11"/>
        <color theme="1"/>
        <rFont val="Calibri"/>
        <family val="2"/>
        <scheme val="minor"/>
      </rPr>
      <t xml:space="preserve"> …......................................................................</t>
    </r>
  </si>
  <si>
    <r>
      <t xml:space="preserve">1) Management Fee </t>
    </r>
    <r>
      <rPr>
        <b/>
        <sz val="9"/>
        <color theme="1"/>
        <rFont val="Calibri"/>
        <family val="2"/>
        <scheme val="minor"/>
      </rPr>
      <t xml:space="preserve">(100m * 2% * 4 yrs) </t>
    </r>
    <r>
      <rPr>
        <b/>
        <sz val="11"/>
        <color theme="1"/>
        <rFont val="Calibri"/>
        <family val="2"/>
        <scheme val="minor"/>
      </rPr>
      <t>…......................................................................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</si>
</sst>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_)\x;_(* \(#,##0\);_(* &quot;-&quot;??_);_(@_)\x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9" fontId="0" fillId="0" borderId="0" xfId="2" applyFont="1"/>
    <xf numFmtId="164" fontId="0" fillId="0" borderId="0" xfId="1" applyNumberFormat="1" applyFont="1"/>
    <xf numFmtId="0" fontId="2" fillId="0" borderId="0" xfId="0" applyFont="1"/>
    <xf numFmtId="165" fontId="0" fillId="0" borderId="0" xfId="1" applyNumberFormat="1" applyFont="1"/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164" fontId="0" fillId="0" borderId="0" xfId="0" applyNumberFormat="1"/>
    <xf numFmtId="164" fontId="2" fillId="0" borderId="0" xfId="0" applyNumberFormat="1" applyFont="1"/>
    <xf numFmtId="0" fontId="2" fillId="0" borderId="1" xfId="0" applyFont="1" applyBorder="1" applyAlignment="1">
      <alignment horizontal="center"/>
    </xf>
    <xf numFmtId="0" fontId="4" fillId="0" borderId="0" xfId="0" applyFont="1"/>
    <xf numFmtId="164" fontId="2" fillId="0" borderId="0" xfId="1" applyNumberFormat="1" applyFont="1"/>
    <xf numFmtId="164" fontId="0" fillId="0" borderId="2" xfId="1" applyNumberFormat="1" applyFont="1" applyBorder="1"/>
    <xf numFmtId="0" fontId="0" fillId="0" borderId="2" xfId="0" applyBorder="1"/>
    <xf numFmtId="164" fontId="0" fillId="0" borderId="2" xfId="0" applyNumberFormat="1" applyBorder="1"/>
    <xf numFmtId="0" fontId="2" fillId="2" borderId="0" xfId="0" applyFont="1" applyFill="1"/>
    <xf numFmtId="9" fontId="2" fillId="2" borderId="0" xfId="0" applyNumberFormat="1" applyFont="1" applyFill="1"/>
    <xf numFmtId="0" fontId="0" fillId="0" borderId="2" xfId="0" applyBorder="1" applyAlignment="1">
      <alignment horizontal="centerContinuous"/>
    </xf>
    <xf numFmtId="0" fontId="2" fillId="0" borderId="0" xfId="0" applyFont="1" applyBorder="1"/>
    <xf numFmtId="0" fontId="0" fillId="0" borderId="0" xfId="0" applyBorder="1"/>
    <xf numFmtId="0" fontId="5" fillId="0" borderId="3" xfId="0" applyFont="1" applyBorder="1"/>
    <xf numFmtId="0" fontId="6" fillId="0" borderId="3" xfId="0" applyFont="1" applyBorder="1"/>
    <xf numFmtId="0" fontId="2" fillId="3" borderId="3" xfId="0" applyFont="1" applyFill="1" applyBorder="1"/>
    <xf numFmtId="0" fontId="0" fillId="3" borderId="3" xfId="0" applyFill="1" applyBorder="1"/>
    <xf numFmtId="9" fontId="0" fillId="0" borderId="0" xfId="0" applyNumberFormat="1"/>
    <xf numFmtId="0" fontId="0" fillId="0" borderId="0" xfId="0" quotePrefix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AE286-2146-4D80-9923-AB7640916082}">
  <dimension ref="A1:O37"/>
  <sheetViews>
    <sheetView showGridLines="0" tabSelected="1" workbookViewId="0">
      <selection activeCell="J18" sqref="J18"/>
    </sheetView>
  </sheetViews>
  <sheetFormatPr baseColWidth="10" defaultRowHeight="14.4" x14ac:dyDescent="0.55000000000000004"/>
  <cols>
    <col min="1" max="1" width="3" customWidth="1"/>
    <col min="2" max="2" width="28.83984375" customWidth="1"/>
    <col min="3" max="3" width="1.5234375" customWidth="1"/>
    <col min="4" max="4" width="6.26171875" customWidth="1"/>
    <col min="5" max="5" width="1.734375" customWidth="1"/>
    <col min="6" max="6" width="6.26171875" customWidth="1"/>
    <col min="7" max="7" width="1.734375" customWidth="1"/>
    <col min="8" max="8" width="6.26171875" customWidth="1"/>
    <col min="9" max="9" width="2.578125" customWidth="1"/>
    <col min="10" max="10" width="13.734375" bestFit="1" customWidth="1"/>
    <col min="11" max="15" width="6.05078125" customWidth="1"/>
  </cols>
  <sheetData>
    <row r="1" spans="1:15" ht="15.9" thickBot="1" x14ac:dyDescent="0.65">
      <c r="A1" s="21" t="s">
        <v>20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</row>
    <row r="3" spans="1:15" ht="13.8" customHeight="1" thickBot="1" x14ac:dyDescent="0.6">
      <c r="B3" s="23" t="s">
        <v>0</v>
      </c>
      <c r="C3" s="24"/>
      <c r="D3" s="24"/>
      <c r="E3" s="24"/>
      <c r="F3" s="24"/>
      <c r="G3" s="24"/>
      <c r="H3" s="24"/>
      <c r="J3" s="23" t="s">
        <v>25</v>
      </c>
      <c r="K3" s="24"/>
      <c r="L3" s="24"/>
      <c r="M3" s="24"/>
      <c r="N3" s="24"/>
      <c r="O3" s="24"/>
    </row>
    <row r="4" spans="1:15" ht="3.9" customHeight="1" x14ac:dyDescent="0.55000000000000004">
      <c r="B4" s="19"/>
      <c r="C4" s="20"/>
      <c r="D4" s="20"/>
      <c r="E4" s="20"/>
      <c r="F4" s="20"/>
      <c r="G4" s="20"/>
      <c r="H4" s="20"/>
    </row>
    <row r="5" spans="1:15" ht="13.8" customHeight="1" x14ac:dyDescent="0.55000000000000004">
      <c r="B5" t="s">
        <v>7</v>
      </c>
      <c r="H5" s="2">
        <v>100</v>
      </c>
      <c r="K5" s="18" t="s">
        <v>19</v>
      </c>
      <c r="L5" s="18"/>
      <c r="M5" s="18"/>
      <c r="N5" s="18"/>
      <c r="O5" s="18"/>
    </row>
    <row r="6" spans="1:15" ht="13.8" customHeight="1" x14ac:dyDescent="0.55000000000000004">
      <c r="B6" t="s">
        <v>8</v>
      </c>
      <c r="H6" s="2">
        <v>4</v>
      </c>
      <c r="K6" s="14">
        <v>0</v>
      </c>
      <c r="L6" s="14">
        <f>K6+1</f>
        <v>1</v>
      </c>
      <c r="M6" s="14">
        <f>L6+1</f>
        <v>2</v>
      </c>
      <c r="N6" s="14">
        <f>M6+1</f>
        <v>3</v>
      </c>
      <c r="O6" s="14">
        <f>N6+1</f>
        <v>4</v>
      </c>
    </row>
    <row r="7" spans="1:15" ht="13.8" customHeight="1" x14ac:dyDescent="0.55000000000000004">
      <c r="B7" t="s">
        <v>9</v>
      </c>
      <c r="H7" s="1">
        <v>0.1</v>
      </c>
      <c r="J7" s="11" t="s">
        <v>14</v>
      </c>
    </row>
    <row r="8" spans="1:15" ht="13.8" customHeight="1" x14ac:dyDescent="0.55000000000000004">
      <c r="B8" t="s">
        <v>10</v>
      </c>
      <c r="H8" s="1">
        <v>0.02</v>
      </c>
      <c r="J8" t="s">
        <v>15</v>
      </c>
      <c r="K8" s="8">
        <f>-H5</f>
        <v>-100</v>
      </c>
    </row>
    <row r="9" spans="1:15" ht="13.8" customHeight="1" x14ac:dyDescent="0.55000000000000004">
      <c r="B9" t="s">
        <v>11</v>
      </c>
      <c r="H9" s="1">
        <v>0.2</v>
      </c>
      <c r="J9" t="s">
        <v>16</v>
      </c>
      <c r="K9" s="14"/>
      <c r="L9" s="14"/>
      <c r="M9" s="14"/>
      <c r="N9" s="14"/>
      <c r="O9" s="15">
        <f>H10</f>
        <v>500</v>
      </c>
    </row>
    <row r="10" spans="1:15" ht="13.8" customHeight="1" x14ac:dyDescent="0.55000000000000004">
      <c r="B10" t="s">
        <v>12</v>
      </c>
      <c r="H10" s="2">
        <f>H11*H5</f>
        <v>500</v>
      </c>
      <c r="J10" s="3" t="s">
        <v>17</v>
      </c>
      <c r="K10" s="9">
        <f>SUM(K8:K9)</f>
        <v>-100</v>
      </c>
      <c r="L10" s="9">
        <f>SUM(L8:L9)</f>
        <v>0</v>
      </c>
      <c r="M10" s="9">
        <f>SUM(M8:M9)</f>
        <v>0</v>
      </c>
      <c r="N10" s="9">
        <f>SUM(N8:N9)</f>
        <v>0</v>
      </c>
      <c r="O10" s="9">
        <f>SUM(O8:O9)</f>
        <v>500</v>
      </c>
    </row>
    <row r="11" spans="1:15" ht="13.8" customHeight="1" x14ac:dyDescent="0.55000000000000004">
      <c r="B11" t="s">
        <v>13</v>
      </c>
      <c r="H11" s="4">
        <v>5</v>
      </c>
      <c r="J11" s="16" t="s">
        <v>18</v>
      </c>
      <c r="K11" s="17">
        <f>IRR(K10:O10,0.2)</f>
        <v>0.49534878120902448</v>
      </c>
    </row>
    <row r="13" spans="1:15" ht="13.8" customHeight="1" thickBot="1" x14ac:dyDescent="0.6">
      <c r="B13" s="23" t="s">
        <v>26</v>
      </c>
      <c r="C13" s="24"/>
      <c r="D13" s="24"/>
      <c r="E13" s="24"/>
      <c r="F13" s="24"/>
      <c r="G13" s="24"/>
      <c r="H13" s="24"/>
    </row>
    <row r="14" spans="1:15" ht="4.2" customHeight="1" thickBot="1" x14ac:dyDescent="0.6"/>
    <row r="15" spans="1:15" ht="13.8" customHeight="1" thickBot="1" x14ac:dyDescent="0.6">
      <c r="D15" s="7" t="s">
        <v>2</v>
      </c>
      <c r="E15" s="5"/>
      <c r="F15" s="7" t="s">
        <v>3</v>
      </c>
      <c r="G15" s="6"/>
      <c r="H15" s="10" t="s">
        <v>1</v>
      </c>
    </row>
    <row r="16" spans="1:15" ht="4.5" customHeight="1" x14ac:dyDescent="0.55000000000000004"/>
    <row r="17" spans="2:8" ht="13.8" customHeight="1" x14ac:dyDescent="0.55000000000000004">
      <c r="B17" s="3" t="s">
        <v>5</v>
      </c>
      <c r="D17" s="2"/>
      <c r="E17" s="2"/>
      <c r="F17" s="2"/>
      <c r="G17" s="2"/>
      <c r="H17" s="12">
        <f>H10</f>
        <v>500</v>
      </c>
    </row>
    <row r="18" spans="2:8" ht="7.8" customHeight="1" x14ac:dyDescent="0.55000000000000004">
      <c r="D18" s="2"/>
      <c r="E18" s="2"/>
      <c r="F18" s="2"/>
      <c r="G18" s="2"/>
      <c r="H18" s="2"/>
    </row>
    <row r="19" spans="2:8" x14ac:dyDescent="0.55000000000000004">
      <c r="B19" s="11" t="s">
        <v>4</v>
      </c>
      <c r="D19" s="2"/>
      <c r="E19" s="2"/>
      <c r="F19" s="2"/>
      <c r="G19" s="2"/>
      <c r="H19" s="2"/>
    </row>
    <row r="20" spans="2:8" ht="3.6" customHeight="1" x14ac:dyDescent="0.55000000000000004">
      <c r="D20" s="2"/>
      <c r="E20" s="2"/>
      <c r="F20" s="2"/>
      <c r="G20" s="2"/>
      <c r="H20" s="2"/>
    </row>
    <row r="21" spans="2:8" ht="13.8" customHeight="1" x14ac:dyDescent="0.55000000000000004">
      <c r="B21" s="3" t="s">
        <v>48</v>
      </c>
      <c r="D21" s="2"/>
      <c r="E21" s="2"/>
      <c r="F21" s="2">
        <f>$H$5*$H$8*H6</f>
        <v>8</v>
      </c>
      <c r="G21" s="2"/>
      <c r="H21" s="12">
        <f>D21+F21</f>
        <v>8</v>
      </c>
    </row>
    <row r="22" spans="2:8" ht="4.2" customHeight="1" x14ac:dyDescent="0.55000000000000004">
      <c r="D22" s="2"/>
      <c r="E22" s="2"/>
      <c r="F22" s="2"/>
      <c r="G22" s="2"/>
      <c r="H22" s="2"/>
    </row>
    <row r="23" spans="2:8" ht="13.8" customHeight="1" x14ac:dyDescent="0.55000000000000004">
      <c r="B23" s="3" t="s">
        <v>23</v>
      </c>
      <c r="D23" s="2">
        <f>H5</f>
        <v>100</v>
      </c>
      <c r="E23" s="2"/>
      <c r="F23" s="2"/>
      <c r="G23" s="2"/>
      <c r="H23" s="12">
        <f>D23+F23</f>
        <v>100</v>
      </c>
    </row>
    <row r="24" spans="2:8" ht="4.2" customHeight="1" x14ac:dyDescent="0.55000000000000004">
      <c r="D24" s="2"/>
      <c r="E24" s="2"/>
      <c r="F24" s="2"/>
      <c r="G24" s="2"/>
      <c r="H24" s="2"/>
    </row>
    <row r="25" spans="2:8" ht="13.8" customHeight="1" x14ac:dyDescent="0.55000000000000004">
      <c r="B25" s="3" t="s">
        <v>47</v>
      </c>
      <c r="D25" s="2">
        <f>H5*H7*H6</f>
        <v>40</v>
      </c>
      <c r="E25" s="2"/>
      <c r="F25" s="2"/>
      <c r="G25" s="2"/>
      <c r="H25" s="12">
        <f>D25+F25</f>
        <v>40</v>
      </c>
    </row>
    <row r="26" spans="2:8" ht="4" customHeight="1" x14ac:dyDescent="0.55000000000000004">
      <c r="D26" s="13"/>
      <c r="E26" s="13"/>
      <c r="F26" s="13"/>
      <c r="G26" s="13"/>
      <c r="H26" s="13"/>
    </row>
    <row r="27" spans="2:8" ht="4" customHeight="1" x14ac:dyDescent="0.55000000000000004">
      <c r="D27" s="2"/>
      <c r="E27" s="2"/>
      <c r="F27" s="2"/>
      <c r="G27" s="2"/>
      <c r="H27" s="2"/>
    </row>
    <row r="28" spans="2:8" ht="13.8" customHeight="1" x14ac:dyDescent="0.55000000000000004">
      <c r="B28" s="3" t="s">
        <v>6</v>
      </c>
      <c r="D28" s="2"/>
      <c r="E28" s="2"/>
      <c r="F28" s="2"/>
      <c r="G28" s="2"/>
      <c r="H28" s="12">
        <f>H17-H21-H23-H25</f>
        <v>352</v>
      </c>
    </row>
    <row r="29" spans="2:8" ht="4.2" customHeight="1" x14ac:dyDescent="0.55000000000000004">
      <c r="D29" s="2"/>
      <c r="E29" s="2"/>
      <c r="F29" s="2"/>
      <c r="G29" s="2"/>
      <c r="H29" s="2"/>
    </row>
    <row r="30" spans="2:8" ht="13.8" customHeight="1" x14ac:dyDescent="0.55000000000000004">
      <c r="B30" s="3" t="s">
        <v>22</v>
      </c>
      <c r="D30" s="2"/>
      <c r="E30" s="2"/>
      <c r="F30" s="2">
        <f>H28*0.2</f>
        <v>70.400000000000006</v>
      </c>
      <c r="G30" s="2"/>
      <c r="H30" s="12">
        <f>D30+F30</f>
        <v>70.400000000000006</v>
      </c>
    </row>
    <row r="31" spans="2:8" ht="4.2" customHeight="1" x14ac:dyDescent="0.55000000000000004">
      <c r="D31" s="2"/>
      <c r="E31" s="2"/>
      <c r="F31" s="2"/>
      <c r="G31" s="2"/>
      <c r="H31" s="2"/>
    </row>
    <row r="32" spans="2:8" ht="13.8" customHeight="1" x14ac:dyDescent="0.55000000000000004">
      <c r="B32" s="3" t="s">
        <v>21</v>
      </c>
      <c r="D32" s="2">
        <f>H28*0.8</f>
        <v>281.60000000000002</v>
      </c>
      <c r="E32" s="2"/>
      <c r="F32" s="2"/>
      <c r="G32" s="2"/>
      <c r="H32" s="12">
        <f>D32+F32</f>
        <v>281.60000000000002</v>
      </c>
    </row>
    <row r="33" spans="2:8" ht="4" customHeight="1" x14ac:dyDescent="0.55000000000000004">
      <c r="D33" s="13"/>
      <c r="E33" s="13"/>
      <c r="F33" s="13"/>
      <c r="G33" s="13"/>
      <c r="H33" s="13"/>
    </row>
    <row r="34" spans="2:8" ht="4" customHeight="1" x14ac:dyDescent="0.55000000000000004">
      <c r="D34" s="2"/>
      <c r="E34" s="2"/>
      <c r="F34" s="2"/>
      <c r="G34" s="2"/>
      <c r="H34" s="2"/>
    </row>
    <row r="35" spans="2:8" ht="13.8" customHeight="1" x14ac:dyDescent="0.55000000000000004">
      <c r="B35" s="3" t="s">
        <v>24</v>
      </c>
      <c r="D35" s="12">
        <f>SUM(D21:D32)</f>
        <v>421.6</v>
      </c>
      <c r="E35" s="12"/>
      <c r="F35" s="12">
        <f>SUM(F21:F32)</f>
        <v>78.400000000000006</v>
      </c>
      <c r="G35" s="2"/>
      <c r="H35" s="12">
        <f>D35+F35</f>
        <v>500</v>
      </c>
    </row>
    <row r="36" spans="2:8" x14ac:dyDescent="0.55000000000000004">
      <c r="D36" s="2"/>
      <c r="E36" s="2"/>
      <c r="F36" s="2"/>
      <c r="G36" s="2"/>
      <c r="H36" s="2"/>
    </row>
    <row r="37" spans="2:8" x14ac:dyDescent="0.55000000000000004">
      <c r="D37" s="2"/>
      <c r="E37" s="2"/>
      <c r="F37" s="2"/>
      <c r="G37" s="2"/>
      <c r="H37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C7E1D-4F17-4BEA-A06E-F7C97BE6A264}">
  <dimension ref="A1:J38"/>
  <sheetViews>
    <sheetView showGridLines="0" topLeftCell="A2" workbookViewId="0">
      <selection activeCell="J6" sqref="J6"/>
    </sheetView>
  </sheetViews>
  <sheetFormatPr baseColWidth="10" defaultRowHeight="14.4" x14ac:dyDescent="0.55000000000000004"/>
  <cols>
    <col min="1" max="1" width="3" customWidth="1"/>
    <col min="2" max="2" width="16.47265625" customWidth="1"/>
    <col min="3" max="7" width="6.05078125" customWidth="1"/>
    <col min="8" max="8" width="1.26171875" customWidth="1"/>
    <col min="9" max="9" width="4" customWidth="1"/>
  </cols>
  <sheetData>
    <row r="1" spans="1:10" ht="15.9" thickBot="1" x14ac:dyDescent="0.65">
      <c r="A1" s="21" t="s">
        <v>20</v>
      </c>
      <c r="B1" s="22"/>
      <c r="C1" s="22"/>
      <c r="D1" s="22"/>
      <c r="E1" s="22"/>
      <c r="F1" s="22"/>
      <c r="G1" s="22"/>
    </row>
    <row r="3" spans="1:10" ht="14.7" customHeight="1" thickBot="1" x14ac:dyDescent="0.6">
      <c r="B3" s="23" t="s">
        <v>45</v>
      </c>
      <c r="C3" s="24"/>
      <c r="D3" s="24"/>
      <c r="E3" s="24"/>
      <c r="F3" s="24"/>
      <c r="G3" s="24"/>
    </row>
    <row r="4" spans="1:10" ht="4.5" customHeight="1" x14ac:dyDescent="0.55000000000000004"/>
    <row r="5" spans="1:10" ht="14.7" customHeight="1" x14ac:dyDescent="0.55000000000000004">
      <c r="C5" s="18" t="s">
        <v>19</v>
      </c>
      <c r="D5" s="18"/>
      <c r="E5" s="18"/>
      <c r="F5" s="18"/>
      <c r="G5" s="18"/>
    </row>
    <row r="6" spans="1:10" ht="14.7" customHeight="1" x14ac:dyDescent="0.55000000000000004">
      <c r="B6" s="11" t="s">
        <v>44</v>
      </c>
      <c r="C6" s="14">
        <v>0</v>
      </c>
      <c r="D6" s="14">
        <f>C6+1</f>
        <v>1</v>
      </c>
      <c r="E6" s="14">
        <f>D6+1</f>
        <v>2</v>
      </c>
      <c r="F6" s="14">
        <f>E6+1</f>
        <v>3</v>
      </c>
      <c r="G6" s="14">
        <f>F6+1</f>
        <v>4</v>
      </c>
    </row>
    <row r="7" spans="1:10" ht="14.7" customHeight="1" x14ac:dyDescent="0.55000000000000004">
      <c r="B7" t="s">
        <v>32</v>
      </c>
      <c r="C7" s="8">
        <f>C9/0.3</f>
        <v>333.33333333333337</v>
      </c>
      <c r="D7" s="8">
        <f>C7+D18-D18</f>
        <v>333.33333333333337</v>
      </c>
      <c r="E7" s="8">
        <f>D7+E18-E18</f>
        <v>333.33333333333337</v>
      </c>
      <c r="F7" s="8">
        <f>E7+F18-F18</f>
        <v>333.33333333333337</v>
      </c>
      <c r="G7" s="8">
        <f>F7+G18-G18</f>
        <v>333.33333333333337</v>
      </c>
    </row>
    <row r="8" spans="1:10" ht="14.7" customHeight="1" x14ac:dyDescent="0.55000000000000004">
      <c r="B8" t="s">
        <v>33</v>
      </c>
      <c r="C8" s="8">
        <f>C7-C9</f>
        <v>233.33333333333337</v>
      </c>
      <c r="D8" s="8">
        <f>C8-D18</f>
        <v>203.33333333333337</v>
      </c>
      <c r="E8" s="8">
        <f>D8-E18</f>
        <v>163.34333333333336</v>
      </c>
      <c r="F8" s="8">
        <f>E8-F18</f>
        <v>118.35458333333335</v>
      </c>
      <c r="G8" s="8">
        <f>F8-G18</f>
        <v>68.354583333333352</v>
      </c>
      <c r="I8" s="26" t="s">
        <v>38</v>
      </c>
      <c r="J8" t="s">
        <v>30</v>
      </c>
    </row>
    <row r="9" spans="1:10" ht="14.7" customHeight="1" x14ac:dyDescent="0.55000000000000004">
      <c r="B9" t="s">
        <v>34</v>
      </c>
      <c r="C9" s="8">
        <v>100</v>
      </c>
      <c r="D9" s="8">
        <f>C9+D18</f>
        <v>130</v>
      </c>
      <c r="E9" s="8">
        <f>D9+E18</f>
        <v>169.99</v>
      </c>
      <c r="F9" s="8">
        <f>E9+F18</f>
        <v>214.97875000000002</v>
      </c>
      <c r="G9" s="8">
        <f>F9+G18</f>
        <v>264.97874999999999</v>
      </c>
    </row>
    <row r="10" spans="1:10" ht="14.7" customHeight="1" x14ac:dyDescent="0.55000000000000004"/>
    <row r="11" spans="1:10" ht="14.7" customHeight="1" x14ac:dyDescent="0.55000000000000004">
      <c r="B11" s="11" t="s">
        <v>35</v>
      </c>
    </row>
    <row r="12" spans="1:10" ht="14.7" customHeight="1" x14ac:dyDescent="0.55000000000000004">
      <c r="B12" t="s">
        <v>36</v>
      </c>
      <c r="C12" s="25">
        <f>C8/C7</f>
        <v>0.70000000000000007</v>
      </c>
      <c r="D12" s="25">
        <f>D8/D7</f>
        <v>0.6100000000000001</v>
      </c>
      <c r="E12" s="25">
        <f>E8/E7</f>
        <v>0.49003000000000002</v>
      </c>
      <c r="F12" s="25">
        <f>F8/F7</f>
        <v>0.35506375000000001</v>
      </c>
      <c r="G12" s="25">
        <f>G8/G7</f>
        <v>0.20506375000000004</v>
      </c>
      <c r="I12" s="26" t="s">
        <v>38</v>
      </c>
      <c r="J12" t="s">
        <v>31</v>
      </c>
    </row>
    <row r="13" spans="1:10" ht="14.7" customHeight="1" x14ac:dyDescent="0.55000000000000004">
      <c r="B13" t="s">
        <v>37</v>
      </c>
      <c r="C13" s="4">
        <f>C8/C18</f>
        <v>11.666666666666668</v>
      </c>
      <c r="D13" s="4">
        <f>D8/D18</f>
        <v>6.7777777777777795</v>
      </c>
      <c r="E13" s="4">
        <f>E8/E18</f>
        <v>4.0846044844544478</v>
      </c>
      <c r="F13" s="4">
        <f>F8/F18</f>
        <v>2.6307595417372864</v>
      </c>
      <c r="G13" s="4">
        <f>G8/G18</f>
        <v>1.367091666666667</v>
      </c>
    </row>
    <row r="14" spans="1:10" ht="13.8" customHeight="1" x14ac:dyDescent="0.55000000000000004"/>
    <row r="15" spans="1:10" ht="13.8" customHeight="1" x14ac:dyDescent="0.55000000000000004"/>
    <row r="16" spans="1:10" ht="14.7" customHeight="1" thickBot="1" x14ac:dyDescent="0.6">
      <c r="B16" s="23" t="s">
        <v>41</v>
      </c>
      <c r="C16" s="24"/>
      <c r="D16" s="24"/>
      <c r="E16" s="24"/>
      <c r="F16" s="24"/>
      <c r="G16" s="24"/>
    </row>
    <row r="17" spans="2:10" ht="6.6" customHeight="1" x14ac:dyDescent="0.55000000000000004"/>
    <row r="18" spans="2:10" ht="14.7" customHeight="1" x14ac:dyDescent="0.55000000000000004">
      <c r="B18" t="s">
        <v>42</v>
      </c>
      <c r="C18" s="8">
        <v>20</v>
      </c>
      <c r="D18" s="8">
        <f>C18*1.5</f>
        <v>30</v>
      </c>
      <c r="E18" s="8">
        <f>D18*1.333</f>
        <v>39.99</v>
      </c>
      <c r="F18" s="8">
        <f>E18*1.125</f>
        <v>44.988750000000003</v>
      </c>
      <c r="G18" s="8">
        <v>50</v>
      </c>
      <c r="I18" s="26" t="s">
        <v>38</v>
      </c>
      <c r="J18" t="s">
        <v>29</v>
      </c>
    </row>
    <row r="19" spans="2:10" ht="4.5" customHeight="1" x14ac:dyDescent="0.55000000000000004">
      <c r="C19" s="8"/>
      <c r="D19" s="8"/>
      <c r="E19" s="8"/>
      <c r="F19" s="8"/>
      <c r="G19" s="8"/>
      <c r="I19" s="26"/>
    </row>
    <row r="20" spans="2:10" ht="14.7" customHeight="1" x14ac:dyDescent="0.55000000000000004">
      <c r="B20" t="s">
        <v>27</v>
      </c>
      <c r="C20" s="4">
        <v>5</v>
      </c>
      <c r="D20" s="26" t="s">
        <v>39</v>
      </c>
      <c r="G20" s="4">
        <v>10</v>
      </c>
      <c r="I20" s="26" t="s">
        <v>38</v>
      </c>
      <c r="J20" t="s">
        <v>28</v>
      </c>
    </row>
    <row r="21" spans="2:10" ht="14.7" customHeight="1" x14ac:dyDescent="0.55000000000000004">
      <c r="B21" t="s">
        <v>43</v>
      </c>
      <c r="C21">
        <f>C18*C20</f>
        <v>100</v>
      </c>
      <c r="G21">
        <f>G18*G20</f>
        <v>500</v>
      </c>
    </row>
    <row r="22" spans="2:10" ht="14.7" customHeight="1" x14ac:dyDescent="0.55000000000000004"/>
    <row r="23" spans="2:10" ht="14.7" customHeight="1" x14ac:dyDescent="0.55000000000000004"/>
    <row r="24" spans="2:10" ht="13.8" customHeight="1" thickBot="1" x14ac:dyDescent="0.6">
      <c r="B24" s="23" t="s">
        <v>40</v>
      </c>
      <c r="C24" s="24"/>
      <c r="D24" s="24"/>
      <c r="E24" s="24"/>
      <c r="F24" s="24"/>
      <c r="G24" s="24"/>
    </row>
    <row r="25" spans="2:10" ht="4.5" customHeight="1" x14ac:dyDescent="0.55000000000000004"/>
    <row r="26" spans="2:10" ht="13.8" customHeight="1" x14ac:dyDescent="0.55000000000000004">
      <c r="C26" s="18" t="s">
        <v>19</v>
      </c>
      <c r="D26" s="18"/>
      <c r="E26" s="18"/>
      <c r="F26" s="18"/>
      <c r="G26" s="18"/>
    </row>
    <row r="27" spans="2:10" ht="13.8" customHeight="1" x14ac:dyDescent="0.55000000000000004">
      <c r="C27" s="14">
        <v>0</v>
      </c>
      <c r="D27" s="14">
        <f>C27+1</f>
        <v>1</v>
      </c>
      <c r="E27" s="14">
        <f>D27+1</f>
        <v>2</v>
      </c>
      <c r="F27" s="14">
        <f>E27+1</f>
        <v>3</v>
      </c>
      <c r="G27" s="14">
        <f>F27+1</f>
        <v>4</v>
      </c>
    </row>
    <row r="28" spans="2:10" ht="13.8" customHeight="1" x14ac:dyDescent="0.55000000000000004">
      <c r="B28" s="11" t="s">
        <v>14</v>
      </c>
    </row>
    <row r="29" spans="2:10" ht="13.8" customHeight="1" x14ac:dyDescent="0.55000000000000004">
      <c r="B29" t="s">
        <v>15</v>
      </c>
      <c r="C29" s="8">
        <f>-C21</f>
        <v>-100</v>
      </c>
    </row>
    <row r="30" spans="2:10" ht="13.8" customHeight="1" x14ac:dyDescent="0.55000000000000004">
      <c r="B30" t="s">
        <v>16</v>
      </c>
      <c r="C30" s="14"/>
      <c r="D30" s="14"/>
      <c r="E30" s="14"/>
      <c r="F30" s="14"/>
      <c r="G30" s="15">
        <f>G21</f>
        <v>500</v>
      </c>
    </row>
    <row r="31" spans="2:10" ht="13.8" customHeight="1" x14ac:dyDescent="0.55000000000000004">
      <c r="B31" s="3" t="s">
        <v>17</v>
      </c>
      <c r="C31" s="9">
        <f>SUM(C29:C30)</f>
        <v>-100</v>
      </c>
      <c r="D31" s="9">
        <f>SUM(D29:D30)</f>
        <v>0</v>
      </c>
      <c r="E31" s="9">
        <f>SUM(E29:E30)</f>
        <v>0</v>
      </c>
      <c r="F31" s="9">
        <f>SUM(F29:F30)</f>
        <v>0</v>
      </c>
      <c r="G31" s="9">
        <f>SUM(G29:G30)</f>
        <v>500</v>
      </c>
    </row>
    <row r="32" spans="2:10" ht="13.8" customHeight="1" x14ac:dyDescent="0.55000000000000004">
      <c r="B32" s="16" t="s">
        <v>18</v>
      </c>
      <c r="C32" s="17">
        <f>IRR(C31:G31,0.2)</f>
        <v>0.49534878120902448</v>
      </c>
      <c r="I32" s="26" t="s">
        <v>38</v>
      </c>
      <c r="J32" t="s">
        <v>46</v>
      </c>
    </row>
    <row r="34" ht="14.7" customHeight="1" x14ac:dyDescent="0.55000000000000004"/>
    <row r="35" ht="14.7" customHeight="1" x14ac:dyDescent="0.55000000000000004"/>
    <row r="36" ht="14.7" customHeight="1" x14ac:dyDescent="0.55000000000000004"/>
    <row r="37" ht="14.7" customHeight="1" x14ac:dyDescent="0.55000000000000004"/>
    <row r="38" ht="14.7" customHeight="1" x14ac:dyDescent="0.55000000000000004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Ejemplo PE Fund</vt:lpstr>
      <vt:lpstr>Ejemplo LBO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2020-04-21T23:26:06Z</dcterms:created>
  <dcterms:modified xsi:type="dcterms:W3CDTF">2020-06-17T14:12:36Z</dcterms:modified>
</cp:coreProperties>
</file>