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026a2e461ef0427/Documents/Work/Intro MC/"/>
    </mc:Choice>
  </mc:AlternateContent>
  <xr:revisionPtr revIDLastSave="0" documentId="8_{7E3A1BE7-5198-42F5-B850-75B37773B44D}" xr6:coauthVersionLast="47" xr6:coauthVersionMax="47" xr10:uidLastSave="{00000000-0000-0000-0000-000000000000}"/>
  <bookViews>
    <workbookView xWindow="-110" yWindow="-110" windowWidth="22780" windowHeight="14540" xr2:uid="{6148BFE2-346E-4ABB-A8E6-8F33F604C6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9" i="1" l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D61" i="1"/>
  <c r="C65" i="1" s="1"/>
  <c r="C67" i="1" s="1"/>
  <c r="C58" i="1"/>
  <c r="AZ35" i="1" l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E35" i="1"/>
  <c r="F35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G37" i="1" s="1"/>
  <c r="F33" i="1"/>
  <c r="F37" i="1" s="1"/>
  <c r="E33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H37" i="1" l="1"/>
  <c r="AZ16" i="1" l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H10" i="1" l="1"/>
  <c r="C7" i="1"/>
  <c r="H5" i="1"/>
  <c r="I8" i="1" s="1"/>
  <c r="K2" i="1"/>
  <c r="I7" i="1" l="1"/>
  <c r="C8" i="1" s="1"/>
  <c r="E8" i="1" l="1"/>
  <c r="E11" i="1" s="1"/>
  <c r="E9" i="1" l="1"/>
</calcChain>
</file>

<file path=xl/sharedStrings.xml><?xml version="1.0" encoding="utf-8"?>
<sst xmlns="http://schemas.openxmlformats.org/spreadsheetml/2006/main" count="30" uniqueCount="27">
  <si>
    <t>last cer</t>
  </si>
  <si>
    <t>Price</t>
  </si>
  <si>
    <t>LedeOct</t>
  </si>
  <si>
    <t>LecerOct</t>
  </si>
  <si>
    <t>Ejemplo Break-Evens</t>
  </si>
  <si>
    <t>CER Inicial</t>
  </si>
  <si>
    <t>CER Requerido</t>
  </si>
  <si>
    <t>Fecha para CER (10 dias habiles antes)</t>
  </si>
  <si>
    <t>Break-Even Promedio Julio-Agosto</t>
  </si>
  <si>
    <t>Z Nominal</t>
  </si>
  <si>
    <t>Time</t>
  </si>
  <si>
    <t>r semi annual</t>
  </si>
  <si>
    <t>Ejemplo 2: Curvas Tasa Fija y CER</t>
  </si>
  <si>
    <t>Break-Even Acumulada</t>
  </si>
  <si>
    <t>Break-Even Mensual</t>
  </si>
  <si>
    <t>Ejemplo 3: Dollar-Linked</t>
  </si>
  <si>
    <t>Bonad Nov 2022</t>
  </si>
  <si>
    <t>Precio (ARS)</t>
  </si>
  <si>
    <t>Precio (USD Oficiales)</t>
  </si>
  <si>
    <t>Vencimiento</t>
  </si>
  <si>
    <t>Lede Nov 2022</t>
  </si>
  <si>
    <t>Pago al vto</t>
  </si>
  <si>
    <t>Break-even Value</t>
  </si>
  <si>
    <t>Break-Even FX</t>
  </si>
  <si>
    <t>Check</t>
  </si>
  <si>
    <t>Anualizada</t>
  </si>
  <si>
    <t>Proxy annual (inexacta)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</si>
</sst>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43" fontId="0" fillId="0" borderId="0" xfId="1" applyFont="1"/>
    <xf numFmtId="164" fontId="0" fillId="0" borderId="0" xfId="2" applyNumberFormat="1" applyFont="1"/>
    <xf numFmtId="2" fontId="0" fillId="0" borderId="0" xfId="0" applyNumberFormat="1"/>
    <xf numFmtId="9" fontId="0" fillId="0" borderId="0" xfId="2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64" fontId="2" fillId="0" borderId="0" xfId="2" applyNumberFormat="1" applyFont="1"/>
    <xf numFmtId="11" fontId="0" fillId="0" borderId="0" xfId="0" applyNumberFormat="1"/>
    <xf numFmtId="10" fontId="0" fillId="0" borderId="0" xfId="2" applyNumberFormat="1" applyFont="1"/>
    <xf numFmtId="0" fontId="2" fillId="0" borderId="0" xfId="0" applyFont="1"/>
    <xf numFmtId="164" fontId="0" fillId="0" borderId="0" xfId="0" applyNumberFormat="1"/>
    <xf numFmtId="0" fontId="3" fillId="0" borderId="0" xfId="0" applyFont="1"/>
    <xf numFmtId="164" fontId="3" fillId="0" borderId="0" xfId="2" applyNumberFormat="1" applyFont="1"/>
    <xf numFmtId="10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314325</xdr:colOff>
      <xdr:row>15</xdr:row>
      <xdr:rowOff>180975</xdr:rowOff>
    </xdr:from>
    <xdr:to>
      <xdr:col>13</xdr:col>
      <xdr:colOff>200025</xdr:colOff>
      <xdr:row>28</xdr:row>
      <xdr:rowOff>154961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804EF74-C415-4336-9D19-7BECB02669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3419475"/>
          <a:ext cx="3105150" cy="24504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</xdr:colOff>
      <xdr:row>37</xdr:row>
      <xdr:rowOff>0</xdr:rowOff>
    </xdr:from>
    <xdr:to>
      <xdr:col>13</xdr:col>
      <xdr:colOff>523875</xdr:colOff>
      <xdr:row>51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F49D626-49C4-46D0-B3B0-B080991B68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53126" y="7239000"/>
          <a:ext cx="3743324" cy="2771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9525</xdr:colOff>
      <xdr:row>52</xdr:row>
      <xdr:rowOff>104775</xdr:rowOff>
    </xdr:from>
    <xdr:to>
      <xdr:col>14</xdr:col>
      <xdr:colOff>380136</xdr:colOff>
      <xdr:row>65</xdr:row>
      <xdr:rowOff>171450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DB3E033-E838-4DB5-956F-400E68EA8B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05550" y="10201275"/>
          <a:ext cx="4199661" cy="2733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833DB-3B6C-4FDA-B19A-FD8EEC50DB48}">
  <dimension ref="A1:DT67"/>
  <sheetViews>
    <sheetView tabSelected="1" topLeftCell="A4" workbookViewId="0">
      <selection activeCell="H52" sqref="H52"/>
    </sheetView>
  </sheetViews>
  <sheetFormatPr defaultRowHeight="14.5" x14ac:dyDescent="0.35"/>
  <cols>
    <col min="2" max="2" width="12.7265625" customWidth="1"/>
    <col min="3" max="3" width="10.7265625" bestFit="1" customWidth="1"/>
    <col min="4" max="4" width="19.54296875" customWidth="1"/>
    <col min="5" max="5" width="11.7265625" customWidth="1"/>
    <col min="8" max="8" width="12.26953125" customWidth="1"/>
    <col min="11" max="11" width="11.7265625" customWidth="1"/>
  </cols>
  <sheetData>
    <row r="1" spans="1:124" x14ac:dyDescent="0.35">
      <c r="A1" s="11" t="s">
        <v>4</v>
      </c>
      <c r="E1" t="s">
        <v>0</v>
      </c>
    </row>
    <row r="2" spans="1:124" x14ac:dyDescent="0.35">
      <c r="E2" s="1">
        <v>44788</v>
      </c>
      <c r="K2" s="2">
        <f>H10-E2</f>
        <v>52</v>
      </c>
    </row>
    <row r="3" spans="1:124" x14ac:dyDescent="0.35">
      <c r="E3">
        <v>55.272334000000001</v>
      </c>
    </row>
    <row r="5" spans="1:124" x14ac:dyDescent="0.35">
      <c r="C5" s="3"/>
      <c r="H5" s="1">
        <f ca="1">TODAY()+2</f>
        <v>44776</v>
      </c>
    </row>
    <row r="6" spans="1:124" x14ac:dyDescent="0.35">
      <c r="B6" t="s">
        <v>1</v>
      </c>
      <c r="E6" t="s">
        <v>6</v>
      </c>
      <c r="F6" t="s">
        <v>5</v>
      </c>
    </row>
    <row r="7" spans="1:124" x14ac:dyDescent="0.35">
      <c r="A7" t="s">
        <v>2</v>
      </c>
      <c r="B7" s="4">
        <v>85.7</v>
      </c>
      <c r="C7" s="3">
        <f>100/B7-1</f>
        <v>0.16686114352392067</v>
      </c>
      <c r="H7" s="1">
        <v>44865</v>
      </c>
      <c r="I7">
        <f ca="1">H7-H5</f>
        <v>89</v>
      </c>
    </row>
    <row r="8" spans="1:124" x14ac:dyDescent="0.35">
      <c r="A8" t="s">
        <v>3</v>
      </c>
      <c r="B8" s="4">
        <v>145</v>
      </c>
      <c r="C8">
        <f ca="1">B8*(1+C7*I8/I7)</f>
        <v>166.47634156254509</v>
      </c>
      <c r="E8">
        <f ca="1">C8*F8/100</f>
        <v>63.565495022485017</v>
      </c>
      <c r="F8">
        <v>38.182899999999997</v>
      </c>
      <c r="H8" s="1">
        <v>44855</v>
      </c>
      <c r="I8">
        <f ca="1">H8-H5</f>
        <v>79</v>
      </c>
      <c r="K8" s="1">
        <v>44757</v>
      </c>
    </row>
    <row r="9" spans="1:124" ht="29" x14ac:dyDescent="0.35">
      <c r="D9" s="7" t="s">
        <v>8</v>
      </c>
      <c r="E9" s="8">
        <f ca="1">(E8/E3)^(30/K2)-1</f>
        <v>8.3994537980828898E-2</v>
      </c>
    </row>
    <row r="10" spans="1:124" x14ac:dyDescent="0.35">
      <c r="C10" s="3"/>
      <c r="D10" s="3"/>
      <c r="G10" t="s">
        <v>7</v>
      </c>
      <c r="H10" s="1">
        <f>+H8-15</f>
        <v>44840</v>
      </c>
    </row>
    <row r="11" spans="1:124" x14ac:dyDescent="0.35">
      <c r="C11" s="5"/>
      <c r="E11" s="3">
        <f ca="1">+E8/E3-1</f>
        <v>0.15004180975033576</v>
      </c>
    </row>
    <row r="13" spans="1:124" x14ac:dyDescent="0.35">
      <c r="A13" s="11" t="s">
        <v>12</v>
      </c>
    </row>
    <row r="14" spans="1:124" x14ac:dyDescent="0.35">
      <c r="C14" t="s">
        <v>10</v>
      </c>
      <c r="D14">
        <v>0</v>
      </c>
      <c r="E14">
        <v>8.3333333333333301E-2</v>
      </c>
      <c r="F14">
        <v>0.16666666666666699</v>
      </c>
      <c r="G14">
        <v>0.25</v>
      </c>
      <c r="H14">
        <v>0.33333333333333298</v>
      </c>
      <c r="I14">
        <v>0.41666666666666702</v>
      </c>
      <c r="J14">
        <v>0.5</v>
      </c>
      <c r="K14">
        <v>0.58333333333333304</v>
      </c>
      <c r="L14">
        <v>0.66666666666666696</v>
      </c>
      <c r="M14">
        <v>0.75</v>
      </c>
      <c r="N14">
        <v>0.83333333333333304</v>
      </c>
      <c r="O14">
        <v>0.91666666666666696</v>
      </c>
      <c r="P14">
        <v>1</v>
      </c>
      <c r="Q14">
        <v>1.0833333333333299</v>
      </c>
      <c r="R14">
        <v>1.1666666666666701</v>
      </c>
      <c r="S14">
        <v>1.25</v>
      </c>
      <c r="T14">
        <v>1.3333333333333299</v>
      </c>
      <c r="U14">
        <v>1.4166666666666701</v>
      </c>
      <c r="V14">
        <v>1.5</v>
      </c>
      <c r="W14">
        <v>1.5833333333333299</v>
      </c>
      <c r="X14">
        <v>1.6666666666666701</v>
      </c>
      <c r="Y14">
        <v>1.75</v>
      </c>
      <c r="Z14">
        <v>1.8333333333333299</v>
      </c>
      <c r="AA14">
        <v>1.9166666666666701</v>
      </c>
      <c r="AB14">
        <v>2</v>
      </c>
      <c r="AC14">
        <v>2.0833333333333299</v>
      </c>
      <c r="AD14">
        <v>2.1666666666666701</v>
      </c>
      <c r="AE14">
        <v>2.25</v>
      </c>
      <c r="AF14">
        <v>2.3333333333333299</v>
      </c>
      <c r="AG14">
        <v>2.4166666666666701</v>
      </c>
      <c r="AH14">
        <v>2.5</v>
      </c>
      <c r="AI14">
        <v>2.5833333333333299</v>
      </c>
      <c r="AJ14">
        <v>2.6666666666666701</v>
      </c>
      <c r="AK14">
        <v>2.75</v>
      </c>
      <c r="AL14">
        <v>2.8333333333333299</v>
      </c>
      <c r="AM14">
        <v>2.9166666666666701</v>
      </c>
      <c r="AN14">
        <v>3</v>
      </c>
      <c r="AO14">
        <v>3.0833333333333299</v>
      </c>
      <c r="AP14">
        <v>3.1666666666666701</v>
      </c>
      <c r="AQ14">
        <v>3.25</v>
      </c>
      <c r="AR14">
        <v>3.3333333333333299</v>
      </c>
      <c r="AS14">
        <v>3.4166666666666701</v>
      </c>
      <c r="AT14">
        <v>3.5</v>
      </c>
      <c r="AU14">
        <v>3.5833333333333299</v>
      </c>
      <c r="AV14">
        <v>3.6666666666666701</v>
      </c>
      <c r="AW14">
        <v>3.75</v>
      </c>
      <c r="AX14">
        <v>3.8333333333333299</v>
      </c>
      <c r="AY14">
        <v>3.9166666666666701</v>
      </c>
      <c r="AZ14">
        <v>4</v>
      </c>
    </row>
    <row r="15" spans="1:124" x14ac:dyDescent="0.35">
      <c r="C15" t="s">
        <v>9</v>
      </c>
      <c r="D15">
        <v>1</v>
      </c>
      <c r="E15">
        <v>0.947524787674628</v>
      </c>
      <c r="F15">
        <v>0.89827024183212401</v>
      </c>
      <c r="G15">
        <v>0.85200784097578197</v>
      </c>
      <c r="H15">
        <v>0.80852742471078798</v>
      </c>
      <c r="I15">
        <v>0.767635555439101</v>
      </c>
      <c r="J15">
        <v>0.729154039963964</v>
      </c>
      <c r="K15">
        <v>0.69291859412197099</v>
      </c>
      <c r="L15">
        <v>0.65877763547145995</v>
      </c>
      <c r="M15">
        <v>0.62659119074664305</v>
      </c>
      <c r="N15">
        <v>0.59622990626658001</v>
      </c>
      <c r="O15">
        <v>0.56757415079236295</v>
      </c>
      <c r="P15">
        <v>0.54051320147668602</v>
      </c>
      <c r="Q15">
        <v>0.51494450456646801</v>
      </c>
      <c r="R15">
        <v>0.49077300341795499</v>
      </c>
      <c r="S15">
        <v>0.467910527179276</v>
      </c>
      <c r="T15">
        <v>0.446275234200182</v>
      </c>
      <c r="U15">
        <v>0.42579110485383098</v>
      </c>
      <c r="V15">
        <v>0.406387479010346</v>
      </c>
      <c r="W15">
        <v>0.38799863389499201</v>
      </c>
      <c r="X15">
        <v>0.37056339850236097</v>
      </c>
      <c r="Y15">
        <v>0.35402480112844198</v>
      </c>
      <c r="Z15">
        <v>0.338329746930358</v>
      </c>
      <c r="AA15">
        <v>0.323428722733899</v>
      </c>
      <c r="AB15">
        <v>0.30927552658601598</v>
      </c>
      <c r="AC15">
        <v>0.29582701979698001</v>
      </c>
      <c r="AD15">
        <v>0.28304289943828898</v>
      </c>
      <c r="AE15">
        <v>0.27088548946054902</v>
      </c>
      <c r="AF15">
        <v>0.259319548773076</v>
      </c>
      <c r="AG15">
        <v>0.24831209478611699</v>
      </c>
      <c r="AH15">
        <v>0.23783224105940801</v>
      </c>
      <c r="AI15">
        <v>0.227851047829051</v>
      </c>
      <c r="AJ15">
        <v>0.21834138429997499</v>
      </c>
      <c r="AK15">
        <v>0.20927780169496299</v>
      </c>
      <c r="AL15">
        <v>0.20063641614456099</v>
      </c>
      <c r="AM15">
        <v>0.19239480058632</v>
      </c>
      <c r="AN15">
        <v>0.18453188491765499</v>
      </c>
      <c r="AO15">
        <v>0.177027863715016</v>
      </c>
      <c r="AP15">
        <v>0.169864110893898</v>
      </c>
      <c r="AQ15">
        <v>0.16302310074002099</v>
      </c>
      <c r="AR15">
        <v>0.15648833479253499</v>
      </c>
      <c r="AS15">
        <v>0.15024427410580701</v>
      </c>
      <c r="AT15">
        <v>0.14427627645770599</v>
      </c>
      <c r="AU15">
        <v>0.13857053810987399</v>
      </c>
      <c r="AV15">
        <v>0.13311403975941399</v>
      </c>
      <c r="AW15">
        <v>0.127894496352361</v>
      </c>
      <c r="AX15">
        <v>0.12290031045732</v>
      </c>
      <c r="AY15">
        <v>0.118120528923102</v>
      </c>
      <c r="AZ15">
        <v>0.113544802567432</v>
      </c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</row>
    <row r="16" spans="1:124" x14ac:dyDescent="0.35">
      <c r="C16" t="s">
        <v>11</v>
      </c>
      <c r="E16" s="10">
        <f>2*((1/(E15^(1/(2*E14)))-1))</f>
        <v>0.76367210417361919</v>
      </c>
      <c r="F16" s="10">
        <f t="shared" ref="F16:U16" si="0">2*((1/(F15^(1/(2*F14)))-1))</f>
        <v>0.7593637728174234</v>
      </c>
      <c r="G16" s="10">
        <f t="shared" si="0"/>
        <v>0.75513454728902785</v>
      </c>
      <c r="H16" s="10">
        <f t="shared" si="0"/>
        <v>0.75098272020588475</v>
      </c>
      <c r="I16" s="10">
        <f t="shared" si="0"/>
        <v>0.74690662619109638</v>
      </c>
      <c r="J16" s="10">
        <f t="shared" si="0"/>
        <v>0.74290464069683182</v>
      </c>
      <c r="K16" s="10">
        <f t="shared" si="0"/>
        <v>0.73897517886531228</v>
      </c>
      <c r="L16" s="10">
        <f t="shared" si="0"/>
        <v>0.7351166944261105</v>
      </c>
      <c r="M16" s="10">
        <f t="shared" si="0"/>
        <v>0.73132767862835912</v>
      </c>
      <c r="N16" s="10">
        <f t="shared" si="0"/>
        <v>0.72760665920665479</v>
      </c>
      <c r="O16" s="10">
        <f t="shared" si="0"/>
        <v>0.72395219937945399</v>
      </c>
      <c r="P16" s="10">
        <f t="shared" si="0"/>
        <v>0.7203628968787914</v>
      </c>
      <c r="Q16" s="10">
        <f t="shared" si="0"/>
        <v>0.71683738301019906</v>
      </c>
      <c r="R16" s="10">
        <f t="shared" si="0"/>
        <v>0.71337432174178073</v>
      </c>
      <c r="S16" s="10">
        <f t="shared" si="0"/>
        <v>0.70997240882142076</v>
      </c>
      <c r="T16" s="10">
        <f t="shared" si="0"/>
        <v>0.70663037092107706</v>
      </c>
      <c r="U16" s="10">
        <f t="shared" si="0"/>
        <v>0.70334696480731074</v>
      </c>
      <c r="V16" s="10">
        <f t="shared" ref="V16" si="1">2*((1/(V15^(1/(2*V14)))-1))</f>
        <v>0.70012097653709793</v>
      </c>
      <c r="W16" s="10">
        <f t="shared" ref="W16" si="2">2*((1/(W15^(1/(2*W14)))-1))</f>
        <v>0.69695122067798065</v>
      </c>
      <c r="X16" s="10">
        <f t="shared" ref="X16" si="3">2*((1/(X15^(1/(2*X14)))-1))</f>
        <v>0.69383653955185487</v>
      </c>
      <c r="Y16" s="10">
        <f t="shared" ref="Y16" si="4">2*((1/(Y15^(1/(2*Y14)))-1))</f>
        <v>0.69077580250149495</v>
      </c>
      <c r="Z16" s="10">
        <f t="shared" ref="Z16" si="5">2*((1/(Z15^(1/(2*Z14)))-1))</f>
        <v>0.68776790517901842</v>
      </c>
      <c r="AA16" s="10">
        <f t="shared" ref="AA16" si="6">2*((1/(AA15^(1/(2*AA14)))-1))</f>
        <v>0.68481176885563455</v>
      </c>
      <c r="AB16" s="10">
        <f t="shared" ref="AB16" si="7">2*((1/(AB15^(1/(2*AB14)))-1))</f>
        <v>0.68190633975189918</v>
      </c>
      <c r="AC16" s="10">
        <f t="shared" ref="AC16" si="8">2*((1/(AC15^(1/(2*AC14)))-1))</f>
        <v>0.67905058838775867</v>
      </c>
      <c r="AD16" s="10">
        <f t="shared" ref="AD16" si="9">2*((1/(AD15^(1/(2*AD14)))-1))</f>
        <v>0.67624350895178686</v>
      </c>
      <c r="AE16" s="10">
        <f t="shared" ref="AE16" si="10">2*((1/(AE15^(1/(2*AE14)))-1))</f>
        <v>0.67348411868894553</v>
      </c>
      <c r="AF16" s="10">
        <f t="shared" ref="AF16" si="11">2*((1/(AF15^(1/(2*AF14)))-1))</f>
        <v>0.67077145730621401</v>
      </c>
      <c r="AG16" s="10">
        <f t="shared" ref="AG16" si="12">2*((1/(AG15^(1/(2*AG14)))-1))</f>
        <v>0.66810458639555703</v>
      </c>
      <c r="AH16" s="10">
        <f t="shared" ref="AH16" si="13">2*((1/(AH15^(1/(2*AH14)))-1))</f>
        <v>0.66548258887363687</v>
      </c>
      <c r="AI16" s="10">
        <f t="shared" ref="AI16" si="14">2*((1/(AI15^(1/(2*AI14)))-1))</f>
        <v>0.66290456843768153</v>
      </c>
      <c r="AJ16" s="10">
        <f t="shared" ref="AJ16" si="15">2*((1/(AJ15^(1/(2*AJ14)))-1))</f>
        <v>0.66036964903705453</v>
      </c>
      <c r="AK16" s="10">
        <f t="shared" ref="AK16" si="16">2*((1/(AK15^(1/(2*AK14)))-1))</f>
        <v>0.65787697435995529</v>
      </c>
      <c r="AL16" s="10">
        <f t="shared" ref="AL16" si="17">2*((1/(AL15^(1/(2*AL14)))-1))</f>
        <v>0.65542570733477179</v>
      </c>
      <c r="AM16" s="10">
        <f t="shared" ref="AM16" si="18">2*((1/(AM15^(1/(2*AM14)))-1))</f>
        <v>0.65301502964564051</v>
      </c>
      <c r="AN16" s="10">
        <f t="shared" ref="AN16" si="19">2*((1/(AN15^(1/(2*AN14)))-1))</f>
        <v>0.65064414126172121</v>
      </c>
      <c r="AO16" s="10">
        <f t="shared" ref="AO16" si="20">2*((1/(AO15^(1/(2*AO14)))-1))</f>
        <v>0.64831225997976683</v>
      </c>
      <c r="AP16" s="10">
        <f t="shared" ref="AP16" si="21">2*((1/(AP15^(1/(2*AP14)))-1))</f>
        <v>0.64601862097955465</v>
      </c>
      <c r="AQ16" s="10">
        <f t="shared" ref="AQ16" si="22">2*((1/(AQ15^(1/(2*AQ14)))-1))</f>
        <v>0.64376247639179729</v>
      </c>
      <c r="AR16" s="10">
        <f t="shared" ref="AR16" si="23">2*((1/(AR15^(1/(2*AR14)))-1))</f>
        <v>0.64154309487808669</v>
      </c>
      <c r="AS16" s="10">
        <f t="shared" ref="AS16" si="24">2*((1/(AS15^(1/(2*AS14)))-1))</f>
        <v>0.63935976122253368</v>
      </c>
      <c r="AT16" s="10">
        <f t="shared" ref="AT16" si="25">2*((1/(AT15^(1/(2*AT14)))-1))</f>
        <v>0.63721177593475886</v>
      </c>
      <c r="AU16" s="10">
        <f t="shared" ref="AU16" si="26">2*((1/(AU15^(1/(2*AU14)))-1))</f>
        <v>0.63509845486377614</v>
      </c>
      <c r="AV16" s="10">
        <f t="shared" ref="AV16" si="27">2*((1/(AV15^(1/(2*AV14)))-1))</f>
        <v>0.63301912882256417</v>
      </c>
      <c r="AW16" s="10">
        <f t="shared" ref="AW16" si="28">2*((1/(AW15^(1/(2*AW14)))-1))</f>
        <v>0.63097314322291753</v>
      </c>
      <c r="AX16" s="10">
        <f t="shared" ref="AX16" si="29">2*((1/(AX15^(1/(2*AX14)))-1))</f>
        <v>0.62895985772022733</v>
      </c>
      <c r="AY16" s="10">
        <f t="shared" ref="AY16:AZ16" si="30">2*((1/(AY15^(1/(2*AY14)))-1))</f>
        <v>0.62697864586800645</v>
      </c>
      <c r="AZ16" s="10">
        <f t="shared" si="30"/>
        <v>0.62502889478171753</v>
      </c>
    </row>
    <row r="29" spans="3:52" x14ac:dyDescent="0.35">
      <c r="C29" t="s">
        <v>10</v>
      </c>
      <c r="D29">
        <v>0</v>
      </c>
      <c r="E29">
        <v>8.3333333333333301E-2</v>
      </c>
      <c r="F29">
        <v>0.16666666666666699</v>
      </c>
      <c r="G29">
        <v>0.25</v>
      </c>
      <c r="H29">
        <v>0.33333333333333298</v>
      </c>
      <c r="I29">
        <v>0.41666666666666702</v>
      </c>
      <c r="J29">
        <v>0.5</v>
      </c>
      <c r="K29">
        <v>0.58333333333333304</v>
      </c>
      <c r="L29">
        <v>0.66666666666666696</v>
      </c>
      <c r="M29">
        <v>0.75</v>
      </c>
      <c r="N29">
        <v>0.83333333333333304</v>
      </c>
      <c r="O29">
        <v>0.91666666666666696</v>
      </c>
      <c r="P29">
        <v>1</v>
      </c>
      <c r="Q29">
        <v>1.0833333333333299</v>
      </c>
      <c r="R29">
        <v>1.1666666666666701</v>
      </c>
      <c r="S29">
        <v>1.25</v>
      </c>
      <c r="T29">
        <v>1.3333333333333299</v>
      </c>
      <c r="U29">
        <v>1.4166666666666701</v>
      </c>
      <c r="V29">
        <v>1.5</v>
      </c>
      <c r="W29">
        <v>1.5833333333333299</v>
      </c>
      <c r="X29">
        <v>1.6666666666666701</v>
      </c>
      <c r="Y29">
        <v>1.75</v>
      </c>
      <c r="Z29">
        <v>1.8333333333333299</v>
      </c>
      <c r="AA29">
        <v>1.9166666666666701</v>
      </c>
      <c r="AB29">
        <v>2</v>
      </c>
      <c r="AC29">
        <v>2.0833333333333299</v>
      </c>
      <c r="AD29">
        <v>2.1666666666666701</v>
      </c>
      <c r="AE29">
        <v>2.25</v>
      </c>
      <c r="AF29">
        <v>2.3333333333333299</v>
      </c>
      <c r="AG29">
        <v>2.4166666666666701</v>
      </c>
      <c r="AH29">
        <v>2.5</v>
      </c>
      <c r="AI29">
        <v>2.5833333333333299</v>
      </c>
      <c r="AJ29">
        <v>2.6666666666666701</v>
      </c>
      <c r="AK29">
        <v>2.75</v>
      </c>
      <c r="AL29">
        <v>2.8333333333333299</v>
      </c>
      <c r="AM29">
        <v>2.9166666666666701</v>
      </c>
      <c r="AN29">
        <v>3</v>
      </c>
      <c r="AO29">
        <v>3.0833333333333299</v>
      </c>
      <c r="AP29">
        <v>3.1666666666666701</v>
      </c>
      <c r="AQ29">
        <v>3.25</v>
      </c>
      <c r="AR29">
        <v>3.3333333333333299</v>
      </c>
      <c r="AS29">
        <v>3.4166666666666701</v>
      </c>
      <c r="AT29">
        <v>3.5</v>
      </c>
      <c r="AU29">
        <v>3.5833333333333299</v>
      </c>
      <c r="AV29">
        <v>3.6666666666666701</v>
      </c>
      <c r="AW29">
        <v>3.75</v>
      </c>
      <c r="AX29">
        <v>3.8333333333333299</v>
      </c>
      <c r="AY29">
        <v>3.9166666666666701</v>
      </c>
      <c r="AZ29">
        <v>4</v>
      </c>
    </row>
    <row r="30" spans="3:52" x14ac:dyDescent="0.35">
      <c r="C30" t="s">
        <v>9</v>
      </c>
      <c r="D30">
        <v>1</v>
      </c>
      <c r="E30">
        <v>1.0178101573768701</v>
      </c>
      <c r="F30">
        <v>1.03027584659576</v>
      </c>
      <c r="G30">
        <v>1.03835226791327</v>
      </c>
      <c r="H30">
        <v>1.0428605651510501</v>
      </c>
      <c r="I30">
        <v>1.0444927460122799</v>
      </c>
      <c r="J30">
        <v>1.0438233905268599</v>
      </c>
      <c r="K30">
        <v>1.0413242184479601</v>
      </c>
      <c r="L30">
        <v>1.03737914718591</v>
      </c>
      <c r="M30">
        <v>1.03229852397586</v>
      </c>
      <c r="N30">
        <v>1.02633189030531</v>
      </c>
      <c r="O30">
        <v>1.0196790473741999</v>
      </c>
      <c r="P30">
        <v>1.01249942673558</v>
      </c>
      <c r="Q30">
        <v>1.0049198936698001</v>
      </c>
      <c r="R30">
        <v>0.99704116564186895</v>
      </c>
      <c r="S30">
        <v>0.98894304291125601</v>
      </c>
      <c r="T30">
        <v>0.98068864115239796</v>
      </c>
      <c r="U30">
        <v>0.97232779796314905</v>
      </c>
      <c r="V30">
        <v>0.96389980299113298</v>
      </c>
      <c r="W30">
        <v>0.95543557881224195</v>
      </c>
      <c r="X30">
        <v>0.94695941858795296</v>
      </c>
      <c r="Y30">
        <v>0.93849036778269301</v>
      </c>
      <c r="Z30">
        <v>0.93004332110202903</v>
      </c>
      <c r="AA30">
        <v>0.92162989224954495</v>
      </c>
      <c r="AB30">
        <v>0.91325910286455203</v>
      </c>
      <c r="AC30">
        <v>0.90493792779971904</v>
      </c>
      <c r="AD30">
        <v>0.89667172642293602</v>
      </c>
      <c r="AE30">
        <v>0.888464583595165</v>
      </c>
      <c r="AF30">
        <v>0.88031957913132097</v>
      </c>
      <c r="AG30">
        <v>0.87223900067496796</v>
      </c>
      <c r="AH30">
        <v>0.86422451182541404</v>
      </c>
      <c r="AI30">
        <v>0.85627728489464106</v>
      </c>
      <c r="AJ30">
        <v>0.84839810571618501</v>
      </c>
      <c r="AK30">
        <v>0.84058745637677101</v>
      </c>
      <c r="AL30">
        <v>0.83284558051220103</v>
      </c>
      <c r="AM30">
        <v>0.82517253483559105</v>
      </c>
      <c r="AN30">
        <v>0.81756822979593302</v>
      </c>
      <c r="AO30">
        <v>0.81003246165591802</v>
      </c>
      <c r="AP30">
        <v>0.80256493779660398</v>
      </c>
      <c r="AQ30">
        <v>0.79516529667611002</v>
      </c>
      <c r="AR30">
        <v>0.78783312356905799</v>
      </c>
      <c r="AS30">
        <v>0.78056796297619302</v>
      </c>
      <c r="AT30">
        <v>0.77336932840623196</v>
      </c>
      <c r="AU30">
        <v>0.76623671008404004</v>
      </c>
      <c r="AV30">
        <v>0.75916958102246901</v>
      </c>
      <c r="AW30">
        <v>0.75216740180298702</v>
      </c>
      <c r="AX30">
        <v>0.74522962433748996</v>
      </c>
      <c r="AY30">
        <v>0.73835569482622598</v>
      </c>
      <c r="AZ30">
        <v>0.73154505608147102</v>
      </c>
    </row>
    <row r="31" spans="3:52" x14ac:dyDescent="0.35">
      <c r="C31" t="s">
        <v>11</v>
      </c>
      <c r="E31" s="10">
        <f>2*((1/(E30^(1/(2*E29)))-1))</f>
        <v>-0.20100767014696008</v>
      </c>
      <c r="F31" s="10">
        <f t="shared" ref="F31" si="31">2*((1/(F30^(1/(2*F29)))-1))</f>
        <v>-0.1711864107656289</v>
      </c>
      <c r="G31" s="10">
        <f t="shared" ref="G31" si="32">2*((1/(G30^(1/(2*G29)))-1))</f>
        <v>-0.14501430832136308</v>
      </c>
      <c r="H31" s="10">
        <f t="shared" ref="H31" si="33">2*((1/(H30^(1/(2*H29)))-1))</f>
        <v>-0.12202144916179614</v>
      </c>
      <c r="I31" s="10">
        <f t="shared" ref="I31" si="34">2*((1/(I30^(1/(2*I29)))-1))</f>
        <v>-0.10179338783120362</v>
      </c>
      <c r="J31" s="10">
        <f t="shared" ref="J31" si="35">2*((1/(J30^(1/(2*J29)))-1))</f>
        <v>-8.3967059800682309E-2</v>
      </c>
      <c r="K31" s="10">
        <f t="shared" ref="K31" si="36">2*((1/(K30^(1/(2*K29)))-1))</f>
        <v>-6.8226038419345603E-2</v>
      </c>
      <c r="L31" s="10">
        <f t="shared" ref="L31" si="37">2*((1/(L30^(1/(2*L29)))-1))</f>
        <v>-5.4295603118853064E-2</v>
      </c>
      <c r="M31" s="10">
        <f t="shared" ref="M31" si="38">2*((1/(M30^(1/(2*M29)))-1))</f>
        <v>-4.1937914713388702E-2</v>
      </c>
      <c r="N31" s="10">
        <f t="shared" ref="N31" si="39">2*((1/(N30^(1/(2*N29)))-1))</f>
        <v>-3.0947473584046259E-2</v>
      </c>
      <c r="O31" s="10">
        <f t="shared" ref="O31" si="40">2*((1/(O30^(1/(2*O29)))-1))</f>
        <v>-2.1146954494517756E-2</v>
      </c>
      <c r="P31" s="10">
        <f t="shared" ref="P31" si="41">2*((1/(P30^(1/(2*P29)))-1))</f>
        <v>-1.2383457318702495E-2</v>
      </c>
      <c r="Q31" s="10">
        <f t="shared" ref="Q31" si="42">2*((1/(Q30^(1/(2*Q29)))-1))</f>
        <v>-4.5251780723760682E-3</v>
      </c>
      <c r="R31" s="10">
        <f t="shared" ref="R31" si="43">2*((1/(R30^(1/(2*R29)))-1))</f>
        <v>2.5415166276330226E-3</v>
      </c>
      <c r="S31" s="10">
        <f t="shared" ref="S31" si="44">2*((1/(S30^(1/(2*S29)))-1))</f>
        <v>8.9146405452673605E-3</v>
      </c>
      <c r="T31" s="10">
        <f t="shared" ref="T31" si="45">2*((1/(T30^(1/(2*T29)))-1))</f>
        <v>1.4678798939324444E-2</v>
      </c>
      <c r="U31" s="10">
        <f t="shared" ref="U31" si="46">2*((1/(U30^(1/(2*U29)))-1))</f>
        <v>1.9907096339039754E-2</v>
      </c>
      <c r="V31" s="10">
        <f t="shared" ref="V31" si="47">2*((1/(V30^(1/(2*V29)))-1))</f>
        <v>2.4662776876062775E-2</v>
      </c>
      <c r="W31" s="10">
        <f t="shared" ref="W31" si="48">2*((1/(W30^(1/(2*W29)))-1))</f>
        <v>2.900063098802752E-2</v>
      </c>
      <c r="X31" s="10">
        <f t="shared" ref="X31" si="49">2*((1/(X30^(1/(2*X29)))-1))</f>
        <v>3.2968199469009196E-2</v>
      </c>
      <c r="Y31" s="10">
        <f t="shared" ref="Y31" si="50">2*((1/(Y30^(1/(2*Y29)))-1))</f>
        <v>3.6606802686850237E-2</v>
      </c>
      <c r="Z31" s="10">
        <f t="shared" ref="Z31" si="51">2*((1/(Z30^(1/(2*Z29)))-1))</f>
        <v>3.995241959689011E-2</v>
      </c>
      <c r="AA31" s="10">
        <f t="shared" ref="AA31" si="52">2*((1/(AA30^(1/(2*AA29)))-1))</f>
        <v>4.3036438123717158E-2</v>
      </c>
      <c r="AB31" s="10">
        <f t="shared" ref="AB31" si="53">2*((1/(AB30^(1/(2*AB29)))-1))</f>
        <v>4.5886295650299225E-2</v>
      </c>
      <c r="AC31" s="10">
        <f t="shared" ref="AC31" si="54">2*((1/(AC30^(1/(2*AC29)))-1))</f>
        <v>4.8526025791246319E-2</v>
      </c>
      <c r="AD31" s="10">
        <f t="shared" ref="AD31" si="55">2*((1/(AD30^(1/(2*AD29)))-1))</f>
        <v>5.0976725346890017E-2</v>
      </c>
      <c r="AE31" s="10">
        <f t="shared" ref="AE31" si="56">2*((1/(AE30^(1/(2*AE29)))-1))</f>
        <v>5.325695333125946E-2</v>
      </c>
      <c r="AF31" s="10">
        <f t="shared" ref="AF31" si="57">2*((1/(AF30^(1/(2*AF29)))-1))</f>
        <v>5.5383072222785934E-2</v>
      </c>
      <c r="AG31" s="10">
        <f t="shared" ref="AG31" si="58">2*((1/(AG30^(1/(2*AG29)))-1))</f>
        <v>5.7369540079020176E-2</v>
      </c>
      <c r="AH31" s="10">
        <f t="shared" ref="AH31" si="59">2*((1/(AH30^(1/(2*AH29)))-1))</f>
        <v>5.9229160860965635E-2</v>
      </c>
      <c r="AI31" s="10">
        <f t="shared" ref="AI31" si="60">2*((1/(AI30^(1/(2*AI29)))-1))</f>
        <v>6.0973299203817E-2</v>
      </c>
      <c r="AJ31" s="10">
        <f t="shared" ref="AJ31" si="61">2*((1/(AJ30^(1/(2*AJ29)))-1))</f>
        <v>6.2612064925260835E-2</v>
      </c>
      <c r="AK31" s="10">
        <f t="shared" ref="AK31" si="62">2*((1/(AK30^(1/(2*AK29)))-1))</f>
        <v>6.4154471758114173E-2</v>
      </c>
      <c r="AL31" s="10">
        <f t="shared" ref="AL31" si="63">2*((1/(AL30^(1/(2*AL29)))-1))</f>
        <v>6.5608574111196472E-2</v>
      </c>
      <c r="AM31" s="10">
        <f t="shared" ref="AM31" si="64">2*((1/(AM30^(1/(2*AM29)))-1))</f>
        <v>6.6981585083542683E-2</v>
      </c>
      <c r="AN31" s="10">
        <f t="shared" ref="AN31" si="65">2*((1/(AN30^(1/(2*AN29)))-1))</f>
        <v>6.8279978466924351E-2</v>
      </c>
      <c r="AO31" s="10">
        <f t="shared" ref="AO31" si="66">2*((1/(AO30^(1/(2*AO29)))-1))</f>
        <v>6.9509577057013772E-2</v>
      </c>
      <c r="AP31" s="10">
        <f t="shared" ref="AP31" si="67">2*((1/(AP30^(1/(2*AP29)))-1))</f>
        <v>7.0675629242813454E-2</v>
      </c>
      <c r="AQ31" s="10">
        <f t="shared" ref="AQ31" si="68">2*((1/(AQ30^(1/(2*AQ29)))-1))</f>
        <v>7.1782875547458325E-2</v>
      </c>
      <c r="AR31" s="10">
        <f t="shared" ref="AR31" si="69">2*((1/(AR30^(1/(2*AR29)))-1))</f>
        <v>7.2835606542783093E-2</v>
      </c>
      <c r="AS31" s="10">
        <f t="shared" ref="AS31" si="70">2*((1/(AS30^(1/(2*AS29)))-1))</f>
        <v>7.383771334801148E-2</v>
      </c>
      <c r="AT31" s="10">
        <f t="shared" ref="AT31" si="71">2*((1/(AT30^(1/(2*AT29)))-1))</f>
        <v>7.479273174352441E-2</v>
      </c>
      <c r="AU31" s="10">
        <f t="shared" ref="AU31" si="72">2*((1/(AU30^(1/(2*AU29)))-1))</f>
        <v>7.5703880778856369E-2</v>
      </c>
      <c r="AV31" s="10">
        <f t="shared" ref="AV31" si="73">2*((1/(AV30^(1/(2*AV29)))-1))</f>
        <v>7.657409662546133E-2</v>
      </c>
      <c r="AW31" s="10">
        <f t="shared" ref="AW31" si="74">2*((1/(AW30^(1/(2*AW29)))-1))</f>
        <v>7.7406062315797275E-2</v>
      </c>
      <c r="AX31" s="10">
        <f t="shared" ref="AX31" si="75">2*((1/(AX30^(1/(2*AX29)))-1))</f>
        <v>7.8202233917833208E-2</v>
      </c>
      <c r="AY31" s="10">
        <f t="shared" ref="AY31" si="76">2*((1/(AY30^(1/(2*AY29)))-1))</f>
        <v>7.8964863615591074E-2</v>
      </c>
      <c r="AZ31" s="10">
        <f t="shared" ref="AZ31" si="77">2*((1/(AZ30^(1/(2*AZ29)))-1))</f>
        <v>7.9696020099625731E-2</v>
      </c>
    </row>
    <row r="33" spans="3:52" x14ac:dyDescent="0.35">
      <c r="C33" t="s">
        <v>13</v>
      </c>
      <c r="E33" s="3">
        <f>+E30/E15-1</f>
        <v>7.4177869134941732E-2</v>
      </c>
      <c r="F33" s="3">
        <f t="shared" ref="F33:AZ33" si="78">+F30/F15-1</f>
        <v>0.14695533550615636</v>
      </c>
      <c r="G33" s="3">
        <f t="shared" si="78"/>
        <v>0.21871210331124735</v>
      </c>
      <c r="H33" s="3">
        <f t="shared" si="78"/>
        <v>0.28982707732404211</v>
      </c>
      <c r="I33" s="3">
        <f t="shared" si="78"/>
        <v>0.36066228122381827</v>
      </c>
      <c r="J33" s="3">
        <f t="shared" si="78"/>
        <v>0.43155401097201262</v>
      </c>
      <c r="K33" s="3">
        <f t="shared" si="78"/>
        <v>0.50280888300806814</v>
      </c>
      <c r="L33" s="3">
        <f t="shared" si="78"/>
        <v>0.57470304292206364</v>
      </c>
      <c r="M33" s="3">
        <f t="shared" si="78"/>
        <v>0.64748330206458538</v>
      </c>
      <c r="N33" s="3">
        <f t="shared" si="78"/>
        <v>0.72136935688433468</v>
      </c>
      <c r="O33" s="3">
        <f t="shared" si="78"/>
        <v>0.79655653089675615</v>
      </c>
      <c r="P33" s="3">
        <f t="shared" si="78"/>
        <v>0.87321868174435746</v>
      </c>
      <c r="Q33" s="3">
        <f t="shared" si="78"/>
        <v>0.95151105557644988</v>
      </c>
      <c r="R33" s="3">
        <f t="shared" si="78"/>
        <v>1.031572964890171</v>
      </c>
      <c r="S33" s="3">
        <f t="shared" si="78"/>
        <v>1.1135302273982624</v>
      </c>
      <c r="T33" s="3">
        <f t="shared" si="78"/>
        <v>1.1974973424415896</v>
      </c>
      <c r="U33" s="3">
        <f t="shared" si="78"/>
        <v>1.283579405203727</v>
      </c>
      <c r="V33" s="3">
        <f t="shared" si="78"/>
        <v>1.3718737726331218</v>
      </c>
      <c r="W33" s="3">
        <f t="shared" si="78"/>
        <v>1.4624715020796213</v>
      </c>
      <c r="X33" s="3">
        <f t="shared" si="78"/>
        <v>1.5554585866146184</v>
      </c>
      <c r="Y33" s="3">
        <f t="shared" si="78"/>
        <v>1.6509170114389922</v>
      </c>
      <c r="Z33" s="3">
        <f t="shared" si="78"/>
        <v>1.7489256547502743</v>
      </c>
      <c r="AA33" s="3">
        <f t="shared" si="78"/>
        <v>1.8495610546247496</v>
      </c>
      <c r="AB33" s="3">
        <f t="shared" si="78"/>
        <v>1.9528980613037792</v>
      </c>
      <c r="AC33" s="3">
        <f t="shared" si="78"/>
        <v>2.0590103920215244</v>
      </c>
      <c r="AD33" s="3">
        <f t="shared" si="78"/>
        <v>2.1679711033289313</v>
      </c>
      <c r="AE33" s="3">
        <f t="shared" si="78"/>
        <v>2.2798529938406258</v>
      </c>
      <c r="AF33" s="3">
        <f t="shared" si="78"/>
        <v>2.3947289484976948</v>
      </c>
      <c r="AG33" s="3">
        <f t="shared" si="78"/>
        <v>2.5126722338123275</v>
      </c>
      <c r="AH33" s="3">
        <f t="shared" si="78"/>
        <v>2.633756752136645</v>
      </c>
      <c r="AI33" s="3">
        <f t="shared" si="78"/>
        <v>2.7580572617646122</v>
      </c>
      <c r="AJ33" s="3">
        <f t="shared" si="78"/>
        <v>2.8856495686158485</v>
      </c>
      <c r="AK33" s="3">
        <f t="shared" si="78"/>
        <v>3.0166106943439033</v>
      </c>
      <c r="AL33" s="3">
        <f t="shared" si="78"/>
        <v>3.1510190249417418</v>
      </c>
      <c r="AM33" s="3">
        <f t="shared" si="78"/>
        <v>3.2889544432640143</v>
      </c>
      <c r="AN33" s="3">
        <f t="shared" si="78"/>
        <v>3.4304984483346193</v>
      </c>
      <c r="AO33" s="3">
        <f t="shared" si="78"/>
        <v>3.5757342638440752</v>
      </c>
      <c r="AP33" s="3">
        <f t="shared" si="78"/>
        <v>3.7247469378502744</v>
      </c>
      <c r="AQ33" s="3">
        <f t="shared" si="78"/>
        <v>3.8776234353693821</v>
      </c>
      <c r="AR33" s="3">
        <f t="shared" si="78"/>
        <v>4.0344527252688245</v>
      </c>
      <c r="AS33" s="3">
        <f t="shared" si="78"/>
        <v>4.195325862644796</v>
      </c>
      <c r="AT33" s="3">
        <f t="shared" si="78"/>
        <v>4.3603360676759779</v>
      </c>
      <c r="AU33" s="3">
        <f t="shared" si="78"/>
        <v>4.529578801783126</v>
      </c>
      <c r="AV33" s="3">
        <f t="shared" si="78"/>
        <v>4.7031518417934546</v>
      </c>
      <c r="AW33" s="3">
        <f t="shared" si="78"/>
        <v>4.881155352695532</v>
      </c>
      <c r="AX33" s="3">
        <f t="shared" si="78"/>
        <v>5.0636919594787217</v>
      </c>
      <c r="AY33" s="3">
        <f t="shared" si="78"/>
        <v>5.2508668184757719</v>
      </c>
      <c r="AZ33" s="3">
        <f t="shared" si="78"/>
        <v>5.4427876885603892</v>
      </c>
    </row>
    <row r="34" spans="3:52" x14ac:dyDescent="0.35">
      <c r="E34" s="12"/>
    </row>
    <row r="35" spans="3:52" x14ac:dyDescent="0.35">
      <c r="C35" t="s">
        <v>14</v>
      </c>
      <c r="E35" s="3">
        <f>+(E30/D30)/(E15/D15)-1</f>
        <v>7.4177869134941732E-2</v>
      </c>
      <c r="F35" s="3">
        <f>+(F30/E30)/(F15/E15)-1</f>
        <v>6.775178344516064E-2</v>
      </c>
      <c r="G35" s="3">
        <f t="shared" ref="G35:AZ35" si="79">+(G30/F30)/(G15/F15)-1</f>
        <v>6.2562826627790447E-2</v>
      </c>
      <c r="H35" s="3">
        <f t="shared" si="79"/>
        <v>5.8352562364462512E-2</v>
      </c>
      <c r="I35" s="3">
        <f t="shared" si="79"/>
        <v>5.491837250520093E-2</v>
      </c>
      <c r="J35" s="3">
        <f t="shared" si="79"/>
        <v>5.2100900220760638E-2</v>
      </c>
      <c r="K35" s="3">
        <f t="shared" si="79"/>
        <v>4.9774490860930998E-2</v>
      </c>
      <c r="L35" s="3">
        <f t="shared" si="79"/>
        <v>4.7839855571049084E-2</v>
      </c>
      <c r="M35" s="3">
        <f t="shared" si="79"/>
        <v>4.6218402555105564E-2</v>
      </c>
      <c r="N35" s="3">
        <f t="shared" si="79"/>
        <v>4.4847832282826294E-2</v>
      </c>
      <c r="O35" s="3">
        <f t="shared" si="79"/>
        <v>4.3678699003048216E-2</v>
      </c>
      <c r="P35" s="3">
        <f t="shared" si="79"/>
        <v>4.2671716435961793E-2</v>
      </c>
      <c r="Q35" s="3">
        <f t="shared" si="79"/>
        <v>4.1795640090021902E-2</v>
      </c>
      <c r="R35" s="3">
        <f t="shared" si="79"/>
        <v>4.1025598643135597E-2</v>
      </c>
      <c r="S35" s="3">
        <f t="shared" si="79"/>
        <v>4.0341776507407889E-2</v>
      </c>
      <c r="T35" s="3">
        <f t="shared" si="79"/>
        <v>3.972837196972101E-2</v>
      </c>
      <c r="U35" s="3">
        <f t="shared" si="79"/>
        <v>3.9172772180235516E-2</v>
      </c>
      <c r="V35" s="3">
        <f t="shared" si="79"/>
        <v>3.8664899161462651E-2</v>
      </c>
      <c r="W35" s="3">
        <f t="shared" si="79"/>
        <v>3.8196690941914246E-2</v>
      </c>
      <c r="X35" s="3">
        <f t="shared" si="79"/>
        <v>3.7761689609998594E-2</v>
      </c>
      <c r="Y35" s="3">
        <f t="shared" si="79"/>
        <v>3.7354714071431649E-2</v>
      </c>
      <c r="Z35" s="3">
        <f t="shared" si="79"/>
        <v>3.6971599974033209E-2</v>
      </c>
      <c r="AA35" s="3">
        <f t="shared" si="79"/>
        <v>3.660899293532105E-2</v>
      </c>
      <c r="AB35" s="3">
        <f t="shared" si="79"/>
        <v>3.6264184096465257E-2</v>
      </c>
      <c r="AC35" s="3">
        <f t="shared" si="79"/>
        <v>3.5934979303313241E-2</v>
      </c>
      <c r="AD35" s="3">
        <f t="shared" si="79"/>
        <v>3.5619595013994365E-2</v>
      </c>
      <c r="AE35" s="3">
        <f t="shared" si="79"/>
        <v>3.5316575455542454E-2</v>
      </c>
      <c r="AF35" s="3">
        <f t="shared" si="79"/>
        <v>3.5024726679152796E-2</v>
      </c>
      <c r="AG35" s="3">
        <f t="shared" si="79"/>
        <v>3.4743064057243034E-2</v>
      </c>
      <c r="AH35" s="3">
        <f t="shared" si="79"/>
        <v>3.4470770474620549E-2</v>
      </c>
      <c r="AI35" s="3">
        <f t="shared" si="79"/>
        <v>3.4207163028972198E-2</v>
      </c>
      <c r="AJ35" s="3">
        <f t="shared" si="79"/>
        <v>3.3951666503166944E-2</v>
      </c>
      <c r="AK35" s="3">
        <f t="shared" si="79"/>
        <v>3.370379222712705E-2</v>
      </c>
      <c r="AL35" s="3">
        <f t="shared" si="79"/>
        <v>3.34631212298242E-2</v>
      </c>
      <c r="AM35" s="3">
        <f t="shared" si="79"/>
        <v>3.3229290806299661E-2</v>
      </c>
      <c r="AN35" s="3">
        <f t="shared" si="79"/>
        <v>3.3001983803513379E-2</v>
      </c>
      <c r="AO35" s="3">
        <f t="shared" si="79"/>
        <v>3.2780920070979436E-2</v>
      </c>
      <c r="AP35" s="3">
        <f t="shared" si="79"/>
        <v>3.256584963502962E-2</v>
      </c>
      <c r="AQ35" s="3">
        <f t="shared" si="79"/>
        <v>3.2356547245822487E-2</v>
      </c>
      <c r="AR35" s="3">
        <f t="shared" si="79"/>
        <v>3.2152808017572143E-2</v>
      </c>
      <c r="AS35" s="3">
        <f t="shared" si="79"/>
        <v>3.1954443939560706E-2</v>
      </c>
      <c r="AT35" s="3">
        <f t="shared" si="79"/>
        <v>3.1761281081063686E-2</v>
      </c>
      <c r="AU35" s="3">
        <f t="shared" si="79"/>
        <v>3.1573157348793846E-2</v>
      </c>
      <c r="AV35" s="3">
        <f t="shared" si="79"/>
        <v>3.1389920685162442E-2</v>
      </c>
      <c r="AW35" s="3">
        <f t="shared" si="79"/>
        <v>3.1211427617557685E-2</v>
      </c>
      <c r="AX35" s="3">
        <f t="shared" si="79"/>
        <v>3.1037542087632097E-2</v>
      </c>
      <c r="AY35" s="3">
        <f t="shared" si="79"/>
        <v>3.086813450417103E-2</v>
      </c>
      <c r="AZ35" s="3">
        <f t="shared" si="79"/>
        <v>3.0703080973882635E-2</v>
      </c>
    </row>
    <row r="36" spans="3:52" x14ac:dyDescent="0.35">
      <c r="C36" t="s">
        <v>25</v>
      </c>
      <c r="E36" s="3"/>
      <c r="F36" s="3">
        <f>+(1+F35)^12-1</f>
        <v>1.1960572913364649</v>
      </c>
      <c r="G36" s="3">
        <f t="shared" ref="G36:AZ36" si="80">+(1+G35)^12-1</f>
        <v>1.0713592041212086</v>
      </c>
      <c r="H36" s="3">
        <f t="shared" si="80"/>
        <v>0.97498766368298972</v>
      </c>
      <c r="I36" s="3">
        <f t="shared" si="80"/>
        <v>0.89944303328130881</v>
      </c>
      <c r="J36" s="3">
        <f t="shared" si="80"/>
        <v>0.83945304574308399</v>
      </c>
      <c r="K36" s="3">
        <f t="shared" si="80"/>
        <v>0.79123342343931857</v>
      </c>
      <c r="L36" s="3">
        <f t="shared" si="80"/>
        <v>0.75201959328239232</v>
      </c>
      <c r="M36" s="3">
        <f t="shared" si="80"/>
        <v>0.7197616410131904</v>
      </c>
      <c r="N36" s="3">
        <f t="shared" si="80"/>
        <v>0.69292045479290554</v>
      </c>
      <c r="O36" s="3">
        <f t="shared" si="80"/>
        <v>0.67032829377160352</v>
      </c>
      <c r="P36" s="3">
        <f t="shared" si="80"/>
        <v>0.65109140296346446</v>
      </c>
      <c r="Q36" s="3">
        <f t="shared" si="80"/>
        <v>0.63452070748975986</v>
      </c>
      <c r="R36" s="3">
        <f t="shared" si="80"/>
        <v>0.62008166292923717</v>
      </c>
      <c r="S36" s="3">
        <f t="shared" si="80"/>
        <v>0.60735743384573571</v>
      </c>
      <c r="T36" s="3">
        <f t="shared" si="80"/>
        <v>0.59602151401413894</v>
      </c>
      <c r="U36" s="3">
        <f t="shared" si="80"/>
        <v>0.58581714498795923</v>
      </c>
      <c r="V36" s="3">
        <f t="shared" si="80"/>
        <v>0.57654170148860118</v>
      </c>
      <c r="W36" s="3">
        <f t="shared" si="80"/>
        <v>0.56803475244805068</v>
      </c>
      <c r="X36" s="3">
        <f t="shared" si="80"/>
        <v>0.56016887281451067</v>
      </c>
      <c r="Y36" s="3">
        <f t="shared" si="80"/>
        <v>0.55284253390406368</v>
      </c>
      <c r="Z36" s="3">
        <f t="shared" si="80"/>
        <v>0.54597457731212473</v>
      </c>
      <c r="AA36" s="3">
        <f t="shared" si="80"/>
        <v>0.53949990367220368</v>
      </c>
      <c r="AB36" s="3">
        <f t="shared" si="80"/>
        <v>0.53336609883047914</v>
      </c>
      <c r="AC36" s="3">
        <f t="shared" si="80"/>
        <v>0.52753078686830746</v>
      </c>
      <c r="AD36" s="3">
        <f t="shared" si="80"/>
        <v>0.52195954896796914</v>
      </c>
      <c r="AE36" s="3">
        <f t="shared" si="80"/>
        <v>0.5166242842411719</v>
      </c>
      <c r="AF36" s="3">
        <f t="shared" si="80"/>
        <v>0.51150191670599976</v>
      </c>
      <c r="AG36" s="3">
        <f t="shared" si="80"/>
        <v>0.50657337398014901</v>
      </c>
      <c r="AH36" s="3">
        <f t="shared" si="80"/>
        <v>0.50182277966191924</v>
      </c>
      <c r="AI36" s="3">
        <f t="shared" si="80"/>
        <v>0.4972368140219785</v>
      </c>
      <c r="AJ36" s="3">
        <f t="shared" si="80"/>
        <v>0.49280420743679665</v>
      </c>
      <c r="AK36" s="3">
        <f t="shared" si="80"/>
        <v>0.48851533862304364</v>
      </c>
      <c r="AL36" s="3">
        <f t="shared" si="80"/>
        <v>0.4843619156940433</v>
      </c>
      <c r="AM36" s="3">
        <f t="shared" si="80"/>
        <v>0.48033672271690375</v>
      </c>
      <c r="AN36" s="3">
        <f t="shared" si="80"/>
        <v>0.4764334181109775</v>
      </c>
      <c r="AO36" s="3">
        <f t="shared" si="80"/>
        <v>0.47264637410366772</v>
      </c>
      <c r="AP36" s="3">
        <f t="shared" si="80"/>
        <v>0.46897054871921373</v>
      </c>
      <c r="AQ36" s="3">
        <f t="shared" si="80"/>
        <v>0.46540138356472704</v>
      </c>
      <c r="AR36" s="3">
        <f t="shared" si="80"/>
        <v>0.46193472208062047</v>
      </c>
      <c r="AS36" s="3">
        <f t="shared" si="80"/>
        <v>0.45856674403543884</v>
      </c>
      <c r="AT36" s="3">
        <f t="shared" si="80"/>
        <v>0.45529391292663957</v>
      </c>
      <c r="AU36" s="3">
        <f t="shared" si="80"/>
        <v>0.45211293363241634</v>
      </c>
      <c r="AV36" s="3">
        <f t="shared" si="80"/>
        <v>0.44902071822518308</v>
      </c>
      <c r="AW36" s="3">
        <f t="shared" si="80"/>
        <v>0.44601435827534597</v>
      </c>
      <c r="AX36" s="3">
        <f t="shared" si="80"/>
        <v>0.44309110232812565</v>
      </c>
      <c r="AY36" s="3">
        <f t="shared" si="80"/>
        <v>0.44024833751006986</v>
      </c>
      <c r="AZ36" s="3">
        <f t="shared" si="80"/>
        <v>0.43748357442492103</v>
      </c>
    </row>
    <row r="37" spans="3:52" x14ac:dyDescent="0.35">
      <c r="C37" s="13" t="s">
        <v>24</v>
      </c>
      <c r="D37" s="13"/>
      <c r="E37" s="13"/>
      <c r="F37" s="14">
        <f>+(1+F33)/(1+E33)-1</f>
        <v>6.775178344516064E-2</v>
      </c>
      <c r="G37" s="14">
        <f>+(1+G33)/(1+F33)-1</f>
        <v>6.2562826627790447E-2</v>
      </c>
      <c r="H37" s="14">
        <f>+(1+H33)/(1+G33)-1</f>
        <v>5.8352562364462512E-2</v>
      </c>
    </row>
    <row r="39" spans="3:52" x14ac:dyDescent="0.35">
      <c r="C39" t="s">
        <v>26</v>
      </c>
      <c r="F39" s="15">
        <f>+F16-F31</f>
        <v>0.9305501835830523</v>
      </c>
      <c r="G39" s="15">
        <f t="shared" ref="G39:AZ39" si="81">+G16-G31</f>
        <v>0.90014885561039093</v>
      </c>
      <c r="H39" s="15">
        <f t="shared" si="81"/>
        <v>0.87300416936768088</v>
      </c>
      <c r="I39" s="15">
        <f t="shared" si="81"/>
        <v>0.8487000140223</v>
      </c>
      <c r="J39" s="15">
        <f t="shared" si="81"/>
        <v>0.82687170049751413</v>
      </c>
      <c r="K39" s="15">
        <f t="shared" si="81"/>
        <v>0.80720121728465788</v>
      </c>
      <c r="L39" s="15">
        <f t="shared" si="81"/>
        <v>0.78941229754496356</v>
      </c>
      <c r="M39" s="15">
        <f t="shared" si="81"/>
        <v>0.77326559334174783</v>
      </c>
      <c r="N39" s="15">
        <f t="shared" si="81"/>
        <v>0.75855413279070105</v>
      </c>
      <c r="O39" s="15">
        <f t="shared" si="81"/>
        <v>0.74509915387397174</v>
      </c>
      <c r="P39" s="15">
        <f t="shared" si="81"/>
        <v>0.7327463541974939</v>
      </c>
      <c r="Q39" s="15">
        <f t="shared" si="81"/>
        <v>0.72136256108257513</v>
      </c>
      <c r="R39" s="15">
        <f t="shared" si="81"/>
        <v>0.7108328051141477</v>
      </c>
      <c r="S39" s="15">
        <f t="shared" si="81"/>
        <v>0.7010577682761534</v>
      </c>
      <c r="T39" s="15">
        <f t="shared" si="81"/>
        <v>0.69195157198175261</v>
      </c>
      <c r="U39" s="15">
        <f t="shared" si="81"/>
        <v>0.68343986846827098</v>
      </c>
      <c r="V39" s="15">
        <f t="shared" si="81"/>
        <v>0.67545819966103515</v>
      </c>
      <c r="W39" s="15">
        <f t="shared" si="81"/>
        <v>0.66795058968995313</v>
      </c>
      <c r="X39" s="15">
        <f t="shared" si="81"/>
        <v>0.66086834008284567</v>
      </c>
      <c r="Y39" s="15">
        <f t="shared" si="81"/>
        <v>0.65416899981464471</v>
      </c>
      <c r="Z39" s="15">
        <f t="shared" si="81"/>
        <v>0.64781548558212831</v>
      </c>
      <c r="AA39" s="15">
        <f t="shared" si="81"/>
        <v>0.64177533073191739</v>
      </c>
      <c r="AB39" s="15">
        <f t="shared" si="81"/>
        <v>0.63602004410159996</v>
      </c>
      <c r="AC39" s="15">
        <f t="shared" si="81"/>
        <v>0.63052456259651235</v>
      </c>
      <c r="AD39" s="15">
        <f t="shared" si="81"/>
        <v>0.62526678360489685</v>
      </c>
      <c r="AE39" s="15">
        <f t="shared" si="81"/>
        <v>0.62022716535768607</v>
      </c>
      <c r="AF39" s="15">
        <f t="shared" si="81"/>
        <v>0.61538838508342808</v>
      </c>
      <c r="AG39" s="15">
        <f t="shared" si="81"/>
        <v>0.61073504631653686</v>
      </c>
      <c r="AH39" s="15">
        <f t="shared" si="81"/>
        <v>0.60625342801267124</v>
      </c>
      <c r="AI39" s="15">
        <f t="shared" si="81"/>
        <v>0.60193126923386453</v>
      </c>
      <c r="AJ39" s="15">
        <f t="shared" si="81"/>
        <v>0.59775758411179369</v>
      </c>
      <c r="AK39" s="15">
        <f t="shared" si="81"/>
        <v>0.59372250260184112</v>
      </c>
      <c r="AL39" s="15">
        <f t="shared" si="81"/>
        <v>0.58981713322357532</v>
      </c>
      <c r="AM39" s="15">
        <f t="shared" si="81"/>
        <v>0.58603344456209783</v>
      </c>
      <c r="AN39" s="15">
        <f t="shared" si="81"/>
        <v>0.58236416279479686</v>
      </c>
      <c r="AO39" s="15">
        <f t="shared" si="81"/>
        <v>0.57880268292275305</v>
      </c>
      <c r="AP39" s="15">
        <f t="shared" si="81"/>
        <v>0.57534299173674119</v>
      </c>
      <c r="AQ39" s="15">
        <f t="shared" si="81"/>
        <v>0.57197960084433896</v>
      </c>
      <c r="AR39" s="15">
        <f t="shared" si="81"/>
        <v>0.5687074883353036</v>
      </c>
      <c r="AS39" s="15">
        <f t="shared" si="81"/>
        <v>0.5655220478745222</v>
      </c>
      <c r="AT39" s="15">
        <f t="shared" si="81"/>
        <v>0.56241904419123445</v>
      </c>
      <c r="AU39" s="15">
        <f t="shared" si="81"/>
        <v>0.55939457408491977</v>
      </c>
      <c r="AV39" s="15">
        <f t="shared" si="81"/>
        <v>0.55644503219710284</v>
      </c>
      <c r="AW39" s="15">
        <f t="shared" si="81"/>
        <v>0.55356708090712026</v>
      </c>
      <c r="AX39" s="15">
        <f t="shared" si="81"/>
        <v>0.55075762380239413</v>
      </c>
      <c r="AY39" s="15">
        <f t="shared" si="81"/>
        <v>0.54801378225241537</v>
      </c>
      <c r="AZ39" s="15">
        <f t="shared" si="81"/>
        <v>0.54533287468209179</v>
      </c>
    </row>
    <row r="53" spans="1:4" x14ac:dyDescent="0.35">
      <c r="A53" t="s">
        <v>15</v>
      </c>
    </row>
    <row r="55" spans="1:4" x14ac:dyDescent="0.35">
      <c r="B55" t="s">
        <v>16</v>
      </c>
    </row>
    <row r="57" spans="1:4" x14ac:dyDescent="0.35">
      <c r="B57" t="s">
        <v>17</v>
      </c>
      <c r="C57">
        <v>14102</v>
      </c>
    </row>
    <row r="58" spans="1:4" x14ac:dyDescent="0.35">
      <c r="B58" t="s">
        <v>18</v>
      </c>
      <c r="C58">
        <f>+C57/131.925</f>
        <v>106.89406859958309</v>
      </c>
    </row>
    <row r="60" spans="1:4" x14ac:dyDescent="0.35">
      <c r="B60" t="s">
        <v>19</v>
      </c>
      <c r="C60" s="1">
        <v>44895</v>
      </c>
    </row>
    <row r="61" spans="1:4" x14ac:dyDescent="0.35">
      <c r="B61" t="s">
        <v>20</v>
      </c>
      <c r="C61">
        <v>80.989999999999995</v>
      </c>
      <c r="D61">
        <f>+C61/100</f>
        <v>0.80989999999999995</v>
      </c>
    </row>
    <row r="63" spans="1:4" x14ac:dyDescent="0.35">
      <c r="B63" t="s">
        <v>21</v>
      </c>
      <c r="C63">
        <v>100.1</v>
      </c>
    </row>
    <row r="65" spans="2:3" ht="29" x14ac:dyDescent="0.35">
      <c r="B65" s="6" t="s">
        <v>22</v>
      </c>
      <c r="C65">
        <f>+C57/D61</f>
        <v>17412.026176071122</v>
      </c>
    </row>
    <row r="67" spans="2:3" x14ac:dyDescent="0.35">
      <c r="B67" t="s">
        <v>23</v>
      </c>
      <c r="C67">
        <f>+C65/C63</f>
        <v>173.94631544526595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costaad</dc:creator>
  <cp:lastModifiedBy>Alejo Costa</cp:lastModifiedBy>
  <dcterms:created xsi:type="dcterms:W3CDTF">2022-08-01T15:34:04Z</dcterms:created>
  <dcterms:modified xsi:type="dcterms:W3CDTF">2022-08-01T21:59:23Z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710bd7e-5127-4e54-969c-4515b2527c83_Enabled">
    <vt:lpwstr>true</vt:lpwstr>
  </property>
  <property fmtid="{D5CDD505-2E9C-101B-9397-08002B2CF9AE}" pid="3" name="MSIP_Label_b710bd7e-5127-4e54-969c-4515b2527c83_SetDate">
    <vt:lpwstr>2022-08-01T15:34:04Z</vt:lpwstr>
  </property>
  <property fmtid="{D5CDD505-2E9C-101B-9397-08002B2CF9AE}" pid="4" name="MSIP_Label_b710bd7e-5127-4e54-969c-4515b2527c83_Method">
    <vt:lpwstr>Standard</vt:lpwstr>
  </property>
  <property fmtid="{D5CDD505-2E9C-101B-9397-08002B2CF9AE}" pid="5" name="MSIP_Label_b710bd7e-5127-4e54-969c-4515b2527c83_Name">
    <vt:lpwstr>b710bd7e-5127-4e54-969c-4515b2527c83</vt:lpwstr>
  </property>
  <property fmtid="{D5CDD505-2E9C-101B-9397-08002B2CF9AE}" pid="6" name="MSIP_Label_b710bd7e-5127-4e54-969c-4515b2527c83_SiteId">
    <vt:lpwstr>16e7cf3f-6af4-4e76-941e-aecafb9704e9</vt:lpwstr>
  </property>
  <property fmtid="{D5CDD505-2E9C-101B-9397-08002B2CF9AE}" pid="7" name="MSIP_Label_b710bd7e-5127-4e54-969c-4515b2527c83_ActionId">
    <vt:lpwstr>9c770513-ebcd-4d96-a873-8f20700ef5a5</vt:lpwstr>
  </property>
  <property fmtid="{D5CDD505-2E9C-101B-9397-08002B2CF9AE}" pid="8" name="MSIP_Label_b710bd7e-5127-4e54-969c-4515b2527c83_ContentBits">
    <vt:lpwstr>0</vt:lpwstr>
  </property>
</Properties>
</file>