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ABAJO FLUJO DE CAJA\"/>
    </mc:Choice>
  </mc:AlternateContent>
  <xr:revisionPtr revIDLastSave="0" documentId="13_ncr:1_{286C82B6-B1B4-486E-A34A-9E2CAC3BCCB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ontrol de caja" sheetId="2" r:id="rId1"/>
    <sheet name="Control de caja Mario Ordoñez" sheetId="8" r:id="rId2"/>
    <sheet name="Control de caja Maestro" sheetId="7" r:id="rId3"/>
    <sheet name="Control de caja 8-15(03)" sheetId="4" r:id="rId4"/>
    <sheet name="Control de caja 16-31(03)" sheetId="5" r:id="rId5"/>
    <sheet name="Control de caja 1-30(04)" sheetId="10" r:id="rId6"/>
    <sheet name="1 de mayo-18 de junio" sheetId="11" r:id="rId7"/>
    <sheet name="19 de junio-31 de julio " sheetId="12" r:id="rId8"/>
    <sheet name="1-16 de agosto" sheetId="13" r:id="rId9"/>
  </sheets>
  <calcPr calcId="181029"/>
</workbook>
</file>

<file path=xl/calcChain.xml><?xml version="1.0" encoding="utf-8"?>
<calcChain xmlns="http://schemas.openxmlformats.org/spreadsheetml/2006/main">
  <c r="F30" i="13" l="1"/>
  <c r="E30" i="13"/>
  <c r="F26" i="7"/>
  <c r="G20" i="13"/>
  <c r="G21" i="13"/>
  <c r="G22" i="13"/>
  <c r="G23" i="13"/>
  <c r="G17" i="13"/>
  <c r="G18" i="13"/>
  <c r="G19" i="13"/>
  <c r="F25" i="7"/>
  <c r="F49" i="12"/>
  <c r="E49" i="12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4" i="13"/>
  <c r="G25" i="13" s="1"/>
  <c r="J16" i="13"/>
  <c r="G16" i="13"/>
  <c r="K15" i="13"/>
  <c r="L14" i="13"/>
  <c r="K14" i="13"/>
  <c r="L13" i="13"/>
  <c r="K13" i="13"/>
  <c r="L12" i="13"/>
  <c r="K12" i="13"/>
  <c r="L11" i="13"/>
  <c r="K11" i="13"/>
  <c r="L10" i="13"/>
  <c r="K10" i="13"/>
  <c r="F19" i="8"/>
  <c r="F24" i="7"/>
  <c r="F22" i="7"/>
  <c r="F23" i="7" s="1"/>
  <c r="G38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J16" i="12"/>
  <c r="G16" i="12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K15" i="12"/>
  <c r="L14" i="12"/>
  <c r="K14" i="12"/>
  <c r="L13" i="12"/>
  <c r="K13" i="12"/>
  <c r="L12" i="12"/>
  <c r="K12" i="12"/>
  <c r="L11" i="12"/>
  <c r="K11" i="12"/>
  <c r="L10" i="12"/>
  <c r="K10" i="12"/>
  <c r="F26" i="2"/>
  <c r="E26" i="2"/>
  <c r="E31" i="11"/>
  <c r="G17" i="2"/>
  <c r="G18" i="2" s="1"/>
  <c r="G19" i="2" s="1"/>
  <c r="G21" i="2" s="1"/>
  <c r="G22" i="2" s="1"/>
  <c r="E23" i="2"/>
  <c r="E35" i="5"/>
  <c r="E30" i="10"/>
  <c r="F23" i="2"/>
  <c r="E20" i="2"/>
  <c r="F31" i="11"/>
  <c r="G29" i="11"/>
  <c r="G30" i="11"/>
  <c r="F20" i="7"/>
  <c r="F21" i="7" s="1"/>
  <c r="K10" i="7" s="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J16" i="11"/>
  <c r="G16" i="1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K15" i="11"/>
  <c r="L14" i="11"/>
  <c r="K14" i="11"/>
  <c r="L13" i="11"/>
  <c r="K13" i="11"/>
  <c r="L12" i="11"/>
  <c r="K12" i="11"/>
  <c r="L11" i="11"/>
  <c r="K11" i="11"/>
  <c r="L10" i="11"/>
  <c r="K10" i="11"/>
  <c r="F18" i="8"/>
  <c r="G22" i="10"/>
  <c r="G17" i="10"/>
  <c r="G18" i="10"/>
  <c r="G19" i="10"/>
  <c r="G20" i="10" s="1"/>
  <c r="G21" i="10" s="1"/>
  <c r="F30" i="10"/>
  <c r="F19" i="7"/>
  <c r="F18" i="7"/>
  <c r="G16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J16" i="10"/>
  <c r="K15" i="10"/>
  <c r="L14" i="10"/>
  <c r="K14" i="10"/>
  <c r="L13" i="10"/>
  <c r="K13" i="10"/>
  <c r="L12" i="10"/>
  <c r="K12" i="10"/>
  <c r="L11" i="10"/>
  <c r="K11" i="10"/>
  <c r="L10" i="10"/>
  <c r="K10" i="10"/>
  <c r="F17" i="8"/>
  <c r="F17" i="7"/>
  <c r="F20" i="2"/>
  <c r="I16" i="8"/>
  <c r="J15" i="8"/>
  <c r="K14" i="8"/>
  <c r="J14" i="8"/>
  <c r="K13" i="8"/>
  <c r="J13" i="8"/>
  <c r="K12" i="8"/>
  <c r="J12" i="8"/>
  <c r="K11" i="8"/>
  <c r="J11" i="8"/>
  <c r="K10" i="8"/>
  <c r="J10" i="8"/>
  <c r="I16" i="7"/>
  <c r="J15" i="7"/>
  <c r="K14" i="7"/>
  <c r="J14" i="7"/>
  <c r="K13" i="7"/>
  <c r="J13" i="7"/>
  <c r="K12" i="7"/>
  <c r="J12" i="7"/>
  <c r="K11" i="7"/>
  <c r="J11" i="7"/>
  <c r="J10" i="7"/>
  <c r="F35" i="5"/>
  <c r="J12" i="4"/>
  <c r="K12" i="4"/>
  <c r="J13" i="4"/>
  <c r="K13" i="4"/>
  <c r="E26" i="4"/>
  <c r="F26" i="4"/>
  <c r="G17" i="4"/>
  <c r="G16" i="4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J16" i="5"/>
  <c r="K15" i="5"/>
  <c r="L14" i="5"/>
  <c r="K14" i="5"/>
  <c r="L13" i="5"/>
  <c r="K13" i="5"/>
  <c r="L12" i="5"/>
  <c r="K12" i="5"/>
  <c r="L11" i="5"/>
  <c r="K11" i="5"/>
  <c r="K10" i="5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I18" i="4"/>
  <c r="G18" i="4"/>
  <c r="G19" i="4" s="1"/>
  <c r="G20" i="4" s="1"/>
  <c r="G21" i="4" s="1"/>
  <c r="G22" i="4" s="1"/>
  <c r="G23" i="4" s="1"/>
  <c r="G24" i="4" s="1"/>
  <c r="J15" i="4"/>
  <c r="K14" i="4"/>
  <c r="J14" i="4"/>
  <c r="K11" i="4"/>
  <c r="J11" i="4"/>
  <c r="K10" i="4"/>
  <c r="J10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16" i="2"/>
  <c r="L6" i="13" l="1"/>
  <c r="J7" i="13" s="1"/>
  <c r="L6" i="12"/>
  <c r="J7" i="12" s="1"/>
  <c r="G24" i="2"/>
  <c r="G25" i="2" s="1"/>
  <c r="G27" i="2" s="1"/>
  <c r="G28" i="2" s="1"/>
  <c r="G29" i="2" s="1"/>
  <c r="L6" i="11"/>
  <c r="J7" i="11" s="1"/>
  <c r="G23" i="10"/>
  <c r="G24" i="10" s="1"/>
  <c r="G25" i="10" s="1"/>
  <c r="G26" i="10" s="1"/>
  <c r="G27" i="10" s="1"/>
  <c r="G28" i="10" s="1"/>
  <c r="L6" i="10"/>
  <c r="J7" i="10" s="1"/>
  <c r="K6" i="7"/>
  <c r="I7" i="7" s="1"/>
  <c r="K6" i="8"/>
  <c r="I7" i="8" s="1"/>
  <c r="K6" i="4"/>
  <c r="I7" i="4" s="1"/>
  <c r="L11" i="2"/>
  <c r="L12" i="2"/>
  <c r="L13" i="2"/>
  <c r="L14" i="2"/>
  <c r="L10" i="2"/>
  <c r="K14" i="2" l="1"/>
  <c r="K15" i="2"/>
  <c r="J16" i="2"/>
  <c r="K13" i="2" l="1"/>
  <c r="K12" i="2"/>
  <c r="K11" i="2"/>
  <c r="K10" i="2"/>
  <c r="L6" i="2" l="1"/>
  <c r="J7" i="2" s="1"/>
  <c r="G16" i="5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L10" i="5"/>
  <c r="L6" i="5" s="1"/>
  <c r="J7" i="5" s="1"/>
</calcChain>
</file>

<file path=xl/sharedStrings.xml><?xml version="1.0" encoding="utf-8"?>
<sst xmlns="http://schemas.openxmlformats.org/spreadsheetml/2006/main" count="286" uniqueCount="137">
  <si>
    <t>FECHA</t>
  </si>
  <si>
    <t>CONCEPTO</t>
  </si>
  <si>
    <t>ENTRADAS</t>
  </si>
  <si>
    <t>SALIDAS</t>
  </si>
  <si>
    <t>SALDO</t>
  </si>
  <si>
    <t>Nro.</t>
  </si>
  <si>
    <t>CÓDIGO</t>
  </si>
  <si>
    <t>Mínimo:</t>
  </si>
  <si>
    <t>Máximo:</t>
  </si>
  <si>
    <t>SALDO TOTAL DE CAJA</t>
  </si>
  <si>
    <t>Ingrese los saldos a mantener en caja</t>
  </si>
  <si>
    <t>Ingrese los movimientos de caja diarios</t>
  </si>
  <si>
    <t>Tipo de Caja</t>
  </si>
  <si>
    <t>TIPO DE CAJA</t>
  </si>
  <si>
    <t>Efectivo</t>
  </si>
  <si>
    <t>Banco</t>
  </si>
  <si>
    <t>Liste los Tipos de Caja</t>
  </si>
  <si>
    <t>ingreso caja</t>
  </si>
  <si>
    <t>ingreso caja anterior</t>
  </si>
  <si>
    <t>ingreso caja marzo 1- 15</t>
  </si>
  <si>
    <t>gastos mes marzo 1-15</t>
  </si>
  <si>
    <t>ingreso caja marzo 16-30</t>
  </si>
  <si>
    <t>gastos mes marzo 16-30</t>
  </si>
  <si>
    <t>mes marzo</t>
  </si>
  <si>
    <t xml:space="preserve"> factura A348981 Jalberto</t>
  </si>
  <si>
    <t>factura fvp4501 FpastoPlaza</t>
  </si>
  <si>
    <t>factura 4313  central maderas</t>
  </si>
  <si>
    <t>factura 4349117 jalberto</t>
  </si>
  <si>
    <t>cargue de madera</t>
  </si>
  <si>
    <t>factura A350765 jalberto</t>
  </si>
  <si>
    <t>factura FVP5095 ferreteria pasto plaza</t>
  </si>
  <si>
    <t>factura 0109</t>
  </si>
  <si>
    <t>factura 30646</t>
  </si>
  <si>
    <t>ingreso caja comprobante 006</t>
  </si>
  <si>
    <t>ingreso caja comprobante 007</t>
  </si>
  <si>
    <t>pago taxi transporte material electrico(f)</t>
  </si>
  <si>
    <t>ingreso caja comprobante 008</t>
  </si>
  <si>
    <t>pago transporte</t>
  </si>
  <si>
    <t>factura 4996</t>
  </si>
  <si>
    <t>pago anticipo maestro comprobante 001</t>
  </si>
  <si>
    <t>compra hierro factura 3602</t>
  </si>
  <si>
    <t>factura 43109</t>
  </si>
  <si>
    <t>pago escabacion pajarita factura 6122</t>
  </si>
  <si>
    <t>pago maestro Emilio</t>
  </si>
  <si>
    <t>compra tornillos factura 982685</t>
  </si>
  <si>
    <t>ingreso caja comprobante 010</t>
  </si>
  <si>
    <t>factura 6124 pago saldo excabacion pajarita</t>
  </si>
  <si>
    <t>Consignación #1</t>
  </si>
  <si>
    <t>Pago anticipo  comprobante 001</t>
  </si>
  <si>
    <t>Pago #2 recibo -</t>
  </si>
  <si>
    <t>VALOR PARCIAL</t>
  </si>
  <si>
    <t>VALOR TOTAL</t>
  </si>
  <si>
    <t>Consignacion #2</t>
  </si>
  <si>
    <t>ingreso caja comprobante -</t>
  </si>
  <si>
    <t>pago abono ladrillos factura 6133</t>
  </si>
  <si>
    <t>compra escoba obra factura 866960</t>
  </si>
  <si>
    <t xml:space="preserve">pago mano de obra maestro emilio comprobante 013 </t>
  </si>
  <si>
    <t>Pago #3 recibo - 013</t>
  </si>
  <si>
    <t>compra 50 bultos cemento factura -0641</t>
  </si>
  <si>
    <t>compra 100 bultos cemento fact 0558</t>
  </si>
  <si>
    <t>compra 40 bultos cemento fact 0676</t>
  </si>
  <si>
    <t>pago recebo,triturado,rajon y arena negra, facturas 6134-6137-6275-6276-6278</t>
  </si>
  <si>
    <t>pago triturado, arena y rajon,facturas 6367-6368-6369-6370-6371- 6403-6404- 6405</t>
  </si>
  <si>
    <t>pago transporte madera campamento factura 6146</t>
  </si>
  <si>
    <t>compra 120 bultos cemento factura 169</t>
  </si>
  <si>
    <t>pago mano de obra maestro emilio comprobante  -016</t>
  </si>
  <si>
    <t>Consignacion #3</t>
  </si>
  <si>
    <t>compra bujia para mezcladora</t>
  </si>
  <si>
    <t>ingreso pago mano de obra comprobante 022</t>
  </si>
  <si>
    <t xml:space="preserve">pago mano de obra maestro emilio </t>
  </si>
  <si>
    <t>ingreso pago materiales bolqueta</t>
  </si>
  <si>
    <t>pago materiales bolqueta señor jhon factura 6145</t>
  </si>
  <si>
    <t>ingreso pago alquiler mezcladora comprobante 020</t>
  </si>
  <si>
    <t>pago alquiler mezcladora</t>
  </si>
  <si>
    <t>ingreso compra materiales obra comprobante 023</t>
  </si>
  <si>
    <t>pago mano de obra maestro Emilio comprobante 018</t>
  </si>
  <si>
    <t>pago #5 comprobante 018</t>
  </si>
  <si>
    <t>pago #6 comprobante 022</t>
  </si>
  <si>
    <t>Pago #4 recibo - 016</t>
  </si>
  <si>
    <t>compra k.amarre, clavos factura 3154</t>
  </si>
  <si>
    <t>compra disco sierra factura fvp10594</t>
  </si>
  <si>
    <t>compra madera factura 1425</t>
  </si>
  <si>
    <t>compra disco factura 31554</t>
  </si>
  <si>
    <t>ingreso caja abril 1-30</t>
  </si>
  <si>
    <t>gastos caja abril 1-30</t>
  </si>
  <si>
    <t>mes abril</t>
  </si>
  <si>
    <t>ingreso mes 1 mayo -18 junio</t>
  </si>
  <si>
    <t>gastos caja mes 1 mayo -18 junio</t>
  </si>
  <si>
    <t>mes mayo y junio</t>
  </si>
  <si>
    <t>compra varilla factura 3328</t>
  </si>
  <si>
    <t>compra varilla factura 3329</t>
  </si>
  <si>
    <t>compra 100 bultos cemento factura 134</t>
  </si>
  <si>
    <t>pago mano de obra maestro Emilio</t>
  </si>
  <si>
    <t>compra gasolina recibo 318137</t>
  </si>
  <si>
    <t xml:space="preserve">compra llanta antipinchazo factura 697726 </t>
  </si>
  <si>
    <t>compra bombillo campamento factura 41065</t>
  </si>
  <si>
    <t xml:space="preserve">compra plastico </t>
  </si>
  <si>
    <t>compra discos de corte factura 31781</t>
  </si>
  <si>
    <t>ingreso compra materiales comprobante 27</t>
  </si>
  <si>
    <t>ingreso compra materiales comprobante 28</t>
  </si>
  <si>
    <t>pago compra madera factura 1960</t>
  </si>
  <si>
    <t>compra clavo de acero estriado factura 7376</t>
  </si>
  <si>
    <t>pago mano de obra maestro Emilio comprobante 029</t>
  </si>
  <si>
    <t>compra gasolina factura 246870</t>
  </si>
  <si>
    <t>compra clavos y discos factura A369072</t>
  </si>
  <si>
    <t>disco de corte de metal factura 149864</t>
  </si>
  <si>
    <t>compra escobilla para cortadora factura 9002</t>
  </si>
  <si>
    <t>ingreso compra materiales comprobante 029</t>
  </si>
  <si>
    <t>compra madera factura 2169</t>
  </si>
  <si>
    <t>22-23/07/2021</t>
  </si>
  <si>
    <t>pago transporte madera</t>
  </si>
  <si>
    <t>ingreso compra materiales comprobante 031</t>
  </si>
  <si>
    <t>compra 8 chaquetas obreros factura 841</t>
  </si>
  <si>
    <t xml:space="preserve">pago #7 </t>
  </si>
  <si>
    <t>pago #8</t>
  </si>
  <si>
    <t>pago #9 comprobante 029</t>
  </si>
  <si>
    <t xml:space="preserve">Pago comprobante 23 </t>
  </si>
  <si>
    <t>alquiler vibrador factura 0796</t>
  </si>
  <si>
    <t>sikadur 32 factura 148560</t>
  </si>
  <si>
    <t>sikadur 32 factura 148579</t>
  </si>
  <si>
    <t>compra clavos 23 pulgadas</t>
  </si>
  <si>
    <t>compra 4 pollos y 2 gaseosas factura 32260</t>
  </si>
  <si>
    <t>compra brochas factura 862</t>
  </si>
  <si>
    <t>pago alquiler vibrador factura 2478</t>
  </si>
  <si>
    <t xml:space="preserve">pago #10 </t>
  </si>
  <si>
    <t>compra varillas factura 1628</t>
  </si>
  <si>
    <t>compra tuberia y accesoriuos factura 1626</t>
  </si>
  <si>
    <t>compra geotextil factura 5430572</t>
  </si>
  <si>
    <t>compra tuberia y accesoriuos factura 1627</t>
  </si>
  <si>
    <t>compra Yee sanitaria doble de 4 factura 6-474</t>
  </si>
  <si>
    <t>compra accesorios factura 1680</t>
  </si>
  <si>
    <t>compra accesorios factura 1681</t>
  </si>
  <si>
    <t>ingreso caja compra materiales</t>
  </si>
  <si>
    <t>compra accesorio factura 1706</t>
  </si>
  <si>
    <t>compra gasolina factura 29569</t>
  </si>
  <si>
    <t>pago 14 m3 concreto premezclado factura FE1250</t>
  </si>
  <si>
    <t>pago 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</si>
</sst>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000"/>
    <numFmt numFmtId="166" formatCode="00000"/>
    <numFmt numFmtId="167" formatCode="&quot;$&quot;#,##0.00"/>
    <numFmt numFmtId="168" formatCode="&quot;$&quot;#,##0"/>
    <numFmt numFmtId="169" formatCode="&quot;$&quot;\ #,##0.00"/>
    <numFmt numFmtId="170" formatCode="dd/mm/yyyy"/>
    <numFmt numFmtId="171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E33D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34998626667073579"/>
      <name val="Calibri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33D00"/>
        <bgColor indexed="64"/>
      </patternFill>
    </fill>
    <fill>
      <patternFill patternType="solid">
        <fgColor rgb="FFFFE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 style="thin">
        <color rgb="FFE33D00"/>
      </left>
      <right style="thin">
        <color rgb="FFE33D00"/>
      </right>
      <top style="thin">
        <color rgb="FFE33D00"/>
      </top>
      <bottom style="thin">
        <color rgb="FFE33D00"/>
      </bottom>
      <diagonal/>
    </border>
    <border>
      <left style="thin">
        <color rgb="FFE33D00"/>
      </left>
      <right/>
      <top style="thin">
        <color rgb="FFE33D00"/>
      </top>
      <bottom style="thin">
        <color rgb="FFE33D00"/>
      </bottom>
      <diagonal/>
    </border>
    <border>
      <left style="medium">
        <color rgb="FFE33D00"/>
      </left>
      <right/>
      <top style="medium">
        <color rgb="FFE33D00"/>
      </top>
      <bottom/>
      <diagonal/>
    </border>
    <border>
      <left/>
      <right/>
      <top style="medium">
        <color rgb="FFE33D00"/>
      </top>
      <bottom/>
      <diagonal/>
    </border>
    <border>
      <left/>
      <right style="medium">
        <color rgb="FFE33D00"/>
      </right>
      <top style="medium">
        <color rgb="FFE33D00"/>
      </top>
      <bottom/>
      <diagonal/>
    </border>
    <border>
      <left style="medium">
        <color rgb="FFE33D00"/>
      </left>
      <right/>
      <top/>
      <bottom/>
      <diagonal/>
    </border>
    <border>
      <left/>
      <right style="medium">
        <color rgb="FFE33D00"/>
      </right>
      <top/>
      <bottom/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 style="mediumDashDotDot">
        <color theme="0" tint="-4.9989318521683403E-2"/>
      </left>
      <right/>
      <top/>
      <bottom/>
      <diagonal/>
    </border>
    <border>
      <left/>
      <right style="mediumDashDotDot">
        <color theme="0" tint="-4.9989318521683403E-2"/>
      </right>
      <top/>
      <bottom/>
      <diagonal/>
    </border>
    <border>
      <left style="mediumDashDotDot">
        <color theme="0" tint="-4.9989318521683403E-2"/>
      </left>
      <right style="mediumDashDotDot">
        <color theme="0" tint="-4.9989318521683403E-2"/>
      </right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/>
      <diagonal/>
    </border>
    <border>
      <left style="slantDashDot">
        <color theme="0"/>
      </left>
      <right style="slantDashDot">
        <color theme="0"/>
      </right>
      <top/>
      <bottom style="slantDashDot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E33D00"/>
      </left>
      <right/>
      <top/>
      <bottom style="medium">
        <color rgb="FFE33D00"/>
      </bottom>
      <diagonal/>
    </border>
    <border>
      <left/>
      <right/>
      <top/>
      <bottom style="medium">
        <color rgb="FFE33D00"/>
      </bottom>
      <diagonal/>
    </border>
    <border>
      <left/>
      <right style="medium">
        <color rgb="FFE33D00"/>
      </right>
      <top/>
      <bottom style="medium">
        <color rgb="FFE33D00"/>
      </bottom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/>
  </cellStyleXfs>
  <cellXfs count="149">
    <xf numFmtId="0" fontId="0" fillId="0" borderId="0" xfId="0"/>
    <xf numFmtId="165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0" xfId="0" applyFont="1" applyFill="1" applyBorder="1"/>
    <xf numFmtId="49" fontId="5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49" fontId="5" fillId="0" borderId="0" xfId="0" applyNumberFormat="1" applyFont="1" applyBorder="1" applyAlignment="1" applyProtection="1">
      <alignment horizontal="center" vertical="top"/>
      <protection locked="0"/>
    </xf>
    <xf numFmtId="168" fontId="6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9" fontId="8" fillId="0" borderId="0" xfId="0" applyNumberFormat="1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166" fontId="2" fillId="0" borderId="0" xfId="0" applyNumberFormat="1" applyFont="1" applyFill="1" applyBorder="1" applyAlignment="1" applyProtection="1">
      <alignment horizontal="center"/>
    </xf>
    <xf numFmtId="0" fontId="0" fillId="0" borderId="0" xfId="0" applyFont="1" applyBorder="1"/>
    <xf numFmtId="0" fontId="0" fillId="0" borderId="0" xfId="0" applyFill="1" applyBorder="1"/>
    <xf numFmtId="49" fontId="5" fillId="0" borderId="0" xfId="0" applyNumberFormat="1" applyFont="1" applyFill="1" applyBorder="1" applyAlignment="1" applyProtection="1">
      <alignment horizontal="center"/>
      <protection locked="0"/>
    </xf>
    <xf numFmtId="169" fontId="8" fillId="0" borderId="2" xfId="0" applyNumberFormat="1" applyFont="1" applyBorder="1" applyAlignment="1">
      <alignment horizontal="center" vertical="center"/>
    </xf>
    <xf numFmtId="0" fontId="0" fillId="2" borderId="0" xfId="0" applyFill="1"/>
    <xf numFmtId="0" fontId="12" fillId="3" borderId="0" xfId="0" applyFont="1" applyFill="1" applyAlignment="1">
      <alignment horizontal="center" vertical="center"/>
    </xf>
    <xf numFmtId="169" fontId="8" fillId="0" borderId="3" xfId="0" applyNumberFormat="1" applyFont="1" applyBorder="1" applyAlignment="1">
      <alignment horizontal="center" vertical="center"/>
    </xf>
    <xf numFmtId="0" fontId="12" fillId="3" borderId="4" xfId="0" applyFont="1" applyFill="1" applyBorder="1" applyAlignment="1">
      <alignment horizontal="right" vertical="center" indent="1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2" fillId="3" borderId="0" xfId="0" applyFont="1" applyFill="1" applyBorder="1" applyAlignment="1">
      <alignment horizontal="center" vertical="center"/>
    </xf>
    <xf numFmtId="169" fontId="8" fillId="0" borderId="1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165" fontId="8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left" vertical="center" indent="1"/>
      <protection locked="0"/>
    </xf>
    <xf numFmtId="165" fontId="8" fillId="0" borderId="2" xfId="0" applyNumberFormat="1" applyFont="1" applyFill="1" applyBorder="1" applyAlignment="1" applyProtection="1">
      <alignment horizontal="center" vertical="center"/>
      <protection locked="0"/>
    </xf>
    <xf numFmtId="169" fontId="8" fillId="0" borderId="2" xfId="1" applyNumberFormat="1" applyFont="1" applyFill="1" applyBorder="1" applyAlignment="1" applyProtection="1">
      <alignment horizontal="center" vertical="center"/>
      <protection locked="0"/>
    </xf>
    <xf numFmtId="169" fontId="8" fillId="4" borderId="11" xfId="0" applyNumberFormat="1" applyFont="1" applyFill="1" applyBorder="1" applyAlignment="1">
      <alignment horizontal="center" vertical="center"/>
    </xf>
    <xf numFmtId="169" fontId="14" fillId="0" borderId="11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left" vertical="center" indent="1"/>
    </xf>
    <xf numFmtId="165" fontId="3" fillId="0" borderId="8" xfId="0" applyNumberFormat="1" applyFont="1" applyBorder="1" applyAlignment="1" applyProtection="1">
      <alignment horizontal="center"/>
      <protection locked="0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 applyProtection="1">
      <alignment horizontal="left" vertical="center" indent="1"/>
      <protection locked="0"/>
    </xf>
    <xf numFmtId="165" fontId="8" fillId="0" borderId="15" xfId="0" applyNumberFormat="1" applyFont="1" applyFill="1" applyBorder="1" applyAlignment="1" applyProtection="1">
      <alignment horizontal="center" vertical="center"/>
      <protection locked="0"/>
    </xf>
    <xf numFmtId="169" fontId="8" fillId="0" borderId="15" xfId="1" applyNumberFormat="1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>
      <alignment horizontal="center" vertical="center"/>
    </xf>
    <xf numFmtId="169" fontId="9" fillId="4" borderId="16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/>
    </xf>
    <xf numFmtId="169" fontId="8" fillId="0" borderId="15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14" fontId="8" fillId="0" borderId="2" xfId="0" applyNumberFormat="1" applyFont="1" applyFill="1" applyBorder="1" applyAlignment="1" applyProtection="1">
      <alignment horizontal="left" vertical="center" indent="1"/>
      <protection locked="0"/>
    </xf>
    <xf numFmtId="169" fontId="9" fillId="4" borderId="11" xfId="1" applyNumberFormat="1" applyFont="1" applyFill="1" applyBorder="1" applyAlignment="1" applyProtection="1">
      <alignment horizontal="center" vertical="center"/>
    </xf>
    <xf numFmtId="14" fontId="8" fillId="0" borderId="15" xfId="0" applyNumberFormat="1" applyFont="1" applyFill="1" applyBorder="1" applyAlignment="1" applyProtection="1">
      <alignment horizontal="left" vertical="center" indent="1"/>
      <protection locked="0"/>
    </xf>
    <xf numFmtId="169" fontId="9" fillId="4" borderId="21" xfId="1" applyNumberFormat="1" applyFont="1" applyFill="1" applyBorder="1" applyAlignment="1" applyProtection="1">
      <alignment horizontal="center" vertical="center"/>
    </xf>
    <xf numFmtId="170" fontId="15" fillId="0" borderId="2" xfId="0" applyNumberFormat="1" applyFont="1" applyFill="1" applyBorder="1" applyAlignment="1" applyProtection="1">
      <alignment horizontal="left" vertical="center" indent="1"/>
      <protection locked="0"/>
    </xf>
    <xf numFmtId="170" fontId="15" fillId="0" borderId="2" xfId="0" applyNumberFormat="1" applyFont="1" applyBorder="1" applyAlignment="1">
      <alignment horizontal="left" vertical="center" indent="1"/>
    </xf>
    <xf numFmtId="0" fontId="15" fillId="0" borderId="2" xfId="0" applyFont="1" applyFill="1" applyBorder="1" applyAlignment="1" applyProtection="1">
      <alignment horizontal="left" vertical="center" indent="1"/>
      <protection locked="0"/>
    </xf>
    <xf numFmtId="0" fontId="15" fillId="0" borderId="2" xfId="0" applyFont="1" applyBorder="1" applyAlignment="1">
      <alignment horizontal="left" vertical="center" indent="1"/>
    </xf>
    <xf numFmtId="165" fontId="15" fillId="0" borderId="2" xfId="0" applyNumberFormat="1" applyFont="1" applyFill="1" applyBorder="1" applyAlignment="1" applyProtection="1">
      <alignment horizontal="center" vertical="center"/>
      <protection locked="0"/>
    </xf>
    <xf numFmtId="165" fontId="15" fillId="0" borderId="2" xfId="0" applyNumberFormat="1" applyFont="1" applyBorder="1" applyAlignment="1">
      <alignment horizontal="center" vertical="center"/>
    </xf>
    <xf numFmtId="169" fontId="15" fillId="0" borderId="2" xfId="1" applyNumberFormat="1" applyFont="1" applyFill="1" applyBorder="1" applyAlignment="1" applyProtection="1">
      <alignment horizontal="center" vertical="center"/>
      <protection locked="0"/>
    </xf>
    <xf numFmtId="169" fontId="15" fillId="0" borderId="2" xfId="0" applyNumberFormat="1" applyFont="1" applyBorder="1" applyAlignment="1">
      <alignment horizontal="center" vertical="center"/>
    </xf>
    <xf numFmtId="169" fontId="16" fillId="4" borderId="11" xfId="1" applyNumberFormat="1" applyFont="1" applyFill="1" applyBorder="1" applyAlignment="1" applyProtection="1">
      <alignment horizontal="center" vertical="center"/>
    </xf>
    <xf numFmtId="169" fontId="16" fillId="4" borderId="11" xfId="1" applyNumberFormat="1" applyFont="1" applyFill="1" applyBorder="1" applyAlignment="1">
      <alignment horizontal="center" vertical="center"/>
    </xf>
    <xf numFmtId="170" fontId="15" fillId="0" borderId="15" xfId="0" applyNumberFormat="1" applyFont="1" applyBorder="1" applyAlignment="1">
      <alignment horizontal="left" vertical="center" indent="1"/>
    </xf>
    <xf numFmtId="0" fontId="15" fillId="0" borderId="15" xfId="0" applyFont="1" applyBorder="1" applyAlignment="1">
      <alignment horizontal="left" vertical="center" indent="1"/>
    </xf>
    <xf numFmtId="165" fontId="15" fillId="0" borderId="15" xfId="0" applyNumberFormat="1" applyFont="1" applyBorder="1" applyAlignment="1">
      <alignment horizontal="center" vertical="center"/>
    </xf>
    <xf numFmtId="169" fontId="15" fillId="0" borderId="15" xfId="0" applyNumberFormat="1" applyFont="1" applyBorder="1" applyAlignment="1">
      <alignment horizontal="center" vertical="center"/>
    </xf>
    <xf numFmtId="169" fontId="16" fillId="4" borderId="21" xfId="1" applyNumberFormat="1" applyFont="1" applyFill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171" fontId="8" fillId="0" borderId="10" xfId="0" applyNumberFormat="1" applyFont="1" applyBorder="1" applyAlignment="1">
      <alignment horizontal="center" vertical="center"/>
    </xf>
    <xf numFmtId="171" fontId="9" fillId="4" borderId="16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 indent="1"/>
    </xf>
    <xf numFmtId="0" fontId="8" fillId="0" borderId="2" xfId="0" applyFont="1" applyFill="1" applyBorder="1" applyAlignment="1" applyProtection="1">
      <alignment horizontal="left" vertical="center" wrapText="1" indent="1"/>
      <protection locked="0"/>
    </xf>
    <xf numFmtId="170" fontId="15" fillId="3" borderId="2" xfId="0" applyNumberFormat="1" applyFont="1" applyFill="1" applyBorder="1" applyAlignment="1">
      <alignment horizontal="left" vertical="center" indent="1"/>
    </xf>
    <xf numFmtId="0" fontId="15" fillId="3" borderId="2" xfId="0" applyFont="1" applyFill="1" applyBorder="1" applyAlignment="1">
      <alignment horizontal="left" vertical="center" indent="1"/>
    </xf>
    <xf numFmtId="165" fontId="15" fillId="3" borderId="2" xfId="0" applyNumberFormat="1" applyFont="1" applyFill="1" applyBorder="1" applyAlignment="1">
      <alignment horizontal="center" vertical="center"/>
    </xf>
    <xf numFmtId="169" fontId="15" fillId="3" borderId="2" xfId="0" applyNumberFormat="1" applyFont="1" applyFill="1" applyBorder="1" applyAlignment="1">
      <alignment horizontal="center" vertical="center"/>
    </xf>
    <xf numFmtId="169" fontId="16" fillId="4" borderId="11" xfId="0" applyNumberFormat="1" applyFont="1" applyFill="1" applyBorder="1" applyAlignment="1">
      <alignment horizontal="center" vertical="center"/>
    </xf>
    <xf numFmtId="170" fontId="15" fillId="5" borderId="2" xfId="0" applyNumberFormat="1" applyFont="1" applyFill="1" applyBorder="1" applyAlignment="1">
      <alignment horizontal="left" vertical="center" indent="1"/>
    </xf>
    <xf numFmtId="165" fontId="15" fillId="5" borderId="2" xfId="0" applyNumberFormat="1" applyFont="1" applyFill="1" applyBorder="1" applyAlignment="1">
      <alignment horizontal="center" vertical="center"/>
    </xf>
    <xf numFmtId="169" fontId="15" fillId="5" borderId="2" xfId="0" applyNumberFormat="1" applyFont="1" applyFill="1" applyBorder="1" applyAlignment="1">
      <alignment horizontal="center" vertical="center"/>
    </xf>
    <xf numFmtId="169" fontId="0" fillId="0" borderId="0" xfId="0" applyNumberFormat="1" applyFont="1" applyFill="1" applyBorder="1"/>
    <xf numFmtId="0" fontId="8" fillId="5" borderId="2" xfId="0" applyFont="1" applyFill="1" applyBorder="1" applyAlignment="1">
      <alignment horizontal="left" vertical="center" wrapText="1" indent="1"/>
    </xf>
    <xf numFmtId="169" fontId="17" fillId="0" borderId="2" xfId="0" applyNumberFormat="1" applyFont="1" applyBorder="1" applyAlignment="1">
      <alignment horizontal="center" vertical="center"/>
    </xf>
    <xf numFmtId="0" fontId="18" fillId="0" borderId="0" xfId="0" applyFont="1"/>
    <xf numFmtId="0" fontId="7" fillId="2" borderId="23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 applyProtection="1">
      <alignment horizontal="left" vertical="center" indent="1"/>
      <protection locked="0"/>
    </xf>
    <xf numFmtId="0" fontId="8" fillId="0" borderId="1" xfId="0" applyFont="1" applyFill="1" applyBorder="1" applyAlignment="1" applyProtection="1">
      <alignment horizontal="left" vertical="center" indent="1"/>
      <protection locked="0"/>
    </xf>
    <xf numFmtId="165" fontId="8" fillId="0" borderId="1" xfId="0" applyNumberFormat="1" applyFont="1" applyFill="1" applyBorder="1" applyAlignment="1" applyProtection="1">
      <alignment horizontal="center" vertical="center"/>
      <protection locked="0"/>
    </xf>
    <xf numFmtId="169" fontId="8" fillId="0" borderId="1" xfId="1" applyNumberFormat="1" applyFont="1" applyFill="1" applyBorder="1" applyAlignment="1" applyProtection="1">
      <alignment horizontal="center" vertical="center"/>
      <protection locked="0"/>
    </xf>
    <xf numFmtId="14" fontId="8" fillId="0" borderId="22" xfId="0" applyNumberFormat="1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165" fontId="8" fillId="0" borderId="22" xfId="0" applyNumberFormat="1" applyFont="1" applyBorder="1" applyAlignment="1">
      <alignment horizontal="center" vertical="center"/>
    </xf>
    <xf numFmtId="171" fontId="8" fillId="0" borderId="22" xfId="0" applyNumberFormat="1" applyFont="1" applyBorder="1" applyAlignment="1">
      <alignment horizontal="center" vertical="center"/>
    </xf>
    <xf numFmtId="171" fontId="9" fillId="4" borderId="22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 wrapText="1" indent="1"/>
    </xf>
    <xf numFmtId="169" fontId="8" fillId="0" borderId="22" xfId="0" applyNumberFormat="1" applyFont="1" applyBorder="1" applyAlignment="1">
      <alignment horizontal="center" vertical="center"/>
    </xf>
    <xf numFmtId="169" fontId="17" fillId="0" borderId="22" xfId="0" applyNumberFormat="1" applyFont="1" applyBorder="1" applyAlignment="1">
      <alignment horizontal="center" vertical="center"/>
    </xf>
    <xf numFmtId="14" fontId="8" fillId="0" borderId="22" xfId="0" applyNumberFormat="1" applyFont="1" applyFill="1" applyBorder="1" applyAlignment="1" applyProtection="1">
      <alignment horizontal="left" vertical="center" indent="1"/>
      <protection locked="0"/>
    </xf>
    <xf numFmtId="0" fontId="8" fillId="0" borderId="22" xfId="0" applyFont="1" applyFill="1" applyBorder="1" applyAlignment="1" applyProtection="1">
      <alignment horizontal="left" vertical="center" wrapText="1" indent="1"/>
      <protection locked="0"/>
    </xf>
    <xf numFmtId="165" fontId="8" fillId="0" borderId="22" xfId="0" applyNumberFormat="1" applyFont="1" applyFill="1" applyBorder="1" applyAlignment="1" applyProtection="1">
      <alignment horizontal="center" vertical="center"/>
      <protection locked="0"/>
    </xf>
    <xf numFmtId="169" fontId="8" fillId="0" borderId="22" xfId="1" applyNumberFormat="1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left" vertical="center" indent="1"/>
      <protection locked="0"/>
    </xf>
    <xf numFmtId="0" fontId="8" fillId="5" borderId="22" xfId="0" applyFont="1" applyFill="1" applyBorder="1" applyAlignment="1" applyProtection="1">
      <alignment horizontal="left" vertical="center" indent="1"/>
      <protection locked="0"/>
    </xf>
    <xf numFmtId="170" fontId="17" fillId="0" borderId="22" xfId="0" applyNumberFormat="1" applyFont="1" applyBorder="1" applyAlignment="1">
      <alignment horizontal="left" vertical="center" indent="1"/>
    </xf>
    <xf numFmtId="0" fontId="17" fillId="0" borderId="22" xfId="0" applyFont="1" applyBorder="1" applyAlignment="1">
      <alignment horizontal="left" vertical="center" indent="1"/>
    </xf>
    <xf numFmtId="165" fontId="17" fillId="0" borderId="22" xfId="0" applyNumberFormat="1" applyFont="1" applyBorder="1" applyAlignment="1">
      <alignment horizontal="center" vertical="center"/>
    </xf>
    <xf numFmtId="170" fontId="17" fillId="0" borderId="22" xfId="0" applyNumberFormat="1" applyFont="1" applyFill="1" applyBorder="1" applyAlignment="1" applyProtection="1">
      <alignment horizontal="left" vertical="center" indent="1"/>
      <protection locked="0"/>
    </xf>
    <xf numFmtId="0" fontId="17" fillId="0" borderId="22" xfId="0" applyFont="1" applyFill="1" applyBorder="1" applyAlignment="1" applyProtection="1">
      <alignment horizontal="left" vertical="center" indent="1"/>
      <protection locked="0"/>
    </xf>
    <xf numFmtId="165" fontId="17" fillId="0" borderId="22" xfId="0" applyNumberFormat="1" applyFont="1" applyFill="1" applyBorder="1" applyAlignment="1" applyProtection="1">
      <alignment horizontal="center" vertical="center"/>
      <protection locked="0"/>
    </xf>
    <xf numFmtId="169" fontId="19" fillId="4" borderId="2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indent="1"/>
    </xf>
    <xf numFmtId="165" fontId="8" fillId="6" borderId="2" xfId="0" applyNumberFormat="1" applyFont="1" applyFill="1" applyBorder="1" applyAlignment="1">
      <alignment horizontal="center" vertical="center"/>
    </xf>
    <xf numFmtId="169" fontId="8" fillId="6" borderId="2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169" fontId="9" fillId="6" borderId="16" xfId="0" applyNumberFormat="1" applyFont="1" applyFill="1" applyBorder="1" applyAlignment="1">
      <alignment horizontal="center" vertical="center"/>
    </xf>
    <xf numFmtId="169" fontId="15" fillId="6" borderId="2" xfId="1" applyNumberFormat="1" applyFont="1" applyFill="1" applyBorder="1" applyAlignment="1" applyProtection="1">
      <alignment horizontal="center" vertical="center"/>
      <protection locked="0"/>
    </xf>
    <xf numFmtId="169" fontId="8" fillId="6" borderId="15" xfId="1" applyNumberFormat="1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>
      <alignment horizontal="left" vertical="center" indent="1"/>
    </xf>
    <xf numFmtId="165" fontId="8" fillId="7" borderId="2" xfId="0" applyNumberFormat="1" applyFont="1" applyFill="1" applyBorder="1" applyAlignment="1">
      <alignment horizontal="center" vertical="center"/>
    </xf>
    <xf numFmtId="169" fontId="8" fillId="7" borderId="2" xfId="0" applyNumberFormat="1" applyFont="1" applyFill="1" applyBorder="1" applyAlignment="1">
      <alignment horizontal="center" vertical="center"/>
    </xf>
    <xf numFmtId="169" fontId="8" fillId="7" borderId="10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 applyProtection="1">
      <alignment horizontal="left" vertical="center" indent="1"/>
      <protection locked="0"/>
    </xf>
    <xf numFmtId="165" fontId="8" fillId="7" borderId="2" xfId="0" applyNumberFormat="1" applyFont="1" applyFill="1" applyBorder="1" applyAlignment="1" applyProtection="1">
      <alignment horizontal="center" vertical="center"/>
      <protection locked="0"/>
    </xf>
    <xf numFmtId="169" fontId="8" fillId="7" borderId="2" xfId="1" applyNumberFormat="1" applyFont="1" applyFill="1" applyBorder="1" applyAlignment="1" applyProtection="1">
      <alignment horizontal="center" vertical="center"/>
      <protection locked="0"/>
    </xf>
    <xf numFmtId="0" fontId="8" fillId="8" borderId="2" xfId="0" applyFont="1" applyFill="1" applyBorder="1" applyAlignment="1" applyProtection="1">
      <alignment horizontal="left" vertical="center" wrapText="1" indent="1"/>
      <protection locked="0"/>
    </xf>
    <xf numFmtId="165" fontId="8" fillId="8" borderId="2" xfId="0" applyNumberFormat="1" applyFont="1" applyFill="1" applyBorder="1" applyAlignment="1" applyProtection="1">
      <alignment horizontal="center" vertical="center"/>
      <protection locked="0"/>
    </xf>
    <xf numFmtId="169" fontId="8" fillId="8" borderId="2" xfId="1" applyNumberFormat="1" applyFont="1" applyFill="1" applyBorder="1" applyAlignment="1" applyProtection="1">
      <alignment horizontal="center" vertical="center"/>
      <protection locked="0"/>
    </xf>
    <xf numFmtId="169" fontId="9" fillId="8" borderId="11" xfId="1" applyNumberFormat="1" applyFont="1" applyFill="1" applyBorder="1" applyAlignment="1" applyProtection="1">
      <alignment horizontal="center" vertical="center"/>
    </xf>
    <xf numFmtId="169" fontId="8" fillId="8" borderId="22" xfId="1" applyNumberFormat="1" applyFont="1" applyFill="1" applyBorder="1" applyAlignment="1" applyProtection="1">
      <alignment horizontal="center" vertical="center"/>
      <protection locked="0"/>
    </xf>
    <xf numFmtId="0" fontId="8" fillId="8" borderId="2" xfId="0" applyFont="1" applyFill="1" applyBorder="1" applyAlignment="1" applyProtection="1">
      <alignment horizontal="left" vertical="center" indent="1"/>
      <protection locked="0"/>
    </xf>
    <xf numFmtId="169" fontId="9" fillId="7" borderId="16" xfId="0" applyNumberFormat="1" applyFont="1" applyFill="1" applyBorder="1" applyAlignment="1">
      <alignment horizontal="center" vertical="center"/>
    </xf>
    <xf numFmtId="0" fontId="8" fillId="5" borderId="22" xfId="0" applyFont="1" applyFill="1" applyBorder="1" applyAlignment="1" applyProtection="1">
      <alignment horizontal="left" vertical="center" wrapText="1" indent="1"/>
      <protection locked="0"/>
    </xf>
    <xf numFmtId="165" fontId="15" fillId="0" borderId="22" xfId="0" applyNumberFormat="1" applyFont="1" applyFill="1" applyBorder="1" applyAlignment="1" applyProtection="1">
      <alignment horizontal="center" vertical="center"/>
      <protection locked="0"/>
    </xf>
    <xf numFmtId="170" fontId="15" fillId="0" borderId="22" xfId="0" applyNumberFormat="1" applyFont="1" applyFill="1" applyBorder="1" applyAlignment="1" applyProtection="1">
      <alignment horizontal="left" vertical="center" indent="1"/>
      <protection locked="0"/>
    </xf>
    <xf numFmtId="170" fontId="8" fillId="0" borderId="22" xfId="0" applyNumberFormat="1" applyFont="1" applyFill="1" applyBorder="1" applyAlignment="1" applyProtection="1">
      <alignment horizontal="left" vertical="center" indent="1"/>
      <protection locked="0"/>
    </xf>
    <xf numFmtId="169" fontId="15" fillId="0" borderId="22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70" fontId="15" fillId="0" borderId="1" xfId="0" applyNumberFormat="1" applyFont="1" applyFill="1" applyBorder="1" applyAlignment="1" applyProtection="1">
      <alignment horizontal="left" vertical="center" indent="1"/>
      <protection locked="0"/>
    </xf>
    <xf numFmtId="0" fontId="15" fillId="0" borderId="1" xfId="0" applyFont="1" applyFill="1" applyBorder="1" applyAlignment="1" applyProtection="1">
      <alignment horizontal="left" vertical="center" indent="1"/>
      <protection locked="0"/>
    </xf>
    <xf numFmtId="165" fontId="15" fillId="0" borderId="1" xfId="0" applyNumberFormat="1" applyFont="1" applyFill="1" applyBorder="1" applyAlignment="1" applyProtection="1">
      <alignment horizontal="center" vertical="center"/>
      <protection locked="0"/>
    </xf>
    <xf numFmtId="169" fontId="15" fillId="0" borderId="1" xfId="1" applyNumberFormat="1" applyFont="1" applyFill="1" applyBorder="1" applyAlignment="1" applyProtection="1">
      <alignment horizontal="center" vertical="center"/>
      <protection locked="0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>
        <bottom style="mediumDashDotDot">
          <color rgb="FFF2F2F2"/>
        </bottom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bottom style="thin">
          <color rgb="FFFFFFFF"/>
        </bottom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rgb="FFF2F2F2"/>
        </top>
      </border>
    </dxf>
    <dxf>
      <border diagonalUp="0" diagonalDown="0">
        <left style="mediumDashDotDot">
          <color rgb="FFF2F2F2"/>
        </left>
        <right style="mediumDashDotDot">
          <color rgb="FFF2F2F2"/>
        </right>
        <top style="mediumDashDotDot">
          <color rgb="FFF2F2F2"/>
        </top>
        <bottom style="mediumDashDotDot">
          <color rgb="FFF2F2F2"/>
        </bottom>
      </border>
    </dxf>
    <dxf>
      <border>
        <bottom style="mediumDashDotDot">
          <color rgb="FFF2F2F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70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>
        <top style="mediumDashDotDot">
          <color theme="0" tint="-4.9989318521683403E-2"/>
        </top>
      </border>
    </dxf>
    <dxf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 style="mediumDashDotDot">
          <color theme="0" tint="-4.9989318521683403E-2"/>
        </top>
        <bottom style="mediumDashDotDot">
          <color theme="0" tint="-4.9989318521683403E-2"/>
        </bottom>
      </border>
    </dxf>
    <dxf>
      <border>
        <bottom style="mediumDashDotDot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>
        <left style="mediumDashDotDot">
          <color theme="0" tint="-4.9989318521683403E-2"/>
        </left>
        <right style="mediumDashDotDot">
          <color theme="0" tint="-4.9989318521683403E-2"/>
        </right>
        <top/>
        <bottom/>
        <vertical style="mediumDashDotDot">
          <color theme="0" tint="-4.9989318521683403E-2"/>
        </vertical>
        <horizontal style="mediumDashDot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 style="slantDashDot">
          <color theme="0"/>
        </vertical>
        <horizontal style="slantDashDot">
          <color theme="0"/>
        </horizontal>
      </border>
    </dxf>
    <dxf>
      <border outline="0">
        <right style="slantDashDot">
          <color rgb="FFF2F2F2"/>
        </right>
        <top style="thin">
          <color rgb="FFFFFFFF"/>
        </top>
        <bottom style="slantDashDot">
          <color rgb="FFF2F2F2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1A59E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33D00"/>
        </left>
        <right style="thin">
          <color rgb="FFE33D00"/>
        </right>
        <top/>
        <bottom/>
        <vertical style="thin">
          <color rgb="FFE33D0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9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0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  <vertical style="slantDashDot">
          <color theme="0" tint="-4.9989318521683403E-2"/>
        </vertical>
        <horizontal style="slantDashDot">
          <color theme="0" tint="-4.9989318521683403E-2"/>
        </horizontal>
      </border>
    </dxf>
    <dxf>
      <border outline="0">
        <top style="thin">
          <color rgb="FFFFFFFF"/>
        </top>
        <bottom style="slantDashDot">
          <color rgb="FFF2F2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595959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5AE6"/>
        <name val="Calibri"/>
        <scheme val="minor"/>
      </font>
      <fill>
        <patternFill patternType="solid">
          <fgColor indexed="64"/>
          <bgColor rgb="FFDEED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E33D00"/>
      <color rgb="FF1A59E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50-49D5-9121-2B93618539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50-49D5-9121-2B93618539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50-49D5-9121-2B93618539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50-49D5-9121-2B93618539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50-49D5-9121-2B93618539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de caja'!$K$10:$K$14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'Control de caja'!$L$10:$L$14</c:f>
              <c:numCache>
                <c:formatCode>"$"\ #,##0.00</c:formatCode>
                <c:ptCount val="5"/>
                <c:pt idx="0">
                  <c:v>298376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50-49D5-9121-2B93618539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'Control de caja Mario Ordoñez'!$K$9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E8-45BF-A671-141D8A455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E8-45BF-A671-141D8A4558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E8-45BF-A671-141D8A4558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E8-45BF-A671-141D8A4558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E8-45BF-A671-141D8A4558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de caja Mario Ordoñez'!$J$10:$J$14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'Control de caja Mario Ordoñez'!$K$10:$K$14</c:f>
              <c:numCache>
                <c:formatCode>"$"\ #,##0.00</c:formatCode>
                <c:ptCount val="5"/>
                <c:pt idx="0">
                  <c:v>-12781950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E8-45BF-A671-141D8A455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3493787799647284"/>
          <c:y val="8.1156332182123508E-2"/>
          <c:w val="0.4523885017128646"/>
          <c:h val="0.79502971047519699"/>
        </c:manualLayout>
      </c:layout>
      <c:pieChart>
        <c:varyColors val="1"/>
        <c:ser>
          <c:idx val="0"/>
          <c:order val="0"/>
          <c:tx>
            <c:strRef>
              <c:f>'Control de caja Maestro'!$K$9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80-45B1-B1C9-1763C0B9C2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80-45B1-B1C9-1763C0B9C2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80-45B1-B1C9-1763C0B9C2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80-45B1-B1C9-1763C0B9C2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80-45B1-B1C9-1763C0B9C2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de caja Maestro'!$J$10:$J$14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'Control de caja Maestro'!$K$10:$K$14</c:f>
              <c:numCache>
                <c:formatCode>"$"\ #,##0.00</c:formatCode>
                <c:ptCount val="5"/>
                <c:pt idx="0">
                  <c:v>-191100000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80-45B1-B1C9-1763C0B9C2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'Control de caja 8-15(03)'!$K$9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37-47D5-B63F-93BF9A7826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37-47D5-B63F-93BF9A7826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37-47D5-B63F-93BF9A7826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37-47D5-B63F-93BF9A7826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37-47D5-B63F-93BF9A7826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de caja 8-15(03)'!$J$10:$J$14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'Control de caja 8-15(03)'!$K$10:$K$14</c:f>
              <c:numCache>
                <c:formatCode>"$"\ #,##0.00</c:formatCode>
                <c:ptCount val="5"/>
                <c:pt idx="0">
                  <c:v>80629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37-47D5-B63F-93BF9A7826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57-417D-80AA-1E43289E8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57-417D-80AA-1E43289E8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57-417D-80AA-1E43289E8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57-417D-80AA-1E43289E8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57-417D-80AA-1E43289E85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de caja 16-31(03)'!$K$10:$K$14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'Control de caja 16-31(03)'!$L$10:$L$14</c:f>
              <c:numCache>
                <c:formatCode>"$"\ #,##0.00</c:formatCode>
                <c:ptCount val="5"/>
                <c:pt idx="0">
                  <c:v>154038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57-417D-80AA-1E43289E85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C7-4242-A4A5-06475AD09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C7-4242-A4A5-06475AD098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C7-4242-A4A5-06475AD098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C7-4242-A4A5-06475AD098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C7-4242-A4A5-06475AD098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 de caja 1-30(04)'!$K$10:$K$14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'Control de caja 1-30(04)'!$L$10:$L$14</c:f>
              <c:numCache>
                <c:formatCode>"$"\ #,##0.00</c:formatCode>
                <c:ptCount val="5"/>
                <c:pt idx="0">
                  <c:v>49238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C7-4242-A4A5-06475AD098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1C-4054-86B1-11AC650706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1C-4054-86B1-11AC650706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1C-4054-86B1-11AC650706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1C-4054-86B1-11AC650706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1C-4054-86B1-11AC650706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 de mayo-18 de junio'!$K$10:$K$14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'1 de mayo-18 de junio'!$L$10:$L$14</c:f>
              <c:numCache>
                <c:formatCode>"$"\ #,##0.00</c:formatCode>
                <c:ptCount val="5"/>
                <c:pt idx="0">
                  <c:v>144338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1C-4054-86B1-11AC650706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9F-4E15-A6A8-AD29D2442E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9F-4E15-A6A8-AD29D2442E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9F-4E15-A6A8-AD29D2442E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9F-4E15-A6A8-AD29D2442E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9F-4E15-A6A8-AD29D2442E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 de junio-31 de julio '!$K$10:$K$14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'19 de junio-31 de julio '!$L$10:$L$14</c:f>
              <c:numCache>
                <c:formatCode>"$"\ #,##0.00</c:formatCode>
                <c:ptCount val="5"/>
                <c:pt idx="0">
                  <c:v>72339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9F-4E15-A6A8-AD29D2442E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Proporción en Caja</a:t>
            </a:r>
          </a:p>
        </c:rich>
      </c:tx>
      <c:layout>
        <c:manualLayout>
          <c:xMode val="edge"/>
          <c:yMode val="edge"/>
          <c:x val="1.461789151356080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2A-456F-A312-4C2611EB0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2A-456F-A312-4C2611EB0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2A-456F-A312-4C2611EB03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2A-456F-A312-4C2611EB03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2A-456F-A312-4C2611EB03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'1-16 de agosto'!$K$10:$K$14</c:f>
              <c:strCache>
                <c:ptCount val="2"/>
                <c:pt idx="0">
                  <c:v>Saldo en Efectivo</c:v>
                </c:pt>
                <c:pt idx="1">
                  <c:v>Saldo en Banco</c:v>
                </c:pt>
              </c:strCache>
            </c:strRef>
          </c:cat>
          <c:val>
            <c:numRef>
              <c:f>'1-16 de agosto'!$L$10:$L$14</c:f>
              <c:numCache>
                <c:formatCode>"$"\ #,##0.00</c:formatCode>
                <c:ptCount val="5"/>
                <c:pt idx="0">
                  <c:v>220738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2A-456F-A312-4C2611EB03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40821</xdr:colOff>
      <xdr:row>1</xdr:row>
      <xdr:rowOff>1814</xdr:rowOff>
    </xdr:from>
    <xdr:to>
      <xdr:col>4</xdr:col>
      <xdr:colOff>966560</xdr:colOff>
      <xdr:row>2</xdr:row>
      <xdr:rowOff>52160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63071" y="192314"/>
          <a:ext cx="5338989" cy="748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Control de caja General </a:t>
          </a:r>
        </a:p>
      </xdr:txBody>
    </xdr:sp>
    <xdr:clientData/>
  </xdr:twoCellAnchor>
  <xdr:twoCellAnchor editAs="absolute">
    <xdr:from>
      <xdr:col>10</xdr:col>
      <xdr:colOff>1253559</xdr:colOff>
      <xdr:row>1</xdr:row>
      <xdr:rowOff>7257</xdr:rowOff>
    </xdr:from>
    <xdr:to>
      <xdr:col>11</xdr:col>
      <xdr:colOff>1858398</xdr:colOff>
      <xdr:row>2</xdr:row>
      <xdr:rowOff>46718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1393715" y="197757"/>
          <a:ext cx="3180558" cy="737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9</xdr:col>
      <xdr:colOff>166686</xdr:colOff>
      <xdr:row>14</xdr:row>
      <xdr:rowOff>107156</xdr:rowOff>
    </xdr:from>
    <xdr:to>
      <xdr:col>12</xdr:col>
      <xdr:colOff>565375</xdr:colOff>
      <xdr:row>25</xdr:row>
      <xdr:rowOff>162906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1967934</xdr:colOff>
      <xdr:row>1</xdr:row>
      <xdr:rowOff>7257</xdr:rowOff>
    </xdr:from>
    <xdr:to>
      <xdr:col>11</xdr:col>
      <xdr:colOff>512992</xdr:colOff>
      <xdr:row>2</xdr:row>
      <xdr:rowOff>46718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3008DA-4D37-4805-BE3A-112634D0CB11}"/>
            </a:ext>
          </a:extLst>
        </xdr:cNvPr>
        <xdr:cNvSpPr txBox="1"/>
      </xdr:nvSpPr>
      <xdr:spPr>
        <a:xfrm>
          <a:off x="11378634" y="197757"/>
          <a:ext cx="3176589" cy="734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8</xdr:col>
      <xdr:colOff>214311</xdr:colOff>
      <xdr:row>15</xdr:row>
      <xdr:rowOff>11906</xdr:rowOff>
    </xdr:from>
    <xdr:to>
      <xdr:col>11</xdr:col>
      <xdr:colOff>613000</xdr:colOff>
      <xdr:row>28</xdr:row>
      <xdr:rowOff>43844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91062-3C1B-4F80-9DD6-D5C79F092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59531</xdr:colOff>
      <xdr:row>0</xdr:row>
      <xdr:rowOff>47625</xdr:rowOff>
    </xdr:from>
    <xdr:to>
      <xdr:col>7</xdr:col>
      <xdr:colOff>363991</xdr:colOff>
      <xdr:row>3</xdr:row>
      <xdr:rowOff>21997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492D177C-4563-4C28-AFA7-86811D3E0BC8}"/>
            </a:ext>
          </a:extLst>
        </xdr:cNvPr>
        <xdr:cNvSpPr txBox="1"/>
      </xdr:nvSpPr>
      <xdr:spPr>
        <a:xfrm>
          <a:off x="59531" y="47625"/>
          <a:ext cx="8543585" cy="974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Pagos Arquitecto Mario Ordoñez-</a:t>
          </a: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100353</xdr:colOff>
      <xdr:row>0</xdr:row>
      <xdr:rowOff>49439</xdr:rowOff>
    </xdr:from>
    <xdr:to>
      <xdr:col>7</xdr:col>
      <xdr:colOff>392907</xdr:colOff>
      <xdr:row>3</xdr:row>
      <xdr:rowOff>23811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D3234B-F1FB-4978-9B4F-CBEBCBBD508E}"/>
            </a:ext>
          </a:extLst>
        </xdr:cNvPr>
        <xdr:cNvSpPr txBox="1"/>
      </xdr:nvSpPr>
      <xdr:spPr>
        <a:xfrm>
          <a:off x="326572" y="49439"/>
          <a:ext cx="8543585" cy="974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Pagos</a:t>
          </a:r>
          <a:r>
            <a:rPr lang="en-US" sz="2400" b="1" baseline="0">
              <a:solidFill>
                <a:schemeClr val="bg1"/>
              </a:solidFill>
            </a:rPr>
            <a:t> mano de obra </a:t>
          </a:r>
          <a:r>
            <a:rPr lang="en-US" sz="2400" b="1">
              <a:solidFill>
                <a:schemeClr val="bg1"/>
              </a:solidFill>
            </a:rPr>
            <a:t>Maestro Emilio</a:t>
          </a:r>
          <a:r>
            <a:rPr lang="en-US" sz="2400" b="1" baseline="0">
              <a:solidFill>
                <a:schemeClr val="bg1"/>
              </a:solidFill>
            </a:rPr>
            <a:t> Almeida</a:t>
          </a:r>
          <a:r>
            <a:rPr lang="en-US" sz="2400" b="1">
              <a:solidFill>
                <a:schemeClr val="bg1"/>
              </a:solidFill>
            </a:rPr>
            <a:t>-</a:t>
          </a: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Obra Vivienda Camprestre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1729809</xdr:colOff>
      <xdr:row>1</xdr:row>
      <xdr:rowOff>7257</xdr:rowOff>
    </xdr:from>
    <xdr:to>
      <xdr:col>11</xdr:col>
      <xdr:colOff>274867</xdr:colOff>
      <xdr:row>2</xdr:row>
      <xdr:rowOff>46718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C84BFD-859E-4403-ABD1-246BF9072EF5}"/>
            </a:ext>
          </a:extLst>
        </xdr:cNvPr>
        <xdr:cNvSpPr txBox="1"/>
      </xdr:nvSpPr>
      <xdr:spPr>
        <a:xfrm>
          <a:off x="11378634" y="197757"/>
          <a:ext cx="3176589" cy="734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8</xdr:col>
      <xdr:colOff>261936</xdr:colOff>
      <xdr:row>14</xdr:row>
      <xdr:rowOff>226218</xdr:rowOff>
    </xdr:from>
    <xdr:to>
      <xdr:col>11</xdr:col>
      <xdr:colOff>660625</xdr:colOff>
      <xdr:row>27</xdr:row>
      <xdr:rowOff>20031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36F91D-2F23-4726-8D3D-0E46C883F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40821</xdr:colOff>
      <xdr:row>1</xdr:row>
      <xdr:rowOff>1814</xdr:rowOff>
    </xdr:from>
    <xdr:to>
      <xdr:col>8</xdr:col>
      <xdr:colOff>631031</xdr:colOff>
      <xdr:row>1</xdr:row>
      <xdr:rowOff>964406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D14B15-200C-42C0-B5E2-CDC37A819643}"/>
            </a:ext>
          </a:extLst>
        </xdr:cNvPr>
        <xdr:cNvSpPr txBox="1"/>
      </xdr:nvSpPr>
      <xdr:spPr>
        <a:xfrm>
          <a:off x="267040" y="192314"/>
          <a:ext cx="9246054" cy="96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Control de caja -</a:t>
          </a:r>
          <a:r>
            <a:rPr lang="en-US" sz="2400" b="1" baseline="0">
              <a:solidFill>
                <a:schemeClr val="bg1"/>
              </a:solidFill>
            </a:rPr>
            <a:t> del  8 al 15 de Marzo- 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642936</xdr:colOff>
      <xdr:row>13</xdr:row>
      <xdr:rowOff>59531</xdr:rowOff>
    </xdr:from>
    <xdr:to>
      <xdr:col>12</xdr:col>
      <xdr:colOff>124843</xdr:colOff>
      <xdr:row>23</xdr:row>
      <xdr:rowOff>103375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5C6159-5E27-4F47-993B-2C1334B73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801121</xdr:colOff>
      <xdr:row>1</xdr:row>
      <xdr:rowOff>7257</xdr:rowOff>
    </xdr:from>
    <xdr:to>
      <xdr:col>11</xdr:col>
      <xdr:colOff>1405960</xdr:colOff>
      <xdr:row>1</xdr:row>
      <xdr:rowOff>737281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5EBBF5-CDAB-4030-B9A1-75102FDF3039}"/>
            </a:ext>
          </a:extLst>
        </xdr:cNvPr>
        <xdr:cNvSpPr txBox="1"/>
      </xdr:nvSpPr>
      <xdr:spPr>
        <a:xfrm>
          <a:off x="11378634" y="197757"/>
          <a:ext cx="3176589" cy="734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8</xdr:col>
      <xdr:colOff>119061</xdr:colOff>
      <xdr:row>13</xdr:row>
      <xdr:rowOff>95250</xdr:rowOff>
    </xdr:from>
    <xdr:to>
      <xdr:col>12</xdr:col>
      <xdr:colOff>112937</xdr:colOff>
      <xdr:row>24</xdr:row>
      <xdr:rowOff>127188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2D0B09-F0AA-4554-8823-D5C79E6D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130969</xdr:rowOff>
    </xdr:from>
    <xdr:to>
      <xdr:col>7</xdr:col>
      <xdr:colOff>197304</xdr:colOff>
      <xdr:row>1</xdr:row>
      <xdr:rowOff>903061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41306A91-3505-4944-8D12-A5AD1EEE63A7}"/>
            </a:ext>
          </a:extLst>
        </xdr:cNvPr>
        <xdr:cNvSpPr txBox="1"/>
      </xdr:nvSpPr>
      <xdr:spPr>
        <a:xfrm>
          <a:off x="0" y="130969"/>
          <a:ext cx="9246054" cy="96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Control de caja -</a:t>
          </a:r>
          <a:r>
            <a:rPr lang="en-US" sz="2400" b="1" baseline="0">
              <a:solidFill>
                <a:schemeClr val="bg1"/>
              </a:solidFill>
            </a:rPr>
            <a:t> del  16 al 31 de Marzo- 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396309</xdr:colOff>
      <xdr:row>1</xdr:row>
      <xdr:rowOff>7257</xdr:rowOff>
    </xdr:from>
    <xdr:to>
      <xdr:col>11</xdr:col>
      <xdr:colOff>1001148</xdr:colOff>
      <xdr:row>1</xdr:row>
      <xdr:rowOff>737281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3871CB5D-20C4-462C-B72E-F8C252FB1D95}"/>
            </a:ext>
          </a:extLst>
        </xdr:cNvPr>
        <xdr:cNvSpPr txBox="1"/>
      </xdr:nvSpPr>
      <xdr:spPr>
        <a:xfrm>
          <a:off x="11373871" y="197757"/>
          <a:ext cx="3176589" cy="73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9</xdr:col>
      <xdr:colOff>71436</xdr:colOff>
      <xdr:row>14</xdr:row>
      <xdr:rowOff>178593</xdr:rowOff>
    </xdr:from>
    <xdr:to>
      <xdr:col>12</xdr:col>
      <xdr:colOff>470125</xdr:colOff>
      <xdr:row>25</xdr:row>
      <xdr:rowOff>103375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8392F1-36B3-4D4A-8C4B-FF3946958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130969</xdr:rowOff>
    </xdr:from>
    <xdr:to>
      <xdr:col>6</xdr:col>
      <xdr:colOff>1125991</xdr:colOff>
      <xdr:row>1</xdr:row>
      <xdr:rowOff>903061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7ACAB3B-FC2A-4660-A238-8A0B7CD7E127}"/>
            </a:ext>
          </a:extLst>
        </xdr:cNvPr>
        <xdr:cNvSpPr txBox="1"/>
      </xdr:nvSpPr>
      <xdr:spPr>
        <a:xfrm>
          <a:off x="0" y="130969"/>
          <a:ext cx="9255579" cy="96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Control de caja -</a:t>
          </a:r>
          <a:r>
            <a:rPr lang="en-US" sz="2400" b="1" baseline="0">
              <a:solidFill>
                <a:schemeClr val="bg1"/>
              </a:solidFill>
            </a:rPr>
            <a:t> del  1 al 30 de Abril- 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396309</xdr:colOff>
      <xdr:row>1</xdr:row>
      <xdr:rowOff>7257</xdr:rowOff>
    </xdr:from>
    <xdr:to>
      <xdr:col>11</xdr:col>
      <xdr:colOff>1001148</xdr:colOff>
      <xdr:row>1</xdr:row>
      <xdr:rowOff>737281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D998FF1F-FCF0-4E35-9910-F991F76412D4}"/>
            </a:ext>
          </a:extLst>
        </xdr:cNvPr>
        <xdr:cNvSpPr txBox="1"/>
      </xdr:nvSpPr>
      <xdr:spPr>
        <a:xfrm>
          <a:off x="11378634" y="197757"/>
          <a:ext cx="3176589" cy="73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9</xdr:col>
      <xdr:colOff>71436</xdr:colOff>
      <xdr:row>14</xdr:row>
      <xdr:rowOff>178593</xdr:rowOff>
    </xdr:from>
    <xdr:to>
      <xdr:col>12</xdr:col>
      <xdr:colOff>470125</xdr:colOff>
      <xdr:row>24</xdr:row>
      <xdr:rowOff>103375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93BC1A-F8CE-4D13-8A92-5BCF7332E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130969</xdr:rowOff>
    </xdr:from>
    <xdr:to>
      <xdr:col>6</xdr:col>
      <xdr:colOff>1125991</xdr:colOff>
      <xdr:row>1</xdr:row>
      <xdr:rowOff>903061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7DBC48A0-81D7-4D19-B23F-95BEE65D7080}"/>
            </a:ext>
          </a:extLst>
        </xdr:cNvPr>
        <xdr:cNvSpPr txBox="1"/>
      </xdr:nvSpPr>
      <xdr:spPr>
        <a:xfrm>
          <a:off x="0" y="130969"/>
          <a:ext cx="9260341" cy="96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Control de caja -</a:t>
          </a:r>
          <a:r>
            <a:rPr lang="en-US" sz="2400" b="1" baseline="0">
              <a:solidFill>
                <a:schemeClr val="bg1"/>
              </a:solidFill>
            </a:rPr>
            <a:t> del  1 de mayo al 18 de Junio- 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62934</xdr:colOff>
      <xdr:row>1</xdr:row>
      <xdr:rowOff>7257</xdr:rowOff>
    </xdr:from>
    <xdr:to>
      <xdr:col>10</xdr:col>
      <xdr:colOff>2501335</xdr:colOff>
      <xdr:row>1</xdr:row>
      <xdr:rowOff>737281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60ED4207-7DA2-48C6-B691-4810DE6D67AF}"/>
            </a:ext>
          </a:extLst>
        </xdr:cNvPr>
        <xdr:cNvSpPr txBox="1"/>
      </xdr:nvSpPr>
      <xdr:spPr>
        <a:xfrm>
          <a:off x="11378634" y="197757"/>
          <a:ext cx="3176589" cy="73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8</xdr:col>
      <xdr:colOff>345280</xdr:colOff>
      <xdr:row>15</xdr:row>
      <xdr:rowOff>190499</xdr:rowOff>
    </xdr:from>
    <xdr:to>
      <xdr:col>12</xdr:col>
      <xdr:colOff>339156</xdr:colOff>
      <xdr:row>26</xdr:row>
      <xdr:rowOff>127187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357036-0389-43A2-82CE-59E4248C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130969</xdr:rowOff>
    </xdr:from>
    <xdr:to>
      <xdr:col>6</xdr:col>
      <xdr:colOff>54429</xdr:colOff>
      <xdr:row>1</xdr:row>
      <xdr:rowOff>903061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AA7D386-CF5D-4430-A56D-C159F533D0CF}"/>
            </a:ext>
          </a:extLst>
        </xdr:cNvPr>
        <xdr:cNvSpPr txBox="1"/>
      </xdr:nvSpPr>
      <xdr:spPr>
        <a:xfrm>
          <a:off x="0" y="130969"/>
          <a:ext cx="9260341" cy="96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Control de caja -</a:t>
          </a:r>
          <a:r>
            <a:rPr lang="en-US" sz="2400" b="1" baseline="0">
              <a:solidFill>
                <a:schemeClr val="bg1"/>
              </a:solidFill>
            </a:rPr>
            <a:t> del  19 de junio al 31 de Julio- 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62934</xdr:colOff>
      <xdr:row>1</xdr:row>
      <xdr:rowOff>7257</xdr:rowOff>
    </xdr:from>
    <xdr:to>
      <xdr:col>10</xdr:col>
      <xdr:colOff>2501335</xdr:colOff>
      <xdr:row>1</xdr:row>
      <xdr:rowOff>737281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C2263CD0-2264-4094-A339-95A7FAF851BF}"/>
            </a:ext>
          </a:extLst>
        </xdr:cNvPr>
        <xdr:cNvSpPr txBox="1"/>
      </xdr:nvSpPr>
      <xdr:spPr>
        <a:xfrm>
          <a:off x="11369109" y="197757"/>
          <a:ext cx="3181351" cy="73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rgbClr val="FFEFE7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9</xdr:col>
      <xdr:colOff>355307</xdr:colOff>
      <xdr:row>15</xdr:row>
      <xdr:rowOff>90236</xdr:rowOff>
    </xdr:from>
    <xdr:to>
      <xdr:col>12</xdr:col>
      <xdr:colOff>760262</xdr:colOff>
      <xdr:row>29</xdr:row>
      <xdr:rowOff>16898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DCF7E7-7AC4-46F3-A4F9-91983DB3E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130969</xdr:rowOff>
    </xdr:from>
    <xdr:to>
      <xdr:col>6</xdr:col>
      <xdr:colOff>54429</xdr:colOff>
      <xdr:row>1</xdr:row>
      <xdr:rowOff>903061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9A03FB0D-AF89-4C9B-8E4B-7A498A0200AD}"/>
            </a:ext>
          </a:extLst>
        </xdr:cNvPr>
        <xdr:cNvSpPr txBox="1"/>
      </xdr:nvSpPr>
      <xdr:spPr>
        <a:xfrm>
          <a:off x="0" y="130969"/>
          <a:ext cx="9255579" cy="962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Control de caja -</a:t>
          </a:r>
          <a:r>
            <a:rPr lang="en-US" sz="2400" b="1" baseline="0">
              <a:solidFill>
                <a:schemeClr val="bg1"/>
              </a:solidFill>
            </a:rPr>
            <a:t> del  1 de agosto al 16 de agosto- Obra Vivienda Campestre Corregimiento de Cabrera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Formas_pago" displayName="Formas_pago" ref="B6:C11" totalsRowShown="0" headerRowDxfId="186" dataDxfId="184" headerRowBorderDxfId="185" tableBorderDxfId="183">
  <autoFilter ref="B6:C11" xr:uid="{00000000-0009-0000-0100-000004000000}">
    <filterColumn colId="0" hiddenButton="1"/>
    <filterColumn colId="1" hiddenButton="1"/>
  </autoFilter>
  <tableColumns count="2">
    <tableColumn id="1" xr3:uid="{00000000-0010-0000-0000-000001000000}" name="Nro." dataDxfId="182"/>
    <tableColumn id="2" xr3:uid="{00000000-0010-0000-0000-000002000000}" name="Tipo de Caja" dataDxfId="1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7BC22-718D-4A3A-B76B-FBEAEDFC0ED2}" name="Formas_pago2" displayName="Formas_pago2" ref="B6:C11" totalsRowShown="0" headerRowDxfId="125" dataDxfId="123" headerRowBorderDxfId="124" tableBorderDxfId="122">
  <autoFilter ref="B6:C11" xr:uid="{00000000-0009-0000-0100-000004000000}">
    <filterColumn colId="0" hiddenButton="1"/>
    <filterColumn colId="1" hiddenButton="1"/>
  </autoFilter>
  <tableColumns count="2">
    <tableColumn id="1" xr3:uid="{A15767B7-6015-4D6D-9F70-EDAB31980B76}" name="Nro." dataDxfId="121"/>
    <tableColumn id="2" xr3:uid="{073249F5-4F72-4BC6-A0C4-7215AC02D26B}" name="Tipo de Caja" dataDxfId="12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AFCC1-1A0E-4988-A9D5-8E07D721831F}" name="Saldos3" displayName="Saldos3" ref="J9:K14" totalsRowShown="0" headerRowDxfId="119" dataDxfId="118" tableBorderDxfId="117">
  <autoFilter ref="J9:K14" xr:uid="{00000000-0009-0000-0100-000006000000}">
    <filterColumn colId="0" hiddenButton="1"/>
    <filterColumn colId="1" hiddenButton="1"/>
  </autoFilter>
  <tableColumns count="2">
    <tableColumn id="1" xr3:uid="{9B44BA26-0543-42D6-847D-187671D23310}" name="TIPO DE CAJA" dataDxfId="116">
      <calculatedColumnFormula>IF(C7="","",CONCATENATE("Saldo en ",IF(C7="","",C7)))</calculatedColumnFormula>
    </tableColumn>
    <tableColumn id="2" xr3:uid="{670249F1-9374-4423-9514-56175BE2F3DF}" name="SALDO" dataDxfId="115">
      <calculatedColumnFormula>SUMIF(Movimientos6[CÓDIGO],B7,Movimientos6[ENTRADAS])-SUMIF(Movimientos6[CÓDIGO],B7,Movimientos6[SALIDAS])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0F3DE5-E285-474A-8122-68ABA7DA8C49}" name="Movimientos6" displayName="Movimientos6" ref="B15:G232" totalsRowShown="0" headerRowDxfId="114" headerRowBorderDxfId="113" tableBorderDxfId="112" totalsRowBorderDxfId="111">
  <autoFilter ref="B15:G2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38253C7-D6A9-4FCA-85E6-626F847D31EA}" name="FECHA" dataDxfId="110"/>
    <tableColumn id="2" xr3:uid="{3DE6BFBA-B984-49B3-A161-00BC274BA04A}" name="CONCEPTO" dataDxfId="109"/>
    <tableColumn id="3" xr3:uid="{BBD3DD3F-D5E8-48DD-B383-D5334DF9D63F}" name="CÓDIGO" dataDxfId="108"/>
    <tableColumn id="4" xr3:uid="{4B562317-1818-42D4-B682-3E6362D4C21C}" name="ENTRADAS" dataDxfId="107"/>
    <tableColumn id="5" xr3:uid="{4D7D92B4-05F0-43C8-903D-3DC6B54DAD62}" name="SALIDAS" dataDxfId="106"/>
    <tableColumn id="6" xr3:uid="{6A4991C7-E100-4F68-A645-B26EACC15488}" name="SALDO" dataDxfId="105">
      <calculatedColumnFormula>IFERROR(IF(Movimientos6[[#This Row],[CÓDIGO]]="","",Movimientos6[[#This Row],[ENTRADAS]]-Movimientos6[[#This Row],[SALIDAS]]+G15),Movimientos6[[#This Row],[ENTRADAS]]-Movimientos6[[#This Row],[SALIDAS]])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A26FC1-8370-4274-8C4C-5148384FBD41}" name="Formas_pago28" displayName="Formas_pago28" ref="B6:C11" totalsRowShown="0" headerRowDxfId="104" dataDxfId="102" headerRowBorderDxfId="103" tableBorderDxfId="101">
  <autoFilter ref="B6:C11" xr:uid="{00000000-0009-0000-0100-000004000000}">
    <filterColumn colId="0" hiddenButton="1"/>
    <filterColumn colId="1" hiddenButton="1"/>
  </autoFilter>
  <tableColumns count="2">
    <tableColumn id="1" xr3:uid="{E8BF30D0-FE9D-4408-9F21-DD657DF8A434}" name="Nro." dataDxfId="100"/>
    <tableColumn id="2" xr3:uid="{E4D7E8E9-4B27-4AFC-AEFA-20FFF1A33BAB}" name="Tipo de Caja" dataDxfId="99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A51B67-7829-4054-A9F6-46DC9047B4D1}" name="Saldos39" displayName="Saldos39" ref="K9:L14" totalsRowShown="0" headerRowDxfId="98" dataDxfId="97" tableBorderDxfId="96">
  <autoFilter ref="K9:L14" xr:uid="{00000000-0009-0000-0100-000006000000}">
    <filterColumn colId="0" hiddenButton="1"/>
    <filterColumn colId="1" hiddenButton="1"/>
  </autoFilter>
  <tableColumns count="2">
    <tableColumn id="1" xr3:uid="{4CEA46BA-1CB7-4E95-96A6-92972C5BDB10}" name="TIPO DE CAJA" dataDxfId="95">
      <calculatedColumnFormula>IF(C7="","",CONCATENATE("Saldo en ",IF(C7="","",C7)))</calculatedColumnFormula>
    </tableColumn>
    <tableColumn id="2" xr3:uid="{E7D72551-8A7C-46EC-8503-F3F2B0E601AA}" name="SALDO" dataDxfId="94">
      <calculatedColumnFormula>SUMIF(Movimientos610[CÓDIGO],B7,Movimientos610[ENTRADAS])-SUMIF(Movimientos610[CÓDIGO],B7,Movimientos610[SALIDAS])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736F0D-E077-41BF-9467-5C63789EB8AA}" name="Movimientos610" displayName="Movimientos610" ref="B15:G230" totalsRowShown="0" headerRowDxfId="93" headerRowBorderDxfId="92" tableBorderDxfId="91" totalsRowBorderDxfId="90">
  <autoFilter ref="B15:G23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B2233BC-876B-4F41-BD36-F002A6790C74}" name="FECHA" dataDxfId="89"/>
    <tableColumn id="2" xr3:uid="{2C2A5D31-A670-4413-ADD4-395E603DB99B}" name="CONCEPTO" dataDxfId="88"/>
    <tableColumn id="3" xr3:uid="{6C4DFA4E-00CA-4AD9-8DE9-4A562BCB4E20}" name="CÓDIGO" dataDxfId="87"/>
    <tableColumn id="4" xr3:uid="{D0DE5CA2-5998-4E3C-A5FA-A563B38AC648}" name="ENTRADAS" dataDxfId="86"/>
    <tableColumn id="5" xr3:uid="{51D256C0-643F-4D6F-9F2A-4DF7DDF60891}" name="SALIDAS" dataDxfId="85"/>
    <tableColumn id="6" xr3:uid="{E51F25D1-D30A-44D1-87A6-D2286EE12AAA}" name="SALDO" dataDxfId="84">
      <calculatedColumnFormula>IFERROR(IF(Movimientos610[[#This Row],[CÓDIGO]]="","",Movimientos610[[#This Row],[ENTRADAS]]-Movimientos610[[#This Row],[SALIDAS]]+G15),Movimientos610[[#This Row],[ENTRADAS]]-Movimientos610[[#This Row],[SALIDAS]])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8D09A1D-A7BD-4DE8-8C02-FD5D48345232}" name="Formas_pago2820" displayName="Formas_pago2820" ref="B6:C11" totalsRowShown="0" headerRowDxfId="83" dataDxfId="81" headerRowBorderDxfId="82" tableBorderDxfId="80">
  <autoFilter ref="B6:C11" xr:uid="{00000000-0009-0000-0100-000004000000}">
    <filterColumn colId="0" hiddenButton="1"/>
    <filterColumn colId="1" hiddenButton="1"/>
  </autoFilter>
  <tableColumns count="2">
    <tableColumn id="1" xr3:uid="{9F598581-5E6A-41CE-ACE6-14ACEB2912FB}" name="Nro." dataDxfId="79"/>
    <tableColumn id="2" xr3:uid="{4BEDEF11-52F9-4A7F-8060-F54E659585C5}" name="Tipo de Caja" dataDxfId="7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748FC5-B6C1-47C8-A04B-9AA0AB2E2B6F}" name="Saldos3921" displayName="Saldos3921" ref="K9:L14" totalsRowShown="0" headerRowDxfId="77" dataDxfId="76" tableBorderDxfId="75">
  <autoFilter ref="K9:L14" xr:uid="{00000000-0009-0000-0100-000006000000}">
    <filterColumn colId="0" hiddenButton="1"/>
    <filterColumn colId="1" hiddenButton="1"/>
  </autoFilter>
  <tableColumns count="2">
    <tableColumn id="1" xr3:uid="{2E2242F9-51FA-46B9-8874-B247C45517F8}" name="TIPO DE CAJA" dataDxfId="74">
      <calculatedColumnFormula>IF(C7="","",CONCATENATE("Saldo en ",IF(C7="","",C7)))</calculatedColumnFormula>
    </tableColumn>
    <tableColumn id="2" xr3:uid="{6EDF4758-D287-4A0F-9850-C0DCA4E001AD}" name="SALDO" dataDxfId="73">
      <calculatedColumnFormula>SUMIF(Movimientos61022[CÓDIGO],B7,Movimientos61022[ENTRADAS])-SUMIF(Movimientos61022[CÓDIGO],B7,Movimientos61022[SALIDAS])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ECF7627-654B-458F-8C35-9B2C3E233A2A}" name="Movimientos61022" displayName="Movimientos61022" ref="B15:G230" totalsRowShown="0" headerRowDxfId="72" headerRowBorderDxfId="71" tableBorderDxfId="70" totalsRowBorderDxfId="69">
  <autoFilter ref="B15:G23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AE4E0DB-F1FC-4241-A920-5ACD9DFABB17}" name="FECHA" dataDxfId="68"/>
    <tableColumn id="2" xr3:uid="{7077793A-773C-4DE0-A30B-3727B831CE19}" name="CONCEPTO" dataDxfId="67"/>
    <tableColumn id="3" xr3:uid="{EFF879D0-E73D-45E0-B52D-1AA83A040EF3}" name="CÓDIGO" dataDxfId="66"/>
    <tableColumn id="4" xr3:uid="{B9C6315D-5CE3-45EC-BE12-1511447609B5}" name="ENTRADAS" dataDxfId="65"/>
    <tableColumn id="5" xr3:uid="{1553DC9D-1592-4889-BDC8-3C8E6497DC9E}" name="SALIDAS" dataDxfId="64"/>
    <tableColumn id="6" xr3:uid="{920CFCD5-8191-45FD-B686-0CD0C163EAEB}" name="SALDO" dataDxfId="63">
      <calculatedColumnFormula>IFERROR(IF(Movimientos61022[[#This Row],[CÓDIGO]]="","",Movimientos61022[[#This Row],[ENTRADAS]]-Movimientos61022[[#This Row],[SALIDAS]]+G15),Movimientos61022[[#This Row],[ENTRADAS]]-Movimientos61022[[#This Row],[SALIDAS]])</calculatedColumnFormula>
    </tableColumn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48A694-EB89-4787-9CCF-25EB8969EF90}" name="Formas_pago282017" displayName="Formas_pago282017" ref="B6:C11" totalsRowShown="0" headerRowDxfId="62" dataDxfId="60" headerRowBorderDxfId="61" tableBorderDxfId="59">
  <autoFilter ref="B6:C11" xr:uid="{00000000-0009-0000-0100-000004000000}">
    <filterColumn colId="0" hiddenButton="1"/>
    <filterColumn colId="1" hiddenButton="1"/>
  </autoFilter>
  <tableColumns count="2">
    <tableColumn id="1" xr3:uid="{97EEE42A-C0B0-43DF-8C79-172393338239}" name="Nro." dataDxfId="58"/>
    <tableColumn id="2" xr3:uid="{4BBF9DD8-C127-45E6-95C2-83C5B0F7C37B}" name="Tipo de Caja" dataDxfId="5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Saldos" displayName="Saldos" ref="K9:L14" totalsRowShown="0" headerRowDxfId="180" dataDxfId="179" tableBorderDxfId="178">
  <autoFilter ref="K9:L14" xr:uid="{00000000-0009-0000-0100-000006000000}">
    <filterColumn colId="0" hiddenButton="1"/>
    <filterColumn colId="1" hiddenButton="1"/>
  </autoFilter>
  <tableColumns count="2">
    <tableColumn id="1" xr3:uid="{00000000-0010-0000-0100-000001000000}" name="TIPO DE CAJA" dataDxfId="177">
      <calculatedColumnFormula>IF(C7="","",CONCATENATE("Saldo en ",IF(C7="","",C7)))</calculatedColumnFormula>
    </tableColumn>
    <tableColumn id="2" xr3:uid="{00000000-0010-0000-0100-000002000000}" name="SALDO" dataDxfId="176">
      <calculatedColumnFormula>SUMIF(Movimientos[CÓDIGO],B7,Movimientos[ENTRADAS])-SUMIF(Movimientos[CÓDIGO],B7,Movimientos[SALIDAS])</calculatedColumn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D8EC965-AE6A-4436-B4E9-4ACC4C5D1CFF}" name="Saldos392118" displayName="Saldos392118" ref="K9:L14" totalsRowShown="0" headerRowDxfId="56" dataDxfId="55" tableBorderDxfId="54">
  <autoFilter ref="K9:L14" xr:uid="{00000000-0009-0000-0100-000006000000}">
    <filterColumn colId="0" hiddenButton="1"/>
    <filterColumn colId="1" hiddenButton="1"/>
  </autoFilter>
  <tableColumns count="2">
    <tableColumn id="1" xr3:uid="{AE692680-4AC1-4856-A7C6-C4214F47D3DB}" name="TIPO DE CAJA" dataDxfId="53">
      <calculatedColumnFormula>IF(C7="","",CONCATENATE("Saldo en ",IF(C7="","",C7)))</calculatedColumnFormula>
    </tableColumn>
    <tableColumn id="2" xr3:uid="{431A0C31-4635-42F3-9CA2-C35CD5B31BD2}" name="SALDO" dataDxfId="52">
      <calculatedColumnFormula>SUMIF(Movimientos6102219[CÓDIGO],B7,Movimientos6102219[ENTRADAS])-SUMIF(Movimientos6102219[CÓDIGO],B7,Movimientos6102219[SALIDAS])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2D4DEF-6C62-4932-B216-D741A094643D}" name="Movimientos6102219" displayName="Movimientos6102219" ref="B15:G231" totalsRowShown="0" headerRowDxfId="51" headerRowBorderDxfId="50" tableBorderDxfId="49" totalsRowBorderDxfId="48">
  <autoFilter ref="B15:G23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FA35FF9-6C35-4BB7-A8CB-368549178A98}" name="FECHA" dataDxfId="47"/>
    <tableColumn id="2" xr3:uid="{B14B513D-E961-4BAB-BDD0-3032588B8CEB}" name="CONCEPTO" dataDxfId="46"/>
    <tableColumn id="3" xr3:uid="{4F565B50-3A8B-4913-B11B-27C9246E4559}" name="CÓDIGO" dataDxfId="45"/>
    <tableColumn id="4" xr3:uid="{12F2C31E-5FE7-4B55-B316-A18FC756BAE2}" name="ENTRADAS" dataDxfId="44"/>
    <tableColumn id="5" xr3:uid="{6C6F92CF-01D8-4BCA-854E-4E329051DD43}" name="SALIDAS" dataDxfId="43"/>
    <tableColumn id="6" xr3:uid="{8BDED5D2-9474-4AC1-A504-AE0DD5644B46}" name="SALDO" dataDxfId="42">
      <calculatedColumnFormula>IFERROR(IF(Movimientos6102219[[#This Row],[CÓDIGO]]="","",Movimientos6102219[[#This Row],[ENTRADAS]]-Movimientos6102219[[#This Row],[SALIDAS]]+G15),Movimientos6102219[[#This Row],[ENTRADAS]]-Movimientos6102219[[#This Row],[SALIDAS]])</calculatedColumnFormula>
    </tableColumn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DB9E7C9-1777-44C2-A007-D942B9AEBF3E}" name="Formas_pago28201723" displayName="Formas_pago28201723" ref="B6:C11" totalsRowShown="0" headerRowDxfId="41" dataDxfId="39" headerRowBorderDxfId="40" tableBorderDxfId="38">
  <autoFilter ref="B6:C11" xr:uid="{00000000-0009-0000-0100-000004000000}">
    <filterColumn colId="0" hiddenButton="1"/>
    <filterColumn colId="1" hiddenButton="1"/>
  </autoFilter>
  <tableColumns count="2">
    <tableColumn id="1" xr3:uid="{613E3644-A9C5-4E1F-B20D-B0D7C34FD13C}" name="Nro." dataDxfId="37"/>
    <tableColumn id="2" xr3:uid="{465589B5-0099-47A5-9922-39F29C604308}" name="Tipo de Caja" dataDxfId="36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A4BAE35-6D6C-4F23-996B-16C002EB863C}" name="Saldos39211824" displayName="Saldos39211824" ref="K9:L14" totalsRowShown="0" headerRowDxfId="35" dataDxfId="34" tableBorderDxfId="33">
  <autoFilter ref="K9:L14" xr:uid="{00000000-0009-0000-0100-000006000000}">
    <filterColumn colId="0" hiddenButton="1"/>
    <filterColumn colId="1" hiddenButton="1"/>
  </autoFilter>
  <tableColumns count="2">
    <tableColumn id="1" xr3:uid="{7EFD47FB-A519-491F-AD0B-E096E5D4FE4D}" name="TIPO DE CAJA" dataDxfId="32">
      <calculatedColumnFormula>IF(C7="","",CONCATENATE("Saldo en ",IF(C7="","",C7)))</calculatedColumnFormula>
    </tableColumn>
    <tableColumn id="2" xr3:uid="{7046CDAF-74FD-424D-9904-12801694D4CA}" name="SALDO" dataDxfId="31">
      <calculatedColumnFormula>SUMIF(Movimientos610221925[CÓDIGO],B7,Movimientos610221925[ENTRADAS])-SUMIF(Movimientos610221925[CÓDIGO],B7,Movimientos610221925[SALIDAS])</calculatedColumnFormula>
    </tableColumn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FBF1899-24F5-4C5B-A7C9-FC855EFF75CA}" name="Movimientos610221925" displayName="Movimientos610221925" ref="B15:G231" totalsRowShown="0" headerRowDxfId="30" headerRowBorderDxfId="29" tableBorderDxfId="28" totalsRowBorderDxfId="27">
  <autoFilter ref="B15:G231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D40083C-4A27-4A3E-BBC0-5BFB87A41934}" name="FECHA" dataDxfId="26"/>
    <tableColumn id="2" xr3:uid="{206EB073-61E1-426D-977B-5DC9AADCF0C0}" name="CONCEPTO" dataDxfId="25"/>
    <tableColumn id="3" xr3:uid="{60656581-562B-4069-B07B-A44580684D34}" name="CÓDIGO" dataDxfId="24"/>
    <tableColumn id="4" xr3:uid="{42FAA669-E0F9-409E-AD29-FD655D38B873}" name="ENTRADAS" dataDxfId="23"/>
    <tableColumn id="5" xr3:uid="{92E2BF0F-F212-40B3-A05B-B8927F6F4A5E}" name="SALIDAS" dataDxfId="22"/>
    <tableColumn id="6" xr3:uid="{F5C6CAC0-3629-42A5-857B-E7EFC041E2CA}" name="SALDO" dataDxfId="21">
      <calculatedColumnFormula>IFERROR(IF(Movimientos610221925[[#This Row],[CÓDIGO]]="","",Movimientos610221925[[#This Row],[ENTRADAS]]-Movimientos610221925[[#This Row],[SALIDAS]]+G15),Movimientos610221925[[#This Row],[ENTRADAS]]-Movimientos610221925[[#This Row],[SALIDAS]])</calculatedColumnFormula>
    </tableColumn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FFA2A29-F763-4C1A-9877-4DA7855F3265}" name="Formas_pago2820172326" displayName="Formas_pago2820172326" ref="B6:C11" totalsRowShown="0" headerRowDxfId="20" dataDxfId="19" headerRowBorderDxfId="17" tableBorderDxfId="18">
  <autoFilter ref="B6:C11" xr:uid="{00000000-0009-0000-0100-000004000000}">
    <filterColumn colId="0" hiddenButton="1"/>
    <filterColumn colId="1" hiddenButton="1"/>
  </autoFilter>
  <tableColumns count="2">
    <tableColumn id="1" xr3:uid="{07E2AF39-6D38-40A9-A97B-378D42BAA596}" name="Nro." dataDxfId="16"/>
    <tableColumn id="2" xr3:uid="{5946469D-3669-4010-9D3C-39B1D9D6BA34}" name="Tipo de Caja" dataDxfId="15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E2091A0-A994-4E50-B3E8-EACCC6ABF2A9}" name="Saldos3921182427" displayName="Saldos3921182427" ref="K9:L14" totalsRowShown="0" headerRowDxfId="14" dataDxfId="13" tableBorderDxfId="12">
  <autoFilter ref="K9:L14" xr:uid="{00000000-0009-0000-0100-000006000000}">
    <filterColumn colId="0" hiddenButton="1"/>
    <filterColumn colId="1" hiddenButton="1"/>
  </autoFilter>
  <tableColumns count="2">
    <tableColumn id="1" xr3:uid="{EE9A562A-5611-4BB2-B707-D08C93A11FBC}" name="TIPO DE CAJA" dataDxfId="11">
      <calculatedColumnFormula>IF(C7="","",CONCATENATE("Saldo en ",IF(C7="","",C7)))</calculatedColumnFormula>
    </tableColumn>
    <tableColumn id="2" xr3:uid="{D622B0B3-5C0A-412E-B757-19E836F7C805}" name="SALDO" dataDxfId="10">
      <calculatedColumnFormula>SUMIF(Movimientos61022192528[CÓDIGO],B7,Movimientos61022192528[ENTRADAS])-SUMIF(Movimientos61022192528[CÓDIGO],B7,Movimientos61022192528[SALIDAS])</calculatedColumnFormula>
    </tableColumn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7D87B0B-7B41-42DD-B633-1601E978988C}" name="Movimientos61022192528" displayName="Movimientos61022192528" ref="B15:G203" totalsRowShown="0" headerRowDxfId="9" headerRowBorderDxfId="7" tableBorderDxfId="8" totalsRowBorderDxfId="6">
  <autoFilter ref="B15:G20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F670B7D-AF69-4EBC-B57F-14EEC1861079}" name="FECHA" dataDxfId="5"/>
    <tableColumn id="2" xr3:uid="{B93F99D0-DEDD-4C8A-874C-DD959945F5F7}" name="CONCEPTO" dataDxfId="4"/>
    <tableColumn id="3" xr3:uid="{513170FF-47D2-4018-A5CB-0273023EF7F3}" name="CÓDIGO" dataDxfId="3"/>
    <tableColumn id="4" xr3:uid="{C2A9345C-6441-4860-84D9-6786643AD831}" name="ENTRADAS" dataDxfId="2"/>
    <tableColumn id="5" xr3:uid="{044CF4C6-F9D0-44C5-A7A2-8C6654B08E27}" name="SALIDAS" dataDxfId="1"/>
    <tableColumn id="6" xr3:uid="{DAF1ED25-FFB9-494E-84E3-079C986CAEB5}" name="SALDO" dataDxfId="0">
      <calculatedColumnFormula>IFERROR(IF(Movimientos61022192528[[#This Row],[CÓDIGO]]="","",Movimientos61022192528[[#This Row],[ENTRADAS]]-Movimientos61022192528[[#This Row],[SALIDAS]]+G15),Movimientos61022192528[[#This Row],[ENTRADAS]]-Movimientos61022192528[[#This Row],[SALIDAS]])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vimientos" displayName="Movimientos" ref="B15:G227" totalsRowShown="0" headerRowDxfId="175" headerRowBorderDxfId="174" tableBorderDxfId="173" totalsRowBorderDxfId="172">
  <autoFilter ref="B15:G227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200-000001000000}" name="FECHA" dataDxfId="171"/>
    <tableColumn id="2" xr3:uid="{00000000-0010-0000-0200-000002000000}" name="CONCEPTO" dataDxfId="170"/>
    <tableColumn id="3" xr3:uid="{00000000-0010-0000-0200-000003000000}" name="CÓDIGO" dataDxfId="169"/>
    <tableColumn id="4" xr3:uid="{00000000-0010-0000-0200-000004000000}" name="ENTRADAS" dataDxfId="168"/>
    <tableColumn id="5" xr3:uid="{00000000-0010-0000-0200-000005000000}" name="SALIDAS" dataDxfId="167"/>
    <tableColumn id="6" xr3:uid="{00000000-0010-0000-0200-000006000000}" name="SALDO" dataDxfId="166">
      <calculatedColumnFormula>IFERROR(IF(Movimientos[[#This Row],[CÓDIGO]]="","",Movimientos[[#This Row],[ENTRADAS]]-Movimientos[[#This Row],[SALIDAS]]+G15),Movimientos[[#This Row],[ENTRADAS]]-Movimientos[[#This Row],[SALIDAS]])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02C766-E1B4-468E-B2DD-9810C7EE0CCB}" name="Formas_pago1114" displayName="Formas_pago1114" ref="B6:C11" totalsRowShown="0" headerRowDxfId="165" dataDxfId="163" headerRowBorderDxfId="164" tableBorderDxfId="162">
  <autoFilter ref="B6:C11" xr:uid="{00000000-0009-0000-0100-000004000000}">
    <filterColumn colId="0" hiddenButton="1"/>
    <filterColumn colId="1" hiddenButton="1"/>
  </autoFilter>
  <tableColumns count="2">
    <tableColumn id="1" xr3:uid="{A05817ED-A159-472A-8E48-391C7CF1B8A0}" name="Nro." dataDxfId="161"/>
    <tableColumn id="2" xr3:uid="{14A303A0-D16D-4F66-A113-67A554122825}" name="Tipo de Caja" dataDxfId="16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2EB27F-AEBC-4AE4-B3A8-CE2D6F21D4FA}" name="Saldos1215" displayName="Saldos1215" ref="J9:K14" totalsRowShown="0" headerRowDxfId="159" dataDxfId="158" tableBorderDxfId="157">
  <autoFilter ref="J9:K14" xr:uid="{00000000-0009-0000-0100-000006000000}">
    <filterColumn colId="0" hiddenButton="1"/>
    <filterColumn colId="1" hiddenButton="1"/>
  </autoFilter>
  <tableColumns count="2">
    <tableColumn id="1" xr3:uid="{94E2E48C-963B-4B9E-8953-2EBA067CE1EC}" name="TIPO DE CAJA" dataDxfId="156">
      <calculatedColumnFormula>IF(C7="","",CONCATENATE("Saldo en ",IF(C7="","",C7)))</calculatedColumnFormula>
    </tableColumn>
    <tableColumn id="2" xr3:uid="{1881C77C-E4BB-4168-A91F-6F72FBA7A357}" name="SALDO" dataDxfId="155">
      <calculatedColumnFormula>SUMIF(Movimientos1316[CÓDIGO],B7,Movimientos1316[VALOR PARCIAL])-SUMIF(Movimientos1316[CÓDIGO],B7,Movimientos1316[VALOR TOTAL])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DB0A18-EA42-4629-90B6-387AB9787C41}" name="Movimientos1316" displayName="Movimientos1316" ref="B15:F230" totalsRowShown="0" headerRowDxfId="154" headerRowBorderDxfId="153" tableBorderDxfId="152" totalsRowBorderDxfId="151">
  <autoFilter ref="B15:F23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0F83B6B-4169-4DEB-B45E-13E71C13A255}" name="FECHA" dataDxfId="150"/>
    <tableColumn id="2" xr3:uid="{EA44EE12-E2B3-4B60-BFDA-4FBB668E7650}" name="CONCEPTO" dataDxfId="149"/>
    <tableColumn id="3" xr3:uid="{EF6E133B-2EF8-4F8F-B232-4345944AE061}" name="CÓDIGO" dataDxfId="148"/>
    <tableColumn id="4" xr3:uid="{C976C2A6-31A4-4C39-B966-4FCF75D58D69}" name="VALOR PARCIAL" dataDxfId="147"/>
    <tableColumn id="5" xr3:uid="{930F3FDA-1406-4792-B894-A640C93F63D5}" name="VALOR TOTAL" dataDxfId="14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820EC7-026B-40D8-AC02-3AC3A58B0F33}" name="Formas_pago11" displayName="Formas_pago11" ref="B6:C11" totalsRowShown="0" headerRowDxfId="145" dataDxfId="143" headerRowBorderDxfId="144" tableBorderDxfId="142">
  <autoFilter ref="B6:C11" xr:uid="{00000000-0009-0000-0100-000004000000}">
    <filterColumn colId="0" hiddenButton="1"/>
    <filterColumn colId="1" hiddenButton="1"/>
  </autoFilter>
  <tableColumns count="2">
    <tableColumn id="1" xr3:uid="{B6D1B657-78D8-44D1-B327-ADF16DF69240}" name="Nro." dataDxfId="141"/>
    <tableColumn id="2" xr3:uid="{148D03B4-F816-437D-8709-CB55D46E0D21}" name="Tipo de Caja" dataDxfId="14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F9B634-BBF4-4DA3-97A6-322243E74ACA}" name="Saldos12" displayName="Saldos12" ref="J9:K14" totalsRowShown="0" headerRowDxfId="139" dataDxfId="138" tableBorderDxfId="137">
  <autoFilter ref="J9:K14" xr:uid="{00000000-0009-0000-0100-000006000000}">
    <filterColumn colId="0" hiddenButton="1"/>
    <filterColumn colId="1" hiddenButton="1"/>
  </autoFilter>
  <tableColumns count="2">
    <tableColumn id="1" xr3:uid="{0C6F85CD-74E4-412E-A6E0-20D069883E74}" name="TIPO DE CAJA" dataDxfId="136">
      <calculatedColumnFormula>IF(C7="","",CONCATENATE("Saldo en ",IF(C7="","",C7)))</calculatedColumnFormula>
    </tableColumn>
    <tableColumn id="2" xr3:uid="{9D4923F3-A047-4910-92D0-E6AB8A3C1591}" name="SALDO" dataDxfId="135">
      <calculatedColumnFormula>SUMIF(Movimientos13[CÓDIGO],B7,Movimientos13[VALOR PARCIAL])-SUMIF(Movimientos13[CÓDIGO],B7,Movimientos13[VALOR TOTAL])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42FAC2-AAD8-42D7-9FDB-75B172ACF2F6}" name="Movimientos13" displayName="Movimientos13" ref="B15:F230" totalsRowShown="0" headerRowDxfId="134" headerRowBorderDxfId="133" tableBorderDxfId="132" totalsRowBorderDxfId="131">
  <autoFilter ref="B15:F23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65F269B-CB3B-49A0-AA3F-77B7DA7EC361}" name="FECHA" dataDxfId="130"/>
    <tableColumn id="2" xr3:uid="{7A61A0FE-4870-407A-AF4F-1B783ECB5084}" name="CONCEPTO" dataDxfId="129"/>
    <tableColumn id="3" xr3:uid="{685E8FFB-4BE7-46AF-90D6-0C93BC5089C4}" name="CÓDIGO" dataDxfId="128"/>
    <tableColumn id="4" xr3:uid="{451F9279-7F58-4A26-A150-9C90A37D98CF}" name="VALOR PARCIAL" dataDxfId="127"/>
    <tableColumn id="5" xr3:uid="{9E66C2D2-D874-4CD3-B070-BE6F8E93594D}" name="VALOR TOTAL" dataDxfId="1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7"/>
  <sheetViews>
    <sheetView showGridLines="0" topLeftCell="A4" zoomScale="80" zoomScaleNormal="80" zoomScaleSheetLayoutView="70" workbookViewId="0">
      <selection activeCell="Q21" sqref="Q21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32.5703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20" style="9" customWidth="1"/>
    <col min="8" max="8" width="5.42578125" style="2" customWidth="1"/>
    <col min="9" max="9" width="6.140625" style="2" customWidth="1"/>
    <col min="10" max="10" width="11.140625" style="2" customWidth="1"/>
    <col min="11" max="11" width="38.5703125" style="2" bestFit="1" customWidth="1"/>
    <col min="12" max="12" width="30.85546875" style="2" customWidth="1"/>
    <col min="13" max="13" width="13.7109375" style="2" customWidth="1"/>
    <col min="14" max="16384" width="9.140625" style="2"/>
  </cols>
  <sheetData>
    <row r="1" spans="1:15" ht="15" customHeight="1" x14ac:dyDescent="0.25"/>
    <row r="2" spans="1:15" ht="54.9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3"/>
      <c r="O2" s="3"/>
    </row>
    <row r="3" spans="1:15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ht="21.75" thickBot="1" x14ac:dyDescent="0.3">
      <c r="A5" s="4"/>
      <c r="B5" s="12" t="s">
        <v>16</v>
      </c>
      <c r="E5" s="12" t="s">
        <v>10</v>
      </c>
      <c r="F5" s="2"/>
      <c r="I5" s="22"/>
      <c r="J5" s="23"/>
      <c r="K5" s="23"/>
      <c r="L5" s="23"/>
      <c r="M5" s="24"/>
      <c r="N5" s="5"/>
      <c r="O5" s="3"/>
    </row>
    <row r="6" spans="1:15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I6" s="25"/>
      <c r="K6" s="21" t="s">
        <v>9</v>
      </c>
      <c r="L6" s="20">
        <f>SUM(Saldos[SALDO])</f>
        <v>298376</v>
      </c>
      <c r="M6" s="26"/>
      <c r="N6" s="5"/>
      <c r="O6" s="3"/>
    </row>
    <row r="7" spans="1:15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I7" s="25"/>
      <c r="J7" s="143" t="str">
        <f>IF(AND(E16="",F16=""),"",IF(L6&gt;F7,"Se superó el máximo a mantener en caja en un monto equivalente a "&amp;TEXT(L6-F7,"#.##"),IF(L6&lt;F6,"La caja es inferior a su mínimo tolerable en un monto equivalente a "&amp;TEXT(F6-L6,"#.##"),"")))</f>
        <v>Se superó el máximo a mantener en caja en un monto equivalente a 298.376</v>
      </c>
      <c r="K7" s="143"/>
      <c r="L7" s="143"/>
      <c r="M7" s="144"/>
    </row>
    <row r="8" spans="1:15" ht="19.5" thickBot="1" x14ac:dyDescent="0.3">
      <c r="A8" s="4"/>
      <c r="B8" s="30">
        <v>2</v>
      </c>
      <c r="C8" s="17" t="s">
        <v>15</v>
      </c>
      <c r="E8" s="2"/>
      <c r="F8" s="2"/>
      <c r="I8" s="25"/>
      <c r="K8" s="14"/>
      <c r="L8" s="14"/>
      <c r="M8" s="26"/>
    </row>
    <row r="9" spans="1:15" ht="19.5" thickBot="1" x14ac:dyDescent="0.3">
      <c r="A9" s="4"/>
      <c r="B9" s="30"/>
      <c r="C9" s="17"/>
      <c r="E9" s="2"/>
      <c r="F9" s="2"/>
      <c r="I9" s="25"/>
      <c r="K9" s="27" t="s">
        <v>13</v>
      </c>
      <c r="L9" s="27" t="s">
        <v>4</v>
      </c>
      <c r="M9" s="26"/>
    </row>
    <row r="10" spans="1:15" ht="19.5" thickBot="1" x14ac:dyDescent="0.3">
      <c r="A10" s="6"/>
      <c r="B10" s="30"/>
      <c r="C10" s="17"/>
      <c r="E10" s="2"/>
      <c r="F10" s="2"/>
      <c r="I10" s="25"/>
      <c r="K10" s="34" t="str">
        <f t="shared" ref="K10:K15" si="0">IF(C7="","",CONCATENATE("Saldo en ",IF(C7="","",C7)))</f>
        <v>Saldo en Efectivo</v>
      </c>
      <c r="L10" s="34">
        <f>SUMIF(Movimientos[CÓDIGO],B7,Movimientos[ENTRADAS])-SUMIF(Movimientos[CÓDIGO],B7,Movimientos[SALIDAS])</f>
        <v>298376</v>
      </c>
      <c r="M10" s="26"/>
    </row>
    <row r="11" spans="1:15" ht="19.5" thickBot="1" x14ac:dyDescent="0.3">
      <c r="A11" s="6"/>
      <c r="B11" s="46"/>
      <c r="C11" s="47"/>
      <c r="E11" s="13"/>
      <c r="F11" s="14"/>
      <c r="G11" s="2"/>
      <c r="I11" s="25"/>
      <c r="K11" s="34" t="str">
        <f t="shared" si="0"/>
        <v>Saldo en Banco</v>
      </c>
      <c r="L11" s="34">
        <f>SUMIF(Movimientos[CÓDIGO],B8,Movimientos[ENTRADAS])-SUMIF(Movimientos[CÓDIGO],B8,Movimientos[SALIDAS])</f>
        <v>0</v>
      </c>
      <c r="M11" s="26"/>
    </row>
    <row r="12" spans="1:15" ht="20.25" customHeight="1" thickBot="1" x14ac:dyDescent="0.3">
      <c r="B12" s="48"/>
      <c r="C12" s="10"/>
      <c r="I12" s="25"/>
      <c r="K12" s="34" t="str">
        <f t="shared" si="0"/>
        <v/>
      </c>
      <c r="L12" s="34">
        <f>SUMIF(Movimientos[CÓDIGO],B9,Movimientos[ENTRADAS])-SUMIF(Movimientos[CÓDIGO],B9,Movimientos[SALIDAS])</f>
        <v>0</v>
      </c>
      <c r="M12" s="26"/>
    </row>
    <row r="13" spans="1:15" s="14" customFormat="1" ht="20.25" customHeight="1" thickBot="1" x14ac:dyDescent="0.3">
      <c r="B13" s="48"/>
      <c r="C13" s="10"/>
      <c r="E13" s="49"/>
      <c r="F13" s="50"/>
      <c r="G13" s="51"/>
      <c r="I13" s="25"/>
      <c r="K13" s="34" t="str">
        <f t="shared" si="0"/>
        <v/>
      </c>
      <c r="L13" s="34">
        <f>SUMIF(Movimientos[CÓDIGO],B10,Movimientos[ENTRADAS])-SUMIF(Movimientos[CÓDIGO],B10,Movimientos[SALIDAS])</f>
        <v>0</v>
      </c>
      <c r="M13" s="26"/>
    </row>
    <row r="14" spans="1:15" ht="21.75" thickBot="1" x14ac:dyDescent="0.3">
      <c r="B14" s="12" t="s">
        <v>11</v>
      </c>
      <c r="I14" s="25"/>
      <c r="K14" s="34" t="str">
        <f t="shared" si="0"/>
        <v/>
      </c>
      <c r="L14" s="34">
        <f>SUMIF(Movimientos[CÓDIGO],B11,Movimientos[ENTRADAS])-SUMIF(Movimientos[CÓDIGO],B11,Movimientos[SALIDAS])</f>
        <v>0</v>
      </c>
      <c r="M14" s="26"/>
    </row>
    <row r="15" spans="1:15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45" t="s">
        <v>4</v>
      </c>
      <c r="I15" s="25"/>
      <c r="K15" s="35" t="str">
        <f t="shared" si="0"/>
        <v/>
      </c>
      <c r="L15" s="14"/>
      <c r="M15" s="26"/>
    </row>
    <row r="16" spans="1:15" ht="19.5" thickBot="1" x14ac:dyDescent="0.3">
      <c r="B16" s="36">
        <v>44265</v>
      </c>
      <c r="C16" s="117" t="s">
        <v>19</v>
      </c>
      <c r="D16" s="118">
        <v>1</v>
      </c>
      <c r="E16" s="119">
        <v>6600000</v>
      </c>
      <c r="F16" s="120"/>
      <c r="G16" s="121">
        <f>IFERROR(IF(Movimientos[[#This Row],[CÓDIGO]]="","",Movimientos[[#This Row],[ENTRADAS]]-Movimientos[[#This Row],[SALIDAS]]+G15),Movimientos[[#This Row],[ENTRADAS]]-Movimientos[[#This Row],[SALIDAS]])</f>
        <v>6600000</v>
      </c>
      <c r="I16" s="25"/>
      <c r="J16" s="35" t="str">
        <f>IF(C14="","",CONCATENATE("Saldo en ",IF(C14="","",C14)))</f>
        <v/>
      </c>
      <c r="K16" s="35"/>
      <c r="L16" s="14"/>
      <c r="M16" s="26"/>
    </row>
    <row r="17" spans="1:14" ht="19.5" thickBot="1" x14ac:dyDescent="0.3">
      <c r="B17" s="36">
        <v>44266</v>
      </c>
      <c r="C17" s="117" t="s">
        <v>20</v>
      </c>
      <c r="D17" s="118">
        <v>1</v>
      </c>
      <c r="E17" s="119"/>
      <c r="F17" s="119">
        <v>6519371</v>
      </c>
      <c r="G17" s="121">
        <f>IFERROR(IF(Movimientos[[#This Row],[CÓDIGO]]="","",Movimientos[[#This Row],[ENTRADAS]]-Movimientos[[#This Row],[SALIDAS]]+G16),Movimientos[[#This Row],[ENTRADAS]]-Movimientos[[#This Row],[SALIDAS]])</f>
        <v>80629</v>
      </c>
      <c r="I17" s="25"/>
      <c r="J17" s="10"/>
      <c r="K17" s="10"/>
      <c r="L17" s="14"/>
      <c r="M17" s="26"/>
    </row>
    <row r="18" spans="1:14" ht="19.5" thickBot="1" x14ac:dyDescent="0.3">
      <c r="B18" s="36">
        <v>44267</v>
      </c>
      <c r="C18" s="117" t="s">
        <v>21</v>
      </c>
      <c r="D18" s="118">
        <v>1</v>
      </c>
      <c r="E18" s="122">
        <v>33100000</v>
      </c>
      <c r="F18" s="120"/>
      <c r="G18" s="121">
        <f>IFERROR(IF(Movimientos[[#This Row],[CÓDIGO]]="","",Movimientos[[#This Row],[ENTRADAS]]-Movimientos[[#This Row],[SALIDAS]]+G17),Movimientos[[#This Row],[ENTRADAS]]-Movimientos[[#This Row],[SALIDAS]])</f>
        <v>33180629</v>
      </c>
      <c r="I18" s="25"/>
      <c r="J18" s="10"/>
      <c r="K18" s="10"/>
      <c r="L18" s="14"/>
      <c r="M18" s="26"/>
    </row>
    <row r="19" spans="1:14" ht="19.5" thickBot="1" x14ac:dyDescent="0.3">
      <c r="B19" s="36">
        <v>44268</v>
      </c>
      <c r="C19" s="117" t="s">
        <v>22</v>
      </c>
      <c r="D19" s="118">
        <v>1</v>
      </c>
      <c r="E19" s="119"/>
      <c r="F19" s="123">
        <v>33026591</v>
      </c>
      <c r="G19" s="121">
        <f>IFERROR(IF(Movimientos[[#This Row],[CÓDIGO]]="","",Movimientos[[#This Row],[ENTRADAS]]-Movimientos[[#This Row],[SALIDAS]]+G18),Movimientos[[#This Row],[ENTRADAS]]-Movimientos[[#This Row],[SALIDAS]])</f>
        <v>154038</v>
      </c>
      <c r="I19" s="25"/>
      <c r="J19" s="14"/>
      <c r="K19" s="14"/>
      <c r="L19" s="14"/>
      <c r="M19" s="26"/>
    </row>
    <row r="20" spans="1:14" ht="19.5" thickBot="1" x14ac:dyDescent="0.3">
      <c r="B20" s="36"/>
      <c r="C20" s="117" t="s">
        <v>23</v>
      </c>
      <c r="D20" s="118">
        <v>1</v>
      </c>
      <c r="E20" s="119">
        <f>SUM(E16:E19)</f>
        <v>39700000</v>
      </c>
      <c r="F20" s="120">
        <f>SUM(F16:F19)</f>
        <v>39545962</v>
      </c>
      <c r="G20" s="121">
        <v>154038</v>
      </c>
      <c r="H20" s="1"/>
      <c r="I20" s="37"/>
      <c r="J20" s="14"/>
      <c r="K20" s="14"/>
      <c r="L20" s="14"/>
      <c r="M20" s="26"/>
    </row>
    <row r="21" spans="1:14" ht="19.5" thickBot="1" x14ac:dyDescent="0.3">
      <c r="B21" s="36"/>
      <c r="C21" s="124" t="s">
        <v>83</v>
      </c>
      <c r="D21" s="125">
        <v>1</v>
      </c>
      <c r="E21" s="126">
        <v>27703000</v>
      </c>
      <c r="F21" s="127"/>
      <c r="G21" s="137">
        <f>IFERROR(IF(Movimientos[[#This Row],[CÓDIGO]]="","",Movimientos[[#This Row],[ENTRADAS]]-Movimientos[[#This Row],[SALIDAS]]+G20),Movimientos[[#This Row],[ENTRADAS]]-Movimientos[[#This Row],[SALIDAS]])</f>
        <v>27857038</v>
      </c>
      <c r="I21" s="25"/>
      <c r="J21" s="14"/>
      <c r="K21" s="14"/>
      <c r="L21" s="14"/>
      <c r="M21" s="26"/>
    </row>
    <row r="22" spans="1:14" ht="19.5" thickBot="1" x14ac:dyDescent="0.3">
      <c r="B22" s="36"/>
      <c r="C22" s="124" t="s">
        <v>84</v>
      </c>
      <c r="D22" s="125">
        <v>1</v>
      </c>
      <c r="E22" s="126"/>
      <c r="F22" s="127">
        <v>27807800</v>
      </c>
      <c r="G22" s="137">
        <f>IFERROR(IF(Movimientos[[#This Row],[CÓDIGO]]="","",Movimientos[[#This Row],[ENTRADAS]]-Movimientos[[#This Row],[SALIDAS]]+G21),Movimientos[[#This Row],[ENTRADAS]]-Movimientos[[#This Row],[SALIDAS]])</f>
        <v>49238</v>
      </c>
      <c r="I22" s="25"/>
      <c r="J22" s="14"/>
      <c r="K22" s="14"/>
      <c r="L22" s="14"/>
      <c r="M22" s="26"/>
    </row>
    <row r="23" spans="1:14" ht="19.5" thickBot="1" x14ac:dyDescent="0.3">
      <c r="A23" s="3"/>
      <c r="B23" s="55"/>
      <c r="C23" s="128" t="s">
        <v>85</v>
      </c>
      <c r="D23" s="129"/>
      <c r="E23" s="130">
        <f>SUM(E21:E22)</f>
        <v>27703000</v>
      </c>
      <c r="F23" s="130">
        <f>SUM(F21:F22)</f>
        <v>27807800</v>
      </c>
      <c r="G23" s="137">
        <v>49238</v>
      </c>
      <c r="I23" s="25"/>
      <c r="M23" s="26"/>
    </row>
    <row r="24" spans="1:14" ht="38.25" thickBot="1" x14ac:dyDescent="0.3">
      <c r="A24" s="3"/>
      <c r="B24" s="55"/>
      <c r="C24" s="131" t="s">
        <v>86</v>
      </c>
      <c r="D24" s="132">
        <v>1</v>
      </c>
      <c r="E24" s="133">
        <v>8299000</v>
      </c>
      <c r="F24" s="133"/>
      <c r="G24" s="134">
        <f>IFERROR(IF(Movimientos[[#This Row],[CÓDIGO]]="","",Movimientos[[#This Row],[ENTRADAS]]-Movimientos[[#This Row],[SALIDAS]]+G23),Movimientos[[#This Row],[ENTRADAS]]-Movimientos[[#This Row],[SALIDAS]])</f>
        <v>8348238</v>
      </c>
      <c r="I24" s="25"/>
      <c r="M24" s="26"/>
    </row>
    <row r="25" spans="1:14" ht="38.25" thickBot="1" x14ac:dyDescent="0.3">
      <c r="A25" s="3"/>
      <c r="B25" s="55"/>
      <c r="C25" s="131" t="s">
        <v>87</v>
      </c>
      <c r="D25" s="132">
        <v>1</v>
      </c>
      <c r="E25" s="133"/>
      <c r="F25" s="135">
        <v>8203900</v>
      </c>
      <c r="G25" s="134">
        <f>IFERROR(IF(Movimientos[[#This Row],[CÓDIGO]]="","",Movimientos[[#This Row],[ENTRADAS]]-Movimientos[[#This Row],[SALIDAS]]+G24),Movimientos[[#This Row],[ENTRADAS]]-Movimientos[[#This Row],[SALIDAS]])</f>
        <v>144338</v>
      </c>
      <c r="I25" s="25"/>
      <c r="M25" s="26"/>
    </row>
    <row r="26" spans="1:14" ht="19.5" thickBot="1" x14ac:dyDescent="0.3">
      <c r="B26" s="55"/>
      <c r="C26" s="136" t="s">
        <v>88</v>
      </c>
      <c r="D26" s="132"/>
      <c r="E26" s="133">
        <f>SUM(E24:E25)</f>
        <v>8299000</v>
      </c>
      <c r="F26" s="133">
        <f>SUM(F24:F25)</f>
        <v>8203900</v>
      </c>
      <c r="G26" s="134">
        <v>144338</v>
      </c>
      <c r="I26" s="25"/>
      <c r="M26" s="26"/>
    </row>
    <row r="27" spans="1:14" ht="19.5" thickBot="1" x14ac:dyDescent="0.3">
      <c r="B27" s="55"/>
      <c r="C27" s="31"/>
      <c r="D27" s="32"/>
      <c r="E27" s="33"/>
      <c r="F27" s="33"/>
      <c r="G27" s="56" t="str">
        <f>IFERROR(IF(Movimientos[[#This Row],[CÓDIGO]]="","",Movimientos[[#This Row],[ENTRADAS]]-Movimientos[[#This Row],[SALIDAS]]+G26),Movimientos[[#This Row],[ENTRADAS]]-Movimientos[[#This Row],[SALIDAS]])</f>
        <v/>
      </c>
      <c r="I27" s="52"/>
      <c r="J27" s="53"/>
      <c r="K27" s="53"/>
      <c r="L27" s="53"/>
      <c r="M27" s="54"/>
    </row>
    <row r="28" spans="1:14" ht="19.5" thickBot="1" x14ac:dyDescent="0.3">
      <c r="B28" s="55"/>
      <c r="C28" s="31"/>
      <c r="D28" s="32"/>
      <c r="E28" s="33"/>
      <c r="F28" s="33"/>
      <c r="G28" s="56" t="str">
        <f>IFERROR(IF(Movimientos[[#This Row],[CÓDIGO]]="","",Movimientos[[#This Row],[ENTRADAS]]-Movimientos[[#This Row],[SALIDAS]]+G27),Movimientos[[#This Row],[ENTRADAS]]-Movimientos[[#This Row],[SALIDAS]])</f>
        <v/>
      </c>
      <c r="H28" s="3"/>
      <c r="I28" s="3"/>
      <c r="J28" s="3"/>
      <c r="K28" s="3"/>
      <c r="L28" s="3"/>
      <c r="M28" s="3"/>
      <c r="N28" s="3"/>
    </row>
    <row r="29" spans="1:14" ht="19.5" thickBot="1" x14ac:dyDescent="0.3">
      <c r="B29" s="57"/>
      <c r="C29" s="40"/>
      <c r="D29" s="41"/>
      <c r="E29" s="42"/>
      <c r="F29" s="42"/>
      <c r="G29" s="58" t="str">
        <f>IFERROR(IF(Movimientos[[#This Row],[CÓDIGO]]="","",Movimientos[[#This Row],[ENTRADAS]]-Movimientos[[#This Row],[SALIDAS]]+G28),Movimientos[[#This Row],[ENTRADAS]]-Movimientos[[#This Row],[SALIDAS]])</f>
        <v/>
      </c>
      <c r="H29" s="3"/>
      <c r="I29" s="3"/>
      <c r="J29" s="3"/>
      <c r="K29" s="87"/>
      <c r="L29" s="3"/>
      <c r="M29" s="3"/>
      <c r="N29" s="3"/>
    </row>
    <row r="30" spans="1:14" ht="19.5" thickBot="1" x14ac:dyDescent="0.3">
      <c r="B30" s="59"/>
      <c r="C30" s="61"/>
      <c r="D30" s="63"/>
      <c r="E30" s="65"/>
      <c r="F30" s="65"/>
      <c r="G30" s="67" t="str">
        <f>IFERROR(IF(Movimientos[[#This Row],[CÓDIGO]]="","",Movimientos[[#This Row],[ENTRADAS]]-Movimientos[[#This Row],[SALIDAS]]+G29),Movimientos[[#This Row],[ENTRADAS]]-Movimientos[[#This Row],[SALIDAS]])</f>
        <v/>
      </c>
      <c r="H30" s="3"/>
      <c r="I30" s="3"/>
      <c r="J30" s="3"/>
      <c r="K30" s="3"/>
      <c r="L30" s="3"/>
      <c r="M30" s="3"/>
      <c r="N30" s="3"/>
    </row>
    <row r="31" spans="1:14" ht="19.5" thickBot="1" x14ac:dyDescent="0.3">
      <c r="B31" s="59"/>
      <c r="C31" s="61"/>
      <c r="D31" s="63"/>
      <c r="E31" s="65"/>
      <c r="F31" s="65"/>
      <c r="G31" s="67" t="str">
        <f>IFERROR(IF(Movimientos[[#This Row],[CÓDIGO]]="","",Movimientos[[#This Row],[ENTRADAS]]-Movimientos[[#This Row],[SALIDAS]]+G30),Movimientos[[#This Row],[ENTRADAS]]-Movimientos[[#This Row],[SALIDAS]])</f>
        <v/>
      </c>
      <c r="H31" s="3"/>
      <c r="I31" s="3"/>
      <c r="J31" s="3"/>
      <c r="K31" s="3"/>
      <c r="L31" s="3"/>
      <c r="M31" s="3"/>
      <c r="N31" s="3"/>
    </row>
    <row r="32" spans="1:14" ht="19.5" thickBot="1" x14ac:dyDescent="0.3">
      <c r="B32" s="59"/>
      <c r="C32" s="61"/>
      <c r="D32" s="63"/>
      <c r="E32" s="65"/>
      <c r="F32" s="65"/>
      <c r="G32" s="67" t="str">
        <f>IFERROR(IF(Movimientos[[#This Row],[CÓDIGO]]="","",Movimientos[[#This Row],[ENTRADAS]]-Movimientos[[#This Row],[SALIDAS]]+G31),Movimientos[[#This Row],[ENTRADAS]]-Movimientos[[#This Row],[SALIDAS]])</f>
        <v/>
      </c>
      <c r="H32" s="3"/>
      <c r="I32" s="3"/>
      <c r="J32" s="3"/>
      <c r="K32" s="3"/>
      <c r="L32" s="3"/>
      <c r="M32" s="3"/>
      <c r="N32" s="3"/>
    </row>
    <row r="33" spans="2:14" ht="19.5" thickBot="1" x14ac:dyDescent="0.3">
      <c r="B33" s="59"/>
      <c r="C33" s="61"/>
      <c r="D33" s="63"/>
      <c r="E33" s="65"/>
      <c r="F33" s="65"/>
      <c r="G33" s="67" t="str">
        <f>IFERROR(IF(Movimientos[[#This Row],[CÓDIGO]]="","",Movimientos[[#This Row],[ENTRADAS]]-Movimientos[[#This Row],[SALIDAS]]+G32),Movimientos[[#This Row],[ENTRADAS]]-Movimientos[[#This Row],[SALIDAS]])</f>
        <v/>
      </c>
      <c r="H33" s="3"/>
      <c r="I33" s="3"/>
      <c r="J33" s="3"/>
      <c r="K33" s="3"/>
      <c r="L33" s="3"/>
      <c r="M33" s="3"/>
      <c r="N33" s="3"/>
    </row>
    <row r="34" spans="2:14" ht="19.5" thickBot="1" x14ac:dyDescent="0.3">
      <c r="B34" s="59"/>
      <c r="C34" s="61"/>
      <c r="D34" s="63"/>
      <c r="E34" s="65"/>
      <c r="F34" s="65"/>
      <c r="G34" s="67" t="str">
        <f>IFERROR(IF(Movimientos[[#This Row],[CÓDIGO]]="","",Movimientos[[#This Row],[ENTRADAS]]-Movimientos[[#This Row],[SALIDAS]]+G33),Movimientos[[#This Row],[ENTRADAS]]-Movimientos[[#This Row],[SALIDAS]])</f>
        <v/>
      </c>
      <c r="H34" s="3"/>
      <c r="I34" s="3"/>
      <c r="J34" s="3"/>
      <c r="K34" s="3"/>
      <c r="L34" s="3"/>
      <c r="M34" s="3"/>
      <c r="N34" s="3"/>
    </row>
    <row r="35" spans="2:14" ht="19.5" thickBot="1" x14ac:dyDescent="0.3">
      <c r="B35" s="59"/>
      <c r="C35" s="61"/>
      <c r="D35" s="63"/>
      <c r="E35" s="65"/>
      <c r="F35" s="65"/>
      <c r="G35" s="67" t="str">
        <f>IFERROR(IF(Movimientos[[#This Row],[CÓDIGO]]="","",Movimientos[[#This Row],[ENTRADAS]]-Movimientos[[#This Row],[SALIDAS]]+G34),Movimientos[[#This Row],[ENTRADAS]]-Movimientos[[#This Row],[SALIDAS]])</f>
        <v/>
      </c>
      <c r="H35" s="3"/>
      <c r="I35" s="3"/>
      <c r="J35" s="3"/>
      <c r="K35" s="3"/>
      <c r="L35" s="3"/>
      <c r="M35" s="3"/>
      <c r="N35" s="3"/>
    </row>
    <row r="36" spans="2:14" ht="19.5" thickBot="1" x14ac:dyDescent="0.3">
      <c r="B36" s="59"/>
      <c r="C36" s="61"/>
      <c r="D36" s="63"/>
      <c r="E36" s="65"/>
      <c r="F36" s="65"/>
      <c r="G36" s="67" t="str">
        <f>IFERROR(IF(Movimientos[[#This Row],[CÓDIGO]]="","",Movimientos[[#This Row],[ENTRADAS]]-Movimientos[[#This Row],[SALIDAS]]+G35),Movimientos[[#This Row],[ENTRADAS]]-Movimientos[[#This Row],[SALIDAS]])</f>
        <v/>
      </c>
      <c r="H36" s="3"/>
      <c r="I36" s="3"/>
      <c r="J36" s="3"/>
      <c r="K36" s="3"/>
      <c r="L36" s="3"/>
      <c r="M36" s="3"/>
      <c r="N36" s="3"/>
    </row>
    <row r="37" spans="2:14" ht="19.5" thickBot="1" x14ac:dyDescent="0.3">
      <c r="B37" s="59"/>
      <c r="C37" s="61"/>
      <c r="D37" s="63"/>
      <c r="E37" s="65"/>
      <c r="F37" s="65"/>
      <c r="G37" s="67" t="str">
        <f>IFERROR(IF(Movimientos[[#This Row],[CÓDIGO]]="","",Movimientos[[#This Row],[ENTRADAS]]-Movimientos[[#This Row],[SALIDAS]]+G36),Movimientos[[#This Row],[ENTRADAS]]-Movimientos[[#This Row],[SALIDAS]])</f>
        <v/>
      </c>
      <c r="H37" s="3"/>
      <c r="I37" s="3"/>
      <c r="J37" s="3"/>
      <c r="K37" s="3"/>
      <c r="L37" s="3"/>
      <c r="M37" s="3"/>
      <c r="N37" s="3"/>
    </row>
    <row r="38" spans="2:14" ht="19.5" thickBot="1" x14ac:dyDescent="0.3">
      <c r="B38" s="59"/>
      <c r="C38" s="61"/>
      <c r="D38" s="63"/>
      <c r="E38" s="65"/>
      <c r="F38" s="65"/>
      <c r="G38" s="67" t="str">
        <f>IFERROR(IF(Movimientos[[#This Row],[CÓDIGO]]="","",Movimientos[[#This Row],[ENTRADAS]]-Movimientos[[#This Row],[SALIDAS]]+G37),Movimientos[[#This Row],[ENTRADAS]]-Movimientos[[#This Row],[SALIDAS]])</f>
        <v/>
      </c>
      <c r="H38" s="3"/>
      <c r="I38" s="3"/>
      <c r="J38" s="3"/>
      <c r="K38" s="3"/>
      <c r="L38" s="3"/>
      <c r="M38" s="3"/>
      <c r="N38" s="3"/>
    </row>
    <row r="39" spans="2:14" ht="19.5" thickBot="1" x14ac:dyDescent="0.3">
      <c r="B39" s="59"/>
      <c r="C39" s="61"/>
      <c r="D39" s="63"/>
      <c r="E39" s="65"/>
      <c r="F39" s="65"/>
      <c r="G39" s="67" t="str">
        <f>IFERROR(IF(Movimientos[[#This Row],[CÓDIGO]]="","",Movimientos[[#This Row],[ENTRADAS]]-Movimientos[[#This Row],[SALIDAS]]+G38),Movimientos[[#This Row],[ENTRADAS]]-Movimientos[[#This Row],[SALIDAS]])</f>
        <v/>
      </c>
      <c r="H39" s="3"/>
      <c r="I39" s="3"/>
      <c r="J39" s="3"/>
      <c r="K39" s="3"/>
      <c r="L39" s="3"/>
      <c r="M39" s="3"/>
      <c r="N39" s="3"/>
    </row>
    <row r="40" spans="2:14" ht="19.5" thickBot="1" x14ac:dyDescent="0.3">
      <c r="B40" s="59"/>
      <c r="C40" s="61"/>
      <c r="D40" s="63"/>
      <c r="E40" s="65"/>
      <c r="F40" s="65"/>
      <c r="G40" s="67" t="str">
        <f>IFERROR(IF(Movimientos[[#This Row],[CÓDIGO]]="","",Movimientos[[#This Row],[ENTRADAS]]-Movimientos[[#This Row],[SALIDAS]]+G39),Movimientos[[#This Row],[ENTRADAS]]-Movimientos[[#This Row],[SALIDAS]])</f>
        <v/>
      </c>
      <c r="H40" s="3"/>
      <c r="I40" s="3"/>
      <c r="J40" s="3"/>
      <c r="K40" s="3"/>
      <c r="L40" s="3"/>
      <c r="M40" s="3"/>
      <c r="N40" s="3"/>
    </row>
    <row r="41" spans="2:14" ht="19.5" thickBot="1" x14ac:dyDescent="0.3">
      <c r="B41" s="59"/>
      <c r="C41" s="61"/>
      <c r="D41" s="63"/>
      <c r="E41" s="65"/>
      <c r="F41" s="65"/>
      <c r="G41" s="67" t="str">
        <f>IFERROR(IF(Movimientos[[#This Row],[CÓDIGO]]="","",Movimientos[[#This Row],[ENTRADAS]]-Movimientos[[#This Row],[SALIDAS]]+G40),Movimientos[[#This Row],[ENTRADAS]]-Movimientos[[#This Row],[SALIDAS]])</f>
        <v/>
      </c>
      <c r="H41" s="3"/>
      <c r="I41" s="3"/>
      <c r="J41" s="3"/>
      <c r="K41" s="3"/>
      <c r="L41" s="3"/>
      <c r="M41" s="3"/>
      <c r="N41" s="3"/>
    </row>
    <row r="42" spans="2:14" ht="19.5" thickBot="1" x14ac:dyDescent="0.3">
      <c r="B42" s="59"/>
      <c r="C42" s="61"/>
      <c r="D42" s="63"/>
      <c r="E42" s="65"/>
      <c r="F42" s="65"/>
      <c r="G42" s="67" t="str">
        <f>IFERROR(IF(Movimientos[[#This Row],[CÓDIGO]]="","",Movimientos[[#This Row],[ENTRADAS]]-Movimientos[[#This Row],[SALIDAS]]+G41),Movimientos[[#This Row],[ENTRADAS]]-Movimientos[[#This Row],[SALIDAS]])</f>
        <v/>
      </c>
    </row>
    <row r="43" spans="2:14" ht="19.5" thickBot="1" x14ac:dyDescent="0.3">
      <c r="B43" s="59"/>
      <c r="C43" s="61"/>
      <c r="D43" s="63"/>
      <c r="E43" s="65"/>
      <c r="F43" s="65"/>
      <c r="G43" s="67" t="str">
        <f>IFERROR(IF(Movimientos[[#This Row],[CÓDIGO]]="","",Movimientos[[#This Row],[ENTRADAS]]-Movimientos[[#This Row],[SALIDAS]]+G42),Movimientos[[#This Row],[ENTRADAS]]-Movimientos[[#This Row],[SALIDAS]])</f>
        <v/>
      </c>
    </row>
    <row r="44" spans="2:14" ht="19.5" thickBot="1" x14ac:dyDescent="0.3">
      <c r="B44" s="59"/>
      <c r="C44" s="61"/>
      <c r="D44" s="63"/>
      <c r="E44" s="65"/>
      <c r="F44" s="65"/>
      <c r="G44" s="67" t="str">
        <f>IFERROR(IF(Movimientos[[#This Row],[CÓDIGO]]="","",Movimientos[[#This Row],[ENTRADAS]]-Movimientos[[#This Row],[SALIDAS]]+G43),Movimientos[[#This Row],[ENTRADAS]]-Movimientos[[#This Row],[SALIDAS]])</f>
        <v/>
      </c>
    </row>
    <row r="45" spans="2:14" ht="19.5" thickBot="1" x14ac:dyDescent="0.3">
      <c r="B45" s="59"/>
      <c r="C45" s="61"/>
      <c r="D45" s="63"/>
      <c r="E45" s="65"/>
      <c r="F45" s="65"/>
      <c r="G45" s="67" t="str">
        <f>IFERROR(IF(Movimientos[[#This Row],[CÓDIGO]]="","",Movimientos[[#This Row],[ENTRADAS]]-Movimientos[[#This Row],[SALIDAS]]+G44),Movimientos[[#This Row],[ENTRADAS]]-Movimientos[[#This Row],[SALIDAS]])</f>
        <v/>
      </c>
    </row>
    <row r="46" spans="2:14" ht="19.5" thickBot="1" x14ac:dyDescent="0.3">
      <c r="B46" s="59"/>
      <c r="C46" s="61"/>
      <c r="D46" s="63"/>
      <c r="E46" s="65"/>
      <c r="F46" s="65"/>
      <c r="G46" s="67" t="str">
        <f>IFERROR(IF(Movimientos[[#This Row],[CÓDIGO]]="","",Movimientos[[#This Row],[ENTRADAS]]-Movimientos[[#This Row],[SALIDAS]]+G45),Movimientos[[#This Row],[ENTRADAS]]-Movimientos[[#This Row],[SALIDAS]])</f>
        <v/>
      </c>
    </row>
    <row r="47" spans="2:14" ht="19.5" thickBot="1" x14ac:dyDescent="0.3">
      <c r="B47" s="59"/>
      <c r="C47" s="61"/>
      <c r="D47" s="63"/>
      <c r="E47" s="65"/>
      <c r="F47" s="65"/>
      <c r="G47" s="67" t="str">
        <f>IFERROR(IF(Movimientos[[#This Row],[CÓDIGO]]="","",Movimientos[[#This Row],[ENTRADAS]]-Movimientos[[#This Row],[SALIDAS]]+G46),Movimientos[[#This Row],[ENTRADAS]]-Movimientos[[#This Row],[SALIDAS]])</f>
        <v/>
      </c>
    </row>
    <row r="48" spans="2:14" ht="19.5" thickBot="1" x14ac:dyDescent="0.3">
      <c r="B48" s="59"/>
      <c r="C48" s="61"/>
      <c r="D48" s="63"/>
      <c r="E48" s="65"/>
      <c r="F48" s="65"/>
      <c r="G48" s="67" t="str">
        <f>IFERROR(IF(Movimientos[[#This Row],[CÓDIGO]]="","",Movimientos[[#This Row],[ENTRADAS]]-Movimientos[[#This Row],[SALIDAS]]+G47),Movimientos[[#This Row],[ENTRADAS]]-Movimientos[[#This Row],[SALIDAS]])</f>
        <v/>
      </c>
    </row>
    <row r="49" spans="2:7" ht="19.5" thickBot="1" x14ac:dyDescent="0.3">
      <c r="B49" s="59"/>
      <c r="C49" s="61"/>
      <c r="D49" s="63"/>
      <c r="E49" s="65"/>
      <c r="F49" s="65"/>
      <c r="G49" s="67" t="str">
        <f>IFERROR(IF(Movimientos[[#This Row],[CÓDIGO]]="","",Movimientos[[#This Row],[ENTRADAS]]-Movimientos[[#This Row],[SALIDAS]]+G48),Movimientos[[#This Row],[ENTRADAS]]-Movimientos[[#This Row],[SALIDAS]])</f>
        <v/>
      </c>
    </row>
    <row r="50" spans="2:7" ht="19.5" thickBot="1" x14ac:dyDescent="0.3">
      <c r="B50" s="59"/>
      <c r="C50" s="61"/>
      <c r="D50" s="63"/>
      <c r="E50" s="65"/>
      <c r="F50" s="65"/>
      <c r="G50" s="67" t="str">
        <f>IFERROR(IF(Movimientos[[#This Row],[CÓDIGO]]="","",Movimientos[[#This Row],[ENTRADAS]]-Movimientos[[#This Row],[SALIDAS]]+G49),Movimientos[[#This Row],[ENTRADAS]]-Movimientos[[#This Row],[SALIDAS]])</f>
        <v/>
      </c>
    </row>
    <row r="51" spans="2:7" ht="19.5" thickBot="1" x14ac:dyDescent="0.3">
      <c r="B51" s="59"/>
      <c r="C51" s="61"/>
      <c r="D51" s="63"/>
      <c r="E51" s="65"/>
      <c r="F51" s="65"/>
      <c r="G51" s="67" t="str">
        <f>IFERROR(IF(Movimientos[[#This Row],[CÓDIGO]]="","",Movimientos[[#This Row],[ENTRADAS]]-Movimientos[[#This Row],[SALIDAS]]+G50),Movimientos[[#This Row],[ENTRADAS]]-Movimientos[[#This Row],[SALIDAS]])</f>
        <v/>
      </c>
    </row>
    <row r="52" spans="2:7" ht="19.5" thickBot="1" x14ac:dyDescent="0.3">
      <c r="B52" s="59"/>
      <c r="C52" s="61"/>
      <c r="D52" s="63"/>
      <c r="E52" s="65"/>
      <c r="F52" s="65"/>
      <c r="G52" s="67" t="str">
        <f>IFERROR(IF(Movimientos[[#This Row],[CÓDIGO]]="","",Movimientos[[#This Row],[ENTRADAS]]-Movimientos[[#This Row],[SALIDAS]]+G51),Movimientos[[#This Row],[ENTRADAS]]-Movimientos[[#This Row],[SALIDAS]])</f>
        <v/>
      </c>
    </row>
    <row r="53" spans="2:7" ht="19.5" thickBot="1" x14ac:dyDescent="0.3">
      <c r="B53" s="59"/>
      <c r="C53" s="61"/>
      <c r="D53" s="63"/>
      <c r="E53" s="65"/>
      <c r="F53" s="65"/>
      <c r="G53" s="67" t="str">
        <f>IFERROR(IF(Movimientos[[#This Row],[CÓDIGO]]="","",Movimientos[[#This Row],[ENTRADAS]]-Movimientos[[#This Row],[SALIDAS]]+G52),Movimientos[[#This Row],[ENTRADAS]]-Movimientos[[#This Row],[SALIDAS]])</f>
        <v/>
      </c>
    </row>
    <row r="54" spans="2:7" ht="19.5" thickBot="1" x14ac:dyDescent="0.3">
      <c r="B54" s="59"/>
      <c r="C54" s="61"/>
      <c r="D54" s="63"/>
      <c r="E54" s="65"/>
      <c r="F54" s="65"/>
      <c r="G54" s="67" t="str">
        <f>IFERROR(IF(Movimientos[[#This Row],[CÓDIGO]]="","",Movimientos[[#This Row],[ENTRADAS]]-Movimientos[[#This Row],[SALIDAS]]+G53),Movimientos[[#This Row],[ENTRADAS]]-Movimientos[[#This Row],[SALIDAS]])</f>
        <v/>
      </c>
    </row>
    <row r="55" spans="2:7" ht="19.5" thickBot="1" x14ac:dyDescent="0.3">
      <c r="B55" s="59"/>
      <c r="C55" s="61"/>
      <c r="D55" s="63"/>
      <c r="E55" s="65"/>
      <c r="F55" s="65"/>
      <c r="G55" s="67" t="str">
        <f>IFERROR(IF(Movimientos[[#This Row],[CÓDIGO]]="","",Movimientos[[#This Row],[ENTRADAS]]-Movimientos[[#This Row],[SALIDAS]]+G54),Movimientos[[#This Row],[ENTRADAS]]-Movimientos[[#This Row],[SALIDAS]])</f>
        <v/>
      </c>
    </row>
    <row r="56" spans="2:7" ht="19.5" thickBot="1" x14ac:dyDescent="0.3">
      <c r="B56" s="59"/>
      <c r="C56" s="61"/>
      <c r="D56" s="63"/>
      <c r="E56" s="65"/>
      <c r="F56" s="65"/>
      <c r="G56" s="67" t="str">
        <f>IFERROR(IF(Movimientos[[#This Row],[CÓDIGO]]="","",Movimientos[[#This Row],[ENTRADAS]]-Movimientos[[#This Row],[SALIDAS]]+G55),Movimientos[[#This Row],[ENTRADAS]]-Movimientos[[#This Row],[SALIDAS]])</f>
        <v/>
      </c>
    </row>
    <row r="57" spans="2:7" ht="19.5" thickBot="1" x14ac:dyDescent="0.3">
      <c r="B57" s="59"/>
      <c r="C57" s="61"/>
      <c r="D57" s="63"/>
      <c r="E57" s="65"/>
      <c r="F57" s="65"/>
      <c r="G57" s="67" t="str">
        <f>IFERROR(IF(Movimientos[[#This Row],[CÓDIGO]]="","",Movimientos[[#This Row],[ENTRADAS]]-Movimientos[[#This Row],[SALIDAS]]+G56),Movimientos[[#This Row],[ENTRADAS]]-Movimientos[[#This Row],[SALIDAS]])</f>
        <v/>
      </c>
    </row>
    <row r="58" spans="2:7" ht="19.5" thickBot="1" x14ac:dyDescent="0.3">
      <c r="B58" s="59"/>
      <c r="C58" s="61"/>
      <c r="D58" s="63"/>
      <c r="E58" s="65"/>
      <c r="F58" s="65"/>
      <c r="G58" s="67" t="str">
        <f>IFERROR(IF(Movimientos[[#This Row],[CÓDIGO]]="","",Movimientos[[#This Row],[ENTRADAS]]-Movimientos[[#This Row],[SALIDAS]]+G57),Movimientos[[#This Row],[ENTRADAS]]-Movimientos[[#This Row],[SALIDAS]])</f>
        <v/>
      </c>
    </row>
    <row r="59" spans="2:7" ht="19.5" thickBot="1" x14ac:dyDescent="0.3">
      <c r="B59" s="59"/>
      <c r="C59" s="61"/>
      <c r="D59" s="63"/>
      <c r="E59" s="65"/>
      <c r="F59" s="65"/>
      <c r="G59" s="67" t="str">
        <f>IFERROR(IF(Movimientos[[#This Row],[CÓDIGO]]="","",Movimientos[[#This Row],[ENTRADAS]]-Movimientos[[#This Row],[SALIDAS]]+G58),Movimientos[[#This Row],[ENTRADAS]]-Movimientos[[#This Row],[SALIDAS]])</f>
        <v/>
      </c>
    </row>
    <row r="60" spans="2:7" ht="19.5" thickBot="1" x14ac:dyDescent="0.3">
      <c r="B60" s="59"/>
      <c r="C60" s="61"/>
      <c r="D60" s="63"/>
      <c r="E60" s="65"/>
      <c r="F60" s="65"/>
      <c r="G60" s="67" t="str">
        <f>IFERROR(IF(Movimientos[[#This Row],[CÓDIGO]]="","",Movimientos[[#This Row],[ENTRADAS]]-Movimientos[[#This Row],[SALIDAS]]+G59),Movimientos[[#This Row],[ENTRADAS]]-Movimientos[[#This Row],[SALIDAS]])</f>
        <v/>
      </c>
    </row>
    <row r="61" spans="2:7" ht="19.5" thickBot="1" x14ac:dyDescent="0.3">
      <c r="B61" s="59"/>
      <c r="C61" s="61"/>
      <c r="D61" s="63"/>
      <c r="E61" s="65"/>
      <c r="F61" s="65"/>
      <c r="G61" s="67" t="str">
        <f>IFERROR(IF(Movimientos[[#This Row],[CÓDIGO]]="","",Movimientos[[#This Row],[ENTRADAS]]-Movimientos[[#This Row],[SALIDAS]]+G60),Movimientos[[#This Row],[ENTRADAS]]-Movimientos[[#This Row],[SALIDAS]])</f>
        <v/>
      </c>
    </row>
    <row r="62" spans="2:7" ht="19.5" thickBot="1" x14ac:dyDescent="0.3">
      <c r="B62" s="59"/>
      <c r="C62" s="61"/>
      <c r="D62" s="63"/>
      <c r="E62" s="65"/>
      <c r="F62" s="65"/>
      <c r="G62" s="67" t="str">
        <f>IFERROR(IF(Movimientos[[#This Row],[CÓDIGO]]="","",Movimientos[[#This Row],[ENTRADAS]]-Movimientos[[#This Row],[SALIDAS]]+G61),Movimientos[[#This Row],[ENTRADAS]]-Movimientos[[#This Row],[SALIDAS]])</f>
        <v/>
      </c>
    </row>
    <row r="63" spans="2:7" ht="19.5" thickBot="1" x14ac:dyDescent="0.3">
      <c r="B63" s="59"/>
      <c r="C63" s="61"/>
      <c r="D63" s="63"/>
      <c r="E63" s="65"/>
      <c r="F63" s="65"/>
      <c r="G63" s="67" t="str">
        <f>IFERROR(IF(Movimientos[[#This Row],[CÓDIGO]]="","",Movimientos[[#This Row],[ENTRADAS]]-Movimientos[[#This Row],[SALIDAS]]+G62),Movimientos[[#This Row],[ENTRADAS]]-Movimientos[[#This Row],[SALIDAS]])</f>
        <v/>
      </c>
    </row>
    <row r="64" spans="2:7" ht="19.5" thickBot="1" x14ac:dyDescent="0.3">
      <c r="B64" s="59"/>
      <c r="C64" s="61"/>
      <c r="D64" s="63"/>
      <c r="E64" s="65"/>
      <c r="F64" s="65"/>
      <c r="G64" s="67" t="str">
        <f>IFERROR(IF(Movimientos[[#This Row],[CÓDIGO]]="","",Movimientos[[#This Row],[ENTRADAS]]-Movimientos[[#This Row],[SALIDAS]]+G63),Movimientos[[#This Row],[ENTRADAS]]-Movimientos[[#This Row],[SALIDAS]])</f>
        <v/>
      </c>
    </row>
    <row r="65" spans="2:7" ht="19.5" thickBot="1" x14ac:dyDescent="0.3">
      <c r="B65" s="59"/>
      <c r="C65" s="61"/>
      <c r="D65" s="63"/>
      <c r="E65" s="65"/>
      <c r="F65" s="65"/>
      <c r="G65" s="67" t="str">
        <f>IFERROR(IF(Movimientos[[#This Row],[CÓDIGO]]="","",Movimientos[[#This Row],[ENTRADAS]]-Movimientos[[#This Row],[SALIDAS]]+G64),Movimientos[[#This Row],[ENTRADAS]]-Movimientos[[#This Row],[SALIDAS]])</f>
        <v/>
      </c>
    </row>
    <row r="66" spans="2:7" ht="19.5" thickBot="1" x14ac:dyDescent="0.3">
      <c r="B66" s="59"/>
      <c r="C66" s="61"/>
      <c r="D66" s="63"/>
      <c r="E66" s="65"/>
      <c r="F66" s="65"/>
      <c r="G66" s="67" t="str">
        <f>IFERROR(IF(Movimientos[[#This Row],[CÓDIGO]]="","",Movimientos[[#This Row],[ENTRADAS]]-Movimientos[[#This Row],[SALIDAS]]+G65),Movimientos[[#This Row],[ENTRADAS]]-Movimientos[[#This Row],[SALIDAS]])</f>
        <v/>
      </c>
    </row>
    <row r="67" spans="2:7" ht="19.5" thickBot="1" x14ac:dyDescent="0.3">
      <c r="B67" s="59"/>
      <c r="C67" s="61"/>
      <c r="D67" s="63"/>
      <c r="E67" s="65"/>
      <c r="F67" s="65"/>
      <c r="G67" s="67" t="str">
        <f>IFERROR(IF(Movimientos[[#This Row],[CÓDIGO]]="","",Movimientos[[#This Row],[ENTRADAS]]-Movimientos[[#This Row],[SALIDAS]]+G66),Movimientos[[#This Row],[ENTRADAS]]-Movimientos[[#This Row],[SALIDAS]])</f>
        <v/>
      </c>
    </row>
    <row r="68" spans="2:7" ht="19.5" thickBot="1" x14ac:dyDescent="0.3">
      <c r="B68" s="59"/>
      <c r="C68" s="61"/>
      <c r="D68" s="63"/>
      <c r="E68" s="65"/>
      <c r="F68" s="65"/>
      <c r="G68" s="67" t="str">
        <f>IFERROR(IF(Movimientos[[#This Row],[CÓDIGO]]="","",Movimientos[[#This Row],[ENTRADAS]]-Movimientos[[#This Row],[SALIDAS]]+G67),Movimientos[[#This Row],[ENTRADAS]]-Movimientos[[#This Row],[SALIDAS]])</f>
        <v/>
      </c>
    </row>
    <row r="69" spans="2:7" ht="19.5" thickBot="1" x14ac:dyDescent="0.3">
      <c r="B69" s="59"/>
      <c r="C69" s="61"/>
      <c r="D69" s="63"/>
      <c r="E69" s="65"/>
      <c r="F69" s="65"/>
      <c r="G69" s="67" t="str">
        <f>IFERROR(IF(Movimientos[[#This Row],[CÓDIGO]]="","",Movimientos[[#This Row],[ENTRADAS]]-Movimientos[[#This Row],[SALIDAS]]+G68),Movimientos[[#This Row],[ENTRADAS]]-Movimientos[[#This Row],[SALIDAS]])</f>
        <v/>
      </c>
    </row>
    <row r="70" spans="2:7" ht="19.5" thickBot="1" x14ac:dyDescent="0.3">
      <c r="B70" s="59"/>
      <c r="C70" s="61"/>
      <c r="D70" s="63"/>
      <c r="E70" s="65"/>
      <c r="F70" s="65"/>
      <c r="G70" s="67" t="str">
        <f>IFERROR(IF(Movimientos[[#This Row],[CÓDIGO]]="","",Movimientos[[#This Row],[ENTRADAS]]-Movimientos[[#This Row],[SALIDAS]]+G69),Movimientos[[#This Row],[ENTRADAS]]-Movimientos[[#This Row],[SALIDAS]])</f>
        <v/>
      </c>
    </row>
    <row r="71" spans="2:7" ht="19.5" thickBot="1" x14ac:dyDescent="0.3">
      <c r="B71" s="59"/>
      <c r="C71" s="61"/>
      <c r="D71" s="63"/>
      <c r="E71" s="65"/>
      <c r="F71" s="65"/>
      <c r="G71" s="67" t="str">
        <f>IFERROR(IF(Movimientos[[#This Row],[CÓDIGO]]="","",Movimientos[[#This Row],[ENTRADAS]]-Movimientos[[#This Row],[SALIDAS]]+G70),Movimientos[[#This Row],[ENTRADAS]]-Movimientos[[#This Row],[SALIDAS]])</f>
        <v/>
      </c>
    </row>
    <row r="72" spans="2:7" ht="19.5" thickBot="1" x14ac:dyDescent="0.3">
      <c r="B72" s="60"/>
      <c r="C72" s="62"/>
      <c r="D72" s="64"/>
      <c r="E72" s="66"/>
      <c r="F72" s="66"/>
      <c r="G72" s="68" t="str">
        <f>IFERROR(IF(Movimientos[[#This Row],[CÓDIGO]]="","",Movimientos[[#This Row],[ENTRADAS]]-Movimientos[[#This Row],[SALIDAS]]+G71),Movimientos[[#This Row],[ENTRADAS]]-Movimientos[[#This Row],[SALIDAS]])</f>
        <v/>
      </c>
    </row>
    <row r="73" spans="2:7" ht="19.5" thickBot="1" x14ac:dyDescent="0.3">
      <c r="B73" s="60"/>
      <c r="C73" s="62"/>
      <c r="D73" s="64"/>
      <c r="E73" s="66"/>
      <c r="F73" s="66"/>
      <c r="G73" s="68" t="str">
        <f>IFERROR(IF(Movimientos[[#This Row],[CÓDIGO]]="","",Movimientos[[#This Row],[ENTRADAS]]-Movimientos[[#This Row],[SALIDAS]]+G72),Movimientos[[#This Row],[ENTRADAS]]-Movimientos[[#This Row],[SALIDAS]])</f>
        <v/>
      </c>
    </row>
    <row r="74" spans="2:7" ht="19.5" thickBot="1" x14ac:dyDescent="0.3">
      <c r="B74" s="60"/>
      <c r="C74" s="62"/>
      <c r="D74" s="64"/>
      <c r="E74" s="66"/>
      <c r="F74" s="66"/>
      <c r="G74" s="68" t="str">
        <f>IFERROR(IF(Movimientos[[#This Row],[CÓDIGO]]="","",Movimientos[[#This Row],[ENTRADAS]]-Movimientos[[#This Row],[SALIDAS]]+G73),Movimientos[[#This Row],[ENTRADAS]]-Movimientos[[#This Row],[SALIDAS]])</f>
        <v/>
      </c>
    </row>
    <row r="75" spans="2:7" ht="19.5" thickBot="1" x14ac:dyDescent="0.3">
      <c r="B75" s="60"/>
      <c r="C75" s="62"/>
      <c r="D75" s="64"/>
      <c r="E75" s="66"/>
      <c r="F75" s="66"/>
      <c r="G75" s="68" t="str">
        <f>IFERROR(IF(Movimientos[[#This Row],[CÓDIGO]]="","",Movimientos[[#This Row],[ENTRADAS]]-Movimientos[[#This Row],[SALIDAS]]+G74),Movimientos[[#This Row],[ENTRADAS]]-Movimientos[[#This Row],[SALIDAS]])</f>
        <v/>
      </c>
    </row>
    <row r="76" spans="2:7" ht="19.5" thickBot="1" x14ac:dyDescent="0.3">
      <c r="B76" s="60"/>
      <c r="C76" s="62"/>
      <c r="D76" s="64"/>
      <c r="E76" s="66"/>
      <c r="F76" s="66"/>
      <c r="G76" s="68" t="str">
        <f>IFERROR(IF(Movimientos[[#This Row],[CÓDIGO]]="","",Movimientos[[#This Row],[ENTRADAS]]-Movimientos[[#This Row],[SALIDAS]]+G75),Movimientos[[#This Row],[ENTRADAS]]-Movimientos[[#This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68" t="str">
        <f>IFERROR(IF(Movimientos[[#This Row],[CÓDIGO]]="","",Movimientos[[#This Row],[ENTRADAS]]-Movimientos[[#This Row],[SALIDAS]]+G76),Movimientos[[#This Row],[ENTRADAS]]-Movimientos[[#This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68" t="str">
        <f>IFERROR(IF(Movimientos[[#This Row],[CÓDIGO]]="","",Movimientos[[#This Row],[ENTRADAS]]-Movimientos[[#This Row],[SALIDAS]]+G77),Movimientos[[#This Row],[ENTRADAS]]-Movimientos[[#This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68" t="str">
        <f>IFERROR(IF(Movimientos[[#This Row],[CÓDIGO]]="","",Movimientos[[#This Row],[ENTRADAS]]-Movimientos[[#This Row],[SALIDAS]]+G78),Movimientos[[#This Row],[ENTRADAS]]-Movimientos[[#This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68" t="str">
        <f>IFERROR(IF(Movimientos[[#This Row],[CÓDIGO]]="","",Movimientos[[#This Row],[ENTRADAS]]-Movimientos[[#This Row],[SALIDAS]]+G79),Movimientos[[#This Row],[ENTRADAS]]-Movimientos[[#This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68" t="str">
        <f>IFERROR(IF(Movimientos[[#This Row],[CÓDIGO]]="","",Movimientos[[#This Row],[ENTRADAS]]-Movimientos[[#This Row],[SALIDAS]]+G80),Movimientos[[#This Row],[ENTRADAS]]-Movimientos[[#This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68" t="str">
        <f>IFERROR(IF(Movimientos[[#This Row],[CÓDIGO]]="","",Movimientos[[#This Row],[ENTRADAS]]-Movimientos[[#This Row],[SALIDAS]]+G81),Movimientos[[#This Row],[ENTRADAS]]-Movimientos[[#This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68" t="str">
        <f>IFERROR(IF(Movimientos[[#This Row],[CÓDIGO]]="","",Movimientos[[#This Row],[ENTRADAS]]-Movimientos[[#This Row],[SALIDAS]]+G82),Movimientos[[#This Row],[ENTRADAS]]-Movimientos[[#This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68" t="str">
        <f>IFERROR(IF(Movimientos[[#This Row],[CÓDIGO]]="","",Movimientos[[#This Row],[ENTRADAS]]-Movimientos[[#This Row],[SALIDAS]]+G83),Movimientos[[#This Row],[ENTRADAS]]-Movimientos[[#This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68" t="str">
        <f>IFERROR(IF(Movimientos[[#This Row],[CÓDIGO]]="","",Movimientos[[#This Row],[ENTRADAS]]-Movimientos[[#This Row],[SALIDAS]]+G84),Movimientos[[#This Row],[ENTRADAS]]-Movimientos[[#This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68" t="str">
        <f>IFERROR(IF(Movimientos[[#This Row],[CÓDIGO]]="","",Movimientos[[#This Row],[ENTRADAS]]-Movimientos[[#This Row],[SALIDAS]]+G85),Movimientos[[#This Row],[ENTRADAS]]-Movimientos[[#This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68" t="str">
        <f>IFERROR(IF(Movimientos[[#This Row],[CÓDIGO]]="","",Movimientos[[#This Row],[ENTRADAS]]-Movimientos[[#This Row],[SALIDAS]]+G86),Movimientos[[#This Row],[ENTRADAS]]-Movimientos[[#This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68" t="str">
        <f>IFERROR(IF(Movimientos[[#This Row],[CÓDIGO]]="","",Movimientos[[#This Row],[ENTRADAS]]-Movimientos[[#This Row],[SALIDAS]]+G87),Movimientos[[#This Row],[ENTRADAS]]-Movimientos[[#This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68" t="str">
        <f>IFERROR(IF(Movimientos[[#This Row],[CÓDIGO]]="","",Movimientos[[#This Row],[ENTRADAS]]-Movimientos[[#This Row],[SALIDAS]]+G88),Movimientos[[#This Row],[ENTRADAS]]-Movimientos[[#This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68" t="str">
        <f>IFERROR(IF(Movimientos[[#This Row],[CÓDIGO]]="","",Movimientos[[#This Row],[ENTRADAS]]-Movimientos[[#This Row],[SALIDAS]]+G89),Movimientos[[#This Row],[ENTRADAS]]-Movimientos[[#This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68" t="str">
        <f>IFERROR(IF(Movimientos[[#This Row],[CÓDIGO]]="","",Movimientos[[#This Row],[ENTRADAS]]-Movimientos[[#This Row],[SALIDAS]]+G90),Movimientos[[#This Row],[ENTRADAS]]-Movimientos[[#This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68" t="str">
        <f>IFERROR(IF(Movimientos[[#This Row],[CÓDIGO]]="","",Movimientos[[#This Row],[ENTRADAS]]-Movimientos[[#This Row],[SALIDAS]]+G91),Movimientos[[#This Row],[ENTRADAS]]-Movimientos[[#This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68" t="str">
        <f>IFERROR(IF(Movimientos[[#This Row],[CÓDIGO]]="","",Movimientos[[#This Row],[ENTRADAS]]-Movimientos[[#This Row],[SALIDAS]]+G92),Movimientos[[#This Row],[ENTRADAS]]-Movimientos[[#This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68" t="str">
        <f>IFERROR(IF(Movimientos[[#This Row],[CÓDIGO]]="","",Movimientos[[#This Row],[ENTRADAS]]-Movimientos[[#This Row],[SALIDAS]]+G93),Movimientos[[#This Row],[ENTRADAS]]-Movimientos[[#This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68" t="str">
        <f>IFERROR(IF(Movimientos[[#This Row],[CÓDIGO]]="","",Movimientos[[#This Row],[ENTRADAS]]-Movimientos[[#This Row],[SALIDAS]]+G94),Movimientos[[#This Row],[ENTRADAS]]-Movimientos[[#This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68" t="str">
        <f>IFERROR(IF(Movimientos[[#This Row],[CÓDIGO]]="","",Movimientos[[#This Row],[ENTRADAS]]-Movimientos[[#This Row],[SALIDAS]]+G95),Movimientos[[#This Row],[ENTRADAS]]-Movimientos[[#This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68" t="str">
        <f>IFERROR(IF(Movimientos[[#This Row],[CÓDIGO]]="","",Movimientos[[#This Row],[ENTRADAS]]-Movimientos[[#This Row],[SALIDAS]]+G96),Movimientos[[#This Row],[ENTRADAS]]-Movimientos[[#This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68" t="str">
        <f>IFERROR(IF(Movimientos[[#This Row],[CÓDIGO]]="","",Movimientos[[#This Row],[ENTRADAS]]-Movimientos[[#This Row],[SALIDAS]]+G97),Movimientos[[#This Row],[ENTRADAS]]-Movimientos[[#This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68" t="str">
        <f>IFERROR(IF(Movimientos[[#This Row],[CÓDIGO]]="","",Movimientos[[#This Row],[ENTRADAS]]-Movimientos[[#This Row],[SALIDAS]]+G98),Movimientos[[#This Row],[ENTRADAS]]-Movimientos[[#This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68" t="str">
        <f>IFERROR(IF(Movimientos[[#This Row],[CÓDIGO]]="","",Movimientos[[#This Row],[ENTRADAS]]-Movimientos[[#This Row],[SALIDAS]]+G99),Movimientos[[#This Row],[ENTRADAS]]-Movimientos[[#This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68" t="str">
        <f>IFERROR(IF(Movimientos[[#This Row],[CÓDIGO]]="","",Movimientos[[#This Row],[ENTRADAS]]-Movimientos[[#This Row],[SALIDAS]]+G100),Movimientos[[#This Row],[ENTRADAS]]-Movimientos[[#This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68" t="str">
        <f>IFERROR(IF(Movimientos[[#This Row],[CÓDIGO]]="","",Movimientos[[#This Row],[ENTRADAS]]-Movimientos[[#This Row],[SALIDAS]]+G101),Movimientos[[#This Row],[ENTRADAS]]-Movimientos[[#This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68" t="str">
        <f>IFERROR(IF(Movimientos[[#This Row],[CÓDIGO]]="","",Movimientos[[#This Row],[ENTRADAS]]-Movimientos[[#This Row],[SALIDAS]]+G102),Movimientos[[#This Row],[ENTRADAS]]-Movimientos[[#This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68" t="str">
        <f>IFERROR(IF(Movimientos[[#This Row],[CÓDIGO]]="","",Movimientos[[#This Row],[ENTRADAS]]-Movimientos[[#This Row],[SALIDAS]]+G103),Movimientos[[#This Row],[ENTRADAS]]-Movimientos[[#This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68" t="str">
        <f>IFERROR(IF(Movimientos[[#This Row],[CÓDIGO]]="","",Movimientos[[#This Row],[ENTRADAS]]-Movimientos[[#This Row],[SALIDAS]]+G104),Movimientos[[#This Row],[ENTRADAS]]-Movimientos[[#This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68" t="str">
        <f>IFERROR(IF(Movimientos[[#This Row],[CÓDIGO]]="","",Movimientos[[#This Row],[ENTRADAS]]-Movimientos[[#This Row],[SALIDAS]]+G105),Movimientos[[#This Row],[ENTRADAS]]-Movimientos[[#This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68" t="str">
        <f>IFERROR(IF(Movimientos[[#This Row],[CÓDIGO]]="","",Movimientos[[#This Row],[ENTRADAS]]-Movimientos[[#This Row],[SALIDAS]]+G106),Movimientos[[#This Row],[ENTRADAS]]-Movimientos[[#This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68" t="str">
        <f>IFERROR(IF(Movimientos[[#This Row],[CÓDIGO]]="","",Movimientos[[#This Row],[ENTRADAS]]-Movimientos[[#This Row],[SALIDAS]]+G107),Movimientos[[#This Row],[ENTRADAS]]-Movimientos[[#This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68" t="str">
        <f>IFERROR(IF(Movimientos[[#This Row],[CÓDIGO]]="","",Movimientos[[#This Row],[ENTRADAS]]-Movimientos[[#This Row],[SALIDAS]]+G108),Movimientos[[#This Row],[ENTRADAS]]-Movimientos[[#This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68" t="str">
        <f>IFERROR(IF(Movimientos[[#This Row],[CÓDIGO]]="","",Movimientos[[#This Row],[ENTRADAS]]-Movimientos[[#This Row],[SALIDAS]]+G109),Movimientos[[#This Row],[ENTRADAS]]-Movimientos[[#This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68" t="str">
        <f>IFERROR(IF(Movimientos[[#This Row],[CÓDIGO]]="","",Movimientos[[#This Row],[ENTRADAS]]-Movimientos[[#This Row],[SALIDAS]]+G110),Movimientos[[#This Row],[ENTRADAS]]-Movimientos[[#This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68" t="str">
        <f>IFERROR(IF(Movimientos[[#This Row],[CÓDIGO]]="","",Movimientos[[#This Row],[ENTRADAS]]-Movimientos[[#This Row],[SALIDAS]]+G111),Movimientos[[#This Row],[ENTRADAS]]-Movimientos[[#This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68" t="str">
        <f>IFERROR(IF(Movimientos[[#This Row],[CÓDIGO]]="","",Movimientos[[#This Row],[ENTRADAS]]-Movimientos[[#This Row],[SALIDAS]]+G112),Movimientos[[#This Row],[ENTRADAS]]-Movimientos[[#This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68" t="str">
        <f>IFERROR(IF(Movimientos[[#This Row],[CÓDIGO]]="","",Movimientos[[#This Row],[ENTRADAS]]-Movimientos[[#This Row],[SALIDAS]]+G113),Movimientos[[#This Row],[ENTRADAS]]-Movimientos[[#This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68" t="str">
        <f>IFERROR(IF(Movimientos[[#This Row],[CÓDIGO]]="","",Movimientos[[#This Row],[ENTRADAS]]-Movimientos[[#This Row],[SALIDAS]]+G114),Movimientos[[#This Row],[ENTRADAS]]-Movimientos[[#This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IFERROR(IF(Movimientos[[#This Row],[CÓDIGO]]="","",Movimientos[[#This Row],[ENTRADAS]]-Movimientos[[#This Row],[SALIDAS]]+G115),Movimientos[[#This Row],[ENTRADAS]]-Movimientos[[#This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IFERROR(IF(Movimientos[[#This Row],[CÓDIGO]]="","",Movimientos[[#This Row],[ENTRADAS]]-Movimientos[[#This Row],[SALIDAS]]+G116),Movimientos[[#This Row],[ENTRADAS]]-Movimientos[[#This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IFERROR(IF(Movimientos[[#This Row],[CÓDIGO]]="","",Movimientos[[#This Row],[ENTRADAS]]-Movimientos[[#This Row],[SALIDAS]]+G117),Movimientos[[#This Row],[ENTRADAS]]-Movimientos[[#This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IFERROR(IF(Movimientos[[#This Row],[CÓDIGO]]="","",Movimientos[[#This Row],[ENTRADAS]]-Movimientos[[#This Row],[SALIDAS]]+G118),Movimientos[[#This Row],[ENTRADAS]]-Movimientos[[#This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IFERROR(IF(Movimientos[[#This Row],[CÓDIGO]]="","",Movimientos[[#This Row],[ENTRADAS]]-Movimientos[[#This Row],[SALIDAS]]+G119),Movimientos[[#This Row],[ENTRADAS]]-Movimientos[[#This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IFERROR(IF(Movimientos[[#This Row],[CÓDIGO]]="","",Movimientos[[#This Row],[ENTRADAS]]-Movimientos[[#This Row],[SALIDAS]]+G120),Movimientos[[#This Row],[ENTRADAS]]-Movimientos[[#This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IFERROR(IF(Movimientos[[#This Row],[CÓDIGO]]="","",Movimientos[[#This Row],[ENTRADAS]]-Movimientos[[#This Row],[SALIDAS]]+G121),Movimientos[[#This Row],[ENTRADAS]]-Movimientos[[#This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IFERROR(IF(Movimientos[[#This Row],[CÓDIGO]]="","",Movimientos[[#This Row],[ENTRADAS]]-Movimientos[[#This Row],[SALIDAS]]+G122),Movimientos[[#This Row],[ENTRADAS]]-Movimientos[[#This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IFERROR(IF(Movimientos[[#This Row],[CÓDIGO]]="","",Movimientos[[#This Row],[ENTRADAS]]-Movimientos[[#This Row],[SALIDAS]]+G123),Movimientos[[#This Row],[ENTRADAS]]-Movimientos[[#This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IFERROR(IF(Movimientos[[#This Row],[CÓDIGO]]="","",Movimientos[[#This Row],[ENTRADAS]]-Movimientos[[#This Row],[SALIDAS]]+G124),Movimientos[[#This Row],[ENTRADAS]]-Movimientos[[#This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IFERROR(IF(Movimientos[[#This Row],[CÓDIGO]]="","",Movimientos[[#This Row],[ENTRADAS]]-Movimientos[[#This Row],[SALIDAS]]+G125),Movimientos[[#This Row],[ENTRADAS]]-Movimientos[[#This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IFERROR(IF(Movimientos[[#This Row],[CÓDIGO]]="","",Movimientos[[#This Row],[ENTRADAS]]-Movimientos[[#This Row],[SALIDAS]]+G126),Movimientos[[#This Row],[ENTRADAS]]-Movimientos[[#This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IFERROR(IF(Movimientos[[#This Row],[CÓDIGO]]="","",Movimientos[[#This Row],[ENTRADAS]]-Movimientos[[#This Row],[SALIDAS]]+G127),Movimientos[[#This Row],[ENTRADAS]]-Movimientos[[#This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IFERROR(IF(Movimientos[[#This Row],[CÓDIGO]]="","",Movimientos[[#This Row],[ENTRADAS]]-Movimientos[[#This Row],[SALIDAS]]+G128),Movimientos[[#This Row],[ENTRADAS]]-Movimientos[[#This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IFERROR(IF(Movimientos[[#This Row],[CÓDIGO]]="","",Movimientos[[#This Row],[ENTRADAS]]-Movimientos[[#This Row],[SALIDAS]]+G129),Movimientos[[#This Row],[ENTRADAS]]-Movimientos[[#This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IFERROR(IF(Movimientos[[#This Row],[CÓDIGO]]="","",Movimientos[[#This Row],[ENTRADAS]]-Movimientos[[#This Row],[SALIDAS]]+G130),Movimientos[[#This Row],[ENTRADAS]]-Movimientos[[#This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IFERROR(IF(Movimientos[[#This Row],[CÓDIGO]]="","",Movimientos[[#This Row],[ENTRADAS]]-Movimientos[[#This Row],[SALIDAS]]+G131),Movimientos[[#This Row],[ENTRADAS]]-Movimientos[[#This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IFERROR(IF(Movimientos[[#This Row],[CÓDIGO]]="","",Movimientos[[#This Row],[ENTRADAS]]-Movimientos[[#This Row],[SALIDAS]]+G132),Movimientos[[#This Row],[ENTRADAS]]-Movimientos[[#This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IFERROR(IF(Movimientos[[#This Row],[CÓDIGO]]="","",Movimientos[[#This Row],[ENTRADAS]]-Movimientos[[#This Row],[SALIDAS]]+G133),Movimientos[[#This Row],[ENTRADAS]]-Movimientos[[#This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IFERROR(IF(Movimientos[[#This Row],[CÓDIGO]]="","",Movimientos[[#This Row],[ENTRADAS]]-Movimientos[[#This Row],[SALIDAS]]+G134),Movimientos[[#This Row],[ENTRADAS]]-Movimientos[[#This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IFERROR(IF(Movimientos[[#This Row],[CÓDIGO]]="","",Movimientos[[#This Row],[ENTRADAS]]-Movimientos[[#This Row],[SALIDAS]]+G135),Movimientos[[#This Row],[ENTRADAS]]-Movimientos[[#This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IFERROR(IF(Movimientos[[#This Row],[CÓDIGO]]="","",Movimientos[[#This Row],[ENTRADAS]]-Movimientos[[#This Row],[SALIDAS]]+G136),Movimientos[[#This Row],[ENTRADAS]]-Movimientos[[#This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IFERROR(IF(Movimientos[[#This Row],[CÓDIGO]]="","",Movimientos[[#This Row],[ENTRADAS]]-Movimientos[[#This Row],[SALIDAS]]+G137),Movimientos[[#This Row],[ENTRADAS]]-Movimientos[[#This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IFERROR(IF(Movimientos[[#This Row],[CÓDIGO]]="","",Movimientos[[#This Row],[ENTRADAS]]-Movimientos[[#This Row],[SALIDAS]]+G138),Movimientos[[#This Row],[ENTRADAS]]-Movimientos[[#This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IFERROR(IF(Movimientos[[#This Row],[CÓDIGO]]="","",Movimientos[[#This Row],[ENTRADAS]]-Movimientos[[#This Row],[SALIDAS]]+G139),Movimientos[[#This Row],[ENTRADAS]]-Movimientos[[#This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IFERROR(IF(Movimientos[[#This Row],[CÓDIGO]]="","",Movimientos[[#This Row],[ENTRADAS]]-Movimientos[[#This Row],[SALIDAS]]+G140),Movimientos[[#This Row],[ENTRADAS]]-Movimientos[[#This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IFERROR(IF(Movimientos[[#This Row],[CÓDIGO]]="","",Movimientos[[#This Row],[ENTRADAS]]-Movimientos[[#This Row],[SALIDAS]]+G141),Movimientos[[#This Row],[ENTRADAS]]-Movimientos[[#This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IFERROR(IF(Movimientos[[#This Row],[CÓDIGO]]="","",Movimientos[[#This Row],[ENTRADAS]]-Movimientos[[#This Row],[SALIDAS]]+G142),Movimientos[[#This Row],[ENTRADAS]]-Movimientos[[#This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IFERROR(IF(Movimientos[[#This Row],[CÓDIGO]]="","",Movimientos[[#This Row],[ENTRADAS]]-Movimientos[[#This Row],[SALIDAS]]+G143),Movimientos[[#This Row],[ENTRADAS]]-Movimientos[[#This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IFERROR(IF(Movimientos[[#This Row],[CÓDIGO]]="","",Movimientos[[#This Row],[ENTRADAS]]-Movimientos[[#This Row],[SALIDAS]]+G144),Movimientos[[#This Row],[ENTRADAS]]-Movimientos[[#This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IFERROR(IF(Movimientos[[#This Row],[CÓDIGO]]="","",Movimientos[[#This Row],[ENTRADAS]]-Movimientos[[#This Row],[SALIDAS]]+G145),Movimientos[[#This Row],[ENTRADAS]]-Movimientos[[#This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IFERROR(IF(Movimientos[[#This Row],[CÓDIGO]]="","",Movimientos[[#This Row],[ENTRADAS]]-Movimientos[[#This Row],[SALIDAS]]+G146),Movimientos[[#This Row],[ENTRADAS]]-Movimientos[[#This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IFERROR(IF(Movimientos[[#This Row],[CÓDIGO]]="","",Movimientos[[#This Row],[ENTRADAS]]-Movimientos[[#This Row],[SALIDAS]]+G147),Movimientos[[#This Row],[ENTRADAS]]-Movimientos[[#This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IFERROR(IF(Movimientos[[#This Row],[CÓDIGO]]="","",Movimientos[[#This Row],[ENTRADAS]]-Movimientos[[#This Row],[SALIDAS]]+G148),Movimientos[[#This Row],[ENTRADAS]]-Movimientos[[#This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IFERROR(IF(Movimientos[[#This Row],[CÓDIGO]]="","",Movimientos[[#This Row],[ENTRADAS]]-Movimientos[[#This Row],[SALIDAS]]+G149),Movimientos[[#This Row],[ENTRADAS]]-Movimientos[[#This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IFERROR(IF(Movimientos[[#This Row],[CÓDIGO]]="","",Movimientos[[#This Row],[ENTRADAS]]-Movimientos[[#This Row],[SALIDAS]]+G150),Movimientos[[#This Row],[ENTRADAS]]-Movimientos[[#This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IFERROR(IF(Movimientos[[#This Row],[CÓDIGO]]="","",Movimientos[[#This Row],[ENTRADAS]]-Movimientos[[#This Row],[SALIDAS]]+G151),Movimientos[[#This Row],[ENTRADAS]]-Movimientos[[#This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IFERROR(IF(Movimientos[[#This Row],[CÓDIGO]]="","",Movimientos[[#This Row],[ENTRADAS]]-Movimientos[[#This Row],[SALIDAS]]+G152),Movimientos[[#This Row],[ENTRADAS]]-Movimientos[[#This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IFERROR(IF(Movimientos[[#This Row],[CÓDIGO]]="","",Movimientos[[#This Row],[ENTRADAS]]-Movimientos[[#This Row],[SALIDAS]]+G153),Movimientos[[#This Row],[ENTRADAS]]-Movimientos[[#This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IFERROR(IF(Movimientos[[#This Row],[CÓDIGO]]="","",Movimientos[[#This Row],[ENTRADAS]]-Movimientos[[#This Row],[SALIDAS]]+G154),Movimientos[[#This Row],[ENTRADAS]]-Movimientos[[#This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IFERROR(IF(Movimientos[[#This Row],[CÓDIGO]]="","",Movimientos[[#This Row],[ENTRADAS]]-Movimientos[[#This Row],[SALIDAS]]+G155),Movimientos[[#This Row],[ENTRADAS]]-Movimientos[[#This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IFERROR(IF(Movimientos[[#This Row],[CÓDIGO]]="","",Movimientos[[#This Row],[ENTRADAS]]-Movimientos[[#This Row],[SALIDAS]]+G156),Movimientos[[#This Row],[ENTRADAS]]-Movimientos[[#This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IFERROR(IF(Movimientos[[#This Row],[CÓDIGO]]="","",Movimientos[[#This Row],[ENTRADAS]]-Movimientos[[#This Row],[SALIDAS]]+G157),Movimientos[[#This Row],[ENTRADAS]]-Movimientos[[#This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IFERROR(IF(Movimientos[[#This Row],[CÓDIGO]]="","",Movimientos[[#This Row],[ENTRADAS]]-Movimientos[[#This Row],[SALIDAS]]+G158),Movimientos[[#This Row],[ENTRADAS]]-Movimientos[[#This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IFERROR(IF(Movimientos[[#This Row],[CÓDIGO]]="","",Movimientos[[#This Row],[ENTRADAS]]-Movimientos[[#This Row],[SALIDAS]]+G159),Movimientos[[#This Row],[ENTRADAS]]-Movimientos[[#This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IFERROR(IF(Movimientos[[#This Row],[CÓDIGO]]="","",Movimientos[[#This Row],[ENTRADAS]]-Movimientos[[#This Row],[SALIDAS]]+G160),Movimientos[[#This Row],[ENTRADAS]]-Movimientos[[#This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IFERROR(IF(Movimientos[[#This Row],[CÓDIGO]]="","",Movimientos[[#This Row],[ENTRADAS]]-Movimientos[[#This Row],[SALIDAS]]+G161),Movimientos[[#This Row],[ENTRADAS]]-Movimientos[[#This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IFERROR(IF(Movimientos[[#This Row],[CÓDIGO]]="","",Movimientos[[#This Row],[ENTRADAS]]-Movimientos[[#This Row],[SALIDAS]]+G162),Movimientos[[#This Row],[ENTRADAS]]-Movimientos[[#This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IFERROR(IF(Movimientos[[#This Row],[CÓDIGO]]="","",Movimientos[[#This Row],[ENTRADAS]]-Movimientos[[#This Row],[SALIDAS]]+G163),Movimientos[[#This Row],[ENTRADAS]]-Movimientos[[#This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IFERROR(IF(Movimientos[[#This Row],[CÓDIGO]]="","",Movimientos[[#This Row],[ENTRADAS]]-Movimientos[[#This Row],[SALIDAS]]+G164),Movimientos[[#This Row],[ENTRADAS]]-Movimientos[[#This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IFERROR(IF(Movimientos[[#This Row],[CÓDIGO]]="","",Movimientos[[#This Row],[ENTRADAS]]-Movimientos[[#This Row],[SALIDAS]]+G165),Movimientos[[#This Row],[ENTRADAS]]-Movimientos[[#This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IFERROR(IF(Movimientos[[#This Row],[CÓDIGO]]="","",Movimientos[[#This Row],[ENTRADAS]]-Movimientos[[#This Row],[SALIDAS]]+G166),Movimientos[[#This Row],[ENTRADAS]]-Movimientos[[#This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IFERROR(IF(Movimientos[[#This Row],[CÓDIGO]]="","",Movimientos[[#This Row],[ENTRADAS]]-Movimientos[[#This Row],[SALIDAS]]+G167),Movimientos[[#This Row],[ENTRADAS]]-Movimientos[[#This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IFERROR(IF(Movimientos[[#This Row],[CÓDIGO]]="","",Movimientos[[#This Row],[ENTRADAS]]-Movimientos[[#This Row],[SALIDAS]]+G168),Movimientos[[#This Row],[ENTRADAS]]-Movimientos[[#This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IFERROR(IF(Movimientos[[#This Row],[CÓDIGO]]="","",Movimientos[[#This Row],[ENTRADAS]]-Movimientos[[#This Row],[SALIDAS]]+G169),Movimientos[[#This Row],[ENTRADAS]]-Movimientos[[#This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IFERROR(IF(Movimientos[[#This Row],[CÓDIGO]]="","",Movimientos[[#This Row],[ENTRADAS]]-Movimientos[[#This Row],[SALIDAS]]+G170),Movimientos[[#This Row],[ENTRADAS]]-Movimientos[[#This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IFERROR(IF(Movimientos[[#This Row],[CÓDIGO]]="","",Movimientos[[#This Row],[ENTRADAS]]-Movimientos[[#This Row],[SALIDAS]]+G171),Movimientos[[#This Row],[ENTRADAS]]-Movimientos[[#This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IFERROR(IF(Movimientos[[#This Row],[CÓDIGO]]="","",Movimientos[[#This Row],[ENTRADAS]]-Movimientos[[#This Row],[SALIDAS]]+G172),Movimientos[[#This Row],[ENTRADAS]]-Movimientos[[#This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IFERROR(IF(Movimientos[[#This Row],[CÓDIGO]]="","",Movimientos[[#This Row],[ENTRADAS]]-Movimientos[[#This Row],[SALIDAS]]+G173),Movimientos[[#This Row],[ENTRADAS]]-Movimientos[[#This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IFERROR(IF(Movimientos[[#This Row],[CÓDIGO]]="","",Movimientos[[#This Row],[ENTRADAS]]-Movimientos[[#This Row],[SALIDAS]]+G174),Movimientos[[#This Row],[ENTRADAS]]-Movimientos[[#This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IFERROR(IF(Movimientos[[#This Row],[CÓDIGO]]="","",Movimientos[[#This Row],[ENTRADAS]]-Movimientos[[#This Row],[SALIDAS]]+G175),Movimientos[[#This Row],[ENTRADAS]]-Movimientos[[#This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IFERROR(IF(Movimientos[[#This Row],[CÓDIGO]]="","",Movimientos[[#This Row],[ENTRADAS]]-Movimientos[[#This Row],[SALIDAS]]+G176),Movimientos[[#This Row],[ENTRADAS]]-Movimientos[[#This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IFERROR(IF(Movimientos[[#This Row],[CÓDIGO]]="","",Movimientos[[#This Row],[ENTRADAS]]-Movimientos[[#This Row],[SALIDAS]]+G177),Movimientos[[#This Row],[ENTRADAS]]-Movimientos[[#This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IFERROR(IF(Movimientos[[#This Row],[CÓDIGO]]="","",Movimientos[[#This Row],[ENTRADAS]]-Movimientos[[#This Row],[SALIDAS]]+G178),Movimientos[[#This Row],[ENTRADAS]]-Movimientos[[#This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IFERROR(IF(Movimientos[[#This Row],[CÓDIGO]]="","",Movimientos[[#This Row],[ENTRADAS]]-Movimientos[[#This Row],[SALIDAS]]+G179),Movimientos[[#This Row],[ENTRADAS]]-Movimientos[[#This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IFERROR(IF(Movimientos[[#This Row],[CÓDIGO]]="","",Movimientos[[#This Row],[ENTRADAS]]-Movimientos[[#This Row],[SALIDAS]]+G180),Movimientos[[#This Row],[ENTRADAS]]-Movimientos[[#This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IFERROR(IF(Movimientos[[#This Row],[CÓDIGO]]="","",Movimientos[[#This Row],[ENTRADAS]]-Movimientos[[#This Row],[SALIDAS]]+G181),Movimientos[[#This Row],[ENTRADAS]]-Movimientos[[#This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IFERROR(IF(Movimientos[[#This Row],[CÓDIGO]]="","",Movimientos[[#This Row],[ENTRADAS]]-Movimientos[[#This Row],[SALIDAS]]+G182),Movimientos[[#This Row],[ENTRADAS]]-Movimientos[[#This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IFERROR(IF(Movimientos[[#This Row],[CÓDIGO]]="","",Movimientos[[#This Row],[ENTRADAS]]-Movimientos[[#This Row],[SALIDAS]]+G183),Movimientos[[#This Row],[ENTRADAS]]-Movimientos[[#This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IFERROR(IF(Movimientos[[#This Row],[CÓDIGO]]="","",Movimientos[[#This Row],[ENTRADAS]]-Movimientos[[#This Row],[SALIDAS]]+G184),Movimientos[[#This Row],[ENTRADAS]]-Movimientos[[#This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IFERROR(IF(Movimientos[[#This Row],[CÓDIGO]]="","",Movimientos[[#This Row],[ENTRADAS]]-Movimientos[[#This Row],[SALIDAS]]+G185),Movimientos[[#This Row],[ENTRADAS]]-Movimientos[[#This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IFERROR(IF(Movimientos[[#This Row],[CÓDIGO]]="","",Movimientos[[#This Row],[ENTRADAS]]-Movimientos[[#This Row],[SALIDAS]]+G186),Movimientos[[#This Row],[ENTRADAS]]-Movimientos[[#This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IFERROR(IF(Movimientos[[#This Row],[CÓDIGO]]="","",Movimientos[[#This Row],[ENTRADAS]]-Movimientos[[#This Row],[SALIDAS]]+G187),Movimientos[[#This Row],[ENTRADAS]]-Movimientos[[#This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IFERROR(IF(Movimientos[[#This Row],[CÓDIGO]]="","",Movimientos[[#This Row],[ENTRADAS]]-Movimientos[[#This Row],[SALIDAS]]+G188),Movimientos[[#This Row],[ENTRADAS]]-Movimientos[[#This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IFERROR(IF(Movimientos[[#This Row],[CÓDIGO]]="","",Movimientos[[#This Row],[ENTRADAS]]-Movimientos[[#This Row],[SALIDAS]]+G189),Movimientos[[#This Row],[ENTRADAS]]-Movimientos[[#This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IFERROR(IF(Movimientos[[#This Row],[CÓDIGO]]="","",Movimientos[[#This Row],[ENTRADAS]]-Movimientos[[#This Row],[SALIDAS]]+G190),Movimientos[[#This Row],[ENTRADAS]]-Movimientos[[#This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IFERROR(IF(Movimientos[[#This Row],[CÓDIGO]]="","",Movimientos[[#This Row],[ENTRADAS]]-Movimientos[[#This Row],[SALIDAS]]+G191),Movimientos[[#This Row],[ENTRADAS]]-Movimientos[[#This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IFERROR(IF(Movimientos[[#This Row],[CÓDIGO]]="","",Movimientos[[#This Row],[ENTRADAS]]-Movimientos[[#This Row],[SALIDAS]]+G192),Movimientos[[#This Row],[ENTRADAS]]-Movimientos[[#This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IFERROR(IF(Movimientos[[#This Row],[CÓDIGO]]="","",Movimientos[[#This Row],[ENTRADAS]]-Movimientos[[#This Row],[SALIDAS]]+G193),Movimientos[[#This Row],[ENTRADAS]]-Movimientos[[#This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IFERROR(IF(Movimientos[[#This Row],[CÓDIGO]]="","",Movimientos[[#This Row],[ENTRADAS]]-Movimientos[[#This Row],[SALIDAS]]+G194),Movimientos[[#This Row],[ENTRADAS]]-Movimientos[[#This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IFERROR(IF(Movimientos[[#This Row],[CÓDIGO]]="","",Movimientos[[#This Row],[ENTRADAS]]-Movimientos[[#This Row],[SALIDAS]]+G195),Movimientos[[#This Row],[ENTRADAS]]-Movimientos[[#This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IFERROR(IF(Movimientos[[#This Row],[CÓDIGO]]="","",Movimientos[[#This Row],[ENTRADAS]]-Movimientos[[#This Row],[SALIDAS]]+G196),Movimientos[[#This Row],[ENTRADAS]]-Movimientos[[#This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IFERROR(IF(Movimientos[[#This Row],[CÓDIGO]]="","",Movimientos[[#This Row],[ENTRADAS]]-Movimientos[[#This Row],[SALIDAS]]+G197),Movimientos[[#This Row],[ENTRADAS]]-Movimientos[[#This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IFERROR(IF(Movimientos[[#This Row],[CÓDIGO]]="","",Movimientos[[#This Row],[ENTRADAS]]-Movimientos[[#This Row],[SALIDAS]]+G198),Movimientos[[#This Row],[ENTRADAS]]-Movimientos[[#This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IFERROR(IF(Movimientos[[#This Row],[CÓDIGO]]="","",Movimientos[[#This Row],[ENTRADAS]]-Movimientos[[#This Row],[SALIDAS]]+G199),Movimientos[[#This Row],[ENTRADAS]]-Movimientos[[#This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IFERROR(IF(Movimientos[[#This Row],[CÓDIGO]]="","",Movimientos[[#This Row],[ENTRADAS]]-Movimientos[[#This Row],[SALIDAS]]+G200),Movimientos[[#This Row],[ENTRADAS]]-Movimientos[[#This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IFERROR(IF(Movimientos[[#This Row],[CÓDIGO]]="","",Movimientos[[#This Row],[ENTRADAS]]-Movimientos[[#This Row],[SALIDAS]]+G201),Movimientos[[#This Row],[ENTRADAS]]-Movimientos[[#This Row],[SALIDAS]])</f>
        <v/>
      </c>
    </row>
    <row r="203" spans="2:7" ht="19.5" thickBot="1" x14ac:dyDescent="0.3">
      <c r="B203" s="60"/>
      <c r="C203" s="62"/>
      <c r="D203" s="64"/>
      <c r="E203" s="66"/>
      <c r="F203" s="66"/>
      <c r="G203" s="68" t="str">
        <f>IFERROR(IF(Movimientos[[#This Row],[CÓDIGO]]="","",Movimientos[[#This Row],[ENTRADAS]]-Movimientos[[#This Row],[SALIDAS]]+G202),Movimientos[[#This Row],[ENTRADAS]]-Movimientos[[#This Row],[SALIDAS]])</f>
        <v/>
      </c>
    </row>
    <row r="204" spans="2:7" ht="19.5" thickBot="1" x14ac:dyDescent="0.3">
      <c r="B204" s="60"/>
      <c r="C204" s="62"/>
      <c r="D204" s="64"/>
      <c r="E204" s="66"/>
      <c r="F204" s="66"/>
      <c r="G204" s="68" t="str">
        <f>IFERROR(IF(Movimientos[[#This Row],[CÓDIGO]]="","",Movimientos[[#This Row],[ENTRADAS]]-Movimientos[[#This Row],[SALIDAS]]+G203),Movimientos[[#This Row],[ENTRADAS]]-Movimientos[[#This Row],[SALIDAS]])</f>
        <v/>
      </c>
    </row>
    <row r="205" spans="2:7" ht="19.5" thickBot="1" x14ac:dyDescent="0.3">
      <c r="B205" s="60"/>
      <c r="C205" s="62"/>
      <c r="D205" s="64"/>
      <c r="E205" s="66"/>
      <c r="F205" s="66"/>
      <c r="G205" s="68" t="str">
        <f>IFERROR(IF(Movimientos[[#This Row],[CÓDIGO]]="","",Movimientos[[#This Row],[ENTRADAS]]-Movimientos[[#This Row],[SALIDAS]]+G204),Movimientos[[#This Row],[ENTRADAS]]-Movimientos[[#This Row],[SALIDAS]])</f>
        <v/>
      </c>
    </row>
    <row r="206" spans="2:7" ht="19.5" thickBot="1" x14ac:dyDescent="0.3">
      <c r="B206" s="60"/>
      <c r="C206" s="62"/>
      <c r="D206" s="64"/>
      <c r="E206" s="66"/>
      <c r="F206" s="66"/>
      <c r="G206" s="68" t="str">
        <f>IFERROR(IF(Movimientos[[#This Row],[CÓDIGO]]="","",Movimientos[[#This Row],[ENTRADAS]]-Movimientos[[#This Row],[SALIDAS]]+G205),Movimientos[[#This Row],[ENTRADAS]]-Movimientos[[#This Row],[SALIDAS]])</f>
        <v/>
      </c>
    </row>
    <row r="207" spans="2:7" ht="19.5" thickBot="1" x14ac:dyDescent="0.3">
      <c r="B207" s="60"/>
      <c r="C207" s="62"/>
      <c r="D207" s="64"/>
      <c r="E207" s="66"/>
      <c r="F207" s="66"/>
      <c r="G207" s="68" t="str">
        <f>IFERROR(IF(Movimientos[[#This Row],[CÓDIGO]]="","",Movimientos[[#This Row],[ENTRADAS]]-Movimientos[[#This Row],[SALIDAS]]+G206),Movimientos[[#This Row],[ENTRADAS]]-Movimientos[[#This Row],[SALIDAS]])</f>
        <v/>
      </c>
    </row>
    <row r="208" spans="2:7" ht="19.5" thickBot="1" x14ac:dyDescent="0.3">
      <c r="B208" s="60"/>
      <c r="C208" s="62"/>
      <c r="D208" s="64"/>
      <c r="E208" s="66"/>
      <c r="F208" s="66"/>
      <c r="G208" s="68" t="str">
        <f>IFERROR(IF(Movimientos[[#This Row],[CÓDIGO]]="","",Movimientos[[#This Row],[ENTRADAS]]-Movimientos[[#This Row],[SALIDAS]]+G207),Movimientos[[#This Row],[ENTRADAS]]-Movimientos[[#This Row],[SALIDAS]])</f>
        <v/>
      </c>
    </row>
    <row r="209" spans="2:7" ht="19.5" thickBot="1" x14ac:dyDescent="0.3">
      <c r="B209" s="60"/>
      <c r="C209" s="62"/>
      <c r="D209" s="64"/>
      <c r="E209" s="66"/>
      <c r="F209" s="66"/>
      <c r="G209" s="68" t="str">
        <f>IFERROR(IF(Movimientos[[#This Row],[CÓDIGO]]="","",Movimientos[[#This Row],[ENTRADAS]]-Movimientos[[#This Row],[SALIDAS]]+G208),Movimientos[[#This Row],[ENTRADAS]]-Movimientos[[#This Row],[SALIDAS]])</f>
        <v/>
      </c>
    </row>
    <row r="210" spans="2:7" ht="19.5" thickBot="1" x14ac:dyDescent="0.3">
      <c r="B210" s="60"/>
      <c r="C210" s="62"/>
      <c r="D210" s="64"/>
      <c r="E210" s="66"/>
      <c r="F210" s="66"/>
      <c r="G210" s="68" t="str">
        <f>IFERROR(IF(Movimientos[[#This Row],[CÓDIGO]]="","",Movimientos[[#This Row],[ENTRADAS]]-Movimientos[[#This Row],[SALIDAS]]+G209),Movimientos[[#This Row],[ENTRADAS]]-Movimientos[[#This Row],[SALIDAS]])</f>
        <v/>
      </c>
    </row>
    <row r="211" spans="2:7" ht="19.5" thickBot="1" x14ac:dyDescent="0.3">
      <c r="B211" s="60"/>
      <c r="C211" s="62"/>
      <c r="D211" s="64"/>
      <c r="E211" s="66"/>
      <c r="F211" s="66"/>
      <c r="G211" s="68" t="str">
        <f>IFERROR(IF(Movimientos[[#This Row],[CÓDIGO]]="","",Movimientos[[#This Row],[ENTRADAS]]-Movimientos[[#This Row],[SALIDAS]]+G210),Movimientos[[#This Row],[ENTRADAS]]-Movimientos[[#This Row],[SALIDAS]])</f>
        <v/>
      </c>
    </row>
    <row r="212" spans="2:7" ht="19.5" thickBot="1" x14ac:dyDescent="0.3">
      <c r="B212" s="60"/>
      <c r="C212" s="62"/>
      <c r="D212" s="64"/>
      <c r="E212" s="66"/>
      <c r="F212" s="66"/>
      <c r="G212" s="68" t="str">
        <f>IFERROR(IF(Movimientos[[#This Row],[CÓDIGO]]="","",Movimientos[[#This Row],[ENTRADAS]]-Movimientos[[#This Row],[SALIDAS]]+G211),Movimientos[[#This Row],[ENTRADAS]]-Movimientos[[#This Row],[SALIDAS]])</f>
        <v/>
      </c>
    </row>
    <row r="213" spans="2:7" ht="19.5" thickBot="1" x14ac:dyDescent="0.3">
      <c r="B213" s="60"/>
      <c r="C213" s="62"/>
      <c r="D213" s="64"/>
      <c r="E213" s="66"/>
      <c r="F213" s="66"/>
      <c r="G213" s="68" t="str">
        <f>IFERROR(IF(Movimientos[[#This Row],[CÓDIGO]]="","",Movimientos[[#This Row],[ENTRADAS]]-Movimientos[[#This Row],[SALIDAS]]+G212),Movimientos[[#This Row],[ENTRADAS]]-Movimientos[[#This Row],[SALIDAS]])</f>
        <v/>
      </c>
    </row>
    <row r="214" spans="2:7" ht="19.5" thickBot="1" x14ac:dyDescent="0.3">
      <c r="B214" s="60"/>
      <c r="C214" s="62"/>
      <c r="D214" s="64"/>
      <c r="E214" s="66"/>
      <c r="F214" s="66"/>
      <c r="G214" s="68" t="str">
        <f>IFERROR(IF(Movimientos[[#This Row],[CÓDIGO]]="","",Movimientos[[#This Row],[ENTRADAS]]-Movimientos[[#This Row],[SALIDAS]]+G213),Movimientos[[#This Row],[ENTRADAS]]-Movimientos[[#This Row],[SALIDAS]])</f>
        <v/>
      </c>
    </row>
    <row r="215" spans="2:7" ht="19.5" thickBot="1" x14ac:dyDescent="0.3">
      <c r="B215" s="60"/>
      <c r="C215" s="62"/>
      <c r="D215" s="64"/>
      <c r="E215" s="66"/>
      <c r="F215" s="66"/>
      <c r="G215" s="68" t="str">
        <f>IFERROR(IF(Movimientos[[#This Row],[CÓDIGO]]="","",Movimientos[[#This Row],[ENTRADAS]]-Movimientos[[#This Row],[SALIDAS]]+G214),Movimientos[[#This Row],[ENTRADAS]]-Movimientos[[#This Row],[SALIDAS]])</f>
        <v/>
      </c>
    </row>
    <row r="216" spans="2:7" ht="19.5" thickBot="1" x14ac:dyDescent="0.3">
      <c r="B216" s="60"/>
      <c r="C216" s="62"/>
      <c r="D216" s="64"/>
      <c r="E216" s="66"/>
      <c r="F216" s="66"/>
      <c r="G216" s="68" t="str">
        <f>IFERROR(IF(Movimientos[[#This Row],[CÓDIGO]]="","",Movimientos[[#This Row],[ENTRADAS]]-Movimientos[[#This Row],[SALIDAS]]+G215),Movimientos[[#This Row],[ENTRADAS]]-Movimientos[[#This Row],[SALIDAS]])</f>
        <v/>
      </c>
    </row>
    <row r="217" spans="2:7" ht="19.5" thickBot="1" x14ac:dyDescent="0.3">
      <c r="B217" s="60"/>
      <c r="C217" s="62"/>
      <c r="D217" s="64"/>
      <c r="E217" s="66"/>
      <c r="F217" s="66"/>
      <c r="G217" s="68" t="str">
        <f>IFERROR(IF(Movimientos[[#This Row],[CÓDIGO]]="","",Movimientos[[#This Row],[ENTRADAS]]-Movimientos[[#This Row],[SALIDAS]]+G216),Movimientos[[#This Row],[ENTRADAS]]-Movimientos[[#This Row],[SALIDAS]])</f>
        <v/>
      </c>
    </row>
    <row r="218" spans="2:7" ht="19.5" thickBot="1" x14ac:dyDescent="0.3">
      <c r="B218" s="60"/>
      <c r="C218" s="62"/>
      <c r="D218" s="64"/>
      <c r="E218" s="66"/>
      <c r="F218" s="66"/>
      <c r="G218" s="68" t="str">
        <f>IFERROR(IF(Movimientos[[#This Row],[CÓDIGO]]="","",Movimientos[[#This Row],[ENTRADAS]]-Movimientos[[#This Row],[SALIDAS]]+G217),Movimientos[[#This Row],[ENTRADAS]]-Movimientos[[#This Row],[SALIDAS]])</f>
        <v/>
      </c>
    </row>
    <row r="219" spans="2:7" ht="19.5" thickBot="1" x14ac:dyDescent="0.3">
      <c r="B219" s="60"/>
      <c r="C219" s="62"/>
      <c r="D219" s="64"/>
      <c r="E219" s="66"/>
      <c r="F219" s="66"/>
      <c r="G219" s="68" t="str">
        <f>IFERROR(IF(Movimientos[[#This Row],[CÓDIGO]]="","",Movimientos[[#This Row],[ENTRADAS]]-Movimientos[[#This Row],[SALIDAS]]+G218),Movimientos[[#This Row],[ENTRADAS]]-Movimientos[[#This Row],[SALIDAS]])</f>
        <v/>
      </c>
    </row>
    <row r="220" spans="2:7" ht="19.5" thickBot="1" x14ac:dyDescent="0.3">
      <c r="B220" s="60"/>
      <c r="C220" s="62"/>
      <c r="D220" s="64"/>
      <c r="E220" s="66"/>
      <c r="F220" s="66"/>
      <c r="G220" s="68" t="str">
        <f>IFERROR(IF(Movimientos[[#This Row],[CÓDIGO]]="","",Movimientos[[#This Row],[ENTRADAS]]-Movimientos[[#This Row],[SALIDAS]]+G219),Movimientos[[#This Row],[ENTRADAS]]-Movimientos[[#This Row],[SALIDAS]])</f>
        <v/>
      </c>
    </row>
    <row r="221" spans="2:7" ht="19.5" thickBot="1" x14ac:dyDescent="0.3">
      <c r="B221" s="60"/>
      <c r="C221" s="62"/>
      <c r="D221" s="64"/>
      <c r="E221" s="66"/>
      <c r="F221" s="66"/>
      <c r="G221" s="68" t="str">
        <f>IFERROR(IF(Movimientos[[#This Row],[CÓDIGO]]="","",Movimientos[[#This Row],[ENTRADAS]]-Movimientos[[#This Row],[SALIDAS]]+G220),Movimientos[[#This Row],[ENTRADAS]]-Movimientos[[#This Row],[SALIDAS]])</f>
        <v/>
      </c>
    </row>
    <row r="222" spans="2:7" ht="19.5" thickBot="1" x14ac:dyDescent="0.3">
      <c r="B222" s="60"/>
      <c r="C222" s="62"/>
      <c r="D222" s="64"/>
      <c r="E222" s="66"/>
      <c r="F222" s="66"/>
      <c r="G222" s="68" t="str">
        <f>IFERROR(IF(Movimientos[[#This Row],[CÓDIGO]]="","",Movimientos[[#This Row],[ENTRADAS]]-Movimientos[[#This Row],[SALIDAS]]+G221),Movimientos[[#This Row],[ENTRADAS]]-Movimientos[[#This Row],[SALIDAS]])</f>
        <v/>
      </c>
    </row>
    <row r="223" spans="2:7" ht="19.5" thickBot="1" x14ac:dyDescent="0.3">
      <c r="B223" s="60"/>
      <c r="C223" s="62"/>
      <c r="D223" s="64"/>
      <c r="E223" s="66"/>
      <c r="F223" s="66"/>
      <c r="G223" s="68" t="str">
        <f>IFERROR(IF(Movimientos[[#This Row],[CÓDIGO]]="","",Movimientos[[#This Row],[ENTRADAS]]-Movimientos[[#This Row],[SALIDAS]]+G222),Movimientos[[#This Row],[ENTRADAS]]-Movimientos[[#This Row],[SALIDAS]])</f>
        <v/>
      </c>
    </row>
    <row r="224" spans="2:7" ht="19.5" thickBot="1" x14ac:dyDescent="0.3">
      <c r="B224" s="60"/>
      <c r="C224" s="62"/>
      <c r="D224" s="64"/>
      <c r="E224" s="66"/>
      <c r="F224" s="66"/>
      <c r="G224" s="68" t="str">
        <f>IFERROR(IF(Movimientos[[#This Row],[CÓDIGO]]="","",Movimientos[[#This Row],[ENTRADAS]]-Movimientos[[#This Row],[SALIDAS]]+G223),Movimientos[[#This Row],[ENTRADAS]]-Movimientos[[#This Row],[SALIDAS]])</f>
        <v/>
      </c>
    </row>
    <row r="225" spans="2:7" ht="19.5" thickBot="1" x14ac:dyDescent="0.3">
      <c r="B225" s="60"/>
      <c r="C225" s="62"/>
      <c r="D225" s="64"/>
      <c r="E225" s="66"/>
      <c r="F225" s="66"/>
      <c r="G225" s="68" t="str">
        <f>IFERROR(IF(Movimientos[[#This Row],[CÓDIGO]]="","",Movimientos[[#This Row],[ENTRADAS]]-Movimientos[[#This Row],[SALIDAS]]+G224),Movimientos[[#This Row],[ENTRADAS]]-Movimientos[[#This Row],[SALIDAS]])</f>
        <v/>
      </c>
    </row>
    <row r="226" spans="2:7" ht="19.5" thickBot="1" x14ac:dyDescent="0.3">
      <c r="B226" s="60"/>
      <c r="C226" s="62"/>
      <c r="D226" s="64"/>
      <c r="E226" s="66"/>
      <c r="F226" s="66"/>
      <c r="G226" s="68" t="str">
        <f>IFERROR(IF(Movimientos[[#This Row],[CÓDIGO]]="","",Movimientos[[#This Row],[ENTRADAS]]-Movimientos[[#This Row],[SALIDAS]]+G225),Movimientos[[#This Row],[ENTRADAS]]-Movimientos[[#This Row],[SALIDAS]])</f>
        <v/>
      </c>
    </row>
    <row r="227" spans="2:7" ht="18.75" x14ac:dyDescent="0.25">
      <c r="B227" s="69"/>
      <c r="C227" s="70"/>
      <c r="D227" s="71"/>
      <c r="E227" s="72"/>
      <c r="F227" s="72"/>
      <c r="G227" s="73" t="str">
        <f>IFERROR(IF(Movimientos[[#This Row],[CÓDIGO]]="","",Movimientos[[#This Row],[ENTRADAS]]-Movimientos[[#This Row],[SALIDAS]]+G226),Movimientos[[#This Row],[ENTRADAS]]-Movimientos[[#This Row],[SALIDAS]])</f>
        <v/>
      </c>
    </row>
  </sheetData>
  <mergeCells count="1">
    <mergeCell ref="J7:M7"/>
  </mergeCells>
  <pageMargins left="0.7" right="0.7" top="0.75" bottom="0.75" header="0.3" footer="0.3"/>
  <pageSetup scale="90" orientation="landscape" r:id="rId1"/>
  <ignoredErrors>
    <ignoredError sqref="J16" calculatedColumn="1"/>
  </ignoredError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3585-EE07-4C99-A9B2-FD1910AC0D85}">
  <dimension ref="A1:N230"/>
  <sheetViews>
    <sheetView showGridLines="0" tabSelected="1" zoomScale="80" zoomScaleNormal="80" zoomScaleSheetLayoutView="70" workbookViewId="0">
      <selection activeCell="F20" sqref="F20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32.5703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14.7109375" style="2" customWidth="1"/>
    <col min="8" max="8" width="6.140625" style="2" customWidth="1"/>
    <col min="9" max="9" width="11.140625" style="2" customWidth="1"/>
    <col min="10" max="10" width="38.5703125" style="2" bestFit="1" customWidth="1"/>
    <col min="11" max="11" width="30.85546875" style="2" customWidth="1"/>
    <col min="12" max="12" width="13.7109375" style="2" customWidth="1"/>
    <col min="13" max="16384" width="9.140625" style="2"/>
  </cols>
  <sheetData>
    <row r="1" spans="1:14" ht="15" customHeight="1" x14ac:dyDescent="0.25"/>
    <row r="2" spans="1:14" ht="54.9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3"/>
      <c r="N2" s="3"/>
    </row>
    <row r="3" spans="1:14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4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4" ht="21.75" thickBot="1" x14ac:dyDescent="0.3">
      <c r="A5" s="4"/>
      <c r="B5" s="12" t="s">
        <v>16</v>
      </c>
      <c r="E5" s="12" t="s">
        <v>10</v>
      </c>
      <c r="F5" s="2"/>
      <c r="H5" s="22"/>
      <c r="I5" s="23"/>
      <c r="J5" s="23"/>
      <c r="K5" s="23"/>
      <c r="L5" s="24"/>
      <c r="M5" s="5"/>
      <c r="N5" s="3"/>
    </row>
    <row r="6" spans="1:14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H6" s="25"/>
      <c r="J6" s="21" t="s">
        <v>9</v>
      </c>
      <c r="K6" s="20">
        <f>SUM(Saldos1215[SALDO])</f>
        <v>-12781950</v>
      </c>
      <c r="L6" s="26"/>
      <c r="M6" s="5"/>
      <c r="N6" s="3"/>
    </row>
    <row r="7" spans="1:14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H7" s="25"/>
      <c r="I7" s="143" t="str">
        <f>IF(AND(E16="",F16=""),"",IF(K6&gt;F7,"Se superó el máximo a mantener en caja en un monto equivalente a "&amp;TEXT(K6-F7,"#.##"),IF(K6&lt;F6,"La caja es inferior a su mínimo tolerable en un monto equivalente a "&amp;TEXT(F6-K6,"#.##"),"")))</f>
        <v>La caja es inferior a su mínimo tolerable en un monto equivalente a 12.781.950</v>
      </c>
      <c r="J7" s="143"/>
      <c r="K7" s="143"/>
      <c r="L7" s="144"/>
    </row>
    <row r="8" spans="1:14" ht="19.5" thickBot="1" x14ac:dyDescent="0.3">
      <c r="A8" s="4"/>
      <c r="B8" s="30">
        <v>2</v>
      </c>
      <c r="C8" s="17" t="s">
        <v>15</v>
      </c>
      <c r="E8" s="2"/>
      <c r="F8" s="2"/>
      <c r="H8" s="25"/>
      <c r="J8" s="14"/>
      <c r="K8" s="14"/>
      <c r="L8" s="26"/>
    </row>
    <row r="9" spans="1:14" ht="19.5" thickBot="1" x14ac:dyDescent="0.3">
      <c r="A9" s="4"/>
      <c r="B9" s="30"/>
      <c r="C9" s="17"/>
      <c r="E9" s="2"/>
      <c r="F9" s="90"/>
      <c r="H9" s="25"/>
      <c r="J9" s="27" t="s">
        <v>13</v>
      </c>
      <c r="K9" s="27" t="s">
        <v>4</v>
      </c>
      <c r="L9" s="26"/>
    </row>
    <row r="10" spans="1:14" ht="19.5" thickBot="1" x14ac:dyDescent="0.3">
      <c r="A10" s="6"/>
      <c r="B10" s="30"/>
      <c r="C10" s="17"/>
      <c r="E10" s="90"/>
      <c r="F10" s="2"/>
      <c r="H10" s="25"/>
      <c r="J10" s="34" t="str">
        <f t="shared" ref="J10:J15" si="0">IF(C7="","",CONCATENATE("Saldo en ",IF(C7="","",C7)))</f>
        <v>Saldo en Efectivo</v>
      </c>
      <c r="K10" s="34">
        <f>SUMIF(Movimientos1316[CÓDIGO],B7,Movimientos1316[VALOR PARCIAL])-SUMIF(Movimientos1316[CÓDIGO],B7,Movimientos1316[VALOR TOTAL])</f>
        <v>-12781950</v>
      </c>
      <c r="L10" s="26"/>
    </row>
    <row r="11" spans="1:14" ht="19.5" thickBot="1" x14ac:dyDescent="0.3">
      <c r="A11" s="6"/>
      <c r="B11" s="46"/>
      <c r="C11" s="47"/>
      <c r="E11" s="13"/>
      <c r="F11" s="14"/>
      <c r="H11" s="25"/>
      <c r="J11" s="34" t="str">
        <f t="shared" si="0"/>
        <v>Saldo en Banco</v>
      </c>
      <c r="K11" s="34">
        <f>SUMIF(Movimientos1316[CÓDIGO],B8,Movimientos1316[VALOR PARCIAL])-SUMIF(Movimientos1316[CÓDIGO],B8,Movimientos1316[VALOR TOTAL])</f>
        <v>0</v>
      </c>
      <c r="L11" s="26"/>
    </row>
    <row r="12" spans="1:14" ht="20.25" customHeight="1" thickBot="1" x14ac:dyDescent="0.3">
      <c r="B12" s="48"/>
      <c r="C12" s="10"/>
      <c r="H12" s="25"/>
      <c r="J12" s="34" t="str">
        <f t="shared" si="0"/>
        <v/>
      </c>
      <c r="K12" s="34">
        <f>SUMIF(Movimientos1316[CÓDIGO],B9,Movimientos1316[VALOR PARCIAL])-SUMIF(Movimientos1316[CÓDIGO],B9,Movimientos1316[VALOR TOTAL])</f>
        <v>0</v>
      </c>
      <c r="L12" s="26"/>
    </row>
    <row r="13" spans="1:14" s="14" customFormat="1" ht="20.25" customHeight="1" thickBot="1" x14ac:dyDescent="0.3">
      <c r="B13" s="48"/>
      <c r="C13" s="10"/>
      <c r="E13" s="49"/>
      <c r="F13" s="50"/>
      <c r="H13" s="25"/>
      <c r="J13" s="34" t="str">
        <f t="shared" si="0"/>
        <v/>
      </c>
      <c r="K13" s="34">
        <f>SUMIF(Movimientos1316[CÓDIGO],B10,Movimientos1316[VALOR PARCIAL])-SUMIF(Movimientos1316[CÓDIGO],B10,Movimientos1316[VALOR TOTAL])</f>
        <v>0</v>
      </c>
      <c r="L13" s="26"/>
    </row>
    <row r="14" spans="1:14" ht="21.75" thickBot="1" x14ac:dyDescent="0.3">
      <c r="B14" s="12" t="s">
        <v>11</v>
      </c>
      <c r="H14" s="25"/>
      <c r="J14" s="34" t="str">
        <f t="shared" si="0"/>
        <v/>
      </c>
      <c r="K14" s="34">
        <f>SUMIF(Movimientos1316[CÓDIGO],B11,Movimientos1316[VALOR PARCIAL])-SUMIF(Movimientos1316[CÓDIGO],B11,Movimientos1316[VALOR TOTAL])</f>
        <v>0</v>
      </c>
      <c r="L14" s="26"/>
    </row>
    <row r="15" spans="1:14" ht="19.5" thickBot="1" x14ac:dyDescent="0.3">
      <c r="B15" s="38" t="s">
        <v>0</v>
      </c>
      <c r="C15" s="39" t="s">
        <v>1</v>
      </c>
      <c r="D15" s="39" t="s">
        <v>6</v>
      </c>
      <c r="E15" s="39" t="s">
        <v>50</v>
      </c>
      <c r="F15" s="43" t="s">
        <v>51</v>
      </c>
      <c r="H15" s="25"/>
      <c r="J15" s="35" t="str">
        <f t="shared" si="0"/>
        <v/>
      </c>
      <c r="K15" s="14"/>
      <c r="L15" s="26"/>
    </row>
    <row r="16" spans="1:14" ht="19.5" thickBot="1" x14ac:dyDescent="0.3">
      <c r="B16" s="36">
        <v>44286</v>
      </c>
      <c r="C16" s="77" t="s">
        <v>47</v>
      </c>
      <c r="D16" s="30">
        <v>1</v>
      </c>
      <c r="E16" s="17">
        <v>2000000</v>
      </c>
      <c r="F16" s="28">
        <v>2000000</v>
      </c>
      <c r="H16" s="25"/>
      <c r="I16" s="35" t="str">
        <f>IF(C14="","",CONCATENATE("Saldo en ",IF(C14="","",C14)))</f>
        <v/>
      </c>
      <c r="J16" s="35"/>
      <c r="K16" s="14"/>
      <c r="L16" s="26"/>
    </row>
    <row r="17" spans="1:13" ht="19.5" thickBot="1" x14ac:dyDescent="0.3">
      <c r="B17" s="36">
        <v>44294</v>
      </c>
      <c r="C17" s="29" t="s">
        <v>52</v>
      </c>
      <c r="D17" s="30">
        <v>1</v>
      </c>
      <c r="E17" s="17">
        <v>3140975</v>
      </c>
      <c r="F17" s="17">
        <f>Movimientos1316[[#This Row],[VALOR PARCIAL]]+F16</f>
        <v>5140975</v>
      </c>
      <c r="H17" s="25"/>
      <c r="I17" s="10"/>
      <c r="J17" s="10"/>
      <c r="K17" s="14"/>
      <c r="L17" s="26"/>
    </row>
    <row r="18" spans="1:13" ht="19.5" thickBot="1" x14ac:dyDescent="0.3">
      <c r="B18" s="36">
        <v>44316</v>
      </c>
      <c r="C18" s="29" t="s">
        <v>66</v>
      </c>
      <c r="D18" s="30">
        <v>1</v>
      </c>
      <c r="E18" s="65">
        <v>500000</v>
      </c>
      <c r="F18" s="17">
        <f>Movimientos1316[[#This Row],[VALOR PARCIAL]]+F17</f>
        <v>5640975</v>
      </c>
      <c r="H18" s="25"/>
      <c r="I18" s="10"/>
      <c r="J18" s="10"/>
      <c r="K18" s="14"/>
      <c r="L18" s="26"/>
    </row>
    <row r="19" spans="1:13" ht="19.5" thickBot="1" x14ac:dyDescent="0.3">
      <c r="B19" s="36">
        <v>44372</v>
      </c>
      <c r="C19" s="29" t="s">
        <v>116</v>
      </c>
      <c r="D19" s="30">
        <v>1</v>
      </c>
      <c r="E19" s="17">
        <v>4181000</v>
      </c>
      <c r="F19" s="17">
        <f>Movimientos1316[[#This Row],[VALOR PARCIAL]]+F18</f>
        <v>9821975</v>
      </c>
      <c r="H19" s="25"/>
      <c r="I19" s="14"/>
      <c r="J19" s="14"/>
      <c r="K19" s="14"/>
      <c r="L19" s="26"/>
    </row>
    <row r="20" spans="1:13" ht="19.5" thickBot="1" x14ac:dyDescent="0.3">
      <c r="B20" s="36"/>
      <c r="C20" s="29"/>
      <c r="D20" s="30"/>
      <c r="E20" s="17"/>
      <c r="F20" s="17"/>
      <c r="G20" s="1"/>
      <c r="H20" s="37"/>
      <c r="I20" s="14"/>
      <c r="J20" s="14"/>
      <c r="K20" s="14"/>
      <c r="L20" s="26"/>
    </row>
    <row r="21" spans="1:13" ht="19.5" thickBot="1" x14ac:dyDescent="0.3">
      <c r="B21" s="36"/>
      <c r="C21" s="29"/>
      <c r="D21" s="30"/>
      <c r="E21" s="17"/>
      <c r="F21" s="17"/>
      <c r="G21" s="1"/>
      <c r="H21" s="37"/>
      <c r="I21" s="14"/>
      <c r="J21" s="14"/>
      <c r="K21" s="14"/>
      <c r="L21" s="26"/>
    </row>
    <row r="22" spans="1:13" ht="19.5" thickBot="1" x14ac:dyDescent="0.3">
      <c r="B22" s="36"/>
      <c r="C22" s="29"/>
      <c r="D22" s="30"/>
      <c r="E22" s="17"/>
      <c r="F22" s="17"/>
      <c r="G22" s="1"/>
      <c r="H22" s="37"/>
      <c r="I22" s="14"/>
      <c r="J22" s="14"/>
      <c r="K22" s="14"/>
      <c r="L22" s="26"/>
    </row>
    <row r="23" spans="1:13" ht="19.5" thickBot="1" x14ac:dyDescent="0.3">
      <c r="B23" s="36"/>
      <c r="C23" s="29"/>
      <c r="D23" s="30"/>
      <c r="E23" s="17"/>
      <c r="F23" s="17"/>
      <c r="H23" s="25"/>
      <c r="I23" s="14"/>
      <c r="J23" s="14"/>
      <c r="K23" s="14"/>
      <c r="L23" s="26"/>
    </row>
    <row r="24" spans="1:13" ht="19.5" thickBot="1" x14ac:dyDescent="0.3">
      <c r="B24" s="36"/>
      <c r="C24" s="29"/>
      <c r="D24" s="30"/>
      <c r="E24" s="17"/>
      <c r="F24" s="17"/>
      <c r="H24" s="25"/>
      <c r="I24" s="14"/>
      <c r="J24" s="14"/>
      <c r="K24" s="14"/>
      <c r="L24" s="26"/>
    </row>
    <row r="25" spans="1:13" ht="19.5" thickBot="1" x14ac:dyDescent="0.3">
      <c r="B25" s="36"/>
      <c r="C25" s="29"/>
      <c r="D25" s="30"/>
      <c r="E25" s="17"/>
      <c r="F25" s="17"/>
      <c r="H25" s="25"/>
      <c r="I25" s="14"/>
      <c r="J25" s="14"/>
      <c r="K25" s="14"/>
      <c r="L25" s="26"/>
    </row>
    <row r="26" spans="1:13" ht="19.5" thickBot="1" x14ac:dyDescent="0.3">
      <c r="A26" s="3"/>
      <c r="B26" s="55"/>
      <c r="C26" s="31"/>
      <c r="D26" s="32"/>
      <c r="E26" s="33"/>
      <c r="F26" s="17"/>
      <c r="H26" s="25"/>
      <c r="L26" s="26"/>
    </row>
    <row r="27" spans="1:13" ht="19.5" thickBot="1" x14ac:dyDescent="0.3">
      <c r="A27" s="3"/>
      <c r="B27" s="55"/>
      <c r="C27" s="31"/>
      <c r="D27" s="32"/>
      <c r="E27" s="33"/>
      <c r="F27" s="17"/>
      <c r="H27" s="25"/>
      <c r="L27" s="26"/>
    </row>
    <row r="28" spans="1:13" ht="19.5" thickBot="1" x14ac:dyDescent="0.3">
      <c r="A28" s="3"/>
      <c r="B28" s="55"/>
      <c r="C28" s="31"/>
      <c r="D28" s="32"/>
      <c r="E28" s="33"/>
      <c r="F28" s="17"/>
      <c r="H28" s="25"/>
      <c r="L28" s="26"/>
    </row>
    <row r="29" spans="1:13" ht="19.5" thickBot="1" x14ac:dyDescent="0.3">
      <c r="B29" s="55"/>
      <c r="C29" s="31"/>
      <c r="D29" s="32"/>
      <c r="E29" s="33"/>
      <c r="F29" s="17"/>
      <c r="H29" s="25"/>
      <c r="L29" s="26"/>
    </row>
    <row r="30" spans="1:13" ht="19.5" thickBot="1" x14ac:dyDescent="0.3">
      <c r="B30" s="55"/>
      <c r="C30" s="31"/>
      <c r="D30" s="32"/>
      <c r="E30" s="33"/>
      <c r="F30" s="17"/>
      <c r="H30" s="52"/>
      <c r="I30" s="53"/>
      <c r="J30" s="53"/>
      <c r="K30" s="53"/>
      <c r="L30" s="54"/>
    </row>
    <row r="31" spans="1:13" ht="19.5" thickBot="1" x14ac:dyDescent="0.3">
      <c r="B31" s="55"/>
      <c r="C31" s="31"/>
      <c r="D31" s="32"/>
      <c r="E31" s="33"/>
      <c r="F31" s="17"/>
      <c r="G31" s="3"/>
      <c r="H31" s="3"/>
      <c r="I31" s="3"/>
      <c r="J31" s="3"/>
      <c r="K31" s="3"/>
      <c r="L31" s="3"/>
      <c r="M31" s="3"/>
    </row>
    <row r="32" spans="1:13" ht="19.5" thickBot="1" x14ac:dyDescent="0.3">
      <c r="B32" s="57"/>
      <c r="C32" s="40"/>
      <c r="D32" s="41"/>
      <c r="E32" s="42"/>
      <c r="F32" s="17"/>
      <c r="G32" s="3"/>
      <c r="H32" s="3"/>
      <c r="I32" s="3"/>
      <c r="J32" s="87"/>
      <c r="K32" s="3"/>
      <c r="L32" s="3"/>
      <c r="M32" s="3"/>
    </row>
    <row r="33" spans="2:13" ht="19.5" thickBot="1" x14ac:dyDescent="0.3">
      <c r="B33" s="59"/>
      <c r="C33" s="61"/>
      <c r="D33" s="63"/>
      <c r="E33" s="65"/>
      <c r="F33" s="65"/>
      <c r="G33" s="3"/>
      <c r="H33" s="3"/>
      <c r="I33" s="3"/>
      <c r="J33" s="3"/>
      <c r="K33" s="3"/>
      <c r="L33" s="3"/>
      <c r="M33" s="3"/>
    </row>
    <row r="34" spans="2:13" ht="19.5" thickBot="1" x14ac:dyDescent="0.3">
      <c r="B34" s="59"/>
      <c r="C34" s="61"/>
      <c r="D34" s="63"/>
      <c r="E34" s="65"/>
      <c r="F34" s="65"/>
      <c r="G34" s="3"/>
      <c r="H34" s="3"/>
      <c r="I34" s="3"/>
      <c r="J34" s="3"/>
      <c r="K34" s="3"/>
      <c r="L34" s="3"/>
      <c r="M34" s="3"/>
    </row>
    <row r="35" spans="2:13" ht="19.5" thickBot="1" x14ac:dyDescent="0.3">
      <c r="B35" s="59"/>
      <c r="C35" s="61"/>
      <c r="D35" s="63"/>
      <c r="E35" s="65"/>
      <c r="F35" s="65"/>
      <c r="G35" s="3"/>
      <c r="H35" s="3"/>
      <c r="I35" s="3"/>
      <c r="J35" s="3"/>
      <c r="K35" s="3"/>
      <c r="L35" s="3"/>
      <c r="M35" s="3"/>
    </row>
    <row r="36" spans="2:13" ht="19.5" thickBot="1" x14ac:dyDescent="0.3">
      <c r="B36" s="59"/>
      <c r="C36" s="61"/>
      <c r="D36" s="63"/>
      <c r="E36" s="65"/>
      <c r="F36" s="65"/>
      <c r="G36" s="3"/>
      <c r="H36" s="3"/>
      <c r="I36" s="3"/>
      <c r="J36" s="3"/>
      <c r="K36" s="3"/>
      <c r="L36" s="3"/>
      <c r="M36" s="3"/>
    </row>
    <row r="37" spans="2:13" ht="19.5" thickBot="1" x14ac:dyDescent="0.3">
      <c r="B37" s="59"/>
      <c r="C37" s="61"/>
      <c r="D37" s="63"/>
      <c r="E37" s="65"/>
      <c r="F37" s="65"/>
      <c r="G37" s="3"/>
      <c r="H37" s="3"/>
      <c r="I37" s="3"/>
      <c r="J37" s="3"/>
      <c r="K37" s="3"/>
      <c r="L37" s="3"/>
      <c r="M37" s="3"/>
    </row>
    <row r="38" spans="2:13" ht="19.5" thickBot="1" x14ac:dyDescent="0.3">
      <c r="B38" s="59"/>
      <c r="C38" s="61"/>
      <c r="D38" s="63"/>
      <c r="E38" s="65"/>
      <c r="F38" s="65"/>
      <c r="G38" s="3"/>
      <c r="H38" s="3"/>
      <c r="I38" s="3"/>
      <c r="J38" s="3"/>
      <c r="K38" s="3"/>
      <c r="L38" s="3"/>
      <c r="M38" s="3"/>
    </row>
    <row r="39" spans="2:13" ht="19.5" thickBot="1" x14ac:dyDescent="0.3">
      <c r="B39" s="59"/>
      <c r="C39" s="61"/>
      <c r="D39" s="63"/>
      <c r="E39" s="65"/>
      <c r="F39" s="65"/>
      <c r="G39" s="3"/>
      <c r="H39" s="3"/>
      <c r="I39" s="3"/>
      <c r="J39" s="3"/>
      <c r="K39" s="3"/>
      <c r="L39" s="3"/>
      <c r="M39" s="3"/>
    </row>
    <row r="40" spans="2:13" ht="19.5" thickBot="1" x14ac:dyDescent="0.3">
      <c r="B40" s="59"/>
      <c r="C40" s="61"/>
      <c r="D40" s="63"/>
      <c r="E40" s="65"/>
      <c r="F40" s="65"/>
      <c r="G40" s="3"/>
      <c r="H40" s="3"/>
      <c r="I40" s="3"/>
      <c r="J40" s="3"/>
      <c r="K40" s="3"/>
      <c r="L40" s="3"/>
      <c r="M40" s="3"/>
    </row>
    <row r="41" spans="2:13" ht="19.5" thickBot="1" x14ac:dyDescent="0.3">
      <c r="B41" s="59"/>
      <c r="C41" s="61"/>
      <c r="D41" s="63"/>
      <c r="E41" s="65"/>
      <c r="F41" s="65"/>
      <c r="G41" s="3"/>
      <c r="H41" s="3"/>
      <c r="I41" s="3"/>
      <c r="J41" s="3"/>
      <c r="K41" s="3"/>
      <c r="L41" s="3"/>
      <c r="M41" s="3"/>
    </row>
    <row r="42" spans="2:13" ht="19.5" thickBot="1" x14ac:dyDescent="0.3">
      <c r="B42" s="59"/>
      <c r="C42" s="61"/>
      <c r="D42" s="63"/>
      <c r="E42" s="65"/>
      <c r="F42" s="65"/>
      <c r="G42" s="3"/>
      <c r="H42" s="3"/>
      <c r="I42" s="3"/>
      <c r="J42" s="3"/>
      <c r="K42" s="3"/>
      <c r="L42" s="3"/>
      <c r="M42" s="3"/>
    </row>
    <row r="43" spans="2:13" ht="19.5" thickBot="1" x14ac:dyDescent="0.3">
      <c r="B43" s="59"/>
      <c r="C43" s="61"/>
      <c r="D43" s="63"/>
      <c r="E43" s="65"/>
      <c r="F43" s="65"/>
      <c r="G43" s="3"/>
      <c r="H43" s="3"/>
      <c r="I43" s="3"/>
      <c r="J43" s="3"/>
      <c r="K43" s="3"/>
      <c r="L43" s="3"/>
      <c r="M43" s="3"/>
    </row>
    <row r="44" spans="2:13" ht="19.5" thickBot="1" x14ac:dyDescent="0.3">
      <c r="B44" s="59"/>
      <c r="C44" s="61"/>
      <c r="D44" s="63"/>
      <c r="E44" s="65"/>
      <c r="F44" s="65"/>
      <c r="G44" s="3"/>
      <c r="H44" s="3"/>
      <c r="I44" s="3"/>
      <c r="J44" s="3"/>
      <c r="K44" s="3"/>
      <c r="L44" s="3"/>
      <c r="M44" s="3"/>
    </row>
    <row r="45" spans="2:13" ht="19.5" thickBot="1" x14ac:dyDescent="0.3">
      <c r="B45" s="59"/>
      <c r="C45" s="61"/>
      <c r="D45" s="63"/>
      <c r="E45" s="65"/>
      <c r="F45" s="65"/>
    </row>
    <row r="46" spans="2:13" ht="19.5" thickBot="1" x14ac:dyDescent="0.3">
      <c r="B46" s="59"/>
      <c r="C46" s="61"/>
      <c r="D46" s="63"/>
      <c r="E46" s="65"/>
      <c r="F46" s="65"/>
    </row>
    <row r="47" spans="2:13" ht="19.5" thickBot="1" x14ac:dyDescent="0.3">
      <c r="B47" s="59"/>
      <c r="C47" s="61"/>
      <c r="D47" s="63"/>
      <c r="E47" s="65"/>
      <c r="F47" s="65"/>
    </row>
    <row r="48" spans="2:13" ht="19.5" thickBot="1" x14ac:dyDescent="0.3">
      <c r="B48" s="59"/>
      <c r="C48" s="61"/>
      <c r="D48" s="63"/>
      <c r="E48" s="65"/>
      <c r="F48" s="65"/>
    </row>
    <row r="49" spans="2:6" ht="19.5" thickBot="1" x14ac:dyDescent="0.3">
      <c r="B49" s="59"/>
      <c r="C49" s="61"/>
      <c r="D49" s="63"/>
      <c r="E49" s="65"/>
      <c r="F49" s="65"/>
    </row>
    <row r="50" spans="2:6" ht="19.5" thickBot="1" x14ac:dyDescent="0.3">
      <c r="B50" s="59"/>
      <c r="C50" s="61"/>
      <c r="D50" s="63"/>
      <c r="E50" s="65"/>
      <c r="F50" s="65"/>
    </row>
    <row r="51" spans="2:6" ht="19.5" thickBot="1" x14ac:dyDescent="0.3">
      <c r="B51" s="59"/>
      <c r="C51" s="61"/>
      <c r="D51" s="63"/>
      <c r="E51" s="65"/>
      <c r="F51" s="65"/>
    </row>
    <row r="52" spans="2:6" ht="19.5" thickBot="1" x14ac:dyDescent="0.3">
      <c r="B52" s="59"/>
      <c r="C52" s="61"/>
      <c r="D52" s="63"/>
      <c r="E52" s="65"/>
      <c r="F52" s="65"/>
    </row>
    <row r="53" spans="2:6" ht="19.5" thickBot="1" x14ac:dyDescent="0.3">
      <c r="B53" s="59"/>
      <c r="C53" s="61"/>
      <c r="D53" s="63"/>
      <c r="E53" s="65"/>
      <c r="F53" s="65"/>
    </row>
    <row r="54" spans="2:6" ht="19.5" thickBot="1" x14ac:dyDescent="0.3">
      <c r="B54" s="59"/>
      <c r="C54" s="61"/>
      <c r="D54" s="63"/>
      <c r="E54" s="65"/>
      <c r="F54" s="65"/>
    </row>
    <row r="55" spans="2:6" ht="19.5" thickBot="1" x14ac:dyDescent="0.3">
      <c r="B55" s="59"/>
      <c r="C55" s="61"/>
      <c r="D55" s="63"/>
      <c r="E55" s="65"/>
      <c r="F55" s="65"/>
    </row>
    <row r="56" spans="2:6" ht="19.5" thickBot="1" x14ac:dyDescent="0.3">
      <c r="B56" s="59"/>
      <c r="C56" s="61"/>
      <c r="D56" s="63"/>
      <c r="E56" s="65"/>
      <c r="F56" s="65"/>
    </row>
    <row r="57" spans="2:6" ht="19.5" thickBot="1" x14ac:dyDescent="0.3">
      <c r="B57" s="59"/>
      <c r="C57" s="61"/>
      <c r="D57" s="63"/>
      <c r="E57" s="65"/>
      <c r="F57" s="65"/>
    </row>
    <row r="58" spans="2:6" ht="19.5" thickBot="1" x14ac:dyDescent="0.3">
      <c r="B58" s="59"/>
      <c r="C58" s="61"/>
      <c r="D58" s="63"/>
      <c r="E58" s="65"/>
      <c r="F58" s="65"/>
    </row>
    <row r="59" spans="2:6" ht="19.5" thickBot="1" x14ac:dyDescent="0.3">
      <c r="B59" s="59"/>
      <c r="C59" s="61"/>
      <c r="D59" s="63"/>
      <c r="E59" s="65"/>
      <c r="F59" s="65"/>
    </row>
    <row r="60" spans="2:6" ht="19.5" thickBot="1" x14ac:dyDescent="0.3">
      <c r="B60" s="59"/>
      <c r="C60" s="61"/>
      <c r="D60" s="63"/>
      <c r="E60" s="65"/>
      <c r="F60" s="65"/>
    </row>
    <row r="61" spans="2:6" ht="19.5" thickBot="1" x14ac:dyDescent="0.3">
      <c r="B61" s="59"/>
      <c r="C61" s="61"/>
      <c r="D61" s="63"/>
      <c r="E61" s="65"/>
      <c r="F61" s="65"/>
    </row>
    <row r="62" spans="2:6" ht="19.5" thickBot="1" x14ac:dyDescent="0.3">
      <c r="B62" s="59"/>
      <c r="C62" s="61"/>
      <c r="D62" s="63"/>
      <c r="E62" s="65"/>
      <c r="F62" s="65"/>
    </row>
    <row r="63" spans="2:6" ht="19.5" thickBot="1" x14ac:dyDescent="0.3">
      <c r="B63" s="59"/>
      <c r="C63" s="61"/>
      <c r="D63" s="63"/>
      <c r="E63" s="65"/>
      <c r="F63" s="65"/>
    </row>
    <row r="64" spans="2:6" ht="19.5" thickBot="1" x14ac:dyDescent="0.3">
      <c r="B64" s="59"/>
      <c r="C64" s="61"/>
      <c r="D64" s="63"/>
      <c r="E64" s="65"/>
      <c r="F64" s="65"/>
    </row>
    <row r="65" spans="2:6" ht="19.5" thickBot="1" x14ac:dyDescent="0.3">
      <c r="B65" s="59"/>
      <c r="C65" s="61"/>
      <c r="D65" s="63"/>
      <c r="E65" s="65"/>
      <c r="F65" s="65"/>
    </row>
    <row r="66" spans="2:6" ht="19.5" thickBot="1" x14ac:dyDescent="0.3">
      <c r="B66" s="59"/>
      <c r="C66" s="61"/>
      <c r="D66" s="63"/>
      <c r="E66" s="65"/>
      <c r="F66" s="65"/>
    </row>
    <row r="67" spans="2:6" ht="19.5" thickBot="1" x14ac:dyDescent="0.3">
      <c r="B67" s="59"/>
      <c r="C67" s="61"/>
      <c r="D67" s="63"/>
      <c r="E67" s="65"/>
      <c r="F67" s="65"/>
    </row>
    <row r="68" spans="2:6" ht="19.5" thickBot="1" x14ac:dyDescent="0.3">
      <c r="B68" s="59"/>
      <c r="C68" s="61"/>
      <c r="D68" s="63"/>
      <c r="E68" s="65"/>
      <c r="F68" s="65"/>
    </row>
    <row r="69" spans="2:6" ht="19.5" thickBot="1" x14ac:dyDescent="0.3">
      <c r="B69" s="59"/>
      <c r="C69" s="61"/>
      <c r="D69" s="63"/>
      <c r="E69" s="65"/>
      <c r="F69" s="65"/>
    </row>
    <row r="70" spans="2:6" ht="19.5" thickBot="1" x14ac:dyDescent="0.3">
      <c r="B70" s="59"/>
      <c r="C70" s="61"/>
      <c r="D70" s="63"/>
      <c r="E70" s="65"/>
      <c r="F70" s="65"/>
    </row>
    <row r="71" spans="2:6" ht="19.5" thickBot="1" x14ac:dyDescent="0.3">
      <c r="B71" s="59"/>
      <c r="C71" s="61"/>
      <c r="D71" s="63"/>
      <c r="E71" s="65"/>
      <c r="F71" s="65"/>
    </row>
    <row r="72" spans="2:6" ht="19.5" thickBot="1" x14ac:dyDescent="0.3">
      <c r="B72" s="59"/>
      <c r="C72" s="61"/>
      <c r="D72" s="63"/>
      <c r="E72" s="65"/>
      <c r="F72" s="65"/>
    </row>
    <row r="73" spans="2:6" ht="19.5" thickBot="1" x14ac:dyDescent="0.3">
      <c r="B73" s="59"/>
      <c r="C73" s="61"/>
      <c r="D73" s="63"/>
      <c r="E73" s="65"/>
      <c r="F73" s="65"/>
    </row>
    <row r="74" spans="2:6" ht="19.5" thickBot="1" x14ac:dyDescent="0.3">
      <c r="B74" s="59"/>
      <c r="C74" s="61"/>
      <c r="D74" s="63"/>
      <c r="E74" s="65"/>
      <c r="F74" s="65"/>
    </row>
    <row r="75" spans="2:6" ht="19.5" thickBot="1" x14ac:dyDescent="0.3">
      <c r="B75" s="60"/>
      <c r="C75" s="62"/>
      <c r="D75" s="64"/>
      <c r="E75" s="66"/>
      <c r="F75" s="66"/>
    </row>
    <row r="76" spans="2:6" ht="19.5" thickBot="1" x14ac:dyDescent="0.3">
      <c r="B76" s="60"/>
      <c r="C76" s="62"/>
      <c r="D76" s="64"/>
      <c r="E76" s="66"/>
      <c r="F76" s="66"/>
    </row>
    <row r="77" spans="2:6" ht="19.5" thickBot="1" x14ac:dyDescent="0.3">
      <c r="B77" s="60"/>
      <c r="C77" s="62"/>
      <c r="D77" s="64"/>
      <c r="E77" s="66"/>
      <c r="F77" s="66"/>
    </row>
    <row r="78" spans="2:6" ht="19.5" thickBot="1" x14ac:dyDescent="0.3">
      <c r="B78" s="60"/>
      <c r="C78" s="62"/>
      <c r="D78" s="64"/>
      <c r="E78" s="66"/>
      <c r="F78" s="66"/>
    </row>
    <row r="79" spans="2:6" ht="19.5" thickBot="1" x14ac:dyDescent="0.3">
      <c r="B79" s="60"/>
      <c r="C79" s="62"/>
      <c r="D79" s="64"/>
      <c r="E79" s="66"/>
      <c r="F79" s="66"/>
    </row>
    <row r="80" spans="2:6" ht="19.5" thickBot="1" x14ac:dyDescent="0.3">
      <c r="B80" s="60"/>
      <c r="C80" s="62"/>
      <c r="D80" s="64"/>
      <c r="E80" s="66"/>
      <c r="F80" s="66"/>
    </row>
    <row r="81" spans="2:6" ht="19.5" thickBot="1" x14ac:dyDescent="0.3">
      <c r="B81" s="60"/>
      <c r="C81" s="62"/>
      <c r="D81" s="64"/>
      <c r="E81" s="66"/>
      <c r="F81" s="66"/>
    </row>
    <row r="82" spans="2:6" ht="19.5" thickBot="1" x14ac:dyDescent="0.3">
      <c r="B82" s="60"/>
      <c r="C82" s="62"/>
      <c r="D82" s="64"/>
      <c r="E82" s="66"/>
      <c r="F82" s="66"/>
    </row>
    <row r="83" spans="2:6" ht="19.5" thickBot="1" x14ac:dyDescent="0.3">
      <c r="B83" s="60"/>
      <c r="C83" s="62"/>
      <c r="D83" s="64"/>
      <c r="E83" s="66"/>
      <c r="F83" s="66"/>
    </row>
    <row r="84" spans="2:6" ht="19.5" thickBot="1" x14ac:dyDescent="0.3">
      <c r="B84" s="60"/>
      <c r="C84" s="62"/>
      <c r="D84" s="64"/>
      <c r="E84" s="66"/>
      <c r="F84" s="66"/>
    </row>
    <row r="85" spans="2:6" ht="19.5" thickBot="1" x14ac:dyDescent="0.3">
      <c r="B85" s="60"/>
      <c r="C85" s="62"/>
      <c r="D85" s="64"/>
      <c r="E85" s="66"/>
      <c r="F85" s="66"/>
    </row>
    <row r="86" spans="2:6" ht="19.5" thickBot="1" x14ac:dyDescent="0.3">
      <c r="B86" s="60"/>
      <c r="C86" s="62"/>
      <c r="D86" s="64"/>
      <c r="E86" s="66"/>
      <c r="F86" s="66"/>
    </row>
    <row r="87" spans="2:6" ht="19.5" thickBot="1" x14ac:dyDescent="0.3">
      <c r="B87" s="60"/>
      <c r="C87" s="62"/>
      <c r="D87" s="64"/>
      <c r="E87" s="66"/>
      <c r="F87" s="66"/>
    </row>
    <row r="88" spans="2:6" ht="19.5" thickBot="1" x14ac:dyDescent="0.3">
      <c r="B88" s="60"/>
      <c r="C88" s="62"/>
      <c r="D88" s="64"/>
      <c r="E88" s="66"/>
      <c r="F88" s="66"/>
    </row>
    <row r="89" spans="2:6" ht="19.5" thickBot="1" x14ac:dyDescent="0.3">
      <c r="B89" s="60"/>
      <c r="C89" s="62"/>
      <c r="D89" s="64"/>
      <c r="E89" s="66"/>
      <c r="F89" s="66"/>
    </row>
    <row r="90" spans="2:6" ht="19.5" thickBot="1" x14ac:dyDescent="0.3">
      <c r="B90" s="60"/>
      <c r="C90" s="62"/>
      <c r="D90" s="64"/>
      <c r="E90" s="66"/>
      <c r="F90" s="66"/>
    </row>
    <row r="91" spans="2:6" ht="19.5" thickBot="1" x14ac:dyDescent="0.3">
      <c r="B91" s="60"/>
      <c r="C91" s="62"/>
      <c r="D91" s="64"/>
      <c r="E91" s="66"/>
      <c r="F91" s="66"/>
    </row>
    <row r="92" spans="2:6" ht="19.5" thickBot="1" x14ac:dyDescent="0.3">
      <c r="B92" s="60"/>
      <c r="C92" s="62"/>
      <c r="D92" s="64"/>
      <c r="E92" s="66"/>
      <c r="F92" s="66"/>
    </row>
    <row r="93" spans="2:6" ht="19.5" thickBot="1" x14ac:dyDescent="0.3">
      <c r="B93" s="60"/>
      <c r="C93" s="62"/>
      <c r="D93" s="64"/>
      <c r="E93" s="66"/>
      <c r="F93" s="66"/>
    </row>
    <row r="94" spans="2:6" ht="19.5" thickBot="1" x14ac:dyDescent="0.3">
      <c r="B94" s="60"/>
      <c r="C94" s="62"/>
      <c r="D94" s="64"/>
      <c r="E94" s="66"/>
      <c r="F94" s="66"/>
    </row>
    <row r="95" spans="2:6" ht="19.5" thickBot="1" x14ac:dyDescent="0.3">
      <c r="B95" s="60"/>
      <c r="C95" s="62"/>
      <c r="D95" s="64"/>
      <c r="E95" s="66"/>
      <c r="F95" s="66"/>
    </row>
    <row r="96" spans="2:6" ht="19.5" thickBot="1" x14ac:dyDescent="0.3">
      <c r="B96" s="60"/>
      <c r="C96" s="62"/>
      <c r="D96" s="64"/>
      <c r="E96" s="66"/>
      <c r="F96" s="66"/>
    </row>
    <row r="97" spans="2:6" ht="19.5" thickBot="1" x14ac:dyDescent="0.3">
      <c r="B97" s="60"/>
      <c r="C97" s="62"/>
      <c r="D97" s="64"/>
      <c r="E97" s="66"/>
      <c r="F97" s="66"/>
    </row>
    <row r="98" spans="2:6" ht="19.5" thickBot="1" x14ac:dyDescent="0.3">
      <c r="B98" s="60"/>
      <c r="C98" s="62"/>
      <c r="D98" s="64"/>
      <c r="E98" s="66"/>
      <c r="F98" s="66"/>
    </row>
    <row r="99" spans="2:6" ht="19.5" thickBot="1" x14ac:dyDescent="0.3">
      <c r="B99" s="60"/>
      <c r="C99" s="62"/>
      <c r="D99" s="64"/>
      <c r="E99" s="66"/>
      <c r="F99" s="66"/>
    </row>
    <row r="100" spans="2:6" ht="19.5" thickBot="1" x14ac:dyDescent="0.3">
      <c r="B100" s="60"/>
      <c r="C100" s="62"/>
      <c r="D100" s="64"/>
      <c r="E100" s="66"/>
      <c r="F100" s="66"/>
    </row>
    <row r="101" spans="2:6" ht="19.5" thickBot="1" x14ac:dyDescent="0.3">
      <c r="B101" s="60"/>
      <c r="C101" s="62"/>
      <c r="D101" s="64"/>
      <c r="E101" s="66"/>
      <c r="F101" s="66"/>
    </row>
    <row r="102" spans="2:6" ht="19.5" thickBot="1" x14ac:dyDescent="0.3">
      <c r="B102" s="60"/>
      <c r="C102" s="62"/>
      <c r="D102" s="64"/>
      <c r="E102" s="66"/>
      <c r="F102" s="66"/>
    </row>
    <row r="103" spans="2:6" ht="19.5" thickBot="1" x14ac:dyDescent="0.3">
      <c r="B103" s="60"/>
      <c r="C103" s="62"/>
      <c r="D103" s="64"/>
      <c r="E103" s="66"/>
      <c r="F103" s="66"/>
    </row>
    <row r="104" spans="2:6" ht="19.5" thickBot="1" x14ac:dyDescent="0.3">
      <c r="B104" s="60"/>
      <c r="C104" s="62"/>
      <c r="D104" s="64"/>
      <c r="E104" s="66"/>
      <c r="F104" s="66"/>
    </row>
    <row r="105" spans="2:6" ht="19.5" thickBot="1" x14ac:dyDescent="0.3">
      <c r="B105" s="60"/>
      <c r="C105" s="62"/>
      <c r="D105" s="64"/>
      <c r="E105" s="66"/>
      <c r="F105" s="66"/>
    </row>
    <row r="106" spans="2:6" ht="19.5" thickBot="1" x14ac:dyDescent="0.3">
      <c r="B106" s="60"/>
      <c r="C106" s="62"/>
      <c r="D106" s="64"/>
      <c r="E106" s="66"/>
      <c r="F106" s="66"/>
    </row>
    <row r="107" spans="2:6" ht="19.5" thickBot="1" x14ac:dyDescent="0.3">
      <c r="B107" s="60"/>
      <c r="C107" s="62"/>
      <c r="D107" s="64"/>
      <c r="E107" s="66"/>
      <c r="F107" s="66"/>
    </row>
    <row r="108" spans="2:6" ht="19.5" thickBot="1" x14ac:dyDescent="0.3">
      <c r="B108" s="60"/>
      <c r="C108" s="62"/>
      <c r="D108" s="64"/>
      <c r="E108" s="66"/>
      <c r="F108" s="66"/>
    </row>
    <row r="109" spans="2:6" ht="19.5" thickBot="1" x14ac:dyDescent="0.3">
      <c r="B109" s="60"/>
      <c r="C109" s="62"/>
      <c r="D109" s="64"/>
      <c r="E109" s="66"/>
      <c r="F109" s="66"/>
    </row>
    <row r="110" spans="2:6" ht="19.5" thickBot="1" x14ac:dyDescent="0.3">
      <c r="B110" s="60"/>
      <c r="C110" s="62"/>
      <c r="D110" s="64"/>
      <c r="E110" s="66"/>
      <c r="F110" s="66"/>
    </row>
    <row r="111" spans="2:6" ht="19.5" thickBot="1" x14ac:dyDescent="0.3">
      <c r="B111" s="60"/>
      <c r="C111" s="62"/>
      <c r="D111" s="64"/>
      <c r="E111" s="66"/>
      <c r="F111" s="66"/>
    </row>
    <row r="112" spans="2:6" ht="19.5" thickBot="1" x14ac:dyDescent="0.3">
      <c r="B112" s="60"/>
      <c r="C112" s="62"/>
      <c r="D112" s="64"/>
      <c r="E112" s="66"/>
      <c r="F112" s="66"/>
    </row>
    <row r="113" spans="2:6" ht="19.5" thickBot="1" x14ac:dyDescent="0.3">
      <c r="B113" s="60"/>
      <c r="C113" s="62"/>
      <c r="D113" s="64"/>
      <c r="E113" s="66"/>
      <c r="F113" s="66"/>
    </row>
    <row r="114" spans="2:6" ht="19.5" thickBot="1" x14ac:dyDescent="0.3">
      <c r="B114" s="60"/>
      <c r="C114" s="62"/>
      <c r="D114" s="64"/>
      <c r="E114" s="66"/>
      <c r="F114" s="66"/>
    </row>
    <row r="115" spans="2:6" ht="19.5" thickBot="1" x14ac:dyDescent="0.3">
      <c r="B115" s="60"/>
      <c r="C115" s="62"/>
      <c r="D115" s="64"/>
      <c r="E115" s="66"/>
      <c r="F115" s="66"/>
    </row>
    <row r="116" spans="2:6" ht="19.5" thickBot="1" x14ac:dyDescent="0.3">
      <c r="B116" s="60"/>
      <c r="C116" s="62"/>
      <c r="D116" s="64"/>
      <c r="E116" s="66"/>
      <c r="F116" s="66"/>
    </row>
    <row r="117" spans="2:6" ht="19.5" thickBot="1" x14ac:dyDescent="0.3">
      <c r="B117" s="60"/>
      <c r="C117" s="62"/>
      <c r="D117" s="64"/>
      <c r="E117" s="66"/>
      <c r="F117" s="66"/>
    </row>
    <row r="118" spans="2:6" ht="19.5" thickBot="1" x14ac:dyDescent="0.3">
      <c r="B118" s="60"/>
      <c r="C118" s="62"/>
      <c r="D118" s="64"/>
      <c r="E118" s="66"/>
      <c r="F118" s="66"/>
    </row>
    <row r="119" spans="2:6" ht="19.5" thickBot="1" x14ac:dyDescent="0.3">
      <c r="B119" s="60"/>
      <c r="C119" s="62"/>
      <c r="D119" s="64"/>
      <c r="E119" s="66"/>
      <c r="F119" s="66"/>
    </row>
    <row r="120" spans="2:6" ht="19.5" thickBot="1" x14ac:dyDescent="0.3">
      <c r="B120" s="60"/>
      <c r="C120" s="62"/>
      <c r="D120" s="64"/>
      <c r="E120" s="66"/>
      <c r="F120" s="66"/>
    </row>
    <row r="121" spans="2:6" ht="19.5" thickBot="1" x14ac:dyDescent="0.3">
      <c r="B121" s="60"/>
      <c r="C121" s="62"/>
      <c r="D121" s="64"/>
      <c r="E121" s="66"/>
      <c r="F121" s="66"/>
    </row>
    <row r="122" spans="2:6" ht="19.5" thickBot="1" x14ac:dyDescent="0.3">
      <c r="B122" s="60"/>
      <c r="C122" s="62"/>
      <c r="D122" s="64"/>
      <c r="E122" s="66"/>
      <c r="F122" s="66"/>
    </row>
    <row r="123" spans="2:6" ht="19.5" thickBot="1" x14ac:dyDescent="0.3">
      <c r="B123" s="60"/>
      <c r="C123" s="62"/>
      <c r="D123" s="64"/>
      <c r="E123" s="66"/>
      <c r="F123" s="66"/>
    </row>
    <row r="124" spans="2:6" ht="19.5" thickBot="1" x14ac:dyDescent="0.3">
      <c r="B124" s="60"/>
      <c r="C124" s="62"/>
      <c r="D124" s="64"/>
      <c r="E124" s="66"/>
      <c r="F124" s="66"/>
    </row>
    <row r="125" spans="2:6" ht="19.5" thickBot="1" x14ac:dyDescent="0.3">
      <c r="B125" s="60"/>
      <c r="C125" s="62"/>
      <c r="D125" s="64"/>
      <c r="E125" s="66"/>
      <c r="F125" s="66"/>
    </row>
    <row r="126" spans="2:6" ht="19.5" thickBot="1" x14ac:dyDescent="0.3">
      <c r="B126" s="60"/>
      <c r="C126" s="62"/>
      <c r="D126" s="64"/>
      <c r="E126" s="66"/>
      <c r="F126" s="66"/>
    </row>
    <row r="127" spans="2:6" ht="19.5" thickBot="1" x14ac:dyDescent="0.3">
      <c r="B127" s="60"/>
      <c r="C127" s="62"/>
      <c r="D127" s="64"/>
      <c r="E127" s="66"/>
      <c r="F127" s="66"/>
    </row>
    <row r="128" spans="2:6" ht="19.5" thickBot="1" x14ac:dyDescent="0.3">
      <c r="B128" s="60"/>
      <c r="C128" s="62"/>
      <c r="D128" s="64"/>
      <c r="E128" s="66"/>
      <c r="F128" s="66"/>
    </row>
    <row r="129" spans="2:6" ht="19.5" thickBot="1" x14ac:dyDescent="0.3">
      <c r="B129" s="60"/>
      <c r="C129" s="62"/>
      <c r="D129" s="64"/>
      <c r="E129" s="66"/>
      <c r="F129" s="66"/>
    </row>
    <row r="130" spans="2:6" ht="19.5" thickBot="1" x14ac:dyDescent="0.3">
      <c r="B130" s="60"/>
      <c r="C130" s="62"/>
      <c r="D130" s="64"/>
      <c r="E130" s="66"/>
      <c r="F130" s="66"/>
    </row>
    <row r="131" spans="2:6" ht="19.5" thickBot="1" x14ac:dyDescent="0.3">
      <c r="B131" s="60"/>
      <c r="C131" s="62"/>
      <c r="D131" s="64"/>
      <c r="E131" s="66"/>
      <c r="F131" s="66"/>
    </row>
    <row r="132" spans="2:6" ht="19.5" thickBot="1" x14ac:dyDescent="0.3">
      <c r="B132" s="60"/>
      <c r="C132" s="62"/>
      <c r="D132" s="64"/>
      <c r="E132" s="66"/>
      <c r="F132" s="66"/>
    </row>
    <row r="133" spans="2:6" ht="19.5" thickBot="1" x14ac:dyDescent="0.3">
      <c r="B133" s="60"/>
      <c r="C133" s="62"/>
      <c r="D133" s="64"/>
      <c r="E133" s="66"/>
      <c r="F133" s="66"/>
    </row>
    <row r="134" spans="2:6" ht="19.5" thickBot="1" x14ac:dyDescent="0.3">
      <c r="B134" s="60"/>
      <c r="C134" s="62"/>
      <c r="D134" s="64"/>
      <c r="E134" s="66"/>
      <c r="F134" s="66"/>
    </row>
    <row r="135" spans="2:6" ht="19.5" thickBot="1" x14ac:dyDescent="0.3">
      <c r="B135" s="60"/>
      <c r="C135" s="62"/>
      <c r="D135" s="64"/>
      <c r="E135" s="66"/>
      <c r="F135" s="66"/>
    </row>
    <row r="136" spans="2:6" ht="19.5" thickBot="1" x14ac:dyDescent="0.3">
      <c r="B136" s="60"/>
      <c r="C136" s="62"/>
      <c r="D136" s="64"/>
      <c r="E136" s="66"/>
      <c r="F136" s="66"/>
    </row>
    <row r="137" spans="2:6" ht="19.5" thickBot="1" x14ac:dyDescent="0.3">
      <c r="B137" s="60"/>
      <c r="C137" s="62"/>
      <c r="D137" s="64"/>
      <c r="E137" s="66"/>
      <c r="F137" s="66"/>
    </row>
    <row r="138" spans="2:6" ht="19.5" thickBot="1" x14ac:dyDescent="0.3">
      <c r="B138" s="60"/>
      <c r="C138" s="62"/>
      <c r="D138" s="64"/>
      <c r="E138" s="66"/>
      <c r="F138" s="66"/>
    </row>
    <row r="139" spans="2:6" ht="19.5" thickBot="1" x14ac:dyDescent="0.3">
      <c r="B139" s="60"/>
      <c r="C139" s="62"/>
      <c r="D139" s="64"/>
      <c r="E139" s="66"/>
      <c r="F139" s="66"/>
    </row>
    <row r="140" spans="2:6" ht="19.5" thickBot="1" x14ac:dyDescent="0.3">
      <c r="B140" s="60"/>
      <c r="C140" s="62"/>
      <c r="D140" s="64"/>
      <c r="E140" s="66"/>
      <c r="F140" s="66"/>
    </row>
    <row r="141" spans="2:6" ht="19.5" thickBot="1" x14ac:dyDescent="0.3">
      <c r="B141" s="60"/>
      <c r="C141" s="62"/>
      <c r="D141" s="64"/>
      <c r="E141" s="66"/>
      <c r="F141" s="66"/>
    </row>
    <row r="142" spans="2:6" ht="19.5" thickBot="1" x14ac:dyDescent="0.3">
      <c r="B142" s="60"/>
      <c r="C142" s="62"/>
      <c r="D142" s="64"/>
      <c r="E142" s="66"/>
      <c r="F142" s="66"/>
    </row>
    <row r="143" spans="2:6" ht="19.5" thickBot="1" x14ac:dyDescent="0.3">
      <c r="B143" s="60"/>
      <c r="C143" s="62"/>
      <c r="D143" s="64"/>
      <c r="E143" s="66"/>
      <c r="F143" s="66"/>
    </row>
    <row r="144" spans="2:6" ht="19.5" thickBot="1" x14ac:dyDescent="0.3">
      <c r="B144" s="60"/>
      <c r="C144" s="62"/>
      <c r="D144" s="64"/>
      <c r="E144" s="66"/>
      <c r="F144" s="66"/>
    </row>
    <row r="145" spans="2:6" ht="19.5" thickBot="1" x14ac:dyDescent="0.3">
      <c r="B145" s="60"/>
      <c r="C145" s="62"/>
      <c r="D145" s="64"/>
      <c r="E145" s="66"/>
      <c r="F145" s="66"/>
    </row>
    <row r="146" spans="2:6" ht="19.5" thickBot="1" x14ac:dyDescent="0.3">
      <c r="B146" s="60"/>
      <c r="C146" s="62"/>
      <c r="D146" s="64"/>
      <c r="E146" s="66"/>
      <c r="F146" s="66"/>
    </row>
    <row r="147" spans="2:6" ht="19.5" thickBot="1" x14ac:dyDescent="0.3">
      <c r="B147" s="60"/>
      <c r="C147" s="62"/>
      <c r="D147" s="64"/>
      <c r="E147" s="66"/>
      <c r="F147" s="66"/>
    </row>
    <row r="148" spans="2:6" ht="19.5" thickBot="1" x14ac:dyDescent="0.3">
      <c r="B148" s="60"/>
      <c r="C148" s="62"/>
      <c r="D148" s="64"/>
      <c r="E148" s="66"/>
      <c r="F148" s="66"/>
    </row>
    <row r="149" spans="2:6" ht="19.5" thickBot="1" x14ac:dyDescent="0.3">
      <c r="B149" s="60"/>
      <c r="C149" s="62"/>
      <c r="D149" s="64"/>
      <c r="E149" s="66"/>
      <c r="F149" s="66"/>
    </row>
    <row r="150" spans="2:6" ht="19.5" thickBot="1" x14ac:dyDescent="0.3">
      <c r="B150" s="60"/>
      <c r="C150" s="62"/>
      <c r="D150" s="64"/>
      <c r="E150" s="66"/>
      <c r="F150" s="66"/>
    </row>
    <row r="151" spans="2:6" ht="19.5" thickBot="1" x14ac:dyDescent="0.3">
      <c r="B151" s="60"/>
      <c r="C151" s="62"/>
      <c r="D151" s="64"/>
      <c r="E151" s="66"/>
      <c r="F151" s="66"/>
    </row>
    <row r="152" spans="2:6" ht="19.5" thickBot="1" x14ac:dyDescent="0.3">
      <c r="B152" s="60"/>
      <c r="C152" s="62"/>
      <c r="D152" s="64"/>
      <c r="E152" s="66"/>
      <c r="F152" s="66"/>
    </row>
    <row r="153" spans="2:6" ht="19.5" thickBot="1" x14ac:dyDescent="0.3">
      <c r="B153" s="60"/>
      <c r="C153" s="62"/>
      <c r="D153" s="64"/>
      <c r="E153" s="66"/>
      <c r="F153" s="66"/>
    </row>
    <row r="154" spans="2:6" ht="19.5" thickBot="1" x14ac:dyDescent="0.3">
      <c r="B154" s="60"/>
      <c r="C154" s="62"/>
      <c r="D154" s="64"/>
      <c r="E154" s="66"/>
      <c r="F154" s="66"/>
    </row>
    <row r="155" spans="2:6" ht="19.5" thickBot="1" x14ac:dyDescent="0.3">
      <c r="B155" s="60"/>
      <c r="C155" s="62"/>
      <c r="D155" s="64"/>
      <c r="E155" s="66"/>
      <c r="F155" s="66"/>
    </row>
    <row r="156" spans="2:6" ht="19.5" thickBot="1" x14ac:dyDescent="0.3">
      <c r="B156" s="60"/>
      <c r="C156" s="62"/>
      <c r="D156" s="64"/>
      <c r="E156" s="66"/>
      <c r="F156" s="66"/>
    </row>
    <row r="157" spans="2:6" ht="19.5" thickBot="1" x14ac:dyDescent="0.3">
      <c r="B157" s="60"/>
      <c r="C157" s="62"/>
      <c r="D157" s="64"/>
      <c r="E157" s="66"/>
      <c r="F157" s="66"/>
    </row>
    <row r="158" spans="2:6" ht="19.5" thickBot="1" x14ac:dyDescent="0.3">
      <c r="B158" s="60"/>
      <c r="C158" s="62"/>
      <c r="D158" s="64"/>
      <c r="E158" s="66"/>
      <c r="F158" s="66"/>
    </row>
    <row r="159" spans="2:6" ht="19.5" thickBot="1" x14ac:dyDescent="0.3">
      <c r="B159" s="60"/>
      <c r="C159" s="62"/>
      <c r="D159" s="64"/>
      <c r="E159" s="66"/>
      <c r="F159" s="66"/>
    </row>
    <row r="160" spans="2:6" ht="19.5" thickBot="1" x14ac:dyDescent="0.3">
      <c r="B160" s="60"/>
      <c r="C160" s="62"/>
      <c r="D160" s="64"/>
      <c r="E160" s="66"/>
      <c r="F160" s="66"/>
    </row>
    <row r="161" spans="2:6" ht="19.5" thickBot="1" x14ac:dyDescent="0.3">
      <c r="B161" s="60"/>
      <c r="C161" s="62"/>
      <c r="D161" s="64"/>
      <c r="E161" s="66"/>
      <c r="F161" s="66"/>
    </row>
    <row r="162" spans="2:6" ht="19.5" thickBot="1" x14ac:dyDescent="0.3">
      <c r="B162" s="60"/>
      <c r="C162" s="62"/>
      <c r="D162" s="64"/>
      <c r="E162" s="66"/>
      <c r="F162" s="66"/>
    </row>
    <row r="163" spans="2:6" ht="19.5" thickBot="1" x14ac:dyDescent="0.3">
      <c r="B163" s="60"/>
      <c r="C163" s="62"/>
      <c r="D163" s="64"/>
      <c r="E163" s="66"/>
      <c r="F163" s="66"/>
    </row>
    <row r="164" spans="2:6" ht="19.5" thickBot="1" x14ac:dyDescent="0.3">
      <c r="B164" s="60"/>
      <c r="C164" s="62"/>
      <c r="D164" s="64"/>
      <c r="E164" s="66"/>
      <c r="F164" s="66"/>
    </row>
    <row r="165" spans="2:6" ht="19.5" thickBot="1" x14ac:dyDescent="0.3">
      <c r="B165" s="60"/>
      <c r="C165" s="62"/>
      <c r="D165" s="64"/>
      <c r="E165" s="66"/>
      <c r="F165" s="66"/>
    </row>
    <row r="166" spans="2:6" ht="19.5" thickBot="1" x14ac:dyDescent="0.3">
      <c r="B166" s="60"/>
      <c r="C166" s="62"/>
      <c r="D166" s="64"/>
      <c r="E166" s="66"/>
      <c r="F166" s="66"/>
    </row>
    <row r="167" spans="2:6" ht="19.5" thickBot="1" x14ac:dyDescent="0.3">
      <c r="B167" s="60"/>
      <c r="C167" s="62"/>
      <c r="D167" s="64"/>
      <c r="E167" s="66"/>
      <c r="F167" s="66"/>
    </row>
    <row r="168" spans="2:6" ht="19.5" thickBot="1" x14ac:dyDescent="0.3">
      <c r="B168" s="60"/>
      <c r="C168" s="62"/>
      <c r="D168" s="64"/>
      <c r="E168" s="66"/>
      <c r="F168" s="66"/>
    </row>
    <row r="169" spans="2:6" ht="19.5" thickBot="1" x14ac:dyDescent="0.3">
      <c r="B169" s="60"/>
      <c r="C169" s="62"/>
      <c r="D169" s="64"/>
      <c r="E169" s="66"/>
      <c r="F169" s="66"/>
    </row>
    <row r="170" spans="2:6" ht="19.5" thickBot="1" x14ac:dyDescent="0.3">
      <c r="B170" s="60"/>
      <c r="C170" s="62"/>
      <c r="D170" s="64"/>
      <c r="E170" s="66"/>
      <c r="F170" s="66"/>
    </row>
    <row r="171" spans="2:6" ht="19.5" thickBot="1" x14ac:dyDescent="0.3">
      <c r="B171" s="60"/>
      <c r="C171" s="62"/>
      <c r="D171" s="64"/>
      <c r="E171" s="66"/>
      <c r="F171" s="66"/>
    </row>
    <row r="172" spans="2:6" ht="19.5" thickBot="1" x14ac:dyDescent="0.3">
      <c r="B172" s="60"/>
      <c r="C172" s="62"/>
      <c r="D172" s="64"/>
      <c r="E172" s="66"/>
      <c r="F172" s="66"/>
    </row>
    <row r="173" spans="2:6" ht="19.5" thickBot="1" x14ac:dyDescent="0.3">
      <c r="B173" s="60"/>
      <c r="C173" s="62"/>
      <c r="D173" s="64"/>
      <c r="E173" s="66"/>
      <c r="F173" s="66"/>
    </row>
    <row r="174" spans="2:6" ht="19.5" thickBot="1" x14ac:dyDescent="0.3">
      <c r="B174" s="60"/>
      <c r="C174" s="62"/>
      <c r="D174" s="64"/>
      <c r="E174" s="66"/>
      <c r="F174" s="66"/>
    </row>
    <row r="175" spans="2:6" ht="19.5" thickBot="1" x14ac:dyDescent="0.3">
      <c r="B175" s="60"/>
      <c r="C175" s="62"/>
      <c r="D175" s="64"/>
      <c r="E175" s="66"/>
      <c r="F175" s="66"/>
    </row>
    <row r="176" spans="2:6" ht="19.5" thickBot="1" x14ac:dyDescent="0.3">
      <c r="B176" s="60"/>
      <c r="C176" s="62"/>
      <c r="D176" s="64"/>
      <c r="E176" s="66"/>
      <c r="F176" s="66"/>
    </row>
    <row r="177" spans="2:6" ht="19.5" thickBot="1" x14ac:dyDescent="0.3">
      <c r="B177" s="60"/>
      <c r="C177" s="62"/>
      <c r="D177" s="64"/>
      <c r="E177" s="66"/>
      <c r="F177" s="66"/>
    </row>
    <row r="178" spans="2:6" ht="19.5" thickBot="1" x14ac:dyDescent="0.3">
      <c r="B178" s="60"/>
      <c r="C178" s="62"/>
      <c r="D178" s="64"/>
      <c r="E178" s="66"/>
      <c r="F178" s="66"/>
    </row>
    <row r="179" spans="2:6" ht="19.5" thickBot="1" x14ac:dyDescent="0.3">
      <c r="B179" s="60"/>
      <c r="C179" s="62"/>
      <c r="D179" s="64"/>
      <c r="E179" s="66"/>
      <c r="F179" s="66"/>
    </row>
    <row r="180" spans="2:6" ht="19.5" thickBot="1" x14ac:dyDescent="0.3">
      <c r="B180" s="60"/>
      <c r="C180" s="62"/>
      <c r="D180" s="64"/>
      <c r="E180" s="66"/>
      <c r="F180" s="66"/>
    </row>
    <row r="181" spans="2:6" ht="19.5" thickBot="1" x14ac:dyDescent="0.3">
      <c r="B181" s="60"/>
      <c r="C181" s="62"/>
      <c r="D181" s="64"/>
      <c r="E181" s="66"/>
      <c r="F181" s="66"/>
    </row>
    <row r="182" spans="2:6" ht="19.5" thickBot="1" x14ac:dyDescent="0.3">
      <c r="B182" s="60"/>
      <c r="C182" s="62"/>
      <c r="D182" s="64"/>
      <c r="E182" s="66"/>
      <c r="F182" s="66"/>
    </row>
    <row r="183" spans="2:6" ht="19.5" thickBot="1" x14ac:dyDescent="0.3">
      <c r="B183" s="60"/>
      <c r="C183" s="62"/>
      <c r="D183" s="64"/>
      <c r="E183" s="66"/>
      <c r="F183" s="66"/>
    </row>
    <row r="184" spans="2:6" ht="19.5" thickBot="1" x14ac:dyDescent="0.3">
      <c r="B184" s="60"/>
      <c r="C184" s="62"/>
      <c r="D184" s="64"/>
      <c r="E184" s="66"/>
      <c r="F184" s="66"/>
    </row>
    <row r="185" spans="2:6" ht="19.5" thickBot="1" x14ac:dyDescent="0.3">
      <c r="B185" s="60"/>
      <c r="C185" s="62"/>
      <c r="D185" s="64"/>
      <c r="E185" s="66"/>
      <c r="F185" s="66"/>
    </row>
    <row r="186" spans="2:6" ht="19.5" thickBot="1" x14ac:dyDescent="0.3">
      <c r="B186" s="60"/>
      <c r="C186" s="62"/>
      <c r="D186" s="64"/>
      <c r="E186" s="66"/>
      <c r="F186" s="66"/>
    </row>
    <row r="187" spans="2:6" ht="19.5" thickBot="1" x14ac:dyDescent="0.3">
      <c r="B187" s="60"/>
      <c r="C187" s="62"/>
      <c r="D187" s="64"/>
      <c r="E187" s="66"/>
      <c r="F187" s="66"/>
    </row>
    <row r="188" spans="2:6" ht="19.5" thickBot="1" x14ac:dyDescent="0.3">
      <c r="B188" s="60"/>
      <c r="C188" s="62"/>
      <c r="D188" s="64"/>
      <c r="E188" s="66"/>
      <c r="F188" s="66"/>
    </row>
    <row r="189" spans="2:6" ht="19.5" thickBot="1" x14ac:dyDescent="0.3">
      <c r="B189" s="60"/>
      <c r="C189" s="62"/>
      <c r="D189" s="64"/>
      <c r="E189" s="66"/>
      <c r="F189" s="66"/>
    </row>
    <row r="190" spans="2:6" ht="19.5" thickBot="1" x14ac:dyDescent="0.3">
      <c r="B190" s="60"/>
      <c r="C190" s="62"/>
      <c r="D190" s="64"/>
      <c r="E190" s="66"/>
      <c r="F190" s="66"/>
    </row>
    <row r="191" spans="2:6" ht="19.5" thickBot="1" x14ac:dyDescent="0.3">
      <c r="B191" s="60"/>
      <c r="C191" s="62"/>
      <c r="D191" s="64"/>
      <c r="E191" s="66"/>
      <c r="F191" s="66"/>
    </row>
    <row r="192" spans="2:6" ht="19.5" thickBot="1" x14ac:dyDescent="0.3">
      <c r="B192" s="60"/>
      <c r="C192" s="62"/>
      <c r="D192" s="64"/>
      <c r="E192" s="66"/>
      <c r="F192" s="66"/>
    </row>
    <row r="193" spans="2:6" ht="19.5" thickBot="1" x14ac:dyDescent="0.3">
      <c r="B193" s="60"/>
      <c r="C193" s="62"/>
      <c r="D193" s="64"/>
      <c r="E193" s="66"/>
      <c r="F193" s="66"/>
    </row>
    <row r="194" spans="2:6" ht="19.5" thickBot="1" x14ac:dyDescent="0.3">
      <c r="B194" s="60"/>
      <c r="C194" s="62"/>
      <c r="D194" s="64"/>
      <c r="E194" s="66"/>
      <c r="F194" s="66"/>
    </row>
    <row r="195" spans="2:6" ht="19.5" thickBot="1" x14ac:dyDescent="0.3">
      <c r="B195" s="60"/>
      <c r="C195" s="62"/>
      <c r="D195" s="64"/>
      <c r="E195" s="66"/>
      <c r="F195" s="66"/>
    </row>
    <row r="196" spans="2:6" ht="19.5" thickBot="1" x14ac:dyDescent="0.3">
      <c r="B196" s="60"/>
      <c r="C196" s="62"/>
      <c r="D196" s="64"/>
      <c r="E196" s="66"/>
      <c r="F196" s="66"/>
    </row>
    <row r="197" spans="2:6" ht="19.5" thickBot="1" x14ac:dyDescent="0.3">
      <c r="B197" s="60"/>
      <c r="C197" s="62"/>
      <c r="D197" s="64"/>
      <c r="E197" s="66"/>
      <c r="F197" s="66"/>
    </row>
    <row r="198" spans="2:6" ht="19.5" thickBot="1" x14ac:dyDescent="0.3">
      <c r="B198" s="60"/>
      <c r="C198" s="62"/>
      <c r="D198" s="64"/>
      <c r="E198" s="66"/>
      <c r="F198" s="66"/>
    </row>
    <row r="199" spans="2:6" ht="19.5" thickBot="1" x14ac:dyDescent="0.3">
      <c r="B199" s="60"/>
      <c r="C199" s="62"/>
      <c r="D199" s="64"/>
      <c r="E199" s="66"/>
      <c r="F199" s="66"/>
    </row>
    <row r="200" spans="2:6" ht="19.5" thickBot="1" x14ac:dyDescent="0.3">
      <c r="B200" s="60"/>
      <c r="C200" s="62"/>
      <c r="D200" s="64"/>
      <c r="E200" s="66"/>
      <c r="F200" s="66"/>
    </row>
    <row r="201" spans="2:6" ht="19.5" thickBot="1" x14ac:dyDescent="0.3">
      <c r="B201" s="60"/>
      <c r="C201" s="62"/>
      <c r="D201" s="64"/>
      <c r="E201" s="66"/>
      <c r="F201" s="66"/>
    </row>
    <row r="202" spans="2:6" ht="19.5" thickBot="1" x14ac:dyDescent="0.3">
      <c r="B202" s="60"/>
      <c r="C202" s="62"/>
      <c r="D202" s="64"/>
      <c r="E202" s="66"/>
      <c r="F202" s="66"/>
    </row>
    <row r="203" spans="2:6" ht="19.5" thickBot="1" x14ac:dyDescent="0.3">
      <c r="B203" s="60"/>
      <c r="C203" s="62"/>
      <c r="D203" s="64"/>
      <c r="E203" s="66"/>
      <c r="F203" s="66"/>
    </row>
    <row r="204" spans="2:6" ht="19.5" thickBot="1" x14ac:dyDescent="0.3">
      <c r="B204" s="60"/>
      <c r="C204" s="62"/>
      <c r="D204" s="64"/>
      <c r="E204" s="66"/>
      <c r="F204" s="66"/>
    </row>
    <row r="205" spans="2:6" ht="19.5" thickBot="1" x14ac:dyDescent="0.3">
      <c r="B205" s="60"/>
      <c r="C205" s="62"/>
      <c r="D205" s="64"/>
      <c r="E205" s="66"/>
      <c r="F205" s="66"/>
    </row>
    <row r="206" spans="2:6" ht="19.5" thickBot="1" x14ac:dyDescent="0.3">
      <c r="B206" s="60"/>
      <c r="C206" s="62"/>
      <c r="D206" s="64"/>
      <c r="E206" s="66"/>
      <c r="F206" s="66"/>
    </row>
    <row r="207" spans="2:6" ht="19.5" thickBot="1" x14ac:dyDescent="0.3">
      <c r="B207" s="60"/>
      <c r="C207" s="62"/>
      <c r="D207" s="64"/>
      <c r="E207" s="66"/>
      <c r="F207" s="66"/>
    </row>
    <row r="208" spans="2:6" ht="19.5" thickBot="1" x14ac:dyDescent="0.3">
      <c r="B208" s="60"/>
      <c r="C208" s="62"/>
      <c r="D208" s="64"/>
      <c r="E208" s="66"/>
      <c r="F208" s="66"/>
    </row>
    <row r="209" spans="2:6" ht="19.5" thickBot="1" x14ac:dyDescent="0.3">
      <c r="B209" s="60"/>
      <c r="C209" s="62"/>
      <c r="D209" s="64"/>
      <c r="E209" s="66"/>
      <c r="F209" s="66"/>
    </row>
    <row r="210" spans="2:6" ht="19.5" thickBot="1" x14ac:dyDescent="0.3">
      <c r="B210" s="60"/>
      <c r="C210" s="62"/>
      <c r="D210" s="64"/>
      <c r="E210" s="66"/>
      <c r="F210" s="66"/>
    </row>
    <row r="211" spans="2:6" ht="19.5" thickBot="1" x14ac:dyDescent="0.3">
      <c r="B211" s="60"/>
      <c r="C211" s="62"/>
      <c r="D211" s="64"/>
      <c r="E211" s="66"/>
      <c r="F211" s="66"/>
    </row>
    <row r="212" spans="2:6" ht="19.5" thickBot="1" x14ac:dyDescent="0.3">
      <c r="B212" s="60"/>
      <c r="C212" s="62"/>
      <c r="D212" s="64"/>
      <c r="E212" s="66"/>
      <c r="F212" s="66"/>
    </row>
    <row r="213" spans="2:6" ht="19.5" thickBot="1" x14ac:dyDescent="0.3">
      <c r="B213" s="60"/>
      <c r="C213" s="62"/>
      <c r="D213" s="64"/>
      <c r="E213" s="66"/>
      <c r="F213" s="66"/>
    </row>
    <row r="214" spans="2:6" ht="19.5" thickBot="1" x14ac:dyDescent="0.3">
      <c r="B214" s="60"/>
      <c r="C214" s="62"/>
      <c r="D214" s="64"/>
      <c r="E214" s="66"/>
      <c r="F214" s="66"/>
    </row>
    <row r="215" spans="2:6" ht="19.5" thickBot="1" x14ac:dyDescent="0.3">
      <c r="B215" s="60"/>
      <c r="C215" s="62"/>
      <c r="D215" s="64"/>
      <c r="E215" s="66"/>
      <c r="F215" s="66"/>
    </row>
    <row r="216" spans="2:6" ht="19.5" thickBot="1" x14ac:dyDescent="0.3">
      <c r="B216" s="60"/>
      <c r="C216" s="62"/>
      <c r="D216" s="64"/>
      <c r="E216" s="66"/>
      <c r="F216" s="66"/>
    </row>
    <row r="217" spans="2:6" ht="19.5" thickBot="1" x14ac:dyDescent="0.3">
      <c r="B217" s="60"/>
      <c r="C217" s="62"/>
      <c r="D217" s="64"/>
      <c r="E217" s="66"/>
      <c r="F217" s="66"/>
    </row>
    <row r="218" spans="2:6" ht="19.5" thickBot="1" x14ac:dyDescent="0.3">
      <c r="B218" s="60"/>
      <c r="C218" s="62"/>
      <c r="D218" s="64"/>
      <c r="E218" s="66"/>
      <c r="F218" s="66"/>
    </row>
    <row r="219" spans="2:6" ht="19.5" thickBot="1" x14ac:dyDescent="0.3">
      <c r="B219" s="60"/>
      <c r="C219" s="62"/>
      <c r="D219" s="64"/>
      <c r="E219" s="66"/>
      <c r="F219" s="66"/>
    </row>
    <row r="220" spans="2:6" ht="19.5" thickBot="1" x14ac:dyDescent="0.3">
      <c r="B220" s="60"/>
      <c r="C220" s="62"/>
      <c r="D220" s="64"/>
      <c r="E220" s="66"/>
      <c r="F220" s="66"/>
    </row>
    <row r="221" spans="2:6" ht="19.5" thickBot="1" x14ac:dyDescent="0.3">
      <c r="B221" s="60"/>
      <c r="C221" s="62"/>
      <c r="D221" s="64"/>
      <c r="E221" s="66"/>
      <c r="F221" s="66"/>
    </row>
    <row r="222" spans="2:6" ht="19.5" thickBot="1" x14ac:dyDescent="0.3">
      <c r="B222" s="60"/>
      <c r="C222" s="62"/>
      <c r="D222" s="64"/>
      <c r="E222" s="66"/>
      <c r="F222" s="66"/>
    </row>
    <row r="223" spans="2:6" ht="19.5" thickBot="1" x14ac:dyDescent="0.3">
      <c r="B223" s="60"/>
      <c r="C223" s="62"/>
      <c r="D223" s="64"/>
      <c r="E223" s="66"/>
      <c r="F223" s="66"/>
    </row>
    <row r="224" spans="2:6" ht="19.5" thickBot="1" x14ac:dyDescent="0.3">
      <c r="B224" s="60"/>
      <c r="C224" s="62"/>
      <c r="D224" s="64"/>
      <c r="E224" s="66"/>
      <c r="F224" s="66"/>
    </row>
    <row r="225" spans="2:6" ht="19.5" thickBot="1" x14ac:dyDescent="0.3">
      <c r="B225" s="60"/>
      <c r="C225" s="62"/>
      <c r="D225" s="64"/>
      <c r="E225" s="66"/>
      <c r="F225" s="66"/>
    </row>
    <row r="226" spans="2:6" ht="19.5" thickBot="1" x14ac:dyDescent="0.3">
      <c r="B226" s="60"/>
      <c r="C226" s="62"/>
      <c r="D226" s="64"/>
      <c r="E226" s="66"/>
      <c r="F226" s="66"/>
    </row>
    <row r="227" spans="2:6" ht="19.5" thickBot="1" x14ac:dyDescent="0.3">
      <c r="B227" s="60"/>
      <c r="C227" s="62"/>
      <c r="D227" s="64"/>
      <c r="E227" s="66"/>
      <c r="F227" s="66"/>
    </row>
    <row r="228" spans="2:6" ht="19.5" thickBot="1" x14ac:dyDescent="0.3">
      <c r="B228" s="60"/>
      <c r="C228" s="62"/>
      <c r="D228" s="64"/>
      <c r="E228" s="66"/>
      <c r="F228" s="66"/>
    </row>
    <row r="229" spans="2:6" ht="19.5" thickBot="1" x14ac:dyDescent="0.3">
      <c r="B229" s="60"/>
      <c r="C229" s="62"/>
      <c r="D229" s="64"/>
      <c r="E229" s="66"/>
      <c r="F229" s="66"/>
    </row>
    <row r="230" spans="2:6" ht="18.75" x14ac:dyDescent="0.25">
      <c r="B230" s="69"/>
      <c r="C230" s="70"/>
      <c r="D230" s="71"/>
      <c r="E230" s="72"/>
      <c r="F230" s="72"/>
    </row>
  </sheetData>
  <mergeCells count="1">
    <mergeCell ref="I7:L7"/>
  </mergeCells>
  <pageMargins left="0.7" right="0.7" top="0.75" bottom="0.75" header="0.3" footer="0.3"/>
  <pageSetup scale="90" orientation="landscape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DBD2-1515-49F6-8F92-89C10B26C592}">
  <dimension ref="A1:N230"/>
  <sheetViews>
    <sheetView showGridLines="0" zoomScale="80" zoomScaleNormal="80" zoomScaleSheetLayoutView="70" workbookViewId="0">
      <selection activeCell="G30" sqref="G30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32.5703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18.140625" style="2" customWidth="1"/>
    <col min="8" max="8" width="6.140625" style="2" customWidth="1"/>
    <col min="9" max="9" width="11.140625" style="2" customWidth="1"/>
    <col min="10" max="10" width="38.5703125" style="2" bestFit="1" customWidth="1"/>
    <col min="11" max="11" width="30.85546875" style="2" customWidth="1"/>
    <col min="12" max="12" width="13.7109375" style="2" customWidth="1"/>
    <col min="13" max="16384" width="9.140625" style="2"/>
  </cols>
  <sheetData>
    <row r="1" spans="1:14" ht="15" customHeight="1" x14ac:dyDescent="0.25"/>
    <row r="2" spans="1:14" ht="54.9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3"/>
      <c r="N2" s="3"/>
    </row>
    <row r="3" spans="1:14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4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4" ht="21.75" thickBot="1" x14ac:dyDescent="0.3">
      <c r="A5" s="4"/>
      <c r="B5" s="12" t="s">
        <v>16</v>
      </c>
      <c r="E5" s="12" t="s">
        <v>10</v>
      </c>
      <c r="F5" s="2"/>
      <c r="H5" s="22"/>
      <c r="I5" s="23"/>
      <c r="J5" s="23"/>
      <c r="K5" s="23"/>
      <c r="L5" s="24"/>
      <c r="M5" s="5"/>
      <c r="N5" s="3"/>
    </row>
    <row r="6" spans="1:14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H6" s="25"/>
      <c r="J6" s="21" t="s">
        <v>9</v>
      </c>
      <c r="K6" s="20">
        <f>SUM(Saldos12[SALDO])</f>
        <v>-191100000</v>
      </c>
      <c r="L6" s="26"/>
      <c r="M6" s="5"/>
      <c r="N6" s="3"/>
    </row>
    <row r="7" spans="1:14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H7" s="25"/>
      <c r="I7" s="143" t="str">
        <f>IF(AND(E16="",F16=""),"",IF(K6&gt;F7,"Se superó el máximo a mantener en caja en un monto equivalente a "&amp;TEXT(K6-F7,"#.##"),IF(K6&lt;F6,"La caja es inferior a su mínimo tolerable en un monto equivalente a "&amp;TEXT(F6-K6,"#.##"),"")))</f>
        <v>La caja es inferior a su mínimo tolerable en un monto equivalente a 191.100.000</v>
      </c>
      <c r="J7" s="143"/>
      <c r="K7" s="143"/>
      <c r="L7" s="144"/>
    </row>
    <row r="8" spans="1:14" ht="19.5" thickBot="1" x14ac:dyDescent="0.3">
      <c r="A8" s="4"/>
      <c r="B8" s="30">
        <v>2</v>
      </c>
      <c r="C8" s="17" t="s">
        <v>15</v>
      </c>
      <c r="E8" s="2"/>
      <c r="F8" s="2"/>
      <c r="H8" s="25"/>
      <c r="J8" s="14"/>
      <c r="K8" s="14"/>
      <c r="L8" s="26"/>
    </row>
    <row r="9" spans="1:14" ht="19.5" thickBot="1" x14ac:dyDescent="0.3">
      <c r="A9" s="4"/>
      <c r="B9" s="30"/>
      <c r="C9" s="17"/>
      <c r="E9" s="2"/>
      <c r="F9" s="2"/>
      <c r="H9" s="25"/>
      <c r="J9" s="27" t="s">
        <v>13</v>
      </c>
      <c r="K9" s="27" t="s">
        <v>4</v>
      </c>
      <c r="L9" s="26"/>
    </row>
    <row r="10" spans="1:14" ht="19.5" thickBot="1" x14ac:dyDescent="0.3">
      <c r="A10" s="6"/>
      <c r="B10" s="30"/>
      <c r="C10" s="17"/>
      <c r="E10" s="2"/>
      <c r="F10" s="2"/>
      <c r="H10" s="25"/>
      <c r="J10" s="34" t="str">
        <f t="shared" ref="J10:J15" si="0">IF(C7="","",CONCATENATE("Saldo en ",IF(C7="","",C7)))</f>
        <v>Saldo en Efectivo</v>
      </c>
      <c r="K10" s="34">
        <f>SUMIF(Movimientos13[CÓDIGO],B7,Movimientos13[VALOR PARCIAL])-SUMIF(Movimientos13[CÓDIGO],B7,Movimientos13[VALOR TOTAL])</f>
        <v>-191100000</v>
      </c>
      <c r="L10" s="26"/>
    </row>
    <row r="11" spans="1:14" ht="19.5" thickBot="1" x14ac:dyDescent="0.3">
      <c r="A11" s="6"/>
      <c r="B11" s="46"/>
      <c r="C11" s="47"/>
      <c r="E11" s="13"/>
      <c r="F11" s="14"/>
      <c r="H11" s="25"/>
      <c r="J11" s="34" t="str">
        <f t="shared" si="0"/>
        <v>Saldo en Banco</v>
      </c>
      <c r="K11" s="34">
        <f>SUMIF(Movimientos13[CÓDIGO],B8,Movimientos13[VALOR PARCIAL])-SUMIF(Movimientos13[CÓDIGO],B8,Movimientos13[VALOR TOTAL])</f>
        <v>0</v>
      </c>
      <c r="L11" s="26"/>
    </row>
    <row r="12" spans="1:14" ht="20.25" customHeight="1" thickBot="1" x14ac:dyDescent="0.3">
      <c r="B12" s="48"/>
      <c r="C12" s="10"/>
      <c r="H12" s="25"/>
      <c r="J12" s="34" t="str">
        <f t="shared" si="0"/>
        <v/>
      </c>
      <c r="K12" s="34">
        <f>SUMIF(Movimientos13[CÓDIGO],B9,Movimientos13[VALOR PARCIAL])-SUMIF(Movimientos13[CÓDIGO],B9,Movimientos13[VALOR TOTAL])</f>
        <v>0</v>
      </c>
      <c r="L12" s="26"/>
    </row>
    <row r="13" spans="1:14" s="14" customFormat="1" ht="20.25" customHeight="1" thickBot="1" x14ac:dyDescent="0.3">
      <c r="B13" s="48"/>
      <c r="C13" s="10"/>
      <c r="E13" s="49"/>
      <c r="F13" s="50"/>
      <c r="H13" s="25"/>
      <c r="J13" s="34" t="str">
        <f t="shared" si="0"/>
        <v/>
      </c>
      <c r="K13" s="34">
        <f>SUMIF(Movimientos13[CÓDIGO],B10,Movimientos13[VALOR PARCIAL])-SUMIF(Movimientos13[CÓDIGO],B10,Movimientos13[VALOR TOTAL])</f>
        <v>0</v>
      </c>
      <c r="L13" s="26"/>
    </row>
    <row r="14" spans="1:14" ht="21.75" thickBot="1" x14ac:dyDescent="0.3">
      <c r="B14" s="12" t="s">
        <v>11</v>
      </c>
      <c r="H14" s="25"/>
      <c r="J14" s="34" t="str">
        <f t="shared" si="0"/>
        <v/>
      </c>
      <c r="K14" s="34">
        <f>SUMIF(Movimientos13[CÓDIGO],B11,Movimientos13[VALOR PARCIAL])-SUMIF(Movimientos13[CÓDIGO],B11,Movimientos13[VALOR TOTAL])</f>
        <v>0</v>
      </c>
      <c r="L14" s="26"/>
    </row>
    <row r="15" spans="1:14" ht="19.5" thickBot="1" x14ac:dyDescent="0.3">
      <c r="B15" s="38" t="s">
        <v>0</v>
      </c>
      <c r="C15" s="39" t="s">
        <v>1</v>
      </c>
      <c r="D15" s="39" t="s">
        <v>6</v>
      </c>
      <c r="E15" s="39" t="s">
        <v>50</v>
      </c>
      <c r="F15" s="43" t="s">
        <v>51</v>
      </c>
      <c r="H15" s="25"/>
      <c r="J15" s="35" t="str">
        <f t="shared" si="0"/>
        <v/>
      </c>
      <c r="K15" s="14"/>
      <c r="L15" s="26"/>
    </row>
    <row r="16" spans="1:14" ht="38.25" thickBot="1" x14ac:dyDescent="0.3">
      <c r="B16" s="36">
        <v>44263</v>
      </c>
      <c r="C16" s="77" t="s">
        <v>48</v>
      </c>
      <c r="D16" s="30">
        <v>1</v>
      </c>
      <c r="E16" s="17">
        <v>4100000</v>
      </c>
      <c r="F16" s="28">
        <v>4100000</v>
      </c>
      <c r="H16" s="25"/>
      <c r="I16" s="35" t="str">
        <f>IF(C14="","",CONCATENATE("Saldo en ",IF(C14="","",C14)))</f>
        <v/>
      </c>
      <c r="J16" s="35"/>
      <c r="K16" s="14"/>
      <c r="L16" s="26"/>
    </row>
    <row r="17" spans="1:13" ht="19.5" thickBot="1" x14ac:dyDescent="0.3">
      <c r="B17" s="36">
        <v>44286</v>
      </c>
      <c r="C17" s="29" t="s">
        <v>49</v>
      </c>
      <c r="D17" s="30">
        <v>1</v>
      </c>
      <c r="E17" s="17">
        <v>1500000</v>
      </c>
      <c r="F17" s="17">
        <f>F16+Movimientos13[[#This Row],[VALOR PARCIAL]]</f>
        <v>5600000</v>
      </c>
      <c r="H17" s="25"/>
      <c r="I17" s="10"/>
      <c r="J17" s="10"/>
      <c r="K17" s="14"/>
      <c r="L17" s="26"/>
    </row>
    <row r="18" spans="1:13" ht="19.5" thickBot="1" x14ac:dyDescent="0.3">
      <c r="B18" s="36">
        <v>44300</v>
      </c>
      <c r="C18" s="29" t="s">
        <v>57</v>
      </c>
      <c r="D18" s="30">
        <v>1</v>
      </c>
      <c r="E18" s="65">
        <v>4300000</v>
      </c>
      <c r="F18" s="17">
        <f>F17+Movimientos13[[#This Row],[VALOR PARCIAL]]</f>
        <v>9900000</v>
      </c>
      <c r="H18" s="25"/>
      <c r="I18" s="10"/>
      <c r="J18" s="10"/>
      <c r="K18" s="14"/>
      <c r="L18" s="26"/>
    </row>
    <row r="19" spans="1:13" ht="19.5" thickBot="1" x14ac:dyDescent="0.3">
      <c r="B19" s="36">
        <v>44316</v>
      </c>
      <c r="C19" s="29" t="s">
        <v>78</v>
      </c>
      <c r="D19" s="30">
        <v>1</v>
      </c>
      <c r="E19" s="17">
        <v>5300000</v>
      </c>
      <c r="F19" s="17">
        <f>F18+Movimientos13[[#This Row],[VALOR PARCIAL]]</f>
        <v>15200000</v>
      </c>
      <c r="H19" s="25"/>
      <c r="I19" s="14"/>
      <c r="J19" s="14"/>
      <c r="K19" s="14"/>
      <c r="L19" s="26"/>
    </row>
    <row r="20" spans="1:13" ht="19.5" thickBot="1" x14ac:dyDescent="0.3">
      <c r="B20" s="36">
        <v>44363</v>
      </c>
      <c r="C20" s="29" t="s">
        <v>76</v>
      </c>
      <c r="D20" s="30">
        <v>1</v>
      </c>
      <c r="E20" s="17">
        <v>3500000</v>
      </c>
      <c r="F20" s="17">
        <f>F19+Movimientos13[[#This Row],[VALOR PARCIAL]]</f>
        <v>18700000</v>
      </c>
      <c r="G20" s="1"/>
      <c r="H20" s="37"/>
      <c r="I20" s="14"/>
      <c r="J20" s="14"/>
      <c r="K20" s="14"/>
      <c r="L20" s="26"/>
    </row>
    <row r="21" spans="1:13" ht="19.5" thickBot="1" x14ac:dyDescent="0.3">
      <c r="B21" s="36">
        <v>44364</v>
      </c>
      <c r="C21" s="29" t="s">
        <v>77</v>
      </c>
      <c r="D21" s="30">
        <v>1</v>
      </c>
      <c r="E21" s="17">
        <v>400000</v>
      </c>
      <c r="F21" s="17">
        <f>F20+Movimientos13[[#This Row],[VALOR PARCIAL]]</f>
        <v>19100000</v>
      </c>
      <c r="G21" s="1"/>
      <c r="H21" s="37"/>
      <c r="I21" s="14"/>
      <c r="J21" s="14"/>
      <c r="K21" s="14"/>
      <c r="L21" s="26"/>
    </row>
    <row r="22" spans="1:13" ht="19.5" thickBot="1" x14ac:dyDescent="0.3">
      <c r="B22" s="36">
        <v>44378</v>
      </c>
      <c r="C22" s="29" t="s">
        <v>113</v>
      </c>
      <c r="D22" s="30">
        <v>1</v>
      </c>
      <c r="E22" s="17">
        <v>5500000</v>
      </c>
      <c r="F22" s="17">
        <f>F21+Movimientos13[[#This Row],[VALOR PARCIAL]]</f>
        <v>24600000</v>
      </c>
      <c r="G22" s="1"/>
      <c r="H22" s="37"/>
      <c r="I22" s="14"/>
      <c r="J22" s="14"/>
      <c r="K22" s="14"/>
      <c r="L22" s="26"/>
    </row>
    <row r="23" spans="1:13" ht="19.5" thickBot="1" x14ac:dyDescent="0.3">
      <c r="B23" s="36">
        <v>44386</v>
      </c>
      <c r="C23" s="29" t="s">
        <v>114</v>
      </c>
      <c r="D23" s="30">
        <v>1</v>
      </c>
      <c r="E23" s="17">
        <v>1500000</v>
      </c>
      <c r="F23" s="17">
        <f>F22+Movimientos13[[#This Row],[VALOR PARCIAL]]</f>
        <v>26100000</v>
      </c>
      <c r="H23" s="25"/>
      <c r="I23" s="14"/>
      <c r="J23" s="14"/>
      <c r="K23" s="14"/>
      <c r="L23" s="26"/>
    </row>
    <row r="24" spans="1:13" ht="19.5" thickBot="1" x14ac:dyDescent="0.3">
      <c r="B24" s="36">
        <v>44392</v>
      </c>
      <c r="C24" s="29" t="s">
        <v>115</v>
      </c>
      <c r="D24" s="30">
        <v>1</v>
      </c>
      <c r="E24" s="17">
        <v>5300000</v>
      </c>
      <c r="F24" s="17">
        <f>F23+Movimientos13[[#This Row],[VALOR PARCIAL]]</f>
        <v>31400000</v>
      </c>
      <c r="H24" s="25"/>
      <c r="I24" s="14"/>
      <c r="J24" s="14"/>
      <c r="K24" s="14"/>
      <c r="L24" s="26"/>
    </row>
    <row r="25" spans="1:13" ht="19.5" thickBot="1" x14ac:dyDescent="0.3">
      <c r="B25" s="36">
        <v>44408</v>
      </c>
      <c r="C25" s="29" t="s">
        <v>124</v>
      </c>
      <c r="D25" s="30">
        <v>1</v>
      </c>
      <c r="E25" s="17">
        <v>5000000</v>
      </c>
      <c r="F25" s="17">
        <f>F24+Movimientos13[[#This Row],[VALOR PARCIAL]]</f>
        <v>36400000</v>
      </c>
      <c r="H25" s="25"/>
      <c r="I25" s="14"/>
      <c r="J25" s="14"/>
      <c r="K25" s="14"/>
      <c r="L25" s="26"/>
    </row>
    <row r="26" spans="1:13" ht="19.5" thickBot="1" x14ac:dyDescent="0.3">
      <c r="A26" s="3"/>
      <c r="B26" s="55">
        <v>44424</v>
      </c>
      <c r="C26" s="31" t="s">
        <v>136</v>
      </c>
      <c r="D26" s="32">
        <v>1</v>
      </c>
      <c r="E26" s="33">
        <v>5200000</v>
      </c>
      <c r="F26" s="17">
        <f>F25+Movimientos13[[#This Row],[VALOR PARCIAL]]</f>
        <v>41600000</v>
      </c>
      <c r="H26" s="25"/>
      <c r="L26" s="26"/>
    </row>
    <row r="27" spans="1:13" ht="19.5" thickBot="1" x14ac:dyDescent="0.3">
      <c r="A27" s="3"/>
      <c r="B27" s="55"/>
      <c r="C27" s="31"/>
      <c r="D27" s="32"/>
      <c r="E27" s="33"/>
      <c r="F27" s="33"/>
      <c r="H27" s="25"/>
      <c r="L27" s="26"/>
    </row>
    <row r="28" spans="1:13" ht="19.5" thickBot="1" x14ac:dyDescent="0.3">
      <c r="A28" s="3"/>
      <c r="B28" s="55"/>
      <c r="C28" s="31"/>
      <c r="D28" s="32"/>
      <c r="E28" s="33"/>
      <c r="F28" s="33"/>
      <c r="H28" s="25"/>
      <c r="L28" s="26"/>
    </row>
    <row r="29" spans="1:13" ht="19.5" thickBot="1" x14ac:dyDescent="0.3">
      <c r="B29" s="55"/>
      <c r="C29" s="31"/>
      <c r="D29" s="32"/>
      <c r="E29" s="33"/>
      <c r="F29" s="33"/>
      <c r="H29" s="25"/>
      <c r="L29" s="26"/>
    </row>
    <row r="30" spans="1:13" ht="19.5" thickBot="1" x14ac:dyDescent="0.3">
      <c r="B30" s="55"/>
      <c r="C30" s="31"/>
      <c r="D30" s="32"/>
      <c r="E30" s="33"/>
      <c r="F30" s="33"/>
      <c r="H30" s="52"/>
      <c r="I30" s="53"/>
      <c r="J30" s="53"/>
      <c r="K30" s="53"/>
      <c r="L30" s="54"/>
    </row>
    <row r="31" spans="1:13" ht="19.5" thickBot="1" x14ac:dyDescent="0.3">
      <c r="B31" s="55"/>
      <c r="C31" s="31"/>
      <c r="D31" s="32"/>
      <c r="E31" s="33"/>
      <c r="F31" s="33"/>
      <c r="G31" s="3"/>
      <c r="H31" s="3"/>
      <c r="I31" s="3"/>
      <c r="J31" s="3"/>
      <c r="K31" s="3"/>
      <c r="L31" s="3"/>
      <c r="M31" s="3"/>
    </row>
    <row r="32" spans="1:13" ht="19.5" thickBot="1" x14ac:dyDescent="0.3">
      <c r="B32" s="57"/>
      <c r="C32" s="40"/>
      <c r="D32" s="41"/>
      <c r="E32" s="42"/>
      <c r="F32" s="42"/>
      <c r="G32" s="3"/>
      <c r="H32" s="3"/>
      <c r="I32" s="3"/>
      <c r="J32" s="87"/>
      <c r="K32" s="3"/>
      <c r="L32" s="3"/>
      <c r="M32" s="3"/>
    </row>
    <row r="33" spans="2:13" ht="19.5" thickBot="1" x14ac:dyDescent="0.3">
      <c r="B33" s="59"/>
      <c r="C33" s="61"/>
      <c r="D33" s="63"/>
      <c r="E33" s="65"/>
      <c r="F33" s="65"/>
      <c r="G33" s="3"/>
      <c r="H33" s="3"/>
      <c r="I33" s="3"/>
      <c r="J33" s="3"/>
      <c r="K33" s="3"/>
      <c r="L33" s="3"/>
      <c r="M33" s="3"/>
    </row>
    <row r="34" spans="2:13" ht="19.5" thickBot="1" x14ac:dyDescent="0.3">
      <c r="B34" s="59"/>
      <c r="C34" s="61"/>
      <c r="D34" s="63"/>
      <c r="E34" s="65"/>
      <c r="F34" s="65"/>
      <c r="G34" s="3"/>
      <c r="H34" s="3"/>
      <c r="I34" s="3"/>
      <c r="J34" s="3"/>
      <c r="K34" s="3"/>
      <c r="L34" s="3"/>
      <c r="M34" s="3"/>
    </row>
    <row r="35" spans="2:13" ht="19.5" thickBot="1" x14ac:dyDescent="0.3">
      <c r="B35" s="59"/>
      <c r="C35" s="61"/>
      <c r="D35" s="63"/>
      <c r="E35" s="65"/>
      <c r="F35" s="65"/>
      <c r="G35" s="3"/>
      <c r="H35" s="3"/>
      <c r="I35" s="3"/>
      <c r="J35" s="3"/>
      <c r="K35" s="3"/>
      <c r="L35" s="3"/>
      <c r="M35" s="3"/>
    </row>
    <row r="36" spans="2:13" ht="19.5" thickBot="1" x14ac:dyDescent="0.3">
      <c r="B36" s="59"/>
      <c r="C36" s="61"/>
      <c r="D36" s="63"/>
      <c r="E36" s="65"/>
      <c r="F36" s="65"/>
      <c r="G36" s="3"/>
      <c r="H36" s="3"/>
      <c r="I36" s="3"/>
      <c r="J36" s="3"/>
      <c r="K36" s="3"/>
      <c r="L36" s="3"/>
      <c r="M36" s="3"/>
    </row>
    <row r="37" spans="2:13" ht="19.5" thickBot="1" x14ac:dyDescent="0.3">
      <c r="B37" s="59"/>
      <c r="C37" s="61"/>
      <c r="D37" s="63"/>
      <c r="E37" s="65"/>
      <c r="F37" s="65"/>
      <c r="G37" s="3"/>
      <c r="H37" s="3"/>
      <c r="I37" s="3"/>
      <c r="J37" s="3"/>
      <c r="K37" s="3"/>
      <c r="L37" s="3"/>
      <c r="M37" s="3"/>
    </row>
    <row r="38" spans="2:13" ht="19.5" thickBot="1" x14ac:dyDescent="0.3">
      <c r="B38" s="59"/>
      <c r="C38" s="61"/>
      <c r="D38" s="63"/>
      <c r="E38" s="65"/>
      <c r="F38" s="65"/>
      <c r="G38" s="3"/>
      <c r="H38" s="3"/>
      <c r="I38" s="3"/>
      <c r="J38" s="3"/>
      <c r="K38" s="3"/>
      <c r="L38" s="3"/>
      <c r="M38" s="3"/>
    </row>
    <row r="39" spans="2:13" ht="19.5" thickBot="1" x14ac:dyDescent="0.3">
      <c r="B39" s="59"/>
      <c r="C39" s="61"/>
      <c r="D39" s="63"/>
      <c r="E39" s="65"/>
      <c r="F39" s="65"/>
      <c r="G39" s="3"/>
      <c r="H39" s="3"/>
      <c r="I39" s="3"/>
      <c r="J39" s="3"/>
      <c r="K39" s="3"/>
      <c r="L39" s="3"/>
      <c r="M39" s="3"/>
    </row>
    <row r="40" spans="2:13" ht="19.5" thickBot="1" x14ac:dyDescent="0.3">
      <c r="B40" s="59"/>
      <c r="C40" s="61"/>
      <c r="D40" s="63"/>
      <c r="E40" s="65"/>
      <c r="F40" s="65"/>
      <c r="G40" s="3"/>
      <c r="H40" s="3"/>
      <c r="I40" s="3"/>
      <c r="J40" s="3"/>
      <c r="K40" s="3"/>
      <c r="L40" s="3"/>
      <c r="M40" s="3"/>
    </row>
    <row r="41" spans="2:13" ht="19.5" thickBot="1" x14ac:dyDescent="0.3">
      <c r="B41" s="59"/>
      <c r="C41" s="61"/>
      <c r="D41" s="63"/>
      <c r="E41" s="65"/>
      <c r="F41" s="65"/>
      <c r="G41" s="3"/>
      <c r="H41" s="3"/>
      <c r="I41" s="3"/>
      <c r="J41" s="3"/>
      <c r="K41" s="3"/>
      <c r="L41" s="3"/>
      <c r="M41" s="3"/>
    </row>
    <row r="42" spans="2:13" ht="19.5" thickBot="1" x14ac:dyDescent="0.3">
      <c r="B42" s="59"/>
      <c r="C42" s="61"/>
      <c r="D42" s="63"/>
      <c r="E42" s="65"/>
      <c r="F42" s="65"/>
      <c r="G42" s="3"/>
      <c r="H42" s="3"/>
      <c r="I42" s="3"/>
      <c r="J42" s="3"/>
      <c r="K42" s="3"/>
      <c r="L42" s="3"/>
      <c r="M42" s="3"/>
    </row>
    <row r="43" spans="2:13" ht="19.5" thickBot="1" x14ac:dyDescent="0.3">
      <c r="B43" s="59"/>
      <c r="C43" s="61"/>
      <c r="D43" s="63"/>
      <c r="E43" s="65"/>
      <c r="F43" s="65"/>
      <c r="G43" s="3"/>
      <c r="H43" s="3"/>
      <c r="I43" s="3"/>
      <c r="J43" s="3"/>
      <c r="K43" s="3"/>
      <c r="L43" s="3"/>
      <c r="M43" s="3"/>
    </row>
    <row r="44" spans="2:13" ht="19.5" thickBot="1" x14ac:dyDescent="0.3">
      <c r="B44" s="59"/>
      <c r="C44" s="61"/>
      <c r="D44" s="63"/>
      <c r="E44" s="65"/>
      <c r="F44" s="65"/>
      <c r="G44" s="3"/>
      <c r="H44" s="3"/>
      <c r="I44" s="3"/>
      <c r="J44" s="3"/>
      <c r="K44" s="3"/>
      <c r="L44" s="3"/>
      <c r="M44" s="3"/>
    </row>
    <row r="45" spans="2:13" ht="19.5" thickBot="1" x14ac:dyDescent="0.3">
      <c r="B45" s="59"/>
      <c r="C45" s="61"/>
      <c r="D45" s="63"/>
      <c r="E45" s="65"/>
      <c r="F45" s="65"/>
    </row>
    <row r="46" spans="2:13" ht="19.5" thickBot="1" x14ac:dyDescent="0.3">
      <c r="B46" s="59"/>
      <c r="C46" s="61"/>
      <c r="D46" s="63"/>
      <c r="E46" s="65"/>
      <c r="F46" s="65"/>
    </row>
    <row r="47" spans="2:13" ht="19.5" thickBot="1" x14ac:dyDescent="0.3">
      <c r="B47" s="59"/>
      <c r="C47" s="61"/>
      <c r="D47" s="63"/>
      <c r="E47" s="65"/>
      <c r="F47" s="65"/>
    </row>
    <row r="48" spans="2:13" ht="19.5" thickBot="1" x14ac:dyDescent="0.3">
      <c r="B48" s="59"/>
      <c r="C48" s="61"/>
      <c r="D48" s="63"/>
      <c r="E48" s="65"/>
      <c r="F48" s="65"/>
    </row>
    <row r="49" spans="2:6" ht="19.5" thickBot="1" x14ac:dyDescent="0.3">
      <c r="B49" s="59"/>
      <c r="C49" s="61"/>
      <c r="D49" s="63"/>
      <c r="E49" s="65"/>
      <c r="F49" s="65"/>
    </row>
    <row r="50" spans="2:6" ht="19.5" thickBot="1" x14ac:dyDescent="0.3">
      <c r="B50" s="59"/>
      <c r="C50" s="61"/>
      <c r="D50" s="63"/>
      <c r="E50" s="65"/>
      <c r="F50" s="65"/>
    </row>
    <row r="51" spans="2:6" ht="19.5" thickBot="1" x14ac:dyDescent="0.3">
      <c r="B51" s="59"/>
      <c r="C51" s="61"/>
      <c r="D51" s="63"/>
      <c r="E51" s="65"/>
      <c r="F51" s="65"/>
    </row>
    <row r="52" spans="2:6" ht="19.5" thickBot="1" x14ac:dyDescent="0.3">
      <c r="B52" s="59"/>
      <c r="C52" s="61"/>
      <c r="D52" s="63"/>
      <c r="E52" s="65"/>
      <c r="F52" s="65"/>
    </row>
    <row r="53" spans="2:6" ht="19.5" thickBot="1" x14ac:dyDescent="0.3">
      <c r="B53" s="59"/>
      <c r="C53" s="61"/>
      <c r="D53" s="63"/>
      <c r="E53" s="65"/>
      <c r="F53" s="65"/>
    </row>
    <row r="54" spans="2:6" ht="19.5" thickBot="1" x14ac:dyDescent="0.3">
      <c r="B54" s="59"/>
      <c r="C54" s="61"/>
      <c r="D54" s="63"/>
      <c r="E54" s="65"/>
      <c r="F54" s="65"/>
    </row>
    <row r="55" spans="2:6" ht="19.5" thickBot="1" x14ac:dyDescent="0.3">
      <c r="B55" s="59"/>
      <c r="C55" s="61"/>
      <c r="D55" s="63"/>
      <c r="E55" s="65"/>
      <c r="F55" s="65"/>
    </row>
    <row r="56" spans="2:6" ht="19.5" thickBot="1" x14ac:dyDescent="0.3">
      <c r="B56" s="59"/>
      <c r="C56" s="61"/>
      <c r="D56" s="63"/>
      <c r="E56" s="65"/>
      <c r="F56" s="65"/>
    </row>
    <row r="57" spans="2:6" ht="19.5" thickBot="1" x14ac:dyDescent="0.3">
      <c r="B57" s="59"/>
      <c r="C57" s="61"/>
      <c r="D57" s="63"/>
      <c r="E57" s="65"/>
      <c r="F57" s="65"/>
    </row>
    <row r="58" spans="2:6" ht="19.5" thickBot="1" x14ac:dyDescent="0.3">
      <c r="B58" s="59"/>
      <c r="C58" s="61"/>
      <c r="D58" s="63"/>
      <c r="E58" s="65"/>
      <c r="F58" s="65"/>
    </row>
    <row r="59" spans="2:6" ht="19.5" thickBot="1" x14ac:dyDescent="0.3">
      <c r="B59" s="59"/>
      <c r="C59" s="61"/>
      <c r="D59" s="63"/>
      <c r="E59" s="65"/>
      <c r="F59" s="65"/>
    </row>
    <row r="60" spans="2:6" ht="19.5" thickBot="1" x14ac:dyDescent="0.3">
      <c r="B60" s="59"/>
      <c r="C60" s="61"/>
      <c r="D60" s="63"/>
      <c r="E60" s="65"/>
      <c r="F60" s="65"/>
    </row>
    <row r="61" spans="2:6" ht="19.5" thickBot="1" x14ac:dyDescent="0.3">
      <c r="B61" s="59"/>
      <c r="C61" s="61"/>
      <c r="D61" s="63"/>
      <c r="E61" s="65"/>
      <c r="F61" s="65"/>
    </row>
    <row r="62" spans="2:6" ht="19.5" thickBot="1" x14ac:dyDescent="0.3">
      <c r="B62" s="59"/>
      <c r="C62" s="61"/>
      <c r="D62" s="63"/>
      <c r="E62" s="65"/>
      <c r="F62" s="65"/>
    </row>
    <row r="63" spans="2:6" ht="19.5" thickBot="1" x14ac:dyDescent="0.3">
      <c r="B63" s="59"/>
      <c r="C63" s="61"/>
      <c r="D63" s="63"/>
      <c r="E63" s="65"/>
      <c r="F63" s="65"/>
    </row>
    <row r="64" spans="2:6" ht="19.5" thickBot="1" x14ac:dyDescent="0.3">
      <c r="B64" s="59"/>
      <c r="C64" s="61"/>
      <c r="D64" s="63"/>
      <c r="E64" s="65"/>
      <c r="F64" s="65"/>
    </row>
    <row r="65" spans="2:6" ht="19.5" thickBot="1" x14ac:dyDescent="0.3">
      <c r="B65" s="59"/>
      <c r="C65" s="61"/>
      <c r="D65" s="63"/>
      <c r="E65" s="65"/>
      <c r="F65" s="65"/>
    </row>
    <row r="66" spans="2:6" ht="19.5" thickBot="1" x14ac:dyDescent="0.3">
      <c r="B66" s="59"/>
      <c r="C66" s="61"/>
      <c r="D66" s="63"/>
      <c r="E66" s="65"/>
      <c r="F66" s="65"/>
    </row>
    <row r="67" spans="2:6" ht="19.5" thickBot="1" x14ac:dyDescent="0.3">
      <c r="B67" s="59"/>
      <c r="C67" s="61"/>
      <c r="D67" s="63"/>
      <c r="E67" s="65"/>
      <c r="F67" s="65"/>
    </row>
    <row r="68" spans="2:6" ht="19.5" thickBot="1" x14ac:dyDescent="0.3">
      <c r="B68" s="59"/>
      <c r="C68" s="61"/>
      <c r="D68" s="63"/>
      <c r="E68" s="65"/>
      <c r="F68" s="65"/>
    </row>
    <row r="69" spans="2:6" ht="19.5" thickBot="1" x14ac:dyDescent="0.3">
      <c r="B69" s="59"/>
      <c r="C69" s="61"/>
      <c r="D69" s="63"/>
      <c r="E69" s="65"/>
      <c r="F69" s="65"/>
    </row>
    <row r="70" spans="2:6" ht="19.5" thickBot="1" x14ac:dyDescent="0.3">
      <c r="B70" s="59"/>
      <c r="C70" s="61"/>
      <c r="D70" s="63"/>
      <c r="E70" s="65"/>
      <c r="F70" s="65"/>
    </row>
    <row r="71" spans="2:6" ht="19.5" thickBot="1" x14ac:dyDescent="0.3">
      <c r="B71" s="59"/>
      <c r="C71" s="61"/>
      <c r="D71" s="63"/>
      <c r="E71" s="65"/>
      <c r="F71" s="65"/>
    </row>
    <row r="72" spans="2:6" ht="19.5" thickBot="1" x14ac:dyDescent="0.3">
      <c r="B72" s="59"/>
      <c r="C72" s="61"/>
      <c r="D72" s="63"/>
      <c r="E72" s="65"/>
      <c r="F72" s="65"/>
    </row>
    <row r="73" spans="2:6" ht="19.5" thickBot="1" x14ac:dyDescent="0.3">
      <c r="B73" s="59"/>
      <c r="C73" s="61"/>
      <c r="D73" s="63"/>
      <c r="E73" s="65"/>
      <c r="F73" s="65"/>
    </row>
    <row r="74" spans="2:6" ht="19.5" thickBot="1" x14ac:dyDescent="0.3">
      <c r="B74" s="59"/>
      <c r="C74" s="61"/>
      <c r="D74" s="63"/>
      <c r="E74" s="65"/>
      <c r="F74" s="65"/>
    </row>
    <row r="75" spans="2:6" ht="19.5" thickBot="1" x14ac:dyDescent="0.3">
      <c r="B75" s="60"/>
      <c r="C75" s="62"/>
      <c r="D75" s="64"/>
      <c r="E75" s="66"/>
      <c r="F75" s="66"/>
    </row>
    <row r="76" spans="2:6" ht="19.5" thickBot="1" x14ac:dyDescent="0.3">
      <c r="B76" s="60"/>
      <c r="C76" s="62"/>
      <c r="D76" s="64"/>
      <c r="E76" s="66"/>
      <c r="F76" s="66"/>
    </row>
    <row r="77" spans="2:6" ht="19.5" thickBot="1" x14ac:dyDescent="0.3">
      <c r="B77" s="60"/>
      <c r="C77" s="62"/>
      <c r="D77" s="64"/>
      <c r="E77" s="66"/>
      <c r="F77" s="66"/>
    </row>
    <row r="78" spans="2:6" ht="19.5" thickBot="1" x14ac:dyDescent="0.3">
      <c r="B78" s="60"/>
      <c r="C78" s="62"/>
      <c r="D78" s="64"/>
      <c r="E78" s="66"/>
      <c r="F78" s="66"/>
    </row>
    <row r="79" spans="2:6" ht="19.5" thickBot="1" x14ac:dyDescent="0.3">
      <c r="B79" s="60"/>
      <c r="C79" s="62"/>
      <c r="D79" s="64"/>
      <c r="E79" s="66"/>
      <c r="F79" s="66"/>
    </row>
    <row r="80" spans="2:6" ht="19.5" thickBot="1" x14ac:dyDescent="0.3">
      <c r="B80" s="60"/>
      <c r="C80" s="62"/>
      <c r="D80" s="64"/>
      <c r="E80" s="66"/>
      <c r="F80" s="66"/>
    </row>
    <row r="81" spans="2:6" ht="19.5" thickBot="1" x14ac:dyDescent="0.3">
      <c r="B81" s="60"/>
      <c r="C81" s="62"/>
      <c r="D81" s="64"/>
      <c r="E81" s="66"/>
      <c r="F81" s="66"/>
    </row>
    <row r="82" spans="2:6" ht="19.5" thickBot="1" x14ac:dyDescent="0.3">
      <c r="B82" s="60"/>
      <c r="C82" s="62"/>
      <c r="D82" s="64"/>
      <c r="E82" s="66"/>
      <c r="F82" s="66"/>
    </row>
    <row r="83" spans="2:6" ht="19.5" thickBot="1" x14ac:dyDescent="0.3">
      <c r="B83" s="60"/>
      <c r="C83" s="62"/>
      <c r="D83" s="64"/>
      <c r="E83" s="66"/>
      <c r="F83" s="66"/>
    </row>
    <row r="84" spans="2:6" ht="19.5" thickBot="1" x14ac:dyDescent="0.3">
      <c r="B84" s="60"/>
      <c r="C84" s="62"/>
      <c r="D84" s="64"/>
      <c r="E84" s="66"/>
      <c r="F84" s="66"/>
    </row>
    <row r="85" spans="2:6" ht="19.5" thickBot="1" x14ac:dyDescent="0.3">
      <c r="B85" s="60"/>
      <c r="C85" s="62"/>
      <c r="D85" s="64"/>
      <c r="E85" s="66"/>
      <c r="F85" s="66"/>
    </row>
    <row r="86" spans="2:6" ht="19.5" thickBot="1" x14ac:dyDescent="0.3">
      <c r="B86" s="60"/>
      <c r="C86" s="62"/>
      <c r="D86" s="64"/>
      <c r="E86" s="66"/>
      <c r="F86" s="66"/>
    </row>
    <row r="87" spans="2:6" ht="19.5" thickBot="1" x14ac:dyDescent="0.3">
      <c r="B87" s="60"/>
      <c r="C87" s="62"/>
      <c r="D87" s="64"/>
      <c r="E87" s="66"/>
      <c r="F87" s="66"/>
    </row>
    <row r="88" spans="2:6" ht="19.5" thickBot="1" x14ac:dyDescent="0.3">
      <c r="B88" s="60"/>
      <c r="C88" s="62"/>
      <c r="D88" s="64"/>
      <c r="E88" s="66"/>
      <c r="F88" s="66"/>
    </row>
    <row r="89" spans="2:6" ht="19.5" thickBot="1" x14ac:dyDescent="0.3">
      <c r="B89" s="60"/>
      <c r="C89" s="62"/>
      <c r="D89" s="64"/>
      <c r="E89" s="66"/>
      <c r="F89" s="66"/>
    </row>
    <row r="90" spans="2:6" ht="19.5" thickBot="1" x14ac:dyDescent="0.3">
      <c r="B90" s="60"/>
      <c r="C90" s="62"/>
      <c r="D90" s="64"/>
      <c r="E90" s="66"/>
      <c r="F90" s="66"/>
    </row>
    <row r="91" spans="2:6" ht="19.5" thickBot="1" x14ac:dyDescent="0.3">
      <c r="B91" s="60"/>
      <c r="C91" s="62"/>
      <c r="D91" s="64"/>
      <c r="E91" s="66"/>
      <c r="F91" s="66"/>
    </row>
    <row r="92" spans="2:6" ht="19.5" thickBot="1" x14ac:dyDescent="0.3">
      <c r="B92" s="60"/>
      <c r="C92" s="62"/>
      <c r="D92" s="64"/>
      <c r="E92" s="66"/>
      <c r="F92" s="66"/>
    </row>
    <row r="93" spans="2:6" ht="19.5" thickBot="1" x14ac:dyDescent="0.3">
      <c r="B93" s="60"/>
      <c r="C93" s="62"/>
      <c r="D93" s="64"/>
      <c r="E93" s="66"/>
      <c r="F93" s="66"/>
    </row>
    <row r="94" spans="2:6" ht="19.5" thickBot="1" x14ac:dyDescent="0.3">
      <c r="B94" s="60"/>
      <c r="C94" s="62"/>
      <c r="D94" s="64"/>
      <c r="E94" s="66"/>
      <c r="F94" s="66"/>
    </row>
    <row r="95" spans="2:6" ht="19.5" thickBot="1" x14ac:dyDescent="0.3">
      <c r="B95" s="60"/>
      <c r="C95" s="62"/>
      <c r="D95" s="64"/>
      <c r="E95" s="66"/>
      <c r="F95" s="66"/>
    </row>
    <row r="96" spans="2:6" ht="19.5" thickBot="1" x14ac:dyDescent="0.3">
      <c r="B96" s="60"/>
      <c r="C96" s="62"/>
      <c r="D96" s="64"/>
      <c r="E96" s="66"/>
      <c r="F96" s="66"/>
    </row>
    <row r="97" spans="2:6" ht="19.5" thickBot="1" x14ac:dyDescent="0.3">
      <c r="B97" s="60"/>
      <c r="C97" s="62"/>
      <c r="D97" s="64"/>
      <c r="E97" s="66"/>
      <c r="F97" s="66"/>
    </row>
    <row r="98" spans="2:6" ht="19.5" thickBot="1" x14ac:dyDescent="0.3">
      <c r="B98" s="60"/>
      <c r="C98" s="62"/>
      <c r="D98" s="64"/>
      <c r="E98" s="66"/>
      <c r="F98" s="66"/>
    </row>
    <row r="99" spans="2:6" ht="19.5" thickBot="1" x14ac:dyDescent="0.3">
      <c r="B99" s="60"/>
      <c r="C99" s="62"/>
      <c r="D99" s="64"/>
      <c r="E99" s="66"/>
      <c r="F99" s="66"/>
    </row>
    <row r="100" spans="2:6" ht="19.5" thickBot="1" x14ac:dyDescent="0.3">
      <c r="B100" s="60"/>
      <c r="C100" s="62"/>
      <c r="D100" s="64"/>
      <c r="E100" s="66"/>
      <c r="F100" s="66"/>
    </row>
    <row r="101" spans="2:6" ht="19.5" thickBot="1" x14ac:dyDescent="0.3">
      <c r="B101" s="60"/>
      <c r="C101" s="62"/>
      <c r="D101" s="64"/>
      <c r="E101" s="66"/>
      <c r="F101" s="66"/>
    </row>
    <row r="102" spans="2:6" ht="19.5" thickBot="1" x14ac:dyDescent="0.3">
      <c r="B102" s="60"/>
      <c r="C102" s="62"/>
      <c r="D102" s="64"/>
      <c r="E102" s="66"/>
      <c r="F102" s="66"/>
    </row>
    <row r="103" spans="2:6" ht="19.5" thickBot="1" x14ac:dyDescent="0.3">
      <c r="B103" s="60"/>
      <c r="C103" s="62"/>
      <c r="D103" s="64"/>
      <c r="E103" s="66"/>
      <c r="F103" s="66"/>
    </row>
    <row r="104" spans="2:6" ht="19.5" thickBot="1" x14ac:dyDescent="0.3">
      <c r="B104" s="60"/>
      <c r="C104" s="62"/>
      <c r="D104" s="64"/>
      <c r="E104" s="66"/>
      <c r="F104" s="66"/>
    </row>
    <row r="105" spans="2:6" ht="19.5" thickBot="1" x14ac:dyDescent="0.3">
      <c r="B105" s="60"/>
      <c r="C105" s="62"/>
      <c r="D105" s="64"/>
      <c r="E105" s="66"/>
      <c r="F105" s="66"/>
    </row>
    <row r="106" spans="2:6" ht="19.5" thickBot="1" x14ac:dyDescent="0.3">
      <c r="B106" s="60"/>
      <c r="C106" s="62"/>
      <c r="D106" s="64"/>
      <c r="E106" s="66"/>
      <c r="F106" s="66"/>
    </row>
    <row r="107" spans="2:6" ht="19.5" thickBot="1" x14ac:dyDescent="0.3">
      <c r="B107" s="60"/>
      <c r="C107" s="62"/>
      <c r="D107" s="64"/>
      <c r="E107" s="66"/>
      <c r="F107" s="66"/>
    </row>
    <row r="108" spans="2:6" ht="19.5" thickBot="1" x14ac:dyDescent="0.3">
      <c r="B108" s="60"/>
      <c r="C108" s="62"/>
      <c r="D108" s="64"/>
      <c r="E108" s="66"/>
      <c r="F108" s="66"/>
    </row>
    <row r="109" spans="2:6" ht="19.5" thickBot="1" x14ac:dyDescent="0.3">
      <c r="B109" s="60"/>
      <c r="C109" s="62"/>
      <c r="D109" s="64"/>
      <c r="E109" s="66"/>
      <c r="F109" s="66"/>
    </row>
    <row r="110" spans="2:6" ht="19.5" thickBot="1" x14ac:dyDescent="0.3">
      <c r="B110" s="60"/>
      <c r="C110" s="62"/>
      <c r="D110" s="64"/>
      <c r="E110" s="66"/>
      <c r="F110" s="66"/>
    </row>
    <row r="111" spans="2:6" ht="19.5" thickBot="1" x14ac:dyDescent="0.3">
      <c r="B111" s="60"/>
      <c r="C111" s="62"/>
      <c r="D111" s="64"/>
      <c r="E111" s="66"/>
      <c r="F111" s="66"/>
    </row>
    <row r="112" spans="2:6" ht="19.5" thickBot="1" x14ac:dyDescent="0.3">
      <c r="B112" s="60"/>
      <c r="C112" s="62"/>
      <c r="D112" s="64"/>
      <c r="E112" s="66"/>
      <c r="F112" s="66"/>
    </row>
    <row r="113" spans="2:6" ht="19.5" thickBot="1" x14ac:dyDescent="0.3">
      <c r="B113" s="60"/>
      <c r="C113" s="62"/>
      <c r="D113" s="64"/>
      <c r="E113" s="66"/>
      <c r="F113" s="66"/>
    </row>
    <row r="114" spans="2:6" ht="19.5" thickBot="1" x14ac:dyDescent="0.3">
      <c r="B114" s="60"/>
      <c r="C114" s="62"/>
      <c r="D114" s="64"/>
      <c r="E114" s="66"/>
      <c r="F114" s="66"/>
    </row>
    <row r="115" spans="2:6" ht="19.5" thickBot="1" x14ac:dyDescent="0.3">
      <c r="B115" s="60"/>
      <c r="C115" s="62"/>
      <c r="D115" s="64"/>
      <c r="E115" s="66"/>
      <c r="F115" s="66"/>
    </row>
    <row r="116" spans="2:6" ht="19.5" thickBot="1" x14ac:dyDescent="0.3">
      <c r="B116" s="60"/>
      <c r="C116" s="62"/>
      <c r="D116" s="64"/>
      <c r="E116" s="66"/>
      <c r="F116" s="66"/>
    </row>
    <row r="117" spans="2:6" ht="19.5" thickBot="1" x14ac:dyDescent="0.3">
      <c r="B117" s="60"/>
      <c r="C117" s="62"/>
      <c r="D117" s="64"/>
      <c r="E117" s="66"/>
      <c r="F117" s="66"/>
    </row>
    <row r="118" spans="2:6" ht="19.5" thickBot="1" x14ac:dyDescent="0.3">
      <c r="B118" s="60"/>
      <c r="C118" s="62"/>
      <c r="D118" s="64"/>
      <c r="E118" s="66"/>
      <c r="F118" s="66"/>
    </row>
    <row r="119" spans="2:6" ht="19.5" thickBot="1" x14ac:dyDescent="0.3">
      <c r="B119" s="60"/>
      <c r="C119" s="62"/>
      <c r="D119" s="64"/>
      <c r="E119" s="66"/>
      <c r="F119" s="66"/>
    </row>
    <row r="120" spans="2:6" ht="19.5" thickBot="1" x14ac:dyDescent="0.3">
      <c r="B120" s="60"/>
      <c r="C120" s="62"/>
      <c r="D120" s="64"/>
      <c r="E120" s="66"/>
      <c r="F120" s="66"/>
    </row>
    <row r="121" spans="2:6" ht="19.5" thickBot="1" x14ac:dyDescent="0.3">
      <c r="B121" s="60"/>
      <c r="C121" s="62"/>
      <c r="D121" s="64"/>
      <c r="E121" s="66"/>
      <c r="F121" s="66"/>
    </row>
    <row r="122" spans="2:6" ht="19.5" thickBot="1" x14ac:dyDescent="0.3">
      <c r="B122" s="60"/>
      <c r="C122" s="62"/>
      <c r="D122" s="64"/>
      <c r="E122" s="66"/>
      <c r="F122" s="66"/>
    </row>
    <row r="123" spans="2:6" ht="19.5" thickBot="1" x14ac:dyDescent="0.3">
      <c r="B123" s="60"/>
      <c r="C123" s="62"/>
      <c r="D123" s="64"/>
      <c r="E123" s="66"/>
      <c r="F123" s="66"/>
    </row>
    <row r="124" spans="2:6" ht="19.5" thickBot="1" x14ac:dyDescent="0.3">
      <c r="B124" s="60"/>
      <c r="C124" s="62"/>
      <c r="D124" s="64"/>
      <c r="E124" s="66"/>
      <c r="F124" s="66"/>
    </row>
    <row r="125" spans="2:6" ht="19.5" thickBot="1" x14ac:dyDescent="0.3">
      <c r="B125" s="60"/>
      <c r="C125" s="62"/>
      <c r="D125" s="64"/>
      <c r="E125" s="66"/>
      <c r="F125" s="66"/>
    </row>
    <row r="126" spans="2:6" ht="19.5" thickBot="1" x14ac:dyDescent="0.3">
      <c r="B126" s="60"/>
      <c r="C126" s="62"/>
      <c r="D126" s="64"/>
      <c r="E126" s="66"/>
      <c r="F126" s="66"/>
    </row>
    <row r="127" spans="2:6" ht="19.5" thickBot="1" x14ac:dyDescent="0.3">
      <c r="B127" s="60"/>
      <c r="C127" s="62"/>
      <c r="D127" s="64"/>
      <c r="E127" s="66"/>
      <c r="F127" s="66"/>
    </row>
    <row r="128" spans="2:6" ht="19.5" thickBot="1" x14ac:dyDescent="0.3">
      <c r="B128" s="60"/>
      <c r="C128" s="62"/>
      <c r="D128" s="64"/>
      <c r="E128" s="66"/>
      <c r="F128" s="66"/>
    </row>
    <row r="129" spans="2:6" ht="19.5" thickBot="1" x14ac:dyDescent="0.3">
      <c r="B129" s="60"/>
      <c r="C129" s="62"/>
      <c r="D129" s="64"/>
      <c r="E129" s="66"/>
      <c r="F129" s="66"/>
    </row>
    <row r="130" spans="2:6" ht="19.5" thickBot="1" x14ac:dyDescent="0.3">
      <c r="B130" s="60"/>
      <c r="C130" s="62"/>
      <c r="D130" s="64"/>
      <c r="E130" s="66"/>
      <c r="F130" s="66"/>
    </row>
    <row r="131" spans="2:6" ht="19.5" thickBot="1" x14ac:dyDescent="0.3">
      <c r="B131" s="60"/>
      <c r="C131" s="62"/>
      <c r="D131" s="64"/>
      <c r="E131" s="66"/>
      <c r="F131" s="66"/>
    </row>
    <row r="132" spans="2:6" ht="19.5" thickBot="1" x14ac:dyDescent="0.3">
      <c r="B132" s="60"/>
      <c r="C132" s="62"/>
      <c r="D132" s="64"/>
      <c r="E132" s="66"/>
      <c r="F132" s="66"/>
    </row>
    <row r="133" spans="2:6" ht="19.5" thickBot="1" x14ac:dyDescent="0.3">
      <c r="B133" s="60"/>
      <c r="C133" s="62"/>
      <c r="D133" s="64"/>
      <c r="E133" s="66"/>
      <c r="F133" s="66"/>
    </row>
    <row r="134" spans="2:6" ht="19.5" thickBot="1" x14ac:dyDescent="0.3">
      <c r="B134" s="60"/>
      <c r="C134" s="62"/>
      <c r="D134" s="64"/>
      <c r="E134" s="66"/>
      <c r="F134" s="66"/>
    </row>
    <row r="135" spans="2:6" ht="19.5" thickBot="1" x14ac:dyDescent="0.3">
      <c r="B135" s="60"/>
      <c r="C135" s="62"/>
      <c r="D135" s="64"/>
      <c r="E135" s="66"/>
      <c r="F135" s="66"/>
    </row>
    <row r="136" spans="2:6" ht="19.5" thickBot="1" x14ac:dyDescent="0.3">
      <c r="B136" s="60"/>
      <c r="C136" s="62"/>
      <c r="D136" s="64"/>
      <c r="E136" s="66"/>
      <c r="F136" s="66"/>
    </row>
    <row r="137" spans="2:6" ht="19.5" thickBot="1" x14ac:dyDescent="0.3">
      <c r="B137" s="60"/>
      <c r="C137" s="62"/>
      <c r="D137" s="64"/>
      <c r="E137" s="66"/>
      <c r="F137" s="66"/>
    </row>
    <row r="138" spans="2:6" ht="19.5" thickBot="1" x14ac:dyDescent="0.3">
      <c r="B138" s="60"/>
      <c r="C138" s="62"/>
      <c r="D138" s="64"/>
      <c r="E138" s="66"/>
      <c r="F138" s="66"/>
    </row>
    <row r="139" spans="2:6" ht="19.5" thickBot="1" x14ac:dyDescent="0.3">
      <c r="B139" s="60"/>
      <c r="C139" s="62"/>
      <c r="D139" s="64"/>
      <c r="E139" s="66"/>
      <c r="F139" s="66"/>
    </row>
    <row r="140" spans="2:6" ht="19.5" thickBot="1" x14ac:dyDescent="0.3">
      <c r="B140" s="60"/>
      <c r="C140" s="62"/>
      <c r="D140" s="64"/>
      <c r="E140" s="66"/>
      <c r="F140" s="66"/>
    </row>
    <row r="141" spans="2:6" ht="19.5" thickBot="1" x14ac:dyDescent="0.3">
      <c r="B141" s="60"/>
      <c r="C141" s="62"/>
      <c r="D141" s="64"/>
      <c r="E141" s="66"/>
      <c r="F141" s="66"/>
    </row>
    <row r="142" spans="2:6" ht="19.5" thickBot="1" x14ac:dyDescent="0.3">
      <c r="B142" s="60"/>
      <c r="C142" s="62"/>
      <c r="D142" s="64"/>
      <c r="E142" s="66"/>
      <c r="F142" s="66"/>
    </row>
    <row r="143" spans="2:6" ht="19.5" thickBot="1" x14ac:dyDescent="0.3">
      <c r="B143" s="60"/>
      <c r="C143" s="62"/>
      <c r="D143" s="64"/>
      <c r="E143" s="66"/>
      <c r="F143" s="66"/>
    </row>
    <row r="144" spans="2:6" ht="19.5" thickBot="1" x14ac:dyDescent="0.3">
      <c r="B144" s="60"/>
      <c r="C144" s="62"/>
      <c r="D144" s="64"/>
      <c r="E144" s="66"/>
      <c r="F144" s="66"/>
    </row>
    <row r="145" spans="2:6" ht="19.5" thickBot="1" x14ac:dyDescent="0.3">
      <c r="B145" s="60"/>
      <c r="C145" s="62"/>
      <c r="D145" s="64"/>
      <c r="E145" s="66"/>
      <c r="F145" s="66"/>
    </row>
    <row r="146" spans="2:6" ht="19.5" thickBot="1" x14ac:dyDescent="0.3">
      <c r="B146" s="60"/>
      <c r="C146" s="62"/>
      <c r="D146" s="64"/>
      <c r="E146" s="66"/>
      <c r="F146" s="66"/>
    </row>
    <row r="147" spans="2:6" ht="19.5" thickBot="1" x14ac:dyDescent="0.3">
      <c r="B147" s="60"/>
      <c r="C147" s="62"/>
      <c r="D147" s="64"/>
      <c r="E147" s="66"/>
      <c r="F147" s="66"/>
    </row>
    <row r="148" spans="2:6" ht="19.5" thickBot="1" x14ac:dyDescent="0.3">
      <c r="B148" s="60"/>
      <c r="C148" s="62"/>
      <c r="D148" s="64"/>
      <c r="E148" s="66"/>
      <c r="F148" s="66"/>
    </row>
    <row r="149" spans="2:6" ht="19.5" thickBot="1" x14ac:dyDescent="0.3">
      <c r="B149" s="60"/>
      <c r="C149" s="62"/>
      <c r="D149" s="64"/>
      <c r="E149" s="66"/>
      <c r="F149" s="66"/>
    </row>
    <row r="150" spans="2:6" ht="19.5" thickBot="1" x14ac:dyDescent="0.3">
      <c r="B150" s="60"/>
      <c r="C150" s="62"/>
      <c r="D150" s="64"/>
      <c r="E150" s="66"/>
      <c r="F150" s="66"/>
    </row>
    <row r="151" spans="2:6" ht="19.5" thickBot="1" x14ac:dyDescent="0.3">
      <c r="B151" s="60"/>
      <c r="C151" s="62"/>
      <c r="D151" s="64"/>
      <c r="E151" s="66"/>
      <c r="F151" s="66"/>
    </row>
    <row r="152" spans="2:6" ht="19.5" thickBot="1" x14ac:dyDescent="0.3">
      <c r="B152" s="60"/>
      <c r="C152" s="62"/>
      <c r="D152" s="64"/>
      <c r="E152" s="66"/>
      <c r="F152" s="66"/>
    </row>
    <row r="153" spans="2:6" ht="19.5" thickBot="1" x14ac:dyDescent="0.3">
      <c r="B153" s="60"/>
      <c r="C153" s="62"/>
      <c r="D153" s="64"/>
      <c r="E153" s="66"/>
      <c r="F153" s="66"/>
    </row>
    <row r="154" spans="2:6" ht="19.5" thickBot="1" x14ac:dyDescent="0.3">
      <c r="B154" s="60"/>
      <c r="C154" s="62"/>
      <c r="D154" s="64"/>
      <c r="E154" s="66"/>
      <c r="F154" s="66"/>
    </row>
    <row r="155" spans="2:6" ht="19.5" thickBot="1" x14ac:dyDescent="0.3">
      <c r="B155" s="60"/>
      <c r="C155" s="62"/>
      <c r="D155" s="64"/>
      <c r="E155" s="66"/>
      <c r="F155" s="66"/>
    </row>
    <row r="156" spans="2:6" ht="19.5" thickBot="1" x14ac:dyDescent="0.3">
      <c r="B156" s="60"/>
      <c r="C156" s="62"/>
      <c r="D156" s="64"/>
      <c r="E156" s="66"/>
      <c r="F156" s="66"/>
    </row>
    <row r="157" spans="2:6" ht="19.5" thickBot="1" x14ac:dyDescent="0.3">
      <c r="B157" s="60"/>
      <c r="C157" s="62"/>
      <c r="D157" s="64"/>
      <c r="E157" s="66"/>
      <c r="F157" s="66"/>
    </row>
    <row r="158" spans="2:6" ht="19.5" thickBot="1" x14ac:dyDescent="0.3">
      <c r="B158" s="60"/>
      <c r="C158" s="62"/>
      <c r="D158" s="64"/>
      <c r="E158" s="66"/>
      <c r="F158" s="66"/>
    </row>
    <row r="159" spans="2:6" ht="19.5" thickBot="1" x14ac:dyDescent="0.3">
      <c r="B159" s="60"/>
      <c r="C159" s="62"/>
      <c r="D159" s="64"/>
      <c r="E159" s="66"/>
      <c r="F159" s="66"/>
    </row>
    <row r="160" spans="2:6" ht="19.5" thickBot="1" x14ac:dyDescent="0.3">
      <c r="B160" s="60"/>
      <c r="C160" s="62"/>
      <c r="D160" s="64"/>
      <c r="E160" s="66"/>
      <c r="F160" s="66"/>
    </row>
    <row r="161" spans="2:6" ht="19.5" thickBot="1" x14ac:dyDescent="0.3">
      <c r="B161" s="60"/>
      <c r="C161" s="62"/>
      <c r="D161" s="64"/>
      <c r="E161" s="66"/>
      <c r="F161" s="66"/>
    </row>
    <row r="162" spans="2:6" ht="19.5" thickBot="1" x14ac:dyDescent="0.3">
      <c r="B162" s="60"/>
      <c r="C162" s="62"/>
      <c r="D162" s="64"/>
      <c r="E162" s="66"/>
      <c r="F162" s="66"/>
    </row>
    <row r="163" spans="2:6" ht="19.5" thickBot="1" x14ac:dyDescent="0.3">
      <c r="B163" s="60"/>
      <c r="C163" s="62"/>
      <c r="D163" s="64"/>
      <c r="E163" s="66"/>
      <c r="F163" s="66"/>
    </row>
    <row r="164" spans="2:6" ht="19.5" thickBot="1" x14ac:dyDescent="0.3">
      <c r="B164" s="60"/>
      <c r="C164" s="62"/>
      <c r="D164" s="64"/>
      <c r="E164" s="66"/>
      <c r="F164" s="66"/>
    </row>
    <row r="165" spans="2:6" ht="19.5" thickBot="1" x14ac:dyDescent="0.3">
      <c r="B165" s="60"/>
      <c r="C165" s="62"/>
      <c r="D165" s="64"/>
      <c r="E165" s="66"/>
      <c r="F165" s="66"/>
    </row>
    <row r="166" spans="2:6" ht="19.5" thickBot="1" x14ac:dyDescent="0.3">
      <c r="B166" s="60"/>
      <c r="C166" s="62"/>
      <c r="D166" s="64"/>
      <c r="E166" s="66"/>
      <c r="F166" s="66"/>
    </row>
    <row r="167" spans="2:6" ht="19.5" thickBot="1" x14ac:dyDescent="0.3">
      <c r="B167" s="60"/>
      <c r="C167" s="62"/>
      <c r="D167" s="64"/>
      <c r="E167" s="66"/>
      <c r="F167" s="66"/>
    </row>
    <row r="168" spans="2:6" ht="19.5" thickBot="1" x14ac:dyDescent="0.3">
      <c r="B168" s="60"/>
      <c r="C168" s="62"/>
      <c r="D168" s="64"/>
      <c r="E168" s="66"/>
      <c r="F168" s="66"/>
    </row>
    <row r="169" spans="2:6" ht="19.5" thickBot="1" x14ac:dyDescent="0.3">
      <c r="B169" s="60"/>
      <c r="C169" s="62"/>
      <c r="D169" s="64"/>
      <c r="E169" s="66"/>
      <c r="F169" s="66"/>
    </row>
    <row r="170" spans="2:6" ht="19.5" thickBot="1" x14ac:dyDescent="0.3">
      <c r="B170" s="60"/>
      <c r="C170" s="62"/>
      <c r="D170" s="64"/>
      <c r="E170" s="66"/>
      <c r="F170" s="66"/>
    </row>
    <row r="171" spans="2:6" ht="19.5" thickBot="1" x14ac:dyDescent="0.3">
      <c r="B171" s="60"/>
      <c r="C171" s="62"/>
      <c r="D171" s="64"/>
      <c r="E171" s="66"/>
      <c r="F171" s="66"/>
    </row>
    <row r="172" spans="2:6" ht="19.5" thickBot="1" x14ac:dyDescent="0.3">
      <c r="B172" s="60"/>
      <c r="C172" s="62"/>
      <c r="D172" s="64"/>
      <c r="E172" s="66"/>
      <c r="F172" s="66"/>
    </row>
    <row r="173" spans="2:6" ht="19.5" thickBot="1" x14ac:dyDescent="0.3">
      <c r="B173" s="60"/>
      <c r="C173" s="62"/>
      <c r="D173" s="64"/>
      <c r="E173" s="66"/>
      <c r="F173" s="66"/>
    </row>
    <row r="174" spans="2:6" ht="19.5" thickBot="1" x14ac:dyDescent="0.3">
      <c r="B174" s="60"/>
      <c r="C174" s="62"/>
      <c r="D174" s="64"/>
      <c r="E174" s="66"/>
      <c r="F174" s="66"/>
    </row>
    <row r="175" spans="2:6" ht="19.5" thickBot="1" x14ac:dyDescent="0.3">
      <c r="B175" s="60"/>
      <c r="C175" s="62"/>
      <c r="D175" s="64"/>
      <c r="E175" s="66"/>
      <c r="F175" s="66"/>
    </row>
    <row r="176" spans="2:6" ht="19.5" thickBot="1" x14ac:dyDescent="0.3">
      <c r="B176" s="60"/>
      <c r="C176" s="62"/>
      <c r="D176" s="64"/>
      <c r="E176" s="66"/>
      <c r="F176" s="66"/>
    </row>
    <row r="177" spans="2:6" ht="19.5" thickBot="1" x14ac:dyDescent="0.3">
      <c r="B177" s="60"/>
      <c r="C177" s="62"/>
      <c r="D177" s="64"/>
      <c r="E177" s="66"/>
      <c r="F177" s="66"/>
    </row>
    <row r="178" spans="2:6" ht="19.5" thickBot="1" x14ac:dyDescent="0.3">
      <c r="B178" s="60"/>
      <c r="C178" s="62"/>
      <c r="D178" s="64"/>
      <c r="E178" s="66"/>
      <c r="F178" s="66"/>
    </row>
    <row r="179" spans="2:6" ht="19.5" thickBot="1" x14ac:dyDescent="0.3">
      <c r="B179" s="60"/>
      <c r="C179" s="62"/>
      <c r="D179" s="64"/>
      <c r="E179" s="66"/>
      <c r="F179" s="66"/>
    </row>
    <row r="180" spans="2:6" ht="19.5" thickBot="1" x14ac:dyDescent="0.3">
      <c r="B180" s="60"/>
      <c r="C180" s="62"/>
      <c r="D180" s="64"/>
      <c r="E180" s="66"/>
      <c r="F180" s="66"/>
    </row>
    <row r="181" spans="2:6" ht="19.5" thickBot="1" x14ac:dyDescent="0.3">
      <c r="B181" s="60"/>
      <c r="C181" s="62"/>
      <c r="D181" s="64"/>
      <c r="E181" s="66"/>
      <c r="F181" s="66"/>
    </row>
    <row r="182" spans="2:6" ht="19.5" thickBot="1" x14ac:dyDescent="0.3">
      <c r="B182" s="60"/>
      <c r="C182" s="62"/>
      <c r="D182" s="64"/>
      <c r="E182" s="66"/>
      <c r="F182" s="66"/>
    </row>
    <row r="183" spans="2:6" ht="19.5" thickBot="1" x14ac:dyDescent="0.3">
      <c r="B183" s="60"/>
      <c r="C183" s="62"/>
      <c r="D183" s="64"/>
      <c r="E183" s="66"/>
      <c r="F183" s="66"/>
    </row>
    <row r="184" spans="2:6" ht="19.5" thickBot="1" x14ac:dyDescent="0.3">
      <c r="B184" s="60"/>
      <c r="C184" s="62"/>
      <c r="D184" s="64"/>
      <c r="E184" s="66"/>
      <c r="F184" s="66"/>
    </row>
    <row r="185" spans="2:6" ht="19.5" thickBot="1" x14ac:dyDescent="0.3">
      <c r="B185" s="60"/>
      <c r="C185" s="62"/>
      <c r="D185" s="64"/>
      <c r="E185" s="66"/>
      <c r="F185" s="66"/>
    </row>
    <row r="186" spans="2:6" ht="19.5" thickBot="1" x14ac:dyDescent="0.3">
      <c r="B186" s="60"/>
      <c r="C186" s="62"/>
      <c r="D186" s="64"/>
      <c r="E186" s="66"/>
      <c r="F186" s="66"/>
    </row>
    <row r="187" spans="2:6" ht="19.5" thickBot="1" x14ac:dyDescent="0.3">
      <c r="B187" s="60"/>
      <c r="C187" s="62"/>
      <c r="D187" s="64"/>
      <c r="E187" s="66"/>
      <c r="F187" s="66"/>
    </row>
    <row r="188" spans="2:6" ht="19.5" thickBot="1" x14ac:dyDescent="0.3">
      <c r="B188" s="60"/>
      <c r="C188" s="62"/>
      <c r="D188" s="64"/>
      <c r="E188" s="66"/>
      <c r="F188" s="66"/>
    </row>
    <row r="189" spans="2:6" ht="19.5" thickBot="1" x14ac:dyDescent="0.3">
      <c r="B189" s="60"/>
      <c r="C189" s="62"/>
      <c r="D189" s="64"/>
      <c r="E189" s="66"/>
      <c r="F189" s="66"/>
    </row>
    <row r="190" spans="2:6" ht="19.5" thickBot="1" x14ac:dyDescent="0.3">
      <c r="B190" s="60"/>
      <c r="C190" s="62"/>
      <c r="D190" s="64"/>
      <c r="E190" s="66"/>
      <c r="F190" s="66"/>
    </row>
    <row r="191" spans="2:6" ht="19.5" thickBot="1" x14ac:dyDescent="0.3">
      <c r="B191" s="60"/>
      <c r="C191" s="62"/>
      <c r="D191" s="64"/>
      <c r="E191" s="66"/>
      <c r="F191" s="66"/>
    </row>
    <row r="192" spans="2:6" ht="19.5" thickBot="1" x14ac:dyDescent="0.3">
      <c r="B192" s="60"/>
      <c r="C192" s="62"/>
      <c r="D192" s="64"/>
      <c r="E192" s="66"/>
      <c r="F192" s="66"/>
    </row>
    <row r="193" spans="2:6" ht="19.5" thickBot="1" x14ac:dyDescent="0.3">
      <c r="B193" s="60"/>
      <c r="C193" s="62"/>
      <c r="D193" s="64"/>
      <c r="E193" s="66"/>
      <c r="F193" s="66"/>
    </row>
    <row r="194" spans="2:6" ht="19.5" thickBot="1" x14ac:dyDescent="0.3">
      <c r="B194" s="60"/>
      <c r="C194" s="62"/>
      <c r="D194" s="64"/>
      <c r="E194" s="66"/>
      <c r="F194" s="66"/>
    </row>
    <row r="195" spans="2:6" ht="19.5" thickBot="1" x14ac:dyDescent="0.3">
      <c r="B195" s="60"/>
      <c r="C195" s="62"/>
      <c r="D195" s="64"/>
      <c r="E195" s="66"/>
      <c r="F195" s="66"/>
    </row>
    <row r="196" spans="2:6" ht="19.5" thickBot="1" x14ac:dyDescent="0.3">
      <c r="B196" s="60"/>
      <c r="C196" s="62"/>
      <c r="D196" s="64"/>
      <c r="E196" s="66"/>
      <c r="F196" s="66"/>
    </row>
    <row r="197" spans="2:6" ht="19.5" thickBot="1" x14ac:dyDescent="0.3">
      <c r="B197" s="60"/>
      <c r="C197" s="62"/>
      <c r="D197" s="64"/>
      <c r="E197" s="66"/>
      <c r="F197" s="66"/>
    </row>
    <row r="198" spans="2:6" ht="19.5" thickBot="1" x14ac:dyDescent="0.3">
      <c r="B198" s="60"/>
      <c r="C198" s="62"/>
      <c r="D198" s="64"/>
      <c r="E198" s="66"/>
      <c r="F198" s="66"/>
    </row>
    <row r="199" spans="2:6" ht="19.5" thickBot="1" x14ac:dyDescent="0.3">
      <c r="B199" s="60"/>
      <c r="C199" s="62"/>
      <c r="D199" s="64"/>
      <c r="E199" s="66"/>
      <c r="F199" s="66"/>
    </row>
    <row r="200" spans="2:6" ht="19.5" thickBot="1" x14ac:dyDescent="0.3">
      <c r="B200" s="60"/>
      <c r="C200" s="62"/>
      <c r="D200" s="64"/>
      <c r="E200" s="66"/>
      <c r="F200" s="66"/>
    </row>
    <row r="201" spans="2:6" ht="19.5" thickBot="1" x14ac:dyDescent="0.3">
      <c r="B201" s="60"/>
      <c r="C201" s="62"/>
      <c r="D201" s="64"/>
      <c r="E201" s="66"/>
      <c r="F201" s="66"/>
    </row>
    <row r="202" spans="2:6" ht="19.5" thickBot="1" x14ac:dyDescent="0.3">
      <c r="B202" s="60"/>
      <c r="C202" s="62"/>
      <c r="D202" s="64"/>
      <c r="E202" s="66"/>
      <c r="F202" s="66"/>
    </row>
    <row r="203" spans="2:6" ht="19.5" thickBot="1" x14ac:dyDescent="0.3">
      <c r="B203" s="60"/>
      <c r="C203" s="62"/>
      <c r="D203" s="64"/>
      <c r="E203" s="66"/>
      <c r="F203" s="66"/>
    </row>
    <row r="204" spans="2:6" ht="19.5" thickBot="1" x14ac:dyDescent="0.3">
      <c r="B204" s="60"/>
      <c r="C204" s="62"/>
      <c r="D204" s="64"/>
      <c r="E204" s="66"/>
      <c r="F204" s="66"/>
    </row>
    <row r="205" spans="2:6" ht="19.5" thickBot="1" x14ac:dyDescent="0.3">
      <c r="B205" s="60"/>
      <c r="C205" s="62"/>
      <c r="D205" s="64"/>
      <c r="E205" s="66"/>
      <c r="F205" s="66"/>
    </row>
    <row r="206" spans="2:6" ht="19.5" thickBot="1" x14ac:dyDescent="0.3">
      <c r="B206" s="60"/>
      <c r="C206" s="62"/>
      <c r="D206" s="64"/>
      <c r="E206" s="66"/>
      <c r="F206" s="66"/>
    </row>
    <row r="207" spans="2:6" ht="19.5" thickBot="1" x14ac:dyDescent="0.3">
      <c r="B207" s="60"/>
      <c r="C207" s="62"/>
      <c r="D207" s="64"/>
      <c r="E207" s="66"/>
      <c r="F207" s="66"/>
    </row>
    <row r="208" spans="2:6" ht="19.5" thickBot="1" x14ac:dyDescent="0.3">
      <c r="B208" s="60"/>
      <c r="C208" s="62"/>
      <c r="D208" s="64"/>
      <c r="E208" s="66"/>
      <c r="F208" s="66"/>
    </row>
    <row r="209" spans="2:6" ht="19.5" thickBot="1" x14ac:dyDescent="0.3">
      <c r="B209" s="60"/>
      <c r="C209" s="62"/>
      <c r="D209" s="64"/>
      <c r="E209" s="66"/>
      <c r="F209" s="66"/>
    </row>
    <row r="210" spans="2:6" ht="19.5" thickBot="1" x14ac:dyDescent="0.3">
      <c r="B210" s="60"/>
      <c r="C210" s="62"/>
      <c r="D210" s="64"/>
      <c r="E210" s="66"/>
      <c r="F210" s="66"/>
    </row>
    <row r="211" spans="2:6" ht="19.5" thickBot="1" x14ac:dyDescent="0.3">
      <c r="B211" s="60"/>
      <c r="C211" s="62"/>
      <c r="D211" s="64"/>
      <c r="E211" s="66"/>
      <c r="F211" s="66"/>
    </row>
    <row r="212" spans="2:6" ht="19.5" thickBot="1" x14ac:dyDescent="0.3">
      <c r="B212" s="60"/>
      <c r="C212" s="62"/>
      <c r="D212" s="64"/>
      <c r="E212" s="66"/>
      <c r="F212" s="66"/>
    </row>
    <row r="213" spans="2:6" ht="19.5" thickBot="1" x14ac:dyDescent="0.3">
      <c r="B213" s="60"/>
      <c r="C213" s="62"/>
      <c r="D213" s="64"/>
      <c r="E213" s="66"/>
      <c r="F213" s="66"/>
    </row>
    <row r="214" spans="2:6" ht="19.5" thickBot="1" x14ac:dyDescent="0.3">
      <c r="B214" s="60"/>
      <c r="C214" s="62"/>
      <c r="D214" s="64"/>
      <c r="E214" s="66"/>
      <c r="F214" s="66"/>
    </row>
    <row r="215" spans="2:6" ht="19.5" thickBot="1" x14ac:dyDescent="0.3">
      <c r="B215" s="60"/>
      <c r="C215" s="62"/>
      <c r="D215" s="64"/>
      <c r="E215" s="66"/>
      <c r="F215" s="66"/>
    </row>
    <row r="216" spans="2:6" ht="19.5" thickBot="1" x14ac:dyDescent="0.3">
      <c r="B216" s="60"/>
      <c r="C216" s="62"/>
      <c r="D216" s="64"/>
      <c r="E216" s="66"/>
      <c r="F216" s="66"/>
    </row>
    <row r="217" spans="2:6" ht="19.5" thickBot="1" x14ac:dyDescent="0.3">
      <c r="B217" s="60"/>
      <c r="C217" s="62"/>
      <c r="D217" s="64"/>
      <c r="E217" s="66"/>
      <c r="F217" s="66"/>
    </row>
    <row r="218" spans="2:6" ht="19.5" thickBot="1" x14ac:dyDescent="0.3">
      <c r="B218" s="60"/>
      <c r="C218" s="62"/>
      <c r="D218" s="64"/>
      <c r="E218" s="66"/>
      <c r="F218" s="66"/>
    </row>
    <row r="219" spans="2:6" ht="19.5" thickBot="1" x14ac:dyDescent="0.3">
      <c r="B219" s="60"/>
      <c r="C219" s="62"/>
      <c r="D219" s="64"/>
      <c r="E219" s="66"/>
      <c r="F219" s="66"/>
    </row>
    <row r="220" spans="2:6" ht="19.5" thickBot="1" x14ac:dyDescent="0.3">
      <c r="B220" s="60"/>
      <c r="C220" s="62"/>
      <c r="D220" s="64"/>
      <c r="E220" s="66"/>
      <c r="F220" s="66"/>
    </row>
    <row r="221" spans="2:6" ht="19.5" thickBot="1" x14ac:dyDescent="0.3">
      <c r="B221" s="60"/>
      <c r="C221" s="62"/>
      <c r="D221" s="64"/>
      <c r="E221" s="66"/>
      <c r="F221" s="66"/>
    </row>
    <row r="222" spans="2:6" ht="19.5" thickBot="1" x14ac:dyDescent="0.3">
      <c r="B222" s="60"/>
      <c r="C222" s="62"/>
      <c r="D222" s="64"/>
      <c r="E222" s="66"/>
      <c r="F222" s="66"/>
    </row>
    <row r="223" spans="2:6" ht="19.5" thickBot="1" x14ac:dyDescent="0.3">
      <c r="B223" s="60"/>
      <c r="C223" s="62"/>
      <c r="D223" s="64"/>
      <c r="E223" s="66"/>
      <c r="F223" s="66"/>
    </row>
    <row r="224" spans="2:6" ht="19.5" thickBot="1" x14ac:dyDescent="0.3">
      <c r="B224" s="60"/>
      <c r="C224" s="62"/>
      <c r="D224" s="64"/>
      <c r="E224" s="66"/>
      <c r="F224" s="66"/>
    </row>
    <row r="225" spans="2:6" ht="19.5" thickBot="1" x14ac:dyDescent="0.3">
      <c r="B225" s="60"/>
      <c r="C225" s="62"/>
      <c r="D225" s="64"/>
      <c r="E225" s="66"/>
      <c r="F225" s="66"/>
    </row>
    <row r="226" spans="2:6" ht="19.5" thickBot="1" x14ac:dyDescent="0.3">
      <c r="B226" s="60"/>
      <c r="C226" s="62"/>
      <c r="D226" s="64"/>
      <c r="E226" s="66"/>
      <c r="F226" s="66"/>
    </row>
    <row r="227" spans="2:6" ht="19.5" thickBot="1" x14ac:dyDescent="0.3">
      <c r="B227" s="60"/>
      <c r="C227" s="62"/>
      <c r="D227" s="64"/>
      <c r="E227" s="66"/>
      <c r="F227" s="66"/>
    </row>
    <row r="228" spans="2:6" ht="19.5" thickBot="1" x14ac:dyDescent="0.3">
      <c r="B228" s="60"/>
      <c r="C228" s="62"/>
      <c r="D228" s="64"/>
      <c r="E228" s="66"/>
      <c r="F228" s="66"/>
    </row>
    <row r="229" spans="2:6" ht="19.5" thickBot="1" x14ac:dyDescent="0.3">
      <c r="B229" s="60"/>
      <c r="C229" s="62"/>
      <c r="D229" s="64"/>
      <c r="E229" s="66"/>
      <c r="F229" s="66"/>
    </row>
    <row r="230" spans="2:6" ht="18.75" x14ac:dyDescent="0.25">
      <c r="B230" s="69"/>
      <c r="C230" s="70"/>
      <c r="D230" s="71"/>
      <c r="E230" s="72"/>
      <c r="F230" s="72"/>
    </row>
  </sheetData>
  <mergeCells count="1">
    <mergeCell ref="I7:L7"/>
  </mergeCells>
  <phoneticPr fontId="5" type="noConversion"/>
  <pageMargins left="0.7" right="0.7" top="0.75" bottom="0.75" header="0.3" footer="0.3"/>
  <pageSetup scale="90" orientation="landscape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E978-F0DF-4D17-AFAD-DCD48EEC4EB8}">
  <dimension ref="A1:N232"/>
  <sheetViews>
    <sheetView showGridLines="0" zoomScale="80" zoomScaleNormal="80" zoomScaleSheetLayoutView="70" workbookViewId="0">
      <selection activeCell="E12" sqref="E12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32.5703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17.85546875" style="9" customWidth="1"/>
    <col min="8" max="8" width="6.42578125" style="2" customWidth="1"/>
    <col min="9" max="9" width="11.140625" style="2" customWidth="1"/>
    <col min="10" max="10" width="38.5703125" style="2" bestFit="1" customWidth="1"/>
    <col min="11" max="11" width="30.85546875" style="2" customWidth="1"/>
    <col min="12" max="12" width="13.7109375" style="2" customWidth="1"/>
    <col min="13" max="16384" width="9.140625" style="2"/>
  </cols>
  <sheetData>
    <row r="1" spans="1:14" ht="15" customHeight="1" x14ac:dyDescent="0.25"/>
    <row r="2" spans="1:14" ht="79.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3"/>
      <c r="N2" s="3"/>
    </row>
    <row r="3" spans="1:14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4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4" ht="21.75" thickBot="1" x14ac:dyDescent="0.3">
      <c r="A5" s="4"/>
      <c r="B5" s="12" t="s">
        <v>16</v>
      </c>
      <c r="E5" s="12" t="s">
        <v>10</v>
      </c>
      <c r="F5" s="2"/>
      <c r="H5" s="22"/>
      <c r="I5" s="23"/>
      <c r="J5" s="23"/>
      <c r="K5" s="23"/>
      <c r="L5" s="24"/>
      <c r="M5" s="5"/>
      <c r="N5" s="3"/>
    </row>
    <row r="6" spans="1:14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H6" s="25"/>
      <c r="J6" s="21" t="s">
        <v>9</v>
      </c>
      <c r="K6" s="20">
        <f>SUM(Saldos3[SALDO])</f>
        <v>80629</v>
      </c>
      <c r="L6" s="26"/>
      <c r="M6" s="5"/>
      <c r="N6" s="3"/>
    </row>
    <row r="7" spans="1:14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H7" s="25"/>
      <c r="I7" s="143" t="str">
        <f>IF(AND(E18="",F18=""),"",IF(K6&gt;F7,"Se superó el máximo a mantener en caja en un monto equivalente a "&amp;TEXT(K6-F7,"#.##"),IF(K6&lt;F6,"La caja es inferior a su mínimo tolerable en un monto equivalente a "&amp;TEXT(F6-K6,"#.##"),"")))</f>
        <v>Se superó el máximo a mantener en caja en un monto equivalente a 80.629</v>
      </c>
      <c r="J7" s="143"/>
      <c r="K7" s="143"/>
      <c r="L7" s="144"/>
    </row>
    <row r="8" spans="1:14" ht="19.5" thickBot="1" x14ac:dyDescent="0.3">
      <c r="A8" s="4"/>
      <c r="B8" s="30">
        <v>2</v>
      </c>
      <c r="C8" s="17" t="s">
        <v>15</v>
      </c>
      <c r="E8" s="2"/>
      <c r="F8" s="2"/>
      <c r="H8" s="25"/>
      <c r="J8" s="14"/>
      <c r="K8" s="14"/>
      <c r="L8" s="26"/>
    </row>
    <row r="9" spans="1:14" ht="19.5" thickBot="1" x14ac:dyDescent="0.3">
      <c r="A9" s="4"/>
      <c r="B9" s="30"/>
      <c r="C9" s="17"/>
      <c r="E9" s="2"/>
      <c r="F9" s="2"/>
      <c r="H9" s="25"/>
      <c r="J9" s="27" t="s">
        <v>13</v>
      </c>
      <c r="K9" s="27" t="s">
        <v>4</v>
      </c>
      <c r="L9" s="26"/>
    </row>
    <row r="10" spans="1:14" ht="19.5" thickBot="1" x14ac:dyDescent="0.3">
      <c r="A10" s="6"/>
      <c r="B10" s="30"/>
      <c r="C10" s="17"/>
      <c r="E10" s="2"/>
      <c r="F10" s="2"/>
      <c r="H10" s="25"/>
      <c r="J10" s="34" t="str">
        <f t="shared" ref="J10:J12" si="0">IF(C7="","",CONCATENATE("Saldo en ",IF(C7="","",C7)))</f>
        <v>Saldo en Efectivo</v>
      </c>
      <c r="K10" s="34">
        <f>SUMIF(Movimientos6[CÓDIGO],B7,Movimientos6[ENTRADAS])-SUMIF(Movimientos6[CÓDIGO],B7,Movimientos6[SALIDAS])</f>
        <v>80629</v>
      </c>
      <c r="L10" s="26"/>
    </row>
    <row r="11" spans="1:14" ht="19.5" thickBot="1" x14ac:dyDescent="0.3">
      <c r="A11" s="6"/>
      <c r="B11" s="46"/>
      <c r="C11" s="47"/>
      <c r="E11" s="13"/>
      <c r="F11" s="14"/>
      <c r="G11" s="2"/>
      <c r="H11" s="25"/>
      <c r="J11" s="34" t="str">
        <f t="shared" si="0"/>
        <v>Saldo en Banco</v>
      </c>
      <c r="K11" s="34">
        <f>SUMIF(Movimientos6[CÓDIGO],B8,Movimientos6[ENTRADAS])-SUMIF(Movimientos6[CÓDIGO],B8,Movimientos6[SALIDAS])</f>
        <v>0</v>
      </c>
      <c r="L11" s="26"/>
    </row>
    <row r="12" spans="1:14" ht="20.25" customHeight="1" thickBot="1" x14ac:dyDescent="0.3">
      <c r="B12" s="48"/>
      <c r="C12" s="10"/>
      <c r="H12" s="25"/>
      <c r="J12" s="34" t="str">
        <f t="shared" si="0"/>
        <v/>
      </c>
      <c r="K12" s="34">
        <f>SUMIF(Movimientos6[CÓDIGO],B9,Movimientos6[ENTRADAS])-SUMIF(Movimientos6[CÓDIGO],B9,Movimientos6[SALIDAS])</f>
        <v>0</v>
      </c>
      <c r="L12" s="26"/>
    </row>
    <row r="13" spans="1:14" s="14" customFormat="1" ht="20.25" customHeight="1" thickBot="1" x14ac:dyDescent="0.3">
      <c r="B13" s="48"/>
      <c r="C13" s="10"/>
      <c r="E13" s="49"/>
      <c r="F13" s="50"/>
      <c r="G13" s="51"/>
      <c r="H13" s="25"/>
      <c r="J13" s="34" t="str">
        <f>IF(C10="","",CONCATENATE("Saldo en ",IF(C10="","",C10)))</f>
        <v/>
      </c>
      <c r="K13" s="34">
        <f>SUMIF(Movimientos6[CÓDIGO],B10,Movimientos6[ENTRADAS])-SUMIF(Movimientos6[CÓDIGO],B10,Movimientos6[SALIDAS])</f>
        <v>0</v>
      </c>
      <c r="L13" s="26"/>
    </row>
    <row r="14" spans="1:14" ht="21.75" thickBot="1" x14ac:dyDescent="0.3">
      <c r="B14" s="12" t="s">
        <v>11</v>
      </c>
      <c r="H14" s="25"/>
      <c r="J14" s="34" t="str">
        <f>IF(C11="","",CONCATENATE("Saldo en ",IF(C11="","",C11)))</f>
        <v/>
      </c>
      <c r="K14" s="34">
        <f>SUMIF(Movimientos6[CÓDIGO],B11,Movimientos6[ENTRADAS])-SUMIF(Movimientos6[CÓDIGO],B11,Movimientos6[SALIDAS])</f>
        <v>0</v>
      </c>
      <c r="L14" s="26"/>
    </row>
    <row r="15" spans="1:14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45" t="s">
        <v>4</v>
      </c>
      <c r="H15" s="25"/>
      <c r="J15" s="35" t="str">
        <f>IF(C12="","",CONCATENATE("Saldo en ",IF(C12="","",C12)))</f>
        <v/>
      </c>
      <c r="K15" s="14"/>
      <c r="L15" s="26"/>
    </row>
    <row r="16" spans="1:14" ht="19.5" thickBot="1" x14ac:dyDescent="0.3">
      <c r="B16" s="79"/>
      <c r="C16" s="80"/>
      <c r="D16" s="81"/>
      <c r="E16" s="82"/>
      <c r="F16" s="82"/>
      <c r="G16" s="83" t="str">
        <f>IFERROR(IF(Movimientos6[[#This Row],[CÓDIGO]]="","",Movimientos6[[#This Row],[ENTRADAS]]-Movimientos6[[#This Row],[SALIDAS]]+G15),Movimientos6[[#This Row],[ENTRADAS]]-Movimientos6[[#This Row],[SALIDAS]])</f>
        <v/>
      </c>
      <c r="H16" s="25"/>
      <c r="J16" s="35"/>
      <c r="K16" s="14"/>
      <c r="L16" s="26"/>
    </row>
    <row r="17" spans="1:12" ht="38.25" thickBot="1" x14ac:dyDescent="0.3">
      <c r="B17" s="84">
        <v>44263</v>
      </c>
      <c r="C17" s="88" t="s">
        <v>39</v>
      </c>
      <c r="D17" s="85">
        <v>1</v>
      </c>
      <c r="E17" s="86">
        <v>4100000</v>
      </c>
      <c r="F17" s="86">
        <v>4100000</v>
      </c>
      <c r="G17" s="76">
        <f>IFERROR(IF(Movimientos6[[#This Row],[CÓDIGO]]="","",Movimientos6[[#This Row],[ENTRADAS]]-Movimientos6[[#This Row],[SALIDAS]]+G14),Movimientos6[[#This Row],[ENTRADAS]]-Movimientos6[[#This Row],[SALIDAS]])</f>
        <v>0</v>
      </c>
      <c r="H17" s="25"/>
      <c r="J17" s="35"/>
      <c r="K17" s="14"/>
      <c r="L17" s="26"/>
    </row>
    <row r="18" spans="1:12" ht="19.5" thickBot="1" x14ac:dyDescent="0.3">
      <c r="B18" s="36">
        <v>44263</v>
      </c>
      <c r="C18" s="77" t="s">
        <v>17</v>
      </c>
      <c r="D18" s="30">
        <v>1</v>
      </c>
      <c r="E18" s="74">
        <v>2000000</v>
      </c>
      <c r="F18" s="75"/>
      <c r="G18" s="76">
        <f>IFERROR(IF(Movimientos6[[#This Row],[CÓDIGO]]="","",Movimientos6[[#This Row],[ENTRADAS]]-Movimientos6[[#This Row],[SALIDAS]]+G15),Movimientos6[[#This Row],[ENTRADAS]]-Movimientos6[[#This Row],[SALIDAS]])</f>
        <v>2000000</v>
      </c>
      <c r="H18" s="25"/>
      <c r="I18" s="35" t="str">
        <f>IF(C14="","",CONCATENATE("Saldo en ",IF(C14="","",C14)))</f>
        <v/>
      </c>
      <c r="J18" s="35"/>
      <c r="K18" s="14"/>
      <c r="L18" s="26"/>
    </row>
    <row r="19" spans="1:12" ht="19.5" thickBot="1" x14ac:dyDescent="0.3">
      <c r="B19" s="36">
        <v>44265</v>
      </c>
      <c r="C19" s="77" t="s">
        <v>24</v>
      </c>
      <c r="D19" s="30">
        <v>1</v>
      </c>
      <c r="E19" s="74"/>
      <c r="F19" s="75">
        <v>146271</v>
      </c>
      <c r="G19" s="76">
        <f>IFERROR(IF(Movimientos6[[#This Row],[CÓDIGO]]="","",Movimientos6[[#This Row],[ENTRADAS]]-Movimientos6[[#This Row],[SALIDAS]]+G18),Movimientos6[[#This Row],[ENTRADAS]]-Movimientos6[[#This Row],[SALIDAS]])</f>
        <v>1853729</v>
      </c>
      <c r="H19" s="25"/>
      <c r="I19" s="10"/>
      <c r="J19" s="10"/>
      <c r="K19" s="14"/>
      <c r="L19" s="26"/>
    </row>
    <row r="20" spans="1:12" ht="19.5" thickBot="1" x14ac:dyDescent="0.3">
      <c r="B20" s="36">
        <v>44266</v>
      </c>
      <c r="C20" s="77" t="s">
        <v>17</v>
      </c>
      <c r="D20" s="30">
        <v>1</v>
      </c>
      <c r="E20" s="74">
        <v>500000</v>
      </c>
      <c r="F20" s="75"/>
      <c r="G20" s="76">
        <f>IFERROR(IF(Movimientos6[[#This Row],[CÓDIGO]]="","",Movimientos6[[#This Row],[ENTRADAS]]-Movimientos6[[#This Row],[SALIDAS]]+G19),Movimientos6[[#This Row],[ENTRADAS]]-Movimientos6[[#This Row],[SALIDAS]])</f>
        <v>2353729</v>
      </c>
      <c r="H20" s="25"/>
      <c r="I20" s="10"/>
      <c r="J20" s="10"/>
      <c r="K20" s="14"/>
      <c r="L20" s="26"/>
    </row>
    <row r="21" spans="1:12" ht="38.25" thickBot="1" x14ac:dyDescent="0.3">
      <c r="B21" s="36">
        <v>44266</v>
      </c>
      <c r="C21" s="77" t="s">
        <v>25</v>
      </c>
      <c r="D21" s="30">
        <v>1</v>
      </c>
      <c r="E21" s="74"/>
      <c r="F21" s="75">
        <v>10500</v>
      </c>
      <c r="G21" s="76">
        <f>IFERROR(IF(Movimientos6[[#This Row],[CÓDIGO]]="","",Movimientos6[[#This Row],[ENTRADAS]]-Movimientos6[[#This Row],[SALIDAS]]+G20),Movimientos6[[#This Row],[ENTRADAS]]-Movimientos6[[#This Row],[SALIDAS]])</f>
        <v>2343229</v>
      </c>
      <c r="H21" s="25"/>
      <c r="I21" s="14"/>
      <c r="J21" s="14"/>
      <c r="K21" s="14"/>
      <c r="L21" s="26"/>
    </row>
    <row r="22" spans="1:12" ht="38.25" thickBot="1" x14ac:dyDescent="0.3">
      <c r="B22" s="36">
        <v>44266</v>
      </c>
      <c r="C22" s="77" t="s">
        <v>26</v>
      </c>
      <c r="D22" s="30">
        <v>1</v>
      </c>
      <c r="E22" s="74"/>
      <c r="F22" s="75">
        <v>707600</v>
      </c>
      <c r="G22" s="76">
        <f>IFERROR(IF(Movimientos6[[#This Row],[CÓDIGO]]="","",Movimientos6[[#This Row],[ENTRADAS]]-Movimientos6[[#This Row],[SALIDAS]]+G21),Movimientos6[[#This Row],[ENTRADAS]]-Movimientos6[[#This Row],[SALIDAS]])</f>
        <v>1635629</v>
      </c>
      <c r="H22" s="37"/>
      <c r="I22" s="14"/>
      <c r="J22" s="14"/>
      <c r="K22" s="14"/>
      <c r="L22" s="26"/>
    </row>
    <row r="23" spans="1:12" ht="19.5" thickBot="1" x14ac:dyDescent="0.3">
      <c r="B23" s="36">
        <v>44266</v>
      </c>
      <c r="C23" s="77" t="s">
        <v>27</v>
      </c>
      <c r="D23" s="30">
        <v>1</v>
      </c>
      <c r="E23" s="74"/>
      <c r="F23" s="75">
        <v>1550000</v>
      </c>
      <c r="G23" s="76">
        <f>IFERROR(IF(Movimientos6[[#This Row],[CÓDIGO]]="","",Movimientos6[[#This Row],[ENTRADAS]]-Movimientos6[[#This Row],[SALIDAS]]+G22),Movimientos6[[#This Row],[ENTRADAS]]-Movimientos6[[#This Row],[SALIDAS]])</f>
        <v>85629</v>
      </c>
      <c r="H23" s="37"/>
      <c r="I23" s="14"/>
      <c r="J23" s="14"/>
      <c r="K23" s="14"/>
      <c r="L23" s="26"/>
    </row>
    <row r="24" spans="1:12" ht="19.5" thickBot="1" x14ac:dyDescent="0.3">
      <c r="B24" s="36">
        <v>44267</v>
      </c>
      <c r="C24" s="77" t="s">
        <v>28</v>
      </c>
      <c r="D24" s="30">
        <v>1</v>
      </c>
      <c r="E24" s="17"/>
      <c r="F24" s="75">
        <v>5000</v>
      </c>
      <c r="G24" s="44">
        <f>IFERROR(IF(Movimientos6[[#This Row],[CÓDIGO]]="","",Movimientos6[[#This Row],[ENTRADAS]]-Movimientos6[[#This Row],[SALIDAS]]+G23),Movimientos6[[#This Row],[ENTRADAS]]-Movimientos6[[#This Row],[SALIDAS]])</f>
        <v>80629</v>
      </c>
      <c r="H24" s="37"/>
      <c r="I24" s="14"/>
      <c r="J24" s="14"/>
      <c r="K24" s="14"/>
      <c r="L24" s="26"/>
    </row>
    <row r="25" spans="1:12" ht="19.5" thickBot="1" x14ac:dyDescent="0.3">
      <c r="B25" s="36"/>
      <c r="C25" s="77"/>
      <c r="D25" s="30"/>
      <c r="E25" s="17"/>
      <c r="F25" s="28"/>
      <c r="G25" s="44" t="str">
        <f>IFERROR(IF(Movimientos6[[#This Row],[CÓDIGO]]="","",Movimientos6[[#This Row],[ENTRADAS]]-Movimientos6[[#This Row],[SALIDAS]]+G24),Movimientos6[[#This Row],[ENTRADAS]]-Movimientos6[[#This Row],[SALIDAS]])</f>
        <v/>
      </c>
      <c r="H25" s="25"/>
      <c r="I25" s="14"/>
      <c r="J25" s="14"/>
      <c r="K25" s="14"/>
      <c r="L25" s="26"/>
    </row>
    <row r="26" spans="1:12" ht="19.5" thickBot="1" x14ac:dyDescent="0.3">
      <c r="B26" s="36"/>
      <c r="C26" s="77"/>
      <c r="D26" s="30"/>
      <c r="E26" s="17">
        <f>SUM(E17:E24)</f>
        <v>6600000</v>
      </c>
      <c r="F26" s="17">
        <f>SUM(F17:F24)</f>
        <v>6519371</v>
      </c>
      <c r="G26" s="44" t="str">
        <f>IFERROR(IF(Movimientos6[[#This Row],[CÓDIGO]]="","",Movimientos6[[#This Row],[ENTRADAS]]-Movimientos6[[#This Row],[SALIDAS]]+G25),Movimientos6[[#This Row],[ENTRADAS]]-Movimientos6[[#This Row],[SALIDAS]])</f>
        <v/>
      </c>
      <c r="H26" s="25"/>
      <c r="I26" s="14"/>
      <c r="J26" s="14"/>
      <c r="K26" s="14"/>
      <c r="L26" s="26"/>
    </row>
    <row r="27" spans="1:12" ht="19.5" thickBot="1" x14ac:dyDescent="0.3">
      <c r="B27" s="36"/>
      <c r="C27" s="77"/>
      <c r="D27" s="30"/>
      <c r="E27" s="17"/>
      <c r="F27" s="28"/>
      <c r="G27" s="44" t="str">
        <f>IFERROR(IF(Movimientos6[[#This Row],[CÓDIGO]]="","",Movimientos6[[#This Row],[ENTRADAS]]-Movimientos6[[#This Row],[SALIDAS]]+G26),Movimientos6[[#This Row],[ENTRADAS]]-Movimientos6[[#This Row],[SALIDAS]])</f>
        <v/>
      </c>
      <c r="H27" s="25"/>
      <c r="I27" s="14"/>
      <c r="J27" s="14"/>
      <c r="K27" s="14"/>
      <c r="L27" s="26"/>
    </row>
    <row r="28" spans="1:12" ht="19.5" thickBot="1" x14ac:dyDescent="0.3">
      <c r="A28" s="3"/>
      <c r="B28" s="55"/>
      <c r="C28" s="78"/>
      <c r="D28" s="32"/>
      <c r="E28" s="33"/>
      <c r="F28" s="33"/>
      <c r="G28" s="56" t="str">
        <f>IFERROR(IF(Movimientos6[[#This Row],[CÓDIGO]]="","",Movimientos6[[#This Row],[ENTRADAS]]-Movimientos6[[#This Row],[SALIDAS]]+G27),Movimientos6[[#This Row],[ENTRADAS]]-Movimientos6[[#This Row],[SALIDAS]])</f>
        <v/>
      </c>
      <c r="H28" s="25"/>
      <c r="L28" s="26"/>
    </row>
    <row r="29" spans="1:12" ht="19.5" thickBot="1" x14ac:dyDescent="0.3">
      <c r="A29" s="3"/>
      <c r="B29" s="55"/>
      <c r="C29" s="31"/>
      <c r="D29" s="32"/>
      <c r="E29" s="33"/>
      <c r="F29" s="33"/>
      <c r="G29" s="56" t="str">
        <f>IFERROR(IF(Movimientos6[[#This Row],[CÓDIGO]]="","",Movimientos6[[#This Row],[ENTRADAS]]-Movimientos6[[#This Row],[SALIDAS]]+G28),Movimientos6[[#This Row],[ENTRADAS]]-Movimientos6[[#This Row],[SALIDAS]])</f>
        <v/>
      </c>
      <c r="H29" s="25"/>
      <c r="L29" s="26"/>
    </row>
    <row r="30" spans="1:12" ht="19.5" thickBot="1" x14ac:dyDescent="0.3">
      <c r="A30" s="3"/>
      <c r="B30" s="55"/>
      <c r="C30" s="31"/>
      <c r="D30" s="32"/>
      <c r="E30" s="33"/>
      <c r="F30" s="33"/>
      <c r="G30" s="56" t="str">
        <f>IFERROR(IF(Movimientos6[[#This Row],[CÓDIGO]]="","",Movimientos6[[#This Row],[ENTRADAS]]-Movimientos6[[#This Row],[SALIDAS]]+G29),Movimientos6[[#This Row],[ENTRADAS]]-Movimientos6[[#This Row],[SALIDAS]])</f>
        <v/>
      </c>
      <c r="H30" s="25"/>
      <c r="L30" s="26"/>
    </row>
    <row r="31" spans="1:12" ht="19.5" thickBot="1" x14ac:dyDescent="0.3">
      <c r="B31" s="55"/>
      <c r="C31" s="31"/>
      <c r="D31" s="32"/>
      <c r="E31" s="33"/>
      <c r="F31" s="33"/>
      <c r="G31" s="56" t="str">
        <f>IFERROR(IF(Movimientos6[[#This Row],[CÓDIGO]]="","",Movimientos6[[#This Row],[ENTRADAS]]-Movimientos6[[#This Row],[SALIDAS]]+G30),Movimientos6[[#This Row],[ENTRADAS]]-Movimientos6[[#This Row],[SALIDAS]])</f>
        <v/>
      </c>
      <c r="H31" s="25"/>
      <c r="L31" s="26"/>
    </row>
    <row r="32" spans="1:12" ht="19.5" thickBot="1" x14ac:dyDescent="0.3">
      <c r="B32" s="55"/>
      <c r="C32" s="31"/>
      <c r="D32" s="32"/>
      <c r="E32" s="33"/>
      <c r="F32" s="33"/>
      <c r="G32" s="56" t="str">
        <f>IFERROR(IF(Movimientos6[[#This Row],[CÓDIGO]]="","",Movimientos6[[#This Row],[ENTRADAS]]-Movimientos6[[#This Row],[SALIDAS]]+G31),Movimientos6[[#This Row],[ENTRADAS]]-Movimientos6[[#This Row],[SALIDAS]])</f>
        <v/>
      </c>
      <c r="H32" s="52"/>
      <c r="I32" s="53"/>
      <c r="J32" s="53"/>
      <c r="K32" s="53"/>
      <c r="L32" s="54"/>
    </row>
    <row r="33" spans="2:13" ht="19.5" thickBot="1" x14ac:dyDescent="0.3">
      <c r="B33" s="55"/>
      <c r="C33" s="31"/>
      <c r="D33" s="32"/>
      <c r="E33" s="33"/>
      <c r="F33" s="33"/>
      <c r="G33" s="56" t="str">
        <f>IFERROR(IF(Movimientos6[[#This Row],[CÓDIGO]]="","",Movimientos6[[#This Row],[ENTRADAS]]-Movimientos6[[#This Row],[SALIDAS]]+G32),Movimientos6[[#This Row],[ENTRADAS]]-Movimientos6[[#This Row],[SALIDAS]])</f>
        <v/>
      </c>
      <c r="H33" s="3"/>
      <c r="I33" s="3"/>
      <c r="J33" s="3"/>
      <c r="K33" s="3"/>
      <c r="L33" s="3"/>
      <c r="M33" s="3"/>
    </row>
    <row r="34" spans="2:13" ht="19.5" thickBot="1" x14ac:dyDescent="0.3">
      <c r="B34" s="57"/>
      <c r="C34" s="40"/>
      <c r="D34" s="41"/>
      <c r="E34" s="42"/>
      <c r="F34" s="42"/>
      <c r="G34" s="58" t="str">
        <f>IFERROR(IF(Movimientos6[[#This Row],[CÓDIGO]]="","",Movimientos6[[#This Row],[ENTRADAS]]-Movimientos6[[#This Row],[SALIDAS]]+G33),Movimientos6[[#This Row],[ENTRADAS]]-Movimientos6[[#This Row],[SALIDAS]])</f>
        <v/>
      </c>
      <c r="H34" s="3"/>
      <c r="I34" s="3"/>
      <c r="J34" s="3"/>
      <c r="K34" s="3"/>
      <c r="L34" s="3"/>
      <c r="M34" s="3"/>
    </row>
    <row r="35" spans="2:13" ht="19.5" thickBot="1" x14ac:dyDescent="0.3">
      <c r="B35" s="59"/>
      <c r="C35" s="61"/>
      <c r="D35" s="63"/>
      <c r="E35" s="65"/>
      <c r="F35" s="65"/>
      <c r="G35" s="67" t="str">
        <f>IFERROR(IF(Movimientos6[[#This Row],[CÓDIGO]]="","",Movimientos6[[#This Row],[ENTRADAS]]-Movimientos6[[#This Row],[SALIDAS]]+G34),Movimientos6[[#This Row],[ENTRADAS]]-Movimientos6[[#This Row],[SALIDAS]])</f>
        <v/>
      </c>
      <c r="H35" s="3"/>
      <c r="I35" s="3"/>
      <c r="J35" s="3"/>
      <c r="K35" s="3"/>
      <c r="L35" s="3"/>
      <c r="M35" s="3"/>
    </row>
    <row r="36" spans="2:13" ht="19.5" thickBot="1" x14ac:dyDescent="0.3">
      <c r="B36" s="59"/>
      <c r="C36" s="61"/>
      <c r="D36" s="63"/>
      <c r="E36" s="65"/>
      <c r="F36" s="65"/>
      <c r="G36" s="67" t="str">
        <f>IFERROR(IF(Movimientos6[[#This Row],[CÓDIGO]]="","",Movimientos6[[#This Row],[ENTRADAS]]-Movimientos6[[#This Row],[SALIDAS]]+G35),Movimientos6[[#This Row],[ENTRADAS]]-Movimientos6[[#This Row],[SALIDAS]])</f>
        <v/>
      </c>
      <c r="H36" s="3"/>
      <c r="I36" s="3"/>
      <c r="J36" s="3"/>
      <c r="K36" s="3"/>
      <c r="L36" s="3"/>
      <c r="M36" s="3"/>
    </row>
    <row r="37" spans="2:13" ht="19.5" thickBot="1" x14ac:dyDescent="0.3">
      <c r="B37" s="59"/>
      <c r="C37" s="61"/>
      <c r="D37" s="63"/>
      <c r="E37" s="65"/>
      <c r="F37" s="65"/>
      <c r="G37" s="67" t="str">
        <f>IFERROR(IF(Movimientos6[[#This Row],[CÓDIGO]]="","",Movimientos6[[#This Row],[ENTRADAS]]-Movimientos6[[#This Row],[SALIDAS]]+G36),Movimientos6[[#This Row],[ENTRADAS]]-Movimientos6[[#This Row],[SALIDAS]])</f>
        <v/>
      </c>
      <c r="H37" s="3"/>
      <c r="I37" s="3"/>
      <c r="J37" s="3"/>
      <c r="K37" s="3"/>
      <c r="L37" s="3"/>
      <c r="M37" s="3"/>
    </row>
    <row r="38" spans="2:13" ht="19.5" thickBot="1" x14ac:dyDescent="0.3">
      <c r="B38" s="59"/>
      <c r="C38" s="61"/>
      <c r="D38" s="63"/>
      <c r="E38" s="65"/>
      <c r="F38" s="65"/>
      <c r="G38" s="67" t="str">
        <f>IFERROR(IF(Movimientos6[[#This Row],[CÓDIGO]]="","",Movimientos6[[#This Row],[ENTRADAS]]-Movimientos6[[#This Row],[SALIDAS]]+G37),Movimientos6[[#This Row],[ENTRADAS]]-Movimientos6[[#This Row],[SALIDAS]])</f>
        <v/>
      </c>
      <c r="H38" s="3"/>
      <c r="I38" s="3"/>
      <c r="J38" s="3"/>
      <c r="K38" s="3"/>
      <c r="L38" s="3"/>
      <c r="M38" s="3"/>
    </row>
    <row r="39" spans="2:13" ht="19.5" thickBot="1" x14ac:dyDescent="0.3">
      <c r="B39" s="59"/>
      <c r="C39" s="61"/>
      <c r="D39" s="63"/>
      <c r="E39" s="65"/>
      <c r="F39" s="65"/>
      <c r="G39" s="67" t="str">
        <f>IFERROR(IF(Movimientos6[[#This Row],[CÓDIGO]]="","",Movimientos6[[#This Row],[ENTRADAS]]-Movimientos6[[#This Row],[SALIDAS]]+G38),Movimientos6[[#This Row],[ENTRADAS]]-Movimientos6[[#This Row],[SALIDAS]])</f>
        <v/>
      </c>
      <c r="H39" s="3"/>
      <c r="I39" s="3"/>
      <c r="J39" s="3"/>
      <c r="K39" s="3"/>
      <c r="L39" s="3"/>
      <c r="M39" s="3"/>
    </row>
    <row r="40" spans="2:13" ht="19.5" thickBot="1" x14ac:dyDescent="0.3">
      <c r="B40" s="59"/>
      <c r="C40" s="61"/>
      <c r="D40" s="63"/>
      <c r="E40" s="65"/>
      <c r="F40" s="65"/>
      <c r="G40" s="67" t="str">
        <f>IFERROR(IF(Movimientos6[[#This Row],[CÓDIGO]]="","",Movimientos6[[#This Row],[ENTRADAS]]-Movimientos6[[#This Row],[SALIDAS]]+G39),Movimientos6[[#This Row],[ENTRADAS]]-Movimientos6[[#This Row],[SALIDAS]])</f>
        <v/>
      </c>
      <c r="H40" s="3"/>
      <c r="I40" s="3"/>
      <c r="J40" s="3"/>
      <c r="K40" s="3"/>
      <c r="L40" s="3"/>
      <c r="M40" s="3"/>
    </row>
    <row r="41" spans="2:13" ht="19.5" thickBot="1" x14ac:dyDescent="0.3">
      <c r="B41" s="59"/>
      <c r="C41" s="61"/>
      <c r="D41" s="63"/>
      <c r="E41" s="65"/>
      <c r="F41" s="65"/>
      <c r="G41" s="67" t="str">
        <f>IFERROR(IF(Movimientos6[[#This Row],[CÓDIGO]]="","",Movimientos6[[#This Row],[ENTRADAS]]-Movimientos6[[#This Row],[SALIDAS]]+G40),Movimientos6[[#This Row],[ENTRADAS]]-Movimientos6[[#This Row],[SALIDAS]])</f>
        <v/>
      </c>
      <c r="H41" s="3"/>
      <c r="I41" s="3"/>
      <c r="J41" s="3"/>
      <c r="K41" s="3"/>
      <c r="L41" s="3"/>
      <c r="M41" s="3"/>
    </row>
    <row r="42" spans="2:13" ht="19.5" thickBot="1" x14ac:dyDescent="0.3">
      <c r="B42" s="59"/>
      <c r="C42" s="61"/>
      <c r="D42" s="63"/>
      <c r="E42" s="65"/>
      <c r="F42" s="65"/>
      <c r="G42" s="67" t="str">
        <f>IFERROR(IF(Movimientos6[[#This Row],[CÓDIGO]]="","",Movimientos6[[#This Row],[ENTRADAS]]-Movimientos6[[#This Row],[SALIDAS]]+G41),Movimientos6[[#This Row],[ENTRADAS]]-Movimientos6[[#This Row],[SALIDAS]])</f>
        <v/>
      </c>
      <c r="H42" s="3"/>
      <c r="I42" s="3"/>
      <c r="J42" s="3"/>
      <c r="K42" s="3"/>
      <c r="L42" s="3"/>
      <c r="M42" s="3"/>
    </row>
    <row r="43" spans="2:13" ht="19.5" thickBot="1" x14ac:dyDescent="0.3">
      <c r="B43" s="59"/>
      <c r="C43" s="61"/>
      <c r="D43" s="63"/>
      <c r="E43" s="65"/>
      <c r="F43" s="65"/>
      <c r="G43" s="67" t="str">
        <f>IFERROR(IF(Movimientos6[[#This Row],[CÓDIGO]]="","",Movimientos6[[#This Row],[ENTRADAS]]-Movimientos6[[#This Row],[SALIDAS]]+G42),Movimientos6[[#This Row],[ENTRADAS]]-Movimientos6[[#This Row],[SALIDAS]])</f>
        <v/>
      </c>
      <c r="H43" s="3"/>
      <c r="I43" s="3"/>
      <c r="J43" s="3"/>
      <c r="K43" s="3"/>
      <c r="L43" s="3"/>
      <c r="M43" s="3"/>
    </row>
    <row r="44" spans="2:13" ht="19.5" thickBot="1" x14ac:dyDescent="0.3">
      <c r="B44" s="59"/>
      <c r="C44" s="61"/>
      <c r="D44" s="63"/>
      <c r="E44" s="65"/>
      <c r="F44" s="65"/>
      <c r="G44" s="67" t="str">
        <f>IFERROR(IF(Movimientos6[[#This Row],[CÓDIGO]]="","",Movimientos6[[#This Row],[ENTRADAS]]-Movimientos6[[#This Row],[SALIDAS]]+G43),Movimientos6[[#This Row],[ENTRADAS]]-Movimientos6[[#This Row],[SALIDAS]])</f>
        <v/>
      </c>
      <c r="H44" s="3"/>
      <c r="I44" s="3"/>
      <c r="J44" s="3"/>
      <c r="K44" s="3"/>
      <c r="L44" s="3"/>
      <c r="M44" s="3"/>
    </row>
    <row r="45" spans="2:13" ht="19.5" thickBot="1" x14ac:dyDescent="0.3">
      <c r="B45" s="59"/>
      <c r="C45" s="61"/>
      <c r="D45" s="63"/>
      <c r="E45" s="65"/>
      <c r="F45" s="65"/>
      <c r="G45" s="67" t="str">
        <f>IFERROR(IF(Movimientos6[[#This Row],[CÓDIGO]]="","",Movimientos6[[#This Row],[ENTRADAS]]-Movimientos6[[#This Row],[SALIDAS]]+G44),Movimientos6[[#This Row],[ENTRADAS]]-Movimientos6[[#This Row],[SALIDAS]])</f>
        <v/>
      </c>
      <c r="H45" s="3"/>
      <c r="I45" s="3"/>
      <c r="J45" s="3"/>
      <c r="K45" s="3"/>
      <c r="L45" s="3"/>
      <c r="M45" s="3"/>
    </row>
    <row r="46" spans="2:13" ht="19.5" thickBot="1" x14ac:dyDescent="0.3">
      <c r="B46" s="59"/>
      <c r="C46" s="61"/>
      <c r="D46" s="63"/>
      <c r="E46" s="65"/>
      <c r="F46" s="65"/>
      <c r="G46" s="67" t="str">
        <f>IFERROR(IF(Movimientos6[[#This Row],[CÓDIGO]]="","",Movimientos6[[#This Row],[ENTRADAS]]-Movimientos6[[#This Row],[SALIDAS]]+G45),Movimientos6[[#This Row],[ENTRADAS]]-Movimientos6[[#This Row],[SALIDAS]])</f>
        <v/>
      </c>
      <c r="H46" s="3"/>
      <c r="I46" s="3"/>
      <c r="J46" s="3"/>
      <c r="K46" s="3"/>
      <c r="L46" s="3"/>
      <c r="M46" s="3"/>
    </row>
    <row r="47" spans="2:13" ht="19.5" thickBot="1" x14ac:dyDescent="0.3">
      <c r="B47" s="59"/>
      <c r="C47" s="61"/>
      <c r="D47" s="63"/>
      <c r="E47" s="65"/>
      <c r="F47" s="65"/>
      <c r="G47" s="67" t="str">
        <f>IFERROR(IF(Movimientos6[[#This Row],[CÓDIGO]]="","",Movimientos6[[#This Row],[ENTRADAS]]-Movimientos6[[#This Row],[SALIDAS]]+G46),Movimientos6[[#This Row],[ENTRADAS]]-Movimientos6[[#This Row],[SALIDAS]])</f>
        <v/>
      </c>
    </row>
    <row r="48" spans="2:13" ht="19.5" thickBot="1" x14ac:dyDescent="0.3">
      <c r="B48" s="59"/>
      <c r="C48" s="61"/>
      <c r="D48" s="63"/>
      <c r="E48" s="65"/>
      <c r="F48" s="65"/>
      <c r="G48" s="67" t="str">
        <f>IFERROR(IF(Movimientos6[[#This Row],[CÓDIGO]]="","",Movimientos6[[#This Row],[ENTRADAS]]-Movimientos6[[#This Row],[SALIDAS]]+G47),Movimientos6[[#This Row],[ENTRADAS]]-Movimientos6[[#This Row],[SALIDAS]])</f>
        <v/>
      </c>
    </row>
    <row r="49" spans="2:7" ht="19.5" thickBot="1" x14ac:dyDescent="0.3">
      <c r="B49" s="59"/>
      <c r="C49" s="61"/>
      <c r="D49" s="63"/>
      <c r="E49" s="65"/>
      <c r="F49" s="65"/>
      <c r="G49" s="67" t="str">
        <f>IFERROR(IF(Movimientos6[[#This Row],[CÓDIGO]]="","",Movimientos6[[#This Row],[ENTRADAS]]-Movimientos6[[#This Row],[SALIDAS]]+G48),Movimientos6[[#This Row],[ENTRADAS]]-Movimientos6[[#This Row],[SALIDAS]])</f>
        <v/>
      </c>
    </row>
    <row r="50" spans="2:7" ht="19.5" thickBot="1" x14ac:dyDescent="0.3">
      <c r="B50" s="59"/>
      <c r="C50" s="61"/>
      <c r="D50" s="63"/>
      <c r="E50" s="65"/>
      <c r="F50" s="65"/>
      <c r="G50" s="67" t="str">
        <f>IFERROR(IF(Movimientos6[[#This Row],[CÓDIGO]]="","",Movimientos6[[#This Row],[ENTRADAS]]-Movimientos6[[#This Row],[SALIDAS]]+G49),Movimientos6[[#This Row],[ENTRADAS]]-Movimientos6[[#This Row],[SALIDAS]])</f>
        <v/>
      </c>
    </row>
    <row r="51" spans="2:7" ht="19.5" thickBot="1" x14ac:dyDescent="0.3">
      <c r="B51" s="59"/>
      <c r="C51" s="61"/>
      <c r="D51" s="63"/>
      <c r="E51" s="65"/>
      <c r="F51" s="65"/>
      <c r="G51" s="67" t="str">
        <f>IFERROR(IF(Movimientos6[[#This Row],[CÓDIGO]]="","",Movimientos6[[#This Row],[ENTRADAS]]-Movimientos6[[#This Row],[SALIDAS]]+G50),Movimientos6[[#This Row],[ENTRADAS]]-Movimientos6[[#This Row],[SALIDAS]])</f>
        <v/>
      </c>
    </row>
    <row r="52" spans="2:7" ht="19.5" thickBot="1" x14ac:dyDescent="0.3">
      <c r="B52" s="59"/>
      <c r="C52" s="61"/>
      <c r="D52" s="63"/>
      <c r="E52" s="65"/>
      <c r="F52" s="65"/>
      <c r="G52" s="67" t="str">
        <f>IFERROR(IF(Movimientos6[[#This Row],[CÓDIGO]]="","",Movimientos6[[#This Row],[ENTRADAS]]-Movimientos6[[#This Row],[SALIDAS]]+G51),Movimientos6[[#This Row],[ENTRADAS]]-Movimientos6[[#This Row],[SALIDAS]])</f>
        <v/>
      </c>
    </row>
    <row r="53" spans="2:7" ht="19.5" thickBot="1" x14ac:dyDescent="0.3">
      <c r="B53" s="59"/>
      <c r="C53" s="61"/>
      <c r="D53" s="63"/>
      <c r="E53" s="65"/>
      <c r="F53" s="65"/>
      <c r="G53" s="67" t="str">
        <f>IFERROR(IF(Movimientos6[[#This Row],[CÓDIGO]]="","",Movimientos6[[#This Row],[ENTRADAS]]-Movimientos6[[#This Row],[SALIDAS]]+G52),Movimientos6[[#This Row],[ENTRADAS]]-Movimientos6[[#This Row],[SALIDAS]])</f>
        <v/>
      </c>
    </row>
    <row r="54" spans="2:7" ht="19.5" thickBot="1" x14ac:dyDescent="0.3">
      <c r="B54" s="59"/>
      <c r="C54" s="61"/>
      <c r="D54" s="63"/>
      <c r="E54" s="65"/>
      <c r="F54" s="65"/>
      <c r="G54" s="67" t="str">
        <f>IFERROR(IF(Movimientos6[[#This Row],[CÓDIGO]]="","",Movimientos6[[#This Row],[ENTRADAS]]-Movimientos6[[#This Row],[SALIDAS]]+G53),Movimientos6[[#This Row],[ENTRADAS]]-Movimientos6[[#This Row],[SALIDAS]])</f>
        <v/>
      </c>
    </row>
    <row r="55" spans="2:7" ht="19.5" thickBot="1" x14ac:dyDescent="0.3">
      <c r="B55" s="59"/>
      <c r="C55" s="61"/>
      <c r="D55" s="63"/>
      <c r="E55" s="65"/>
      <c r="F55" s="65"/>
      <c r="G55" s="67" t="str">
        <f>IFERROR(IF(Movimientos6[[#This Row],[CÓDIGO]]="","",Movimientos6[[#This Row],[ENTRADAS]]-Movimientos6[[#This Row],[SALIDAS]]+G54),Movimientos6[[#This Row],[ENTRADAS]]-Movimientos6[[#This Row],[SALIDAS]])</f>
        <v/>
      </c>
    </row>
    <row r="56" spans="2:7" ht="19.5" thickBot="1" x14ac:dyDescent="0.3">
      <c r="B56" s="59"/>
      <c r="C56" s="61"/>
      <c r="D56" s="63"/>
      <c r="E56" s="65"/>
      <c r="F56" s="65"/>
      <c r="G56" s="67" t="str">
        <f>IFERROR(IF(Movimientos6[[#This Row],[CÓDIGO]]="","",Movimientos6[[#This Row],[ENTRADAS]]-Movimientos6[[#This Row],[SALIDAS]]+G55),Movimientos6[[#This Row],[ENTRADAS]]-Movimientos6[[#This Row],[SALIDAS]])</f>
        <v/>
      </c>
    </row>
    <row r="57" spans="2:7" ht="19.5" thickBot="1" x14ac:dyDescent="0.3">
      <c r="B57" s="59"/>
      <c r="C57" s="61"/>
      <c r="D57" s="63"/>
      <c r="E57" s="65"/>
      <c r="F57" s="65"/>
      <c r="G57" s="67" t="str">
        <f>IFERROR(IF(Movimientos6[[#This Row],[CÓDIGO]]="","",Movimientos6[[#This Row],[ENTRADAS]]-Movimientos6[[#This Row],[SALIDAS]]+G56),Movimientos6[[#This Row],[ENTRADAS]]-Movimientos6[[#This Row],[SALIDAS]])</f>
        <v/>
      </c>
    </row>
    <row r="58" spans="2:7" ht="19.5" thickBot="1" x14ac:dyDescent="0.3">
      <c r="B58" s="59"/>
      <c r="C58" s="61"/>
      <c r="D58" s="63"/>
      <c r="E58" s="65"/>
      <c r="F58" s="65"/>
      <c r="G58" s="67" t="str">
        <f>IFERROR(IF(Movimientos6[[#This Row],[CÓDIGO]]="","",Movimientos6[[#This Row],[ENTRADAS]]-Movimientos6[[#This Row],[SALIDAS]]+G57),Movimientos6[[#This Row],[ENTRADAS]]-Movimientos6[[#This Row],[SALIDAS]])</f>
        <v/>
      </c>
    </row>
    <row r="59" spans="2:7" ht="19.5" thickBot="1" x14ac:dyDescent="0.3">
      <c r="B59" s="59"/>
      <c r="C59" s="61"/>
      <c r="D59" s="63"/>
      <c r="E59" s="65"/>
      <c r="F59" s="65"/>
      <c r="G59" s="67" t="str">
        <f>IFERROR(IF(Movimientos6[[#This Row],[CÓDIGO]]="","",Movimientos6[[#This Row],[ENTRADAS]]-Movimientos6[[#This Row],[SALIDAS]]+G58),Movimientos6[[#This Row],[ENTRADAS]]-Movimientos6[[#This Row],[SALIDAS]])</f>
        <v/>
      </c>
    </row>
    <row r="60" spans="2:7" ht="19.5" thickBot="1" x14ac:dyDescent="0.3">
      <c r="B60" s="59"/>
      <c r="C60" s="61"/>
      <c r="D60" s="63"/>
      <c r="E60" s="65"/>
      <c r="F60" s="65"/>
      <c r="G60" s="67" t="str">
        <f>IFERROR(IF(Movimientos6[[#This Row],[CÓDIGO]]="","",Movimientos6[[#This Row],[ENTRADAS]]-Movimientos6[[#This Row],[SALIDAS]]+G59),Movimientos6[[#This Row],[ENTRADAS]]-Movimientos6[[#This Row],[SALIDAS]])</f>
        <v/>
      </c>
    </row>
    <row r="61" spans="2:7" ht="19.5" thickBot="1" x14ac:dyDescent="0.3">
      <c r="B61" s="59"/>
      <c r="C61" s="61"/>
      <c r="D61" s="63"/>
      <c r="E61" s="65"/>
      <c r="F61" s="65"/>
      <c r="G61" s="67" t="str">
        <f>IFERROR(IF(Movimientos6[[#This Row],[CÓDIGO]]="","",Movimientos6[[#This Row],[ENTRADAS]]-Movimientos6[[#This Row],[SALIDAS]]+G60),Movimientos6[[#This Row],[ENTRADAS]]-Movimientos6[[#This Row],[SALIDAS]])</f>
        <v/>
      </c>
    </row>
    <row r="62" spans="2:7" ht="19.5" thickBot="1" x14ac:dyDescent="0.3">
      <c r="B62" s="59"/>
      <c r="C62" s="61"/>
      <c r="D62" s="63"/>
      <c r="E62" s="65"/>
      <c r="F62" s="65"/>
      <c r="G62" s="67" t="str">
        <f>IFERROR(IF(Movimientos6[[#This Row],[CÓDIGO]]="","",Movimientos6[[#This Row],[ENTRADAS]]-Movimientos6[[#This Row],[SALIDAS]]+G61),Movimientos6[[#This Row],[ENTRADAS]]-Movimientos6[[#This Row],[SALIDAS]])</f>
        <v/>
      </c>
    </row>
    <row r="63" spans="2:7" ht="19.5" thickBot="1" x14ac:dyDescent="0.3">
      <c r="B63" s="59"/>
      <c r="C63" s="61"/>
      <c r="D63" s="63"/>
      <c r="E63" s="65"/>
      <c r="F63" s="65"/>
      <c r="G63" s="67" t="str">
        <f>IFERROR(IF(Movimientos6[[#This Row],[CÓDIGO]]="","",Movimientos6[[#This Row],[ENTRADAS]]-Movimientos6[[#This Row],[SALIDAS]]+G62),Movimientos6[[#This Row],[ENTRADAS]]-Movimientos6[[#This Row],[SALIDAS]])</f>
        <v/>
      </c>
    </row>
    <row r="64" spans="2:7" ht="19.5" thickBot="1" x14ac:dyDescent="0.3">
      <c r="B64" s="59"/>
      <c r="C64" s="61"/>
      <c r="D64" s="63"/>
      <c r="E64" s="65"/>
      <c r="F64" s="65"/>
      <c r="G64" s="67" t="str">
        <f>IFERROR(IF(Movimientos6[[#This Row],[CÓDIGO]]="","",Movimientos6[[#This Row],[ENTRADAS]]-Movimientos6[[#This Row],[SALIDAS]]+G63),Movimientos6[[#This Row],[ENTRADAS]]-Movimientos6[[#This Row],[SALIDAS]])</f>
        <v/>
      </c>
    </row>
    <row r="65" spans="2:7" ht="19.5" thickBot="1" x14ac:dyDescent="0.3">
      <c r="B65" s="59"/>
      <c r="C65" s="61"/>
      <c r="D65" s="63"/>
      <c r="E65" s="65"/>
      <c r="F65" s="65"/>
      <c r="G65" s="67" t="str">
        <f>IFERROR(IF(Movimientos6[[#This Row],[CÓDIGO]]="","",Movimientos6[[#This Row],[ENTRADAS]]-Movimientos6[[#This Row],[SALIDAS]]+G64),Movimientos6[[#This Row],[ENTRADAS]]-Movimientos6[[#This Row],[SALIDAS]])</f>
        <v/>
      </c>
    </row>
    <row r="66" spans="2:7" ht="19.5" thickBot="1" x14ac:dyDescent="0.3">
      <c r="B66" s="59"/>
      <c r="C66" s="61"/>
      <c r="D66" s="63"/>
      <c r="E66" s="65"/>
      <c r="F66" s="65"/>
      <c r="G66" s="67" t="str">
        <f>IFERROR(IF(Movimientos6[[#This Row],[CÓDIGO]]="","",Movimientos6[[#This Row],[ENTRADAS]]-Movimientos6[[#This Row],[SALIDAS]]+G65),Movimientos6[[#This Row],[ENTRADAS]]-Movimientos6[[#This Row],[SALIDAS]])</f>
        <v/>
      </c>
    </row>
    <row r="67" spans="2:7" ht="19.5" thickBot="1" x14ac:dyDescent="0.3">
      <c r="B67" s="59"/>
      <c r="C67" s="61"/>
      <c r="D67" s="63"/>
      <c r="E67" s="65"/>
      <c r="F67" s="65"/>
      <c r="G67" s="67" t="str">
        <f>IFERROR(IF(Movimientos6[[#This Row],[CÓDIGO]]="","",Movimientos6[[#This Row],[ENTRADAS]]-Movimientos6[[#This Row],[SALIDAS]]+G66),Movimientos6[[#This Row],[ENTRADAS]]-Movimientos6[[#This Row],[SALIDAS]])</f>
        <v/>
      </c>
    </row>
    <row r="68" spans="2:7" ht="19.5" thickBot="1" x14ac:dyDescent="0.3">
      <c r="B68" s="59"/>
      <c r="C68" s="61"/>
      <c r="D68" s="63"/>
      <c r="E68" s="65"/>
      <c r="F68" s="65"/>
      <c r="G68" s="67" t="str">
        <f>IFERROR(IF(Movimientos6[[#This Row],[CÓDIGO]]="","",Movimientos6[[#This Row],[ENTRADAS]]-Movimientos6[[#This Row],[SALIDAS]]+G67),Movimientos6[[#This Row],[ENTRADAS]]-Movimientos6[[#This Row],[SALIDAS]])</f>
        <v/>
      </c>
    </row>
    <row r="69" spans="2:7" ht="19.5" thickBot="1" x14ac:dyDescent="0.3">
      <c r="B69" s="59"/>
      <c r="C69" s="61"/>
      <c r="D69" s="63"/>
      <c r="E69" s="65"/>
      <c r="F69" s="65"/>
      <c r="G69" s="67" t="str">
        <f>IFERROR(IF(Movimientos6[[#This Row],[CÓDIGO]]="","",Movimientos6[[#This Row],[ENTRADAS]]-Movimientos6[[#This Row],[SALIDAS]]+G68),Movimientos6[[#This Row],[ENTRADAS]]-Movimientos6[[#This Row],[SALIDAS]])</f>
        <v/>
      </c>
    </row>
    <row r="70" spans="2:7" ht="19.5" thickBot="1" x14ac:dyDescent="0.3">
      <c r="B70" s="59"/>
      <c r="C70" s="61"/>
      <c r="D70" s="63"/>
      <c r="E70" s="65"/>
      <c r="F70" s="65"/>
      <c r="G70" s="67" t="str">
        <f>IFERROR(IF(Movimientos6[[#This Row],[CÓDIGO]]="","",Movimientos6[[#This Row],[ENTRADAS]]-Movimientos6[[#This Row],[SALIDAS]]+G69),Movimientos6[[#This Row],[ENTRADAS]]-Movimientos6[[#This Row],[SALIDAS]])</f>
        <v/>
      </c>
    </row>
    <row r="71" spans="2:7" ht="19.5" thickBot="1" x14ac:dyDescent="0.3">
      <c r="B71" s="59"/>
      <c r="C71" s="61"/>
      <c r="D71" s="63"/>
      <c r="E71" s="65"/>
      <c r="F71" s="65"/>
      <c r="G71" s="67" t="str">
        <f>IFERROR(IF(Movimientos6[[#This Row],[CÓDIGO]]="","",Movimientos6[[#This Row],[ENTRADAS]]-Movimientos6[[#This Row],[SALIDAS]]+G70),Movimientos6[[#This Row],[ENTRADAS]]-Movimientos6[[#This Row],[SALIDAS]])</f>
        <v/>
      </c>
    </row>
    <row r="72" spans="2:7" ht="19.5" thickBot="1" x14ac:dyDescent="0.3">
      <c r="B72" s="59"/>
      <c r="C72" s="61"/>
      <c r="D72" s="63"/>
      <c r="E72" s="65"/>
      <c r="F72" s="65"/>
      <c r="G72" s="67" t="str">
        <f>IFERROR(IF(Movimientos6[[#This Row],[CÓDIGO]]="","",Movimientos6[[#This Row],[ENTRADAS]]-Movimientos6[[#This Row],[SALIDAS]]+G71),Movimientos6[[#This Row],[ENTRADAS]]-Movimientos6[[#This Row],[SALIDAS]])</f>
        <v/>
      </c>
    </row>
    <row r="73" spans="2:7" ht="19.5" thickBot="1" x14ac:dyDescent="0.3">
      <c r="B73" s="59"/>
      <c r="C73" s="61"/>
      <c r="D73" s="63"/>
      <c r="E73" s="65"/>
      <c r="F73" s="65"/>
      <c r="G73" s="67" t="str">
        <f>IFERROR(IF(Movimientos6[[#This Row],[CÓDIGO]]="","",Movimientos6[[#This Row],[ENTRADAS]]-Movimientos6[[#This Row],[SALIDAS]]+G72),Movimientos6[[#This Row],[ENTRADAS]]-Movimientos6[[#This Row],[SALIDAS]])</f>
        <v/>
      </c>
    </row>
    <row r="74" spans="2:7" ht="19.5" thickBot="1" x14ac:dyDescent="0.3">
      <c r="B74" s="59"/>
      <c r="C74" s="61"/>
      <c r="D74" s="63"/>
      <c r="E74" s="65"/>
      <c r="F74" s="65"/>
      <c r="G74" s="67" t="str">
        <f>IFERROR(IF(Movimientos6[[#This Row],[CÓDIGO]]="","",Movimientos6[[#This Row],[ENTRADAS]]-Movimientos6[[#This Row],[SALIDAS]]+G73),Movimientos6[[#This Row],[ENTRADAS]]-Movimientos6[[#This Row],[SALIDAS]])</f>
        <v/>
      </c>
    </row>
    <row r="75" spans="2:7" ht="19.5" thickBot="1" x14ac:dyDescent="0.3">
      <c r="B75" s="59"/>
      <c r="C75" s="61"/>
      <c r="D75" s="63"/>
      <c r="E75" s="65"/>
      <c r="F75" s="65"/>
      <c r="G75" s="67" t="str">
        <f>IFERROR(IF(Movimientos6[[#This Row],[CÓDIGO]]="","",Movimientos6[[#This Row],[ENTRADAS]]-Movimientos6[[#This Row],[SALIDAS]]+G74),Movimientos6[[#This Row],[ENTRADAS]]-Movimientos6[[#This Row],[SALIDAS]])</f>
        <v/>
      </c>
    </row>
    <row r="76" spans="2:7" ht="19.5" thickBot="1" x14ac:dyDescent="0.3">
      <c r="B76" s="59"/>
      <c r="C76" s="61"/>
      <c r="D76" s="63"/>
      <c r="E76" s="65"/>
      <c r="F76" s="65"/>
      <c r="G76" s="67" t="str">
        <f>IFERROR(IF(Movimientos6[[#This Row],[CÓDIGO]]="","",Movimientos6[[#This Row],[ENTRADAS]]-Movimientos6[[#This Row],[SALIDAS]]+G75),Movimientos6[[#This Row],[ENTRADAS]]-Movimientos6[[#This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68" t="str">
        <f>IFERROR(IF(Movimientos6[[#This Row],[CÓDIGO]]="","",Movimientos6[[#This Row],[ENTRADAS]]-Movimientos6[[#This Row],[SALIDAS]]+G76),Movimientos6[[#This Row],[ENTRADAS]]-Movimientos6[[#This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68" t="str">
        <f>IFERROR(IF(Movimientos6[[#This Row],[CÓDIGO]]="","",Movimientos6[[#This Row],[ENTRADAS]]-Movimientos6[[#This Row],[SALIDAS]]+G77),Movimientos6[[#This Row],[ENTRADAS]]-Movimientos6[[#This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68" t="str">
        <f>IFERROR(IF(Movimientos6[[#This Row],[CÓDIGO]]="","",Movimientos6[[#This Row],[ENTRADAS]]-Movimientos6[[#This Row],[SALIDAS]]+G78),Movimientos6[[#This Row],[ENTRADAS]]-Movimientos6[[#This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68" t="str">
        <f>IFERROR(IF(Movimientos6[[#This Row],[CÓDIGO]]="","",Movimientos6[[#This Row],[ENTRADAS]]-Movimientos6[[#This Row],[SALIDAS]]+G79),Movimientos6[[#This Row],[ENTRADAS]]-Movimientos6[[#This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68" t="str">
        <f>IFERROR(IF(Movimientos6[[#This Row],[CÓDIGO]]="","",Movimientos6[[#This Row],[ENTRADAS]]-Movimientos6[[#This Row],[SALIDAS]]+G80),Movimientos6[[#This Row],[ENTRADAS]]-Movimientos6[[#This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68" t="str">
        <f>IFERROR(IF(Movimientos6[[#This Row],[CÓDIGO]]="","",Movimientos6[[#This Row],[ENTRADAS]]-Movimientos6[[#This Row],[SALIDAS]]+G81),Movimientos6[[#This Row],[ENTRADAS]]-Movimientos6[[#This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68" t="str">
        <f>IFERROR(IF(Movimientos6[[#This Row],[CÓDIGO]]="","",Movimientos6[[#This Row],[ENTRADAS]]-Movimientos6[[#This Row],[SALIDAS]]+G82),Movimientos6[[#This Row],[ENTRADAS]]-Movimientos6[[#This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68" t="str">
        <f>IFERROR(IF(Movimientos6[[#This Row],[CÓDIGO]]="","",Movimientos6[[#This Row],[ENTRADAS]]-Movimientos6[[#This Row],[SALIDAS]]+G83),Movimientos6[[#This Row],[ENTRADAS]]-Movimientos6[[#This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68" t="str">
        <f>IFERROR(IF(Movimientos6[[#This Row],[CÓDIGO]]="","",Movimientos6[[#This Row],[ENTRADAS]]-Movimientos6[[#This Row],[SALIDAS]]+G84),Movimientos6[[#This Row],[ENTRADAS]]-Movimientos6[[#This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68" t="str">
        <f>IFERROR(IF(Movimientos6[[#This Row],[CÓDIGO]]="","",Movimientos6[[#This Row],[ENTRADAS]]-Movimientos6[[#This Row],[SALIDAS]]+G85),Movimientos6[[#This Row],[ENTRADAS]]-Movimientos6[[#This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68" t="str">
        <f>IFERROR(IF(Movimientos6[[#This Row],[CÓDIGO]]="","",Movimientos6[[#This Row],[ENTRADAS]]-Movimientos6[[#This Row],[SALIDAS]]+G86),Movimientos6[[#This Row],[ENTRADAS]]-Movimientos6[[#This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68" t="str">
        <f>IFERROR(IF(Movimientos6[[#This Row],[CÓDIGO]]="","",Movimientos6[[#This Row],[ENTRADAS]]-Movimientos6[[#This Row],[SALIDAS]]+G87),Movimientos6[[#This Row],[ENTRADAS]]-Movimientos6[[#This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68" t="str">
        <f>IFERROR(IF(Movimientos6[[#This Row],[CÓDIGO]]="","",Movimientos6[[#This Row],[ENTRADAS]]-Movimientos6[[#This Row],[SALIDAS]]+G88),Movimientos6[[#This Row],[ENTRADAS]]-Movimientos6[[#This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68" t="str">
        <f>IFERROR(IF(Movimientos6[[#This Row],[CÓDIGO]]="","",Movimientos6[[#This Row],[ENTRADAS]]-Movimientos6[[#This Row],[SALIDAS]]+G89),Movimientos6[[#This Row],[ENTRADAS]]-Movimientos6[[#This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68" t="str">
        <f>IFERROR(IF(Movimientos6[[#This Row],[CÓDIGO]]="","",Movimientos6[[#This Row],[ENTRADAS]]-Movimientos6[[#This Row],[SALIDAS]]+G90),Movimientos6[[#This Row],[ENTRADAS]]-Movimientos6[[#This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68" t="str">
        <f>IFERROR(IF(Movimientos6[[#This Row],[CÓDIGO]]="","",Movimientos6[[#This Row],[ENTRADAS]]-Movimientos6[[#This Row],[SALIDAS]]+G91),Movimientos6[[#This Row],[ENTRADAS]]-Movimientos6[[#This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68" t="str">
        <f>IFERROR(IF(Movimientos6[[#This Row],[CÓDIGO]]="","",Movimientos6[[#This Row],[ENTRADAS]]-Movimientos6[[#This Row],[SALIDAS]]+G92),Movimientos6[[#This Row],[ENTRADAS]]-Movimientos6[[#This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68" t="str">
        <f>IFERROR(IF(Movimientos6[[#This Row],[CÓDIGO]]="","",Movimientos6[[#This Row],[ENTRADAS]]-Movimientos6[[#This Row],[SALIDAS]]+G93),Movimientos6[[#This Row],[ENTRADAS]]-Movimientos6[[#This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68" t="str">
        <f>IFERROR(IF(Movimientos6[[#This Row],[CÓDIGO]]="","",Movimientos6[[#This Row],[ENTRADAS]]-Movimientos6[[#This Row],[SALIDAS]]+G94),Movimientos6[[#This Row],[ENTRADAS]]-Movimientos6[[#This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68" t="str">
        <f>IFERROR(IF(Movimientos6[[#This Row],[CÓDIGO]]="","",Movimientos6[[#This Row],[ENTRADAS]]-Movimientos6[[#This Row],[SALIDAS]]+G95),Movimientos6[[#This Row],[ENTRADAS]]-Movimientos6[[#This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68" t="str">
        <f>IFERROR(IF(Movimientos6[[#This Row],[CÓDIGO]]="","",Movimientos6[[#This Row],[ENTRADAS]]-Movimientos6[[#This Row],[SALIDAS]]+G96),Movimientos6[[#This Row],[ENTRADAS]]-Movimientos6[[#This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68" t="str">
        <f>IFERROR(IF(Movimientos6[[#This Row],[CÓDIGO]]="","",Movimientos6[[#This Row],[ENTRADAS]]-Movimientos6[[#This Row],[SALIDAS]]+G97),Movimientos6[[#This Row],[ENTRADAS]]-Movimientos6[[#This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68" t="str">
        <f>IFERROR(IF(Movimientos6[[#This Row],[CÓDIGO]]="","",Movimientos6[[#This Row],[ENTRADAS]]-Movimientos6[[#This Row],[SALIDAS]]+G98),Movimientos6[[#This Row],[ENTRADAS]]-Movimientos6[[#This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68" t="str">
        <f>IFERROR(IF(Movimientos6[[#This Row],[CÓDIGO]]="","",Movimientos6[[#This Row],[ENTRADAS]]-Movimientos6[[#This Row],[SALIDAS]]+G99),Movimientos6[[#This Row],[ENTRADAS]]-Movimientos6[[#This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68" t="str">
        <f>IFERROR(IF(Movimientos6[[#This Row],[CÓDIGO]]="","",Movimientos6[[#This Row],[ENTRADAS]]-Movimientos6[[#This Row],[SALIDAS]]+G100),Movimientos6[[#This Row],[ENTRADAS]]-Movimientos6[[#This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68" t="str">
        <f>IFERROR(IF(Movimientos6[[#This Row],[CÓDIGO]]="","",Movimientos6[[#This Row],[ENTRADAS]]-Movimientos6[[#This Row],[SALIDAS]]+G101),Movimientos6[[#This Row],[ENTRADAS]]-Movimientos6[[#This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68" t="str">
        <f>IFERROR(IF(Movimientos6[[#This Row],[CÓDIGO]]="","",Movimientos6[[#This Row],[ENTRADAS]]-Movimientos6[[#This Row],[SALIDAS]]+G102),Movimientos6[[#This Row],[ENTRADAS]]-Movimientos6[[#This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68" t="str">
        <f>IFERROR(IF(Movimientos6[[#This Row],[CÓDIGO]]="","",Movimientos6[[#This Row],[ENTRADAS]]-Movimientos6[[#This Row],[SALIDAS]]+G103),Movimientos6[[#This Row],[ENTRADAS]]-Movimientos6[[#This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68" t="str">
        <f>IFERROR(IF(Movimientos6[[#This Row],[CÓDIGO]]="","",Movimientos6[[#This Row],[ENTRADAS]]-Movimientos6[[#This Row],[SALIDAS]]+G104),Movimientos6[[#This Row],[ENTRADAS]]-Movimientos6[[#This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68" t="str">
        <f>IFERROR(IF(Movimientos6[[#This Row],[CÓDIGO]]="","",Movimientos6[[#This Row],[ENTRADAS]]-Movimientos6[[#This Row],[SALIDAS]]+G105),Movimientos6[[#This Row],[ENTRADAS]]-Movimientos6[[#This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68" t="str">
        <f>IFERROR(IF(Movimientos6[[#This Row],[CÓDIGO]]="","",Movimientos6[[#This Row],[ENTRADAS]]-Movimientos6[[#This Row],[SALIDAS]]+G106),Movimientos6[[#This Row],[ENTRADAS]]-Movimientos6[[#This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68" t="str">
        <f>IFERROR(IF(Movimientos6[[#This Row],[CÓDIGO]]="","",Movimientos6[[#This Row],[ENTRADAS]]-Movimientos6[[#This Row],[SALIDAS]]+G107),Movimientos6[[#This Row],[ENTRADAS]]-Movimientos6[[#This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68" t="str">
        <f>IFERROR(IF(Movimientos6[[#This Row],[CÓDIGO]]="","",Movimientos6[[#This Row],[ENTRADAS]]-Movimientos6[[#This Row],[SALIDAS]]+G108),Movimientos6[[#This Row],[ENTRADAS]]-Movimientos6[[#This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68" t="str">
        <f>IFERROR(IF(Movimientos6[[#This Row],[CÓDIGO]]="","",Movimientos6[[#This Row],[ENTRADAS]]-Movimientos6[[#This Row],[SALIDAS]]+G109),Movimientos6[[#This Row],[ENTRADAS]]-Movimientos6[[#This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68" t="str">
        <f>IFERROR(IF(Movimientos6[[#This Row],[CÓDIGO]]="","",Movimientos6[[#This Row],[ENTRADAS]]-Movimientos6[[#This Row],[SALIDAS]]+G110),Movimientos6[[#This Row],[ENTRADAS]]-Movimientos6[[#This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68" t="str">
        <f>IFERROR(IF(Movimientos6[[#This Row],[CÓDIGO]]="","",Movimientos6[[#This Row],[ENTRADAS]]-Movimientos6[[#This Row],[SALIDAS]]+G111),Movimientos6[[#This Row],[ENTRADAS]]-Movimientos6[[#This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68" t="str">
        <f>IFERROR(IF(Movimientos6[[#This Row],[CÓDIGO]]="","",Movimientos6[[#This Row],[ENTRADAS]]-Movimientos6[[#This Row],[SALIDAS]]+G112),Movimientos6[[#This Row],[ENTRADAS]]-Movimientos6[[#This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68" t="str">
        <f>IFERROR(IF(Movimientos6[[#This Row],[CÓDIGO]]="","",Movimientos6[[#This Row],[ENTRADAS]]-Movimientos6[[#This Row],[SALIDAS]]+G113),Movimientos6[[#This Row],[ENTRADAS]]-Movimientos6[[#This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68" t="str">
        <f>IFERROR(IF(Movimientos6[[#This Row],[CÓDIGO]]="","",Movimientos6[[#This Row],[ENTRADAS]]-Movimientos6[[#This Row],[SALIDAS]]+G114),Movimientos6[[#This Row],[ENTRADAS]]-Movimientos6[[#This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IFERROR(IF(Movimientos6[[#This Row],[CÓDIGO]]="","",Movimientos6[[#This Row],[ENTRADAS]]-Movimientos6[[#This Row],[SALIDAS]]+G115),Movimientos6[[#This Row],[ENTRADAS]]-Movimientos6[[#This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IFERROR(IF(Movimientos6[[#This Row],[CÓDIGO]]="","",Movimientos6[[#This Row],[ENTRADAS]]-Movimientos6[[#This Row],[SALIDAS]]+G116),Movimientos6[[#This Row],[ENTRADAS]]-Movimientos6[[#This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IFERROR(IF(Movimientos6[[#This Row],[CÓDIGO]]="","",Movimientos6[[#This Row],[ENTRADAS]]-Movimientos6[[#This Row],[SALIDAS]]+G117),Movimientos6[[#This Row],[ENTRADAS]]-Movimientos6[[#This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IFERROR(IF(Movimientos6[[#This Row],[CÓDIGO]]="","",Movimientos6[[#This Row],[ENTRADAS]]-Movimientos6[[#This Row],[SALIDAS]]+G118),Movimientos6[[#This Row],[ENTRADAS]]-Movimientos6[[#This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IFERROR(IF(Movimientos6[[#This Row],[CÓDIGO]]="","",Movimientos6[[#This Row],[ENTRADAS]]-Movimientos6[[#This Row],[SALIDAS]]+G119),Movimientos6[[#This Row],[ENTRADAS]]-Movimientos6[[#This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IFERROR(IF(Movimientos6[[#This Row],[CÓDIGO]]="","",Movimientos6[[#This Row],[ENTRADAS]]-Movimientos6[[#This Row],[SALIDAS]]+G120),Movimientos6[[#This Row],[ENTRADAS]]-Movimientos6[[#This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IFERROR(IF(Movimientos6[[#This Row],[CÓDIGO]]="","",Movimientos6[[#This Row],[ENTRADAS]]-Movimientos6[[#This Row],[SALIDAS]]+G121),Movimientos6[[#This Row],[ENTRADAS]]-Movimientos6[[#This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IFERROR(IF(Movimientos6[[#This Row],[CÓDIGO]]="","",Movimientos6[[#This Row],[ENTRADAS]]-Movimientos6[[#This Row],[SALIDAS]]+G122),Movimientos6[[#This Row],[ENTRADAS]]-Movimientos6[[#This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IFERROR(IF(Movimientos6[[#This Row],[CÓDIGO]]="","",Movimientos6[[#This Row],[ENTRADAS]]-Movimientos6[[#This Row],[SALIDAS]]+G123),Movimientos6[[#This Row],[ENTRADAS]]-Movimientos6[[#This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IFERROR(IF(Movimientos6[[#This Row],[CÓDIGO]]="","",Movimientos6[[#This Row],[ENTRADAS]]-Movimientos6[[#This Row],[SALIDAS]]+G124),Movimientos6[[#This Row],[ENTRADAS]]-Movimientos6[[#This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IFERROR(IF(Movimientos6[[#This Row],[CÓDIGO]]="","",Movimientos6[[#This Row],[ENTRADAS]]-Movimientos6[[#This Row],[SALIDAS]]+G125),Movimientos6[[#This Row],[ENTRADAS]]-Movimientos6[[#This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IFERROR(IF(Movimientos6[[#This Row],[CÓDIGO]]="","",Movimientos6[[#This Row],[ENTRADAS]]-Movimientos6[[#This Row],[SALIDAS]]+G126),Movimientos6[[#This Row],[ENTRADAS]]-Movimientos6[[#This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IFERROR(IF(Movimientos6[[#This Row],[CÓDIGO]]="","",Movimientos6[[#This Row],[ENTRADAS]]-Movimientos6[[#This Row],[SALIDAS]]+G127),Movimientos6[[#This Row],[ENTRADAS]]-Movimientos6[[#This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IFERROR(IF(Movimientos6[[#This Row],[CÓDIGO]]="","",Movimientos6[[#This Row],[ENTRADAS]]-Movimientos6[[#This Row],[SALIDAS]]+G128),Movimientos6[[#This Row],[ENTRADAS]]-Movimientos6[[#This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IFERROR(IF(Movimientos6[[#This Row],[CÓDIGO]]="","",Movimientos6[[#This Row],[ENTRADAS]]-Movimientos6[[#This Row],[SALIDAS]]+G129),Movimientos6[[#This Row],[ENTRADAS]]-Movimientos6[[#This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IFERROR(IF(Movimientos6[[#This Row],[CÓDIGO]]="","",Movimientos6[[#This Row],[ENTRADAS]]-Movimientos6[[#This Row],[SALIDAS]]+G130),Movimientos6[[#This Row],[ENTRADAS]]-Movimientos6[[#This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IFERROR(IF(Movimientos6[[#This Row],[CÓDIGO]]="","",Movimientos6[[#This Row],[ENTRADAS]]-Movimientos6[[#This Row],[SALIDAS]]+G131),Movimientos6[[#This Row],[ENTRADAS]]-Movimientos6[[#This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IFERROR(IF(Movimientos6[[#This Row],[CÓDIGO]]="","",Movimientos6[[#This Row],[ENTRADAS]]-Movimientos6[[#This Row],[SALIDAS]]+G132),Movimientos6[[#This Row],[ENTRADAS]]-Movimientos6[[#This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IFERROR(IF(Movimientos6[[#This Row],[CÓDIGO]]="","",Movimientos6[[#This Row],[ENTRADAS]]-Movimientos6[[#This Row],[SALIDAS]]+G133),Movimientos6[[#This Row],[ENTRADAS]]-Movimientos6[[#This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IFERROR(IF(Movimientos6[[#This Row],[CÓDIGO]]="","",Movimientos6[[#This Row],[ENTRADAS]]-Movimientos6[[#This Row],[SALIDAS]]+G134),Movimientos6[[#This Row],[ENTRADAS]]-Movimientos6[[#This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IFERROR(IF(Movimientos6[[#This Row],[CÓDIGO]]="","",Movimientos6[[#This Row],[ENTRADAS]]-Movimientos6[[#This Row],[SALIDAS]]+G135),Movimientos6[[#This Row],[ENTRADAS]]-Movimientos6[[#This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IFERROR(IF(Movimientos6[[#This Row],[CÓDIGO]]="","",Movimientos6[[#This Row],[ENTRADAS]]-Movimientos6[[#This Row],[SALIDAS]]+G136),Movimientos6[[#This Row],[ENTRADAS]]-Movimientos6[[#This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IFERROR(IF(Movimientos6[[#This Row],[CÓDIGO]]="","",Movimientos6[[#This Row],[ENTRADAS]]-Movimientos6[[#This Row],[SALIDAS]]+G137),Movimientos6[[#This Row],[ENTRADAS]]-Movimientos6[[#This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IFERROR(IF(Movimientos6[[#This Row],[CÓDIGO]]="","",Movimientos6[[#This Row],[ENTRADAS]]-Movimientos6[[#This Row],[SALIDAS]]+G138),Movimientos6[[#This Row],[ENTRADAS]]-Movimientos6[[#This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IFERROR(IF(Movimientos6[[#This Row],[CÓDIGO]]="","",Movimientos6[[#This Row],[ENTRADAS]]-Movimientos6[[#This Row],[SALIDAS]]+G139),Movimientos6[[#This Row],[ENTRADAS]]-Movimientos6[[#This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IFERROR(IF(Movimientos6[[#This Row],[CÓDIGO]]="","",Movimientos6[[#This Row],[ENTRADAS]]-Movimientos6[[#This Row],[SALIDAS]]+G140),Movimientos6[[#This Row],[ENTRADAS]]-Movimientos6[[#This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IFERROR(IF(Movimientos6[[#This Row],[CÓDIGO]]="","",Movimientos6[[#This Row],[ENTRADAS]]-Movimientos6[[#This Row],[SALIDAS]]+G141),Movimientos6[[#This Row],[ENTRADAS]]-Movimientos6[[#This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IFERROR(IF(Movimientos6[[#This Row],[CÓDIGO]]="","",Movimientos6[[#This Row],[ENTRADAS]]-Movimientos6[[#This Row],[SALIDAS]]+G142),Movimientos6[[#This Row],[ENTRADAS]]-Movimientos6[[#This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IFERROR(IF(Movimientos6[[#This Row],[CÓDIGO]]="","",Movimientos6[[#This Row],[ENTRADAS]]-Movimientos6[[#This Row],[SALIDAS]]+G143),Movimientos6[[#This Row],[ENTRADAS]]-Movimientos6[[#This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IFERROR(IF(Movimientos6[[#This Row],[CÓDIGO]]="","",Movimientos6[[#This Row],[ENTRADAS]]-Movimientos6[[#This Row],[SALIDAS]]+G144),Movimientos6[[#This Row],[ENTRADAS]]-Movimientos6[[#This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IFERROR(IF(Movimientos6[[#This Row],[CÓDIGO]]="","",Movimientos6[[#This Row],[ENTRADAS]]-Movimientos6[[#This Row],[SALIDAS]]+G145),Movimientos6[[#This Row],[ENTRADAS]]-Movimientos6[[#This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IFERROR(IF(Movimientos6[[#This Row],[CÓDIGO]]="","",Movimientos6[[#This Row],[ENTRADAS]]-Movimientos6[[#This Row],[SALIDAS]]+G146),Movimientos6[[#This Row],[ENTRADAS]]-Movimientos6[[#This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IFERROR(IF(Movimientos6[[#This Row],[CÓDIGO]]="","",Movimientos6[[#This Row],[ENTRADAS]]-Movimientos6[[#This Row],[SALIDAS]]+G147),Movimientos6[[#This Row],[ENTRADAS]]-Movimientos6[[#This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IFERROR(IF(Movimientos6[[#This Row],[CÓDIGO]]="","",Movimientos6[[#This Row],[ENTRADAS]]-Movimientos6[[#This Row],[SALIDAS]]+G148),Movimientos6[[#This Row],[ENTRADAS]]-Movimientos6[[#This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IFERROR(IF(Movimientos6[[#This Row],[CÓDIGO]]="","",Movimientos6[[#This Row],[ENTRADAS]]-Movimientos6[[#This Row],[SALIDAS]]+G149),Movimientos6[[#This Row],[ENTRADAS]]-Movimientos6[[#This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IFERROR(IF(Movimientos6[[#This Row],[CÓDIGO]]="","",Movimientos6[[#This Row],[ENTRADAS]]-Movimientos6[[#This Row],[SALIDAS]]+G150),Movimientos6[[#This Row],[ENTRADAS]]-Movimientos6[[#This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IFERROR(IF(Movimientos6[[#This Row],[CÓDIGO]]="","",Movimientos6[[#This Row],[ENTRADAS]]-Movimientos6[[#This Row],[SALIDAS]]+G151),Movimientos6[[#This Row],[ENTRADAS]]-Movimientos6[[#This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IFERROR(IF(Movimientos6[[#This Row],[CÓDIGO]]="","",Movimientos6[[#This Row],[ENTRADAS]]-Movimientos6[[#This Row],[SALIDAS]]+G152),Movimientos6[[#This Row],[ENTRADAS]]-Movimientos6[[#This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IFERROR(IF(Movimientos6[[#This Row],[CÓDIGO]]="","",Movimientos6[[#This Row],[ENTRADAS]]-Movimientos6[[#This Row],[SALIDAS]]+G153),Movimientos6[[#This Row],[ENTRADAS]]-Movimientos6[[#This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IFERROR(IF(Movimientos6[[#This Row],[CÓDIGO]]="","",Movimientos6[[#This Row],[ENTRADAS]]-Movimientos6[[#This Row],[SALIDAS]]+G154),Movimientos6[[#This Row],[ENTRADAS]]-Movimientos6[[#This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IFERROR(IF(Movimientos6[[#This Row],[CÓDIGO]]="","",Movimientos6[[#This Row],[ENTRADAS]]-Movimientos6[[#This Row],[SALIDAS]]+G155),Movimientos6[[#This Row],[ENTRADAS]]-Movimientos6[[#This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IFERROR(IF(Movimientos6[[#This Row],[CÓDIGO]]="","",Movimientos6[[#This Row],[ENTRADAS]]-Movimientos6[[#This Row],[SALIDAS]]+G156),Movimientos6[[#This Row],[ENTRADAS]]-Movimientos6[[#This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IFERROR(IF(Movimientos6[[#This Row],[CÓDIGO]]="","",Movimientos6[[#This Row],[ENTRADAS]]-Movimientos6[[#This Row],[SALIDAS]]+G157),Movimientos6[[#This Row],[ENTRADAS]]-Movimientos6[[#This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IFERROR(IF(Movimientos6[[#This Row],[CÓDIGO]]="","",Movimientos6[[#This Row],[ENTRADAS]]-Movimientos6[[#This Row],[SALIDAS]]+G158),Movimientos6[[#This Row],[ENTRADAS]]-Movimientos6[[#This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IFERROR(IF(Movimientos6[[#This Row],[CÓDIGO]]="","",Movimientos6[[#This Row],[ENTRADAS]]-Movimientos6[[#This Row],[SALIDAS]]+G159),Movimientos6[[#This Row],[ENTRADAS]]-Movimientos6[[#This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IFERROR(IF(Movimientos6[[#This Row],[CÓDIGO]]="","",Movimientos6[[#This Row],[ENTRADAS]]-Movimientos6[[#This Row],[SALIDAS]]+G160),Movimientos6[[#This Row],[ENTRADAS]]-Movimientos6[[#This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IFERROR(IF(Movimientos6[[#This Row],[CÓDIGO]]="","",Movimientos6[[#This Row],[ENTRADAS]]-Movimientos6[[#This Row],[SALIDAS]]+G161),Movimientos6[[#This Row],[ENTRADAS]]-Movimientos6[[#This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IFERROR(IF(Movimientos6[[#This Row],[CÓDIGO]]="","",Movimientos6[[#This Row],[ENTRADAS]]-Movimientos6[[#This Row],[SALIDAS]]+G162),Movimientos6[[#This Row],[ENTRADAS]]-Movimientos6[[#This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IFERROR(IF(Movimientos6[[#This Row],[CÓDIGO]]="","",Movimientos6[[#This Row],[ENTRADAS]]-Movimientos6[[#This Row],[SALIDAS]]+G163),Movimientos6[[#This Row],[ENTRADAS]]-Movimientos6[[#This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IFERROR(IF(Movimientos6[[#This Row],[CÓDIGO]]="","",Movimientos6[[#This Row],[ENTRADAS]]-Movimientos6[[#This Row],[SALIDAS]]+G164),Movimientos6[[#This Row],[ENTRADAS]]-Movimientos6[[#This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IFERROR(IF(Movimientos6[[#This Row],[CÓDIGO]]="","",Movimientos6[[#This Row],[ENTRADAS]]-Movimientos6[[#This Row],[SALIDAS]]+G165),Movimientos6[[#This Row],[ENTRADAS]]-Movimientos6[[#This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IFERROR(IF(Movimientos6[[#This Row],[CÓDIGO]]="","",Movimientos6[[#This Row],[ENTRADAS]]-Movimientos6[[#This Row],[SALIDAS]]+G166),Movimientos6[[#This Row],[ENTRADAS]]-Movimientos6[[#This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IFERROR(IF(Movimientos6[[#This Row],[CÓDIGO]]="","",Movimientos6[[#This Row],[ENTRADAS]]-Movimientos6[[#This Row],[SALIDAS]]+G167),Movimientos6[[#This Row],[ENTRADAS]]-Movimientos6[[#This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IFERROR(IF(Movimientos6[[#This Row],[CÓDIGO]]="","",Movimientos6[[#This Row],[ENTRADAS]]-Movimientos6[[#This Row],[SALIDAS]]+G168),Movimientos6[[#This Row],[ENTRADAS]]-Movimientos6[[#This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IFERROR(IF(Movimientos6[[#This Row],[CÓDIGO]]="","",Movimientos6[[#This Row],[ENTRADAS]]-Movimientos6[[#This Row],[SALIDAS]]+G169),Movimientos6[[#This Row],[ENTRADAS]]-Movimientos6[[#This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IFERROR(IF(Movimientos6[[#This Row],[CÓDIGO]]="","",Movimientos6[[#This Row],[ENTRADAS]]-Movimientos6[[#This Row],[SALIDAS]]+G170),Movimientos6[[#This Row],[ENTRADAS]]-Movimientos6[[#This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IFERROR(IF(Movimientos6[[#This Row],[CÓDIGO]]="","",Movimientos6[[#This Row],[ENTRADAS]]-Movimientos6[[#This Row],[SALIDAS]]+G171),Movimientos6[[#This Row],[ENTRADAS]]-Movimientos6[[#This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IFERROR(IF(Movimientos6[[#This Row],[CÓDIGO]]="","",Movimientos6[[#This Row],[ENTRADAS]]-Movimientos6[[#This Row],[SALIDAS]]+G172),Movimientos6[[#This Row],[ENTRADAS]]-Movimientos6[[#This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IFERROR(IF(Movimientos6[[#This Row],[CÓDIGO]]="","",Movimientos6[[#This Row],[ENTRADAS]]-Movimientos6[[#This Row],[SALIDAS]]+G173),Movimientos6[[#This Row],[ENTRADAS]]-Movimientos6[[#This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IFERROR(IF(Movimientos6[[#This Row],[CÓDIGO]]="","",Movimientos6[[#This Row],[ENTRADAS]]-Movimientos6[[#This Row],[SALIDAS]]+G174),Movimientos6[[#This Row],[ENTRADAS]]-Movimientos6[[#This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IFERROR(IF(Movimientos6[[#This Row],[CÓDIGO]]="","",Movimientos6[[#This Row],[ENTRADAS]]-Movimientos6[[#This Row],[SALIDAS]]+G175),Movimientos6[[#This Row],[ENTRADAS]]-Movimientos6[[#This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IFERROR(IF(Movimientos6[[#This Row],[CÓDIGO]]="","",Movimientos6[[#This Row],[ENTRADAS]]-Movimientos6[[#This Row],[SALIDAS]]+G176),Movimientos6[[#This Row],[ENTRADAS]]-Movimientos6[[#This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IFERROR(IF(Movimientos6[[#This Row],[CÓDIGO]]="","",Movimientos6[[#This Row],[ENTRADAS]]-Movimientos6[[#This Row],[SALIDAS]]+G177),Movimientos6[[#This Row],[ENTRADAS]]-Movimientos6[[#This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IFERROR(IF(Movimientos6[[#This Row],[CÓDIGO]]="","",Movimientos6[[#This Row],[ENTRADAS]]-Movimientos6[[#This Row],[SALIDAS]]+G178),Movimientos6[[#This Row],[ENTRADAS]]-Movimientos6[[#This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IFERROR(IF(Movimientos6[[#This Row],[CÓDIGO]]="","",Movimientos6[[#This Row],[ENTRADAS]]-Movimientos6[[#This Row],[SALIDAS]]+G179),Movimientos6[[#This Row],[ENTRADAS]]-Movimientos6[[#This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IFERROR(IF(Movimientos6[[#This Row],[CÓDIGO]]="","",Movimientos6[[#This Row],[ENTRADAS]]-Movimientos6[[#This Row],[SALIDAS]]+G180),Movimientos6[[#This Row],[ENTRADAS]]-Movimientos6[[#This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IFERROR(IF(Movimientos6[[#This Row],[CÓDIGO]]="","",Movimientos6[[#This Row],[ENTRADAS]]-Movimientos6[[#This Row],[SALIDAS]]+G181),Movimientos6[[#This Row],[ENTRADAS]]-Movimientos6[[#This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IFERROR(IF(Movimientos6[[#This Row],[CÓDIGO]]="","",Movimientos6[[#This Row],[ENTRADAS]]-Movimientos6[[#This Row],[SALIDAS]]+G182),Movimientos6[[#This Row],[ENTRADAS]]-Movimientos6[[#This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IFERROR(IF(Movimientos6[[#This Row],[CÓDIGO]]="","",Movimientos6[[#This Row],[ENTRADAS]]-Movimientos6[[#This Row],[SALIDAS]]+G183),Movimientos6[[#This Row],[ENTRADAS]]-Movimientos6[[#This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IFERROR(IF(Movimientos6[[#This Row],[CÓDIGO]]="","",Movimientos6[[#This Row],[ENTRADAS]]-Movimientos6[[#This Row],[SALIDAS]]+G184),Movimientos6[[#This Row],[ENTRADAS]]-Movimientos6[[#This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IFERROR(IF(Movimientos6[[#This Row],[CÓDIGO]]="","",Movimientos6[[#This Row],[ENTRADAS]]-Movimientos6[[#This Row],[SALIDAS]]+G185),Movimientos6[[#This Row],[ENTRADAS]]-Movimientos6[[#This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IFERROR(IF(Movimientos6[[#This Row],[CÓDIGO]]="","",Movimientos6[[#This Row],[ENTRADAS]]-Movimientos6[[#This Row],[SALIDAS]]+G186),Movimientos6[[#This Row],[ENTRADAS]]-Movimientos6[[#This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IFERROR(IF(Movimientos6[[#This Row],[CÓDIGO]]="","",Movimientos6[[#This Row],[ENTRADAS]]-Movimientos6[[#This Row],[SALIDAS]]+G187),Movimientos6[[#This Row],[ENTRADAS]]-Movimientos6[[#This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IFERROR(IF(Movimientos6[[#This Row],[CÓDIGO]]="","",Movimientos6[[#This Row],[ENTRADAS]]-Movimientos6[[#This Row],[SALIDAS]]+G188),Movimientos6[[#This Row],[ENTRADAS]]-Movimientos6[[#This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IFERROR(IF(Movimientos6[[#This Row],[CÓDIGO]]="","",Movimientos6[[#This Row],[ENTRADAS]]-Movimientos6[[#This Row],[SALIDAS]]+G189),Movimientos6[[#This Row],[ENTRADAS]]-Movimientos6[[#This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IFERROR(IF(Movimientos6[[#This Row],[CÓDIGO]]="","",Movimientos6[[#This Row],[ENTRADAS]]-Movimientos6[[#This Row],[SALIDAS]]+G190),Movimientos6[[#This Row],[ENTRADAS]]-Movimientos6[[#This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IFERROR(IF(Movimientos6[[#This Row],[CÓDIGO]]="","",Movimientos6[[#This Row],[ENTRADAS]]-Movimientos6[[#This Row],[SALIDAS]]+G191),Movimientos6[[#This Row],[ENTRADAS]]-Movimientos6[[#This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IFERROR(IF(Movimientos6[[#This Row],[CÓDIGO]]="","",Movimientos6[[#This Row],[ENTRADAS]]-Movimientos6[[#This Row],[SALIDAS]]+G192),Movimientos6[[#This Row],[ENTRADAS]]-Movimientos6[[#This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IFERROR(IF(Movimientos6[[#This Row],[CÓDIGO]]="","",Movimientos6[[#This Row],[ENTRADAS]]-Movimientos6[[#This Row],[SALIDAS]]+G193),Movimientos6[[#This Row],[ENTRADAS]]-Movimientos6[[#This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IFERROR(IF(Movimientos6[[#This Row],[CÓDIGO]]="","",Movimientos6[[#This Row],[ENTRADAS]]-Movimientos6[[#This Row],[SALIDAS]]+G194),Movimientos6[[#This Row],[ENTRADAS]]-Movimientos6[[#This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IFERROR(IF(Movimientos6[[#This Row],[CÓDIGO]]="","",Movimientos6[[#This Row],[ENTRADAS]]-Movimientos6[[#This Row],[SALIDAS]]+G195),Movimientos6[[#This Row],[ENTRADAS]]-Movimientos6[[#This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IFERROR(IF(Movimientos6[[#This Row],[CÓDIGO]]="","",Movimientos6[[#This Row],[ENTRADAS]]-Movimientos6[[#This Row],[SALIDAS]]+G196),Movimientos6[[#This Row],[ENTRADAS]]-Movimientos6[[#This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IFERROR(IF(Movimientos6[[#This Row],[CÓDIGO]]="","",Movimientos6[[#This Row],[ENTRADAS]]-Movimientos6[[#This Row],[SALIDAS]]+G197),Movimientos6[[#This Row],[ENTRADAS]]-Movimientos6[[#This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IFERROR(IF(Movimientos6[[#This Row],[CÓDIGO]]="","",Movimientos6[[#This Row],[ENTRADAS]]-Movimientos6[[#This Row],[SALIDAS]]+G198),Movimientos6[[#This Row],[ENTRADAS]]-Movimientos6[[#This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IFERROR(IF(Movimientos6[[#This Row],[CÓDIGO]]="","",Movimientos6[[#This Row],[ENTRADAS]]-Movimientos6[[#This Row],[SALIDAS]]+G199),Movimientos6[[#This Row],[ENTRADAS]]-Movimientos6[[#This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IFERROR(IF(Movimientos6[[#This Row],[CÓDIGO]]="","",Movimientos6[[#This Row],[ENTRADAS]]-Movimientos6[[#This Row],[SALIDAS]]+G200),Movimientos6[[#This Row],[ENTRADAS]]-Movimientos6[[#This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IFERROR(IF(Movimientos6[[#This Row],[CÓDIGO]]="","",Movimientos6[[#This Row],[ENTRADAS]]-Movimientos6[[#This Row],[SALIDAS]]+G201),Movimientos6[[#This Row],[ENTRADAS]]-Movimientos6[[#This Row],[SALIDAS]])</f>
        <v/>
      </c>
    </row>
    <row r="203" spans="2:7" ht="19.5" thickBot="1" x14ac:dyDescent="0.3">
      <c r="B203" s="60"/>
      <c r="C203" s="62"/>
      <c r="D203" s="64"/>
      <c r="E203" s="66"/>
      <c r="F203" s="66"/>
      <c r="G203" s="68" t="str">
        <f>IFERROR(IF(Movimientos6[[#This Row],[CÓDIGO]]="","",Movimientos6[[#This Row],[ENTRADAS]]-Movimientos6[[#This Row],[SALIDAS]]+G202),Movimientos6[[#This Row],[ENTRADAS]]-Movimientos6[[#This Row],[SALIDAS]])</f>
        <v/>
      </c>
    </row>
    <row r="204" spans="2:7" ht="19.5" thickBot="1" x14ac:dyDescent="0.3">
      <c r="B204" s="60"/>
      <c r="C204" s="62"/>
      <c r="D204" s="64"/>
      <c r="E204" s="66"/>
      <c r="F204" s="66"/>
      <c r="G204" s="68" t="str">
        <f>IFERROR(IF(Movimientos6[[#This Row],[CÓDIGO]]="","",Movimientos6[[#This Row],[ENTRADAS]]-Movimientos6[[#This Row],[SALIDAS]]+G203),Movimientos6[[#This Row],[ENTRADAS]]-Movimientos6[[#This Row],[SALIDAS]])</f>
        <v/>
      </c>
    </row>
    <row r="205" spans="2:7" ht="19.5" thickBot="1" x14ac:dyDescent="0.3">
      <c r="B205" s="60"/>
      <c r="C205" s="62"/>
      <c r="D205" s="64"/>
      <c r="E205" s="66"/>
      <c r="F205" s="66"/>
      <c r="G205" s="68" t="str">
        <f>IFERROR(IF(Movimientos6[[#This Row],[CÓDIGO]]="","",Movimientos6[[#This Row],[ENTRADAS]]-Movimientos6[[#This Row],[SALIDAS]]+G204),Movimientos6[[#This Row],[ENTRADAS]]-Movimientos6[[#This Row],[SALIDAS]])</f>
        <v/>
      </c>
    </row>
    <row r="206" spans="2:7" ht="19.5" thickBot="1" x14ac:dyDescent="0.3">
      <c r="B206" s="60"/>
      <c r="C206" s="62"/>
      <c r="D206" s="64"/>
      <c r="E206" s="66"/>
      <c r="F206" s="66"/>
      <c r="G206" s="68" t="str">
        <f>IFERROR(IF(Movimientos6[[#This Row],[CÓDIGO]]="","",Movimientos6[[#This Row],[ENTRADAS]]-Movimientos6[[#This Row],[SALIDAS]]+G205),Movimientos6[[#This Row],[ENTRADAS]]-Movimientos6[[#This Row],[SALIDAS]])</f>
        <v/>
      </c>
    </row>
    <row r="207" spans="2:7" ht="19.5" thickBot="1" x14ac:dyDescent="0.3">
      <c r="B207" s="60"/>
      <c r="C207" s="62"/>
      <c r="D207" s="64"/>
      <c r="E207" s="66"/>
      <c r="F207" s="66"/>
      <c r="G207" s="68" t="str">
        <f>IFERROR(IF(Movimientos6[[#This Row],[CÓDIGO]]="","",Movimientos6[[#This Row],[ENTRADAS]]-Movimientos6[[#This Row],[SALIDAS]]+G206),Movimientos6[[#This Row],[ENTRADAS]]-Movimientos6[[#This Row],[SALIDAS]])</f>
        <v/>
      </c>
    </row>
    <row r="208" spans="2:7" ht="19.5" thickBot="1" x14ac:dyDescent="0.3">
      <c r="B208" s="60"/>
      <c r="C208" s="62"/>
      <c r="D208" s="64"/>
      <c r="E208" s="66"/>
      <c r="F208" s="66"/>
      <c r="G208" s="68" t="str">
        <f>IFERROR(IF(Movimientos6[[#This Row],[CÓDIGO]]="","",Movimientos6[[#This Row],[ENTRADAS]]-Movimientos6[[#This Row],[SALIDAS]]+G207),Movimientos6[[#This Row],[ENTRADAS]]-Movimientos6[[#This Row],[SALIDAS]])</f>
        <v/>
      </c>
    </row>
    <row r="209" spans="2:7" ht="19.5" thickBot="1" x14ac:dyDescent="0.3">
      <c r="B209" s="60"/>
      <c r="C209" s="62"/>
      <c r="D209" s="64"/>
      <c r="E209" s="66"/>
      <c r="F209" s="66"/>
      <c r="G209" s="68" t="str">
        <f>IFERROR(IF(Movimientos6[[#This Row],[CÓDIGO]]="","",Movimientos6[[#This Row],[ENTRADAS]]-Movimientos6[[#This Row],[SALIDAS]]+G208),Movimientos6[[#This Row],[ENTRADAS]]-Movimientos6[[#This Row],[SALIDAS]])</f>
        <v/>
      </c>
    </row>
    <row r="210" spans="2:7" ht="19.5" thickBot="1" x14ac:dyDescent="0.3">
      <c r="B210" s="60"/>
      <c r="C210" s="62"/>
      <c r="D210" s="64"/>
      <c r="E210" s="66"/>
      <c r="F210" s="66"/>
      <c r="G210" s="68" t="str">
        <f>IFERROR(IF(Movimientos6[[#This Row],[CÓDIGO]]="","",Movimientos6[[#This Row],[ENTRADAS]]-Movimientos6[[#This Row],[SALIDAS]]+G209),Movimientos6[[#This Row],[ENTRADAS]]-Movimientos6[[#This Row],[SALIDAS]])</f>
        <v/>
      </c>
    </row>
    <row r="211" spans="2:7" ht="19.5" thickBot="1" x14ac:dyDescent="0.3">
      <c r="B211" s="60"/>
      <c r="C211" s="62"/>
      <c r="D211" s="64"/>
      <c r="E211" s="66"/>
      <c r="F211" s="66"/>
      <c r="G211" s="68" t="str">
        <f>IFERROR(IF(Movimientos6[[#This Row],[CÓDIGO]]="","",Movimientos6[[#This Row],[ENTRADAS]]-Movimientos6[[#This Row],[SALIDAS]]+G210),Movimientos6[[#This Row],[ENTRADAS]]-Movimientos6[[#This Row],[SALIDAS]])</f>
        <v/>
      </c>
    </row>
    <row r="212" spans="2:7" ht="19.5" thickBot="1" x14ac:dyDescent="0.3">
      <c r="B212" s="60"/>
      <c r="C212" s="62"/>
      <c r="D212" s="64"/>
      <c r="E212" s="66"/>
      <c r="F212" s="66"/>
      <c r="G212" s="68" t="str">
        <f>IFERROR(IF(Movimientos6[[#This Row],[CÓDIGO]]="","",Movimientos6[[#This Row],[ENTRADAS]]-Movimientos6[[#This Row],[SALIDAS]]+G211),Movimientos6[[#This Row],[ENTRADAS]]-Movimientos6[[#This Row],[SALIDAS]])</f>
        <v/>
      </c>
    </row>
    <row r="213" spans="2:7" ht="19.5" thickBot="1" x14ac:dyDescent="0.3">
      <c r="B213" s="60"/>
      <c r="C213" s="62"/>
      <c r="D213" s="64"/>
      <c r="E213" s="66"/>
      <c r="F213" s="66"/>
      <c r="G213" s="68" t="str">
        <f>IFERROR(IF(Movimientos6[[#This Row],[CÓDIGO]]="","",Movimientos6[[#This Row],[ENTRADAS]]-Movimientos6[[#This Row],[SALIDAS]]+G212),Movimientos6[[#This Row],[ENTRADAS]]-Movimientos6[[#This Row],[SALIDAS]])</f>
        <v/>
      </c>
    </row>
    <row r="214" spans="2:7" ht="19.5" thickBot="1" x14ac:dyDescent="0.3">
      <c r="B214" s="60"/>
      <c r="C214" s="62"/>
      <c r="D214" s="64"/>
      <c r="E214" s="66"/>
      <c r="F214" s="66"/>
      <c r="G214" s="68" t="str">
        <f>IFERROR(IF(Movimientos6[[#This Row],[CÓDIGO]]="","",Movimientos6[[#This Row],[ENTRADAS]]-Movimientos6[[#This Row],[SALIDAS]]+G213),Movimientos6[[#This Row],[ENTRADAS]]-Movimientos6[[#This Row],[SALIDAS]])</f>
        <v/>
      </c>
    </row>
    <row r="215" spans="2:7" ht="19.5" thickBot="1" x14ac:dyDescent="0.3">
      <c r="B215" s="60"/>
      <c r="C215" s="62"/>
      <c r="D215" s="64"/>
      <c r="E215" s="66"/>
      <c r="F215" s="66"/>
      <c r="G215" s="68" t="str">
        <f>IFERROR(IF(Movimientos6[[#This Row],[CÓDIGO]]="","",Movimientos6[[#This Row],[ENTRADAS]]-Movimientos6[[#This Row],[SALIDAS]]+G214),Movimientos6[[#This Row],[ENTRADAS]]-Movimientos6[[#This Row],[SALIDAS]])</f>
        <v/>
      </c>
    </row>
    <row r="216" spans="2:7" ht="19.5" thickBot="1" x14ac:dyDescent="0.3">
      <c r="B216" s="60"/>
      <c r="C216" s="62"/>
      <c r="D216" s="64"/>
      <c r="E216" s="66"/>
      <c r="F216" s="66"/>
      <c r="G216" s="68" t="str">
        <f>IFERROR(IF(Movimientos6[[#This Row],[CÓDIGO]]="","",Movimientos6[[#This Row],[ENTRADAS]]-Movimientos6[[#This Row],[SALIDAS]]+G215),Movimientos6[[#This Row],[ENTRADAS]]-Movimientos6[[#This Row],[SALIDAS]])</f>
        <v/>
      </c>
    </row>
    <row r="217" spans="2:7" ht="19.5" thickBot="1" x14ac:dyDescent="0.3">
      <c r="B217" s="60"/>
      <c r="C217" s="62"/>
      <c r="D217" s="64"/>
      <c r="E217" s="66"/>
      <c r="F217" s="66"/>
      <c r="G217" s="68" t="str">
        <f>IFERROR(IF(Movimientos6[[#This Row],[CÓDIGO]]="","",Movimientos6[[#This Row],[ENTRADAS]]-Movimientos6[[#This Row],[SALIDAS]]+G216),Movimientos6[[#This Row],[ENTRADAS]]-Movimientos6[[#This Row],[SALIDAS]])</f>
        <v/>
      </c>
    </row>
    <row r="218" spans="2:7" ht="19.5" thickBot="1" x14ac:dyDescent="0.3">
      <c r="B218" s="60"/>
      <c r="C218" s="62"/>
      <c r="D218" s="64"/>
      <c r="E218" s="66"/>
      <c r="F218" s="66"/>
      <c r="G218" s="68" t="str">
        <f>IFERROR(IF(Movimientos6[[#This Row],[CÓDIGO]]="","",Movimientos6[[#This Row],[ENTRADAS]]-Movimientos6[[#This Row],[SALIDAS]]+G217),Movimientos6[[#This Row],[ENTRADAS]]-Movimientos6[[#This Row],[SALIDAS]])</f>
        <v/>
      </c>
    </row>
    <row r="219" spans="2:7" ht="19.5" thickBot="1" x14ac:dyDescent="0.3">
      <c r="B219" s="60"/>
      <c r="C219" s="62"/>
      <c r="D219" s="64"/>
      <c r="E219" s="66"/>
      <c r="F219" s="66"/>
      <c r="G219" s="68" t="str">
        <f>IFERROR(IF(Movimientos6[[#This Row],[CÓDIGO]]="","",Movimientos6[[#This Row],[ENTRADAS]]-Movimientos6[[#This Row],[SALIDAS]]+G218),Movimientos6[[#This Row],[ENTRADAS]]-Movimientos6[[#This Row],[SALIDAS]])</f>
        <v/>
      </c>
    </row>
    <row r="220" spans="2:7" ht="19.5" thickBot="1" x14ac:dyDescent="0.3">
      <c r="B220" s="60"/>
      <c r="C220" s="62"/>
      <c r="D220" s="64"/>
      <c r="E220" s="66"/>
      <c r="F220" s="66"/>
      <c r="G220" s="68" t="str">
        <f>IFERROR(IF(Movimientos6[[#This Row],[CÓDIGO]]="","",Movimientos6[[#This Row],[ENTRADAS]]-Movimientos6[[#This Row],[SALIDAS]]+G219),Movimientos6[[#This Row],[ENTRADAS]]-Movimientos6[[#This Row],[SALIDAS]])</f>
        <v/>
      </c>
    </row>
    <row r="221" spans="2:7" ht="19.5" thickBot="1" x14ac:dyDescent="0.3">
      <c r="B221" s="60"/>
      <c r="C221" s="62"/>
      <c r="D221" s="64"/>
      <c r="E221" s="66"/>
      <c r="F221" s="66"/>
      <c r="G221" s="68" t="str">
        <f>IFERROR(IF(Movimientos6[[#This Row],[CÓDIGO]]="","",Movimientos6[[#This Row],[ENTRADAS]]-Movimientos6[[#This Row],[SALIDAS]]+G220),Movimientos6[[#This Row],[ENTRADAS]]-Movimientos6[[#This Row],[SALIDAS]])</f>
        <v/>
      </c>
    </row>
    <row r="222" spans="2:7" ht="19.5" thickBot="1" x14ac:dyDescent="0.3">
      <c r="B222" s="60"/>
      <c r="C222" s="62"/>
      <c r="D222" s="64"/>
      <c r="E222" s="66"/>
      <c r="F222" s="66"/>
      <c r="G222" s="68" t="str">
        <f>IFERROR(IF(Movimientos6[[#This Row],[CÓDIGO]]="","",Movimientos6[[#This Row],[ENTRADAS]]-Movimientos6[[#This Row],[SALIDAS]]+G221),Movimientos6[[#This Row],[ENTRADAS]]-Movimientos6[[#This Row],[SALIDAS]])</f>
        <v/>
      </c>
    </row>
    <row r="223" spans="2:7" ht="19.5" thickBot="1" x14ac:dyDescent="0.3">
      <c r="B223" s="60"/>
      <c r="C223" s="62"/>
      <c r="D223" s="64"/>
      <c r="E223" s="66"/>
      <c r="F223" s="66"/>
      <c r="G223" s="68" t="str">
        <f>IFERROR(IF(Movimientos6[[#This Row],[CÓDIGO]]="","",Movimientos6[[#This Row],[ENTRADAS]]-Movimientos6[[#This Row],[SALIDAS]]+G222),Movimientos6[[#This Row],[ENTRADAS]]-Movimientos6[[#This Row],[SALIDAS]])</f>
        <v/>
      </c>
    </row>
    <row r="224" spans="2:7" ht="19.5" thickBot="1" x14ac:dyDescent="0.3">
      <c r="B224" s="60"/>
      <c r="C224" s="62"/>
      <c r="D224" s="64"/>
      <c r="E224" s="66"/>
      <c r="F224" s="66"/>
      <c r="G224" s="68" t="str">
        <f>IFERROR(IF(Movimientos6[[#This Row],[CÓDIGO]]="","",Movimientos6[[#This Row],[ENTRADAS]]-Movimientos6[[#This Row],[SALIDAS]]+G223),Movimientos6[[#This Row],[ENTRADAS]]-Movimientos6[[#This Row],[SALIDAS]])</f>
        <v/>
      </c>
    </row>
    <row r="225" spans="2:7" ht="19.5" thickBot="1" x14ac:dyDescent="0.3">
      <c r="B225" s="60"/>
      <c r="C225" s="62"/>
      <c r="D225" s="64"/>
      <c r="E225" s="66"/>
      <c r="F225" s="66"/>
      <c r="G225" s="68" t="str">
        <f>IFERROR(IF(Movimientos6[[#This Row],[CÓDIGO]]="","",Movimientos6[[#This Row],[ENTRADAS]]-Movimientos6[[#This Row],[SALIDAS]]+G224),Movimientos6[[#This Row],[ENTRADAS]]-Movimientos6[[#This Row],[SALIDAS]])</f>
        <v/>
      </c>
    </row>
    <row r="226" spans="2:7" ht="19.5" thickBot="1" x14ac:dyDescent="0.3">
      <c r="B226" s="60"/>
      <c r="C226" s="62"/>
      <c r="D226" s="64"/>
      <c r="E226" s="66"/>
      <c r="F226" s="66"/>
      <c r="G226" s="68" t="str">
        <f>IFERROR(IF(Movimientos6[[#This Row],[CÓDIGO]]="","",Movimientos6[[#This Row],[ENTRADAS]]-Movimientos6[[#This Row],[SALIDAS]]+G225),Movimientos6[[#This Row],[ENTRADAS]]-Movimientos6[[#This Row],[SALIDAS]])</f>
        <v/>
      </c>
    </row>
    <row r="227" spans="2:7" ht="19.5" thickBot="1" x14ac:dyDescent="0.3">
      <c r="B227" s="60"/>
      <c r="C227" s="62"/>
      <c r="D227" s="64"/>
      <c r="E227" s="66"/>
      <c r="F227" s="66"/>
      <c r="G227" s="68" t="str">
        <f>IFERROR(IF(Movimientos6[[#This Row],[CÓDIGO]]="","",Movimientos6[[#This Row],[ENTRADAS]]-Movimientos6[[#This Row],[SALIDAS]]+G226),Movimientos6[[#This Row],[ENTRADAS]]-Movimientos6[[#This Row],[SALIDAS]])</f>
        <v/>
      </c>
    </row>
    <row r="228" spans="2:7" ht="19.5" thickBot="1" x14ac:dyDescent="0.3">
      <c r="B228" s="60"/>
      <c r="C228" s="62"/>
      <c r="D228" s="64"/>
      <c r="E228" s="66"/>
      <c r="F228" s="66"/>
      <c r="G228" s="68" t="str">
        <f>IFERROR(IF(Movimientos6[[#This Row],[CÓDIGO]]="","",Movimientos6[[#This Row],[ENTRADAS]]-Movimientos6[[#This Row],[SALIDAS]]+G227),Movimientos6[[#This Row],[ENTRADAS]]-Movimientos6[[#This Row],[SALIDAS]])</f>
        <v/>
      </c>
    </row>
    <row r="229" spans="2:7" ht="19.5" thickBot="1" x14ac:dyDescent="0.3">
      <c r="B229" s="60"/>
      <c r="C229" s="62"/>
      <c r="D229" s="64"/>
      <c r="E229" s="66"/>
      <c r="F229" s="66"/>
      <c r="G229" s="68" t="str">
        <f>IFERROR(IF(Movimientos6[[#This Row],[CÓDIGO]]="","",Movimientos6[[#This Row],[ENTRADAS]]-Movimientos6[[#This Row],[SALIDAS]]+G228),Movimientos6[[#This Row],[ENTRADAS]]-Movimientos6[[#This Row],[SALIDAS]])</f>
        <v/>
      </c>
    </row>
    <row r="230" spans="2:7" ht="19.5" thickBot="1" x14ac:dyDescent="0.3">
      <c r="B230" s="60"/>
      <c r="C230" s="62"/>
      <c r="D230" s="64"/>
      <c r="E230" s="66"/>
      <c r="F230" s="66"/>
      <c r="G230" s="68" t="str">
        <f>IFERROR(IF(Movimientos6[[#This Row],[CÓDIGO]]="","",Movimientos6[[#This Row],[ENTRADAS]]-Movimientos6[[#This Row],[SALIDAS]]+G229),Movimientos6[[#This Row],[ENTRADAS]]-Movimientos6[[#This Row],[SALIDAS]])</f>
        <v/>
      </c>
    </row>
    <row r="231" spans="2:7" ht="19.5" thickBot="1" x14ac:dyDescent="0.3">
      <c r="B231" s="60"/>
      <c r="C231" s="62"/>
      <c r="D231" s="64"/>
      <c r="E231" s="66"/>
      <c r="F231" s="66"/>
      <c r="G231" s="68" t="str">
        <f>IFERROR(IF(Movimientos6[[#This Row],[CÓDIGO]]="","",Movimientos6[[#This Row],[ENTRADAS]]-Movimientos6[[#This Row],[SALIDAS]]+G230),Movimientos6[[#This Row],[ENTRADAS]]-Movimientos6[[#This Row],[SALIDAS]])</f>
        <v/>
      </c>
    </row>
    <row r="232" spans="2:7" ht="18.75" x14ac:dyDescent="0.25">
      <c r="B232" s="69"/>
      <c r="C232" s="70"/>
      <c r="D232" s="71"/>
      <c r="E232" s="72"/>
      <c r="F232" s="72"/>
      <c r="G232" s="73" t="str">
        <f>IFERROR(IF(Movimientos6[[#This Row],[CÓDIGO]]="","",Movimientos6[[#This Row],[ENTRADAS]]-Movimientos6[[#This Row],[SALIDAS]]+G231),Movimientos6[[#This Row],[ENTRADAS]]-Movimientos6[[#This Row],[SALIDAS]])</f>
        <v/>
      </c>
    </row>
  </sheetData>
  <mergeCells count="1">
    <mergeCell ref="I7:L7"/>
  </mergeCells>
  <pageMargins left="0.7" right="0.7" top="0.75" bottom="0.75" header="0.3" footer="0.3"/>
  <pageSetup scale="85" orientation="landscape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1065-2B79-4726-AA01-46A7E950F659}">
  <dimension ref="A1:O230"/>
  <sheetViews>
    <sheetView showGridLines="0" zoomScale="80" zoomScaleNormal="80" zoomScaleSheetLayoutView="70" workbookViewId="0">
      <selection activeCell="E12" sqref="E12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39.285156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20" style="9" customWidth="1"/>
    <col min="8" max="8" width="5.42578125" style="2" customWidth="1"/>
    <col min="9" max="9" width="6.140625" style="2" customWidth="1"/>
    <col min="10" max="10" width="11.140625" style="2" customWidth="1"/>
    <col min="11" max="11" width="38.5703125" style="2" bestFit="1" customWidth="1"/>
    <col min="12" max="12" width="30.85546875" style="2" customWidth="1"/>
    <col min="13" max="13" width="13.7109375" style="2" customWidth="1"/>
    <col min="14" max="16384" width="9.140625" style="2"/>
  </cols>
  <sheetData>
    <row r="1" spans="1:15" ht="15" customHeight="1" x14ac:dyDescent="0.25"/>
    <row r="2" spans="1:15" ht="76.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3"/>
      <c r="O2" s="3"/>
    </row>
    <row r="3" spans="1:15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ht="21.75" thickBot="1" x14ac:dyDescent="0.3">
      <c r="A5" s="4"/>
      <c r="B5" s="12" t="s">
        <v>16</v>
      </c>
      <c r="E5" s="12" t="s">
        <v>10</v>
      </c>
      <c r="F5" s="2"/>
      <c r="I5" s="22"/>
      <c r="J5" s="23"/>
      <c r="K5" s="23"/>
      <c r="L5" s="23"/>
      <c r="M5" s="24"/>
      <c r="N5" s="5"/>
      <c r="O5" s="3"/>
    </row>
    <row r="6" spans="1:15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I6" s="25"/>
      <c r="K6" s="21" t="s">
        <v>9</v>
      </c>
      <c r="L6" s="20">
        <f>SUM(Saldos39[SALDO])</f>
        <v>154038</v>
      </c>
      <c r="M6" s="26"/>
      <c r="N6" s="5"/>
      <c r="O6" s="3"/>
    </row>
    <row r="7" spans="1:15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I7" s="25"/>
      <c r="J7" s="143" t="str">
        <f>IF(AND(E16="",F16=""),"",IF(L6&gt;F7,"Se superó el máximo a mantener en caja en un monto equivalente a "&amp;TEXT(L6-F7,"#.##"),IF(L6&lt;F6,"La caja es inferior a su mínimo tolerable en un monto equivalente a "&amp;TEXT(F6-L6,"#.##"),"")))</f>
        <v>Se superó el máximo a mantener en caja en un monto equivalente a 154.038</v>
      </c>
      <c r="K7" s="143"/>
      <c r="L7" s="143"/>
      <c r="M7" s="144"/>
    </row>
    <row r="8" spans="1:15" ht="19.5" thickBot="1" x14ac:dyDescent="0.3">
      <c r="A8" s="4"/>
      <c r="B8" s="30">
        <v>2</v>
      </c>
      <c r="C8" s="17" t="s">
        <v>15</v>
      </c>
      <c r="E8" s="2"/>
      <c r="F8" s="2"/>
      <c r="I8" s="25"/>
      <c r="K8" s="14"/>
      <c r="L8" s="14"/>
      <c r="M8" s="26"/>
    </row>
    <row r="9" spans="1:15" ht="19.5" thickBot="1" x14ac:dyDescent="0.3">
      <c r="A9" s="4"/>
      <c r="B9" s="30"/>
      <c r="C9" s="17"/>
      <c r="E9" s="2"/>
      <c r="F9" s="2"/>
      <c r="I9" s="25"/>
      <c r="K9" s="27" t="s">
        <v>13</v>
      </c>
      <c r="L9" s="27" t="s">
        <v>4</v>
      </c>
      <c r="M9" s="26"/>
    </row>
    <row r="10" spans="1:15" ht="19.5" thickBot="1" x14ac:dyDescent="0.3">
      <c r="A10" s="6"/>
      <c r="B10" s="30"/>
      <c r="C10" s="17"/>
      <c r="E10" s="2"/>
      <c r="F10" s="2"/>
      <c r="I10" s="25"/>
      <c r="K10" s="34" t="str">
        <f t="shared" ref="K10:K15" si="0">IF(C7="","",CONCATENATE("Saldo en ",IF(C7="","",C7)))</f>
        <v>Saldo en Efectivo</v>
      </c>
      <c r="L10" s="34">
        <f>SUMIF(Movimientos610[CÓDIGO],B7,Movimientos610[ENTRADAS])-SUMIF(Movimientos610[CÓDIGO],B7,Movimientos610[SALIDAS])</f>
        <v>154038</v>
      </c>
      <c r="M10" s="26"/>
    </row>
    <row r="11" spans="1:15" ht="19.5" thickBot="1" x14ac:dyDescent="0.3">
      <c r="A11" s="6"/>
      <c r="B11" s="46"/>
      <c r="C11" s="47"/>
      <c r="E11" s="13"/>
      <c r="F11" s="14"/>
      <c r="G11" s="2"/>
      <c r="I11" s="25"/>
      <c r="K11" s="34" t="str">
        <f t="shared" si="0"/>
        <v>Saldo en Banco</v>
      </c>
      <c r="L11" s="34">
        <f>SUMIF(Movimientos610[CÓDIGO],B8,Movimientos610[ENTRADAS])-SUMIF(Movimientos610[CÓDIGO],B8,Movimientos610[SALIDAS])</f>
        <v>0</v>
      </c>
      <c r="M11" s="26"/>
    </row>
    <row r="12" spans="1:15" ht="20.25" customHeight="1" thickBot="1" x14ac:dyDescent="0.3">
      <c r="B12" s="48"/>
      <c r="C12" s="10"/>
      <c r="I12" s="25"/>
      <c r="K12" s="34" t="str">
        <f t="shared" si="0"/>
        <v/>
      </c>
      <c r="L12" s="34">
        <f>SUMIF(Movimientos610[CÓDIGO],B9,Movimientos610[ENTRADAS])-SUMIF(Movimientos610[CÓDIGO],B9,Movimientos610[SALIDAS])</f>
        <v>0</v>
      </c>
      <c r="M12" s="26"/>
    </row>
    <row r="13" spans="1:15" s="14" customFormat="1" ht="20.25" customHeight="1" thickBot="1" x14ac:dyDescent="0.3">
      <c r="B13" s="48"/>
      <c r="C13" s="10"/>
      <c r="E13" s="49"/>
      <c r="F13" s="50"/>
      <c r="G13" s="51"/>
      <c r="I13" s="25"/>
      <c r="K13" s="34" t="str">
        <f t="shared" si="0"/>
        <v/>
      </c>
      <c r="L13" s="34">
        <f>SUMIF(Movimientos610[CÓDIGO],B10,Movimientos610[ENTRADAS])-SUMIF(Movimientos610[CÓDIGO],B10,Movimientos610[SALIDAS])</f>
        <v>0</v>
      </c>
      <c r="M13" s="26"/>
    </row>
    <row r="14" spans="1:15" ht="21.75" thickBot="1" x14ac:dyDescent="0.3">
      <c r="B14" s="12" t="s">
        <v>11</v>
      </c>
      <c r="I14" s="25"/>
      <c r="K14" s="34" t="str">
        <f t="shared" si="0"/>
        <v/>
      </c>
      <c r="L14" s="34">
        <f>SUMIF(Movimientos610[CÓDIGO],B11,Movimientos610[ENTRADAS])-SUMIF(Movimientos610[CÓDIGO],B11,Movimientos610[SALIDAS])</f>
        <v>0</v>
      </c>
      <c r="M14" s="26"/>
    </row>
    <row r="15" spans="1:15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45" t="s">
        <v>4</v>
      </c>
      <c r="I15" s="25"/>
      <c r="K15" s="35" t="str">
        <f t="shared" si="0"/>
        <v/>
      </c>
      <c r="L15" s="14"/>
      <c r="M15" s="26"/>
    </row>
    <row r="16" spans="1:15" ht="19.5" thickBot="1" x14ac:dyDescent="0.3">
      <c r="B16" s="36"/>
      <c r="C16" s="29" t="s">
        <v>18</v>
      </c>
      <c r="D16" s="30">
        <v>1</v>
      </c>
      <c r="E16" s="74">
        <v>80629</v>
      </c>
      <c r="F16" s="75"/>
      <c r="G16" s="76">
        <f>IFERROR(IF(Movimientos610[[#This Row],[CÓDIGO]]="","",Movimientos610[[#This Row],[ENTRADAS]]-Movimientos610[[#This Row],[SALIDAS]]+G15),Movimientos610[[#This Row],[ENTRADAS]]-Movimientos610[[#This Row],[SALIDAS]])</f>
        <v>80629</v>
      </c>
      <c r="I16" s="25"/>
      <c r="J16" s="35" t="str">
        <f>IF(C14="","",CONCATENATE("Saldo en ",IF(C14="","",C14)))</f>
        <v/>
      </c>
      <c r="K16" s="35"/>
      <c r="L16" s="14"/>
      <c r="M16" s="26"/>
    </row>
    <row r="17" spans="1:14" ht="19.5" thickBot="1" x14ac:dyDescent="0.3">
      <c r="B17" s="36">
        <v>44274</v>
      </c>
      <c r="C17" s="29" t="s">
        <v>29</v>
      </c>
      <c r="D17" s="30">
        <v>1</v>
      </c>
      <c r="E17" s="74"/>
      <c r="F17" s="75">
        <v>8700</v>
      </c>
      <c r="G17" s="76">
        <f>IFERROR(IF(Movimientos610[[#This Row],[CÓDIGO]]="","",Movimientos610[[#This Row],[ENTRADAS]]-Movimientos610[[#This Row],[SALIDAS]]+G16),Movimientos610[[#This Row],[ENTRADAS]]-Movimientos610[[#This Row],[SALIDAS]])</f>
        <v>71929</v>
      </c>
      <c r="I17" s="25"/>
      <c r="J17" s="10"/>
      <c r="K17" s="10"/>
      <c r="L17" s="14"/>
      <c r="M17" s="26"/>
    </row>
    <row r="18" spans="1:14" ht="38.25" thickBot="1" x14ac:dyDescent="0.3">
      <c r="B18" s="36">
        <v>44274</v>
      </c>
      <c r="C18" s="77" t="s">
        <v>30</v>
      </c>
      <c r="D18" s="30">
        <v>1</v>
      </c>
      <c r="E18" s="74"/>
      <c r="F18" s="75">
        <v>10700</v>
      </c>
      <c r="G18" s="76">
        <f>IFERROR(IF(Movimientos610[[#This Row],[CÓDIGO]]="","",Movimientos610[[#This Row],[ENTRADAS]]-Movimientos610[[#This Row],[SALIDAS]]+G17),Movimientos610[[#This Row],[ENTRADAS]]-Movimientos610[[#This Row],[SALIDAS]])</f>
        <v>61229</v>
      </c>
      <c r="I18" s="25"/>
      <c r="J18" s="10"/>
      <c r="K18" s="10"/>
      <c r="L18" s="14"/>
      <c r="M18" s="26"/>
    </row>
    <row r="19" spans="1:14" ht="19.5" thickBot="1" x14ac:dyDescent="0.3">
      <c r="B19" s="36">
        <v>44275</v>
      </c>
      <c r="C19" s="29" t="s">
        <v>40</v>
      </c>
      <c r="D19" s="30">
        <v>1</v>
      </c>
      <c r="E19" s="74">
        <v>24080000</v>
      </c>
      <c r="F19" s="75">
        <v>24080000</v>
      </c>
      <c r="G19" s="76">
        <f>IFERROR(IF(Movimientos610[[#This Row],[CÓDIGO]]="","",Movimientos610[[#This Row],[ENTRADAS]]-Movimientos610[[#This Row],[SALIDAS]]+G18),Movimientos610[[#This Row],[ENTRADAS]]-Movimientos610[[#This Row],[SALIDAS]])</f>
        <v>61229</v>
      </c>
      <c r="I19" s="25"/>
      <c r="J19" s="14"/>
      <c r="K19" s="14"/>
      <c r="L19" s="14"/>
      <c r="M19" s="26"/>
    </row>
    <row r="20" spans="1:14" ht="19.5" thickBot="1" x14ac:dyDescent="0.3">
      <c r="B20" s="36">
        <v>44280</v>
      </c>
      <c r="C20" s="29" t="s">
        <v>34</v>
      </c>
      <c r="D20" s="30">
        <v>1</v>
      </c>
      <c r="E20" s="74">
        <v>500000</v>
      </c>
      <c r="F20" s="75"/>
      <c r="G20" s="76">
        <f>IFERROR(IF(Movimientos610[[#This Row],[CÓDIGO]]="","",Movimientos610[[#This Row],[ENTRADAS]]-Movimientos610[[#This Row],[SALIDAS]]+G19),Movimientos610[[#This Row],[ENTRADAS]]-Movimientos610[[#This Row],[SALIDAS]])</f>
        <v>561229</v>
      </c>
      <c r="H20" s="1"/>
      <c r="I20" s="37"/>
      <c r="J20" s="14"/>
      <c r="K20" s="14"/>
      <c r="L20" s="14"/>
      <c r="M20" s="26"/>
    </row>
    <row r="21" spans="1:14" ht="19.5" thickBot="1" x14ac:dyDescent="0.3">
      <c r="B21" s="36">
        <v>44280</v>
      </c>
      <c r="C21" s="29" t="s">
        <v>31</v>
      </c>
      <c r="D21" s="30">
        <v>1</v>
      </c>
      <c r="E21" s="74"/>
      <c r="F21" s="75">
        <v>261200</v>
      </c>
      <c r="G21" s="76">
        <f>IFERROR(IF(Movimientos610[[#This Row],[CÓDIGO]]="","",Movimientos610[[#This Row],[ENTRADAS]]-Movimientos610[[#This Row],[SALIDAS]]+G20),Movimientos610[[#This Row],[ENTRADAS]]-Movimientos610[[#This Row],[SALIDAS]])</f>
        <v>300029</v>
      </c>
      <c r="H21" s="1"/>
      <c r="I21" s="37"/>
      <c r="J21" s="14"/>
      <c r="K21" s="14"/>
      <c r="L21" s="14"/>
      <c r="M21" s="26"/>
    </row>
    <row r="22" spans="1:14" ht="19.5" thickBot="1" x14ac:dyDescent="0.3">
      <c r="B22" s="36">
        <v>44280</v>
      </c>
      <c r="C22" s="29" t="s">
        <v>32</v>
      </c>
      <c r="D22" s="30">
        <v>1</v>
      </c>
      <c r="E22" s="17"/>
      <c r="F22" s="75">
        <v>45000</v>
      </c>
      <c r="G22" s="76">
        <f>IFERROR(IF(Movimientos610[[#This Row],[CÓDIGO]]="","",Movimientos610[[#This Row],[ENTRADAS]]-Movimientos610[[#This Row],[SALIDAS]]+G21),Movimientos610[[#This Row],[ENTRADAS]]-Movimientos610[[#This Row],[SALIDAS]])</f>
        <v>255029</v>
      </c>
      <c r="H22" s="1"/>
      <c r="I22" s="37"/>
      <c r="J22" s="14"/>
      <c r="K22" s="14"/>
      <c r="L22" s="14"/>
      <c r="M22" s="26"/>
    </row>
    <row r="23" spans="1:14" ht="19.5" thickBot="1" x14ac:dyDescent="0.3">
      <c r="B23" s="36">
        <v>44280</v>
      </c>
      <c r="C23" s="29" t="s">
        <v>33</v>
      </c>
      <c r="D23" s="30">
        <v>1</v>
      </c>
      <c r="E23" s="17">
        <v>2000000</v>
      </c>
      <c r="F23" s="28"/>
      <c r="G23" s="76">
        <f>IFERROR(IF(Movimientos610[[#This Row],[CÓDIGO]]="","",Movimientos610[[#This Row],[ENTRADAS]]-Movimientos610[[#This Row],[SALIDAS]]+G22),Movimientos610[[#This Row],[ENTRADAS]]-Movimientos610[[#This Row],[SALIDAS]])</f>
        <v>2255029</v>
      </c>
      <c r="I23" s="25"/>
      <c r="J23" s="14"/>
      <c r="K23" s="14"/>
      <c r="L23" s="14"/>
      <c r="M23" s="26"/>
    </row>
    <row r="24" spans="1:14" ht="38.25" thickBot="1" x14ac:dyDescent="0.3">
      <c r="B24" s="36">
        <v>44280</v>
      </c>
      <c r="C24" s="77" t="s">
        <v>42</v>
      </c>
      <c r="D24" s="30">
        <v>1</v>
      </c>
      <c r="E24" s="17"/>
      <c r="F24" s="28">
        <v>2000000</v>
      </c>
      <c r="G24" s="76">
        <f>IFERROR(IF(Movimientos610[[#This Row],[CÓDIGO]]="","",Movimientos610[[#This Row],[ENTRADAS]]-Movimientos610[[#This Row],[SALIDAS]]+G23),Movimientos610[[#This Row],[ENTRADAS]]-Movimientos610[[#This Row],[SALIDAS]])</f>
        <v>255029</v>
      </c>
      <c r="I24" s="25"/>
      <c r="J24" s="14"/>
      <c r="K24" s="14"/>
      <c r="L24" s="14"/>
      <c r="M24" s="26"/>
    </row>
    <row r="25" spans="1:14" ht="38.25" thickBot="1" x14ac:dyDescent="0.3">
      <c r="B25" s="36">
        <v>44280</v>
      </c>
      <c r="C25" s="77" t="s">
        <v>35</v>
      </c>
      <c r="D25" s="30">
        <v>1</v>
      </c>
      <c r="E25" s="17"/>
      <c r="F25" s="28">
        <v>5000</v>
      </c>
      <c r="G25" s="76">
        <f>IFERROR(IF(Movimientos610[[#This Row],[CÓDIGO]]="","",Movimientos610[[#This Row],[ENTRADAS]]-Movimientos610[[#This Row],[SALIDAS]]+G24),Movimientos610[[#This Row],[ENTRADAS]]-Movimientos610[[#This Row],[SALIDAS]])</f>
        <v>250029</v>
      </c>
      <c r="I25" s="25"/>
      <c r="J25" s="14"/>
      <c r="K25" s="14"/>
      <c r="L25" s="14"/>
      <c r="M25" s="26"/>
    </row>
    <row r="26" spans="1:14" ht="19.5" thickBot="1" x14ac:dyDescent="0.3">
      <c r="A26" s="3"/>
      <c r="B26" s="55">
        <v>44281</v>
      </c>
      <c r="C26" s="31" t="s">
        <v>36</v>
      </c>
      <c r="D26" s="32">
        <v>1</v>
      </c>
      <c r="E26" s="33">
        <v>500000</v>
      </c>
      <c r="F26" s="33"/>
      <c r="G26" s="76">
        <f>IFERROR(IF(Movimientos610[[#This Row],[CÓDIGO]]="","",Movimientos610[[#This Row],[ENTRADAS]]-Movimientos610[[#This Row],[SALIDAS]]+G25),Movimientos610[[#This Row],[ENTRADAS]]-Movimientos610[[#This Row],[SALIDAS]])</f>
        <v>750029</v>
      </c>
      <c r="I26" s="25"/>
      <c r="M26" s="26"/>
    </row>
    <row r="27" spans="1:14" ht="19.5" thickBot="1" x14ac:dyDescent="0.3">
      <c r="A27" s="3"/>
      <c r="B27" s="55">
        <v>44281</v>
      </c>
      <c r="C27" s="31" t="s">
        <v>38</v>
      </c>
      <c r="D27" s="32">
        <v>1</v>
      </c>
      <c r="E27" s="33"/>
      <c r="F27" s="33">
        <v>558000</v>
      </c>
      <c r="G27" s="76">
        <f>IFERROR(IF(Movimientos610[[#This Row],[CÓDIGO]]="","",Movimientos610[[#This Row],[ENTRADAS]]-Movimientos610[[#This Row],[SALIDAS]]+G26),Movimientos610[[#This Row],[ENTRADAS]]-Movimientos610[[#This Row],[SALIDAS]])</f>
        <v>192029</v>
      </c>
      <c r="I27" s="25"/>
      <c r="M27" s="26"/>
    </row>
    <row r="28" spans="1:14" ht="19.5" thickBot="1" x14ac:dyDescent="0.3">
      <c r="A28" s="3"/>
      <c r="B28" s="55">
        <v>44281</v>
      </c>
      <c r="C28" s="31" t="s">
        <v>37</v>
      </c>
      <c r="D28" s="32">
        <v>1</v>
      </c>
      <c r="E28" s="33"/>
      <c r="F28" s="33">
        <v>35000</v>
      </c>
      <c r="G28" s="76">
        <f>IFERROR(IF(Movimientos610[[#This Row],[CÓDIGO]]="","",Movimientos610[[#This Row],[ENTRADAS]]-Movimientos610[[#This Row],[SALIDAS]]+G27),Movimientos610[[#This Row],[ENTRADAS]]-Movimientos610[[#This Row],[SALIDAS]])</f>
        <v>157029</v>
      </c>
      <c r="I28" s="25"/>
      <c r="M28" s="26"/>
    </row>
    <row r="29" spans="1:14" ht="19.5" thickBot="1" x14ac:dyDescent="0.3">
      <c r="B29" s="55">
        <v>44282</v>
      </c>
      <c r="C29" s="31" t="s">
        <v>41</v>
      </c>
      <c r="D29" s="32">
        <v>1</v>
      </c>
      <c r="E29" s="33">
        <v>1160000</v>
      </c>
      <c r="F29" s="33">
        <v>1160000</v>
      </c>
      <c r="G29" s="76">
        <f>IFERROR(IF(Movimientos610[[#This Row],[CÓDIGO]]="","",Movimientos610[[#This Row],[ENTRADAS]]-Movimientos610[[#This Row],[SALIDAS]]+G28),Movimientos610[[#This Row],[ENTRADAS]]-Movimientos610[[#This Row],[SALIDAS]])</f>
        <v>157029</v>
      </c>
      <c r="I29" s="25"/>
      <c r="M29" s="26"/>
    </row>
    <row r="30" spans="1:14" ht="19.5" thickBot="1" x14ac:dyDescent="0.3">
      <c r="B30" s="55">
        <v>44286</v>
      </c>
      <c r="C30" s="31" t="s">
        <v>43</v>
      </c>
      <c r="D30" s="32">
        <v>1</v>
      </c>
      <c r="E30" s="33">
        <v>1500000</v>
      </c>
      <c r="F30" s="33">
        <v>1500000</v>
      </c>
      <c r="G30" s="76">
        <f>IFERROR(IF(Movimientos610[[#This Row],[CÓDIGO]]="","",Movimientos610[[#This Row],[ENTRADAS]]-Movimientos610[[#This Row],[SALIDAS]]+G29),Movimientos610[[#This Row],[ENTRADAS]]-Movimientos610[[#This Row],[SALIDAS]])</f>
        <v>157029</v>
      </c>
      <c r="I30" s="52"/>
      <c r="J30" s="53"/>
      <c r="K30" s="53"/>
      <c r="L30" s="53"/>
      <c r="M30" s="54"/>
    </row>
    <row r="31" spans="1:14" ht="19.5" thickBot="1" x14ac:dyDescent="0.3">
      <c r="B31" s="55">
        <v>44286</v>
      </c>
      <c r="C31" s="31" t="s">
        <v>44</v>
      </c>
      <c r="D31" s="32">
        <v>1</v>
      </c>
      <c r="E31" s="33"/>
      <c r="F31" s="33">
        <v>2991</v>
      </c>
      <c r="G31" s="76">
        <f>IFERROR(IF(Movimientos610[[#This Row],[CÓDIGO]]="","",Movimientos610[[#This Row],[ENTRADAS]]-Movimientos610[[#This Row],[SALIDAS]]+G30),Movimientos610[[#This Row],[ENTRADAS]]-Movimientos610[[#This Row],[SALIDAS]])</f>
        <v>154038</v>
      </c>
      <c r="H31" s="3"/>
      <c r="I31" s="3"/>
      <c r="J31" s="3"/>
      <c r="K31" s="3"/>
      <c r="L31" s="3"/>
      <c r="M31" s="3"/>
      <c r="N31" s="3"/>
    </row>
    <row r="32" spans="1:14" ht="19.5" thickBot="1" x14ac:dyDescent="0.3">
      <c r="B32" s="55">
        <v>44286</v>
      </c>
      <c r="C32" s="40" t="s">
        <v>45</v>
      </c>
      <c r="D32" s="41">
        <v>1</v>
      </c>
      <c r="E32" s="89">
        <v>3360000</v>
      </c>
      <c r="F32" s="89"/>
      <c r="G32" s="76">
        <f>IFERROR(IF(Movimientos610[[#This Row],[CÓDIGO]]="","",Movimientos610[[#This Row],[ENTRADAS]]-Movimientos610[[#This Row],[SALIDAS]]+G31),Movimientos610[[#This Row],[ENTRADAS]]-Movimientos610[[#This Row],[SALIDAS]])</f>
        <v>3514038</v>
      </c>
      <c r="H32" s="3"/>
      <c r="I32" s="3"/>
      <c r="J32" s="3"/>
      <c r="K32" s="87"/>
      <c r="L32" s="3"/>
      <c r="M32" s="3"/>
      <c r="N32" s="3"/>
    </row>
    <row r="33" spans="2:14" ht="38.25" thickBot="1" x14ac:dyDescent="0.3">
      <c r="B33" s="55">
        <v>44286</v>
      </c>
      <c r="C33" s="78" t="s">
        <v>46</v>
      </c>
      <c r="D33" s="63">
        <v>1</v>
      </c>
      <c r="E33" s="89"/>
      <c r="F33" s="89">
        <v>3360000</v>
      </c>
      <c r="G33" s="76">
        <f>IFERROR(IF(Movimientos610[[#This Row],[CÓDIGO]]="","",Movimientos610[[#This Row],[ENTRADAS]]-Movimientos610[[#This Row],[SALIDAS]]+G32),Movimientos610[[#This Row],[ENTRADAS]]-Movimientos610[[#This Row],[SALIDAS]])</f>
        <v>154038</v>
      </c>
      <c r="H33" s="3"/>
      <c r="I33" s="3"/>
      <c r="J33" s="3"/>
      <c r="K33" s="3"/>
      <c r="L33" s="3"/>
      <c r="M33" s="3"/>
      <c r="N33" s="3"/>
    </row>
    <row r="34" spans="2:14" ht="19.5" thickBot="1" x14ac:dyDescent="0.3">
      <c r="B34" s="59"/>
      <c r="C34" s="61"/>
      <c r="D34" s="63"/>
      <c r="E34" s="89"/>
      <c r="F34" s="89"/>
      <c r="G34" s="76" t="str">
        <f>IFERROR(IF(Movimientos610[[#This Row],[CÓDIGO]]="","",Movimientos610[[#This Row],[ENTRADAS]]-Movimientos610[[#This Row],[SALIDAS]]+G33),Movimientos610[[#This Row],[ENTRADAS]]-Movimientos610[[#This Row],[SALIDAS]])</f>
        <v/>
      </c>
      <c r="H34" s="3"/>
      <c r="I34" s="3"/>
      <c r="J34" s="3"/>
      <c r="K34" s="3"/>
      <c r="L34" s="3"/>
      <c r="M34" s="3"/>
      <c r="N34" s="3"/>
    </row>
    <row r="35" spans="2:14" ht="19.5" thickBot="1" x14ac:dyDescent="0.3">
      <c r="B35" s="59"/>
      <c r="C35" s="61"/>
      <c r="D35" s="63"/>
      <c r="E35" s="42">
        <f>SUM(E16:E33)</f>
        <v>33180629</v>
      </c>
      <c r="F35" s="42">
        <f>SUM(F17:F33)</f>
        <v>33026591</v>
      </c>
      <c r="G35" s="76" t="str">
        <f>IFERROR(IF(Movimientos610[[#This Row],[CÓDIGO]]="","",Movimientos610[[#This Row],[ENTRADAS]]-Movimientos610[[#This Row],[SALIDAS]]+G34),Movimientos610[[#This Row],[ENTRADAS]]-Movimientos610[[#This Row],[SALIDAS]])</f>
        <v/>
      </c>
      <c r="H35" s="3"/>
      <c r="I35" s="3"/>
      <c r="J35" s="3"/>
      <c r="K35" s="3"/>
      <c r="L35" s="3"/>
      <c r="M35" s="3"/>
      <c r="N35" s="3"/>
    </row>
    <row r="36" spans="2:14" ht="19.5" thickBot="1" x14ac:dyDescent="0.3">
      <c r="B36" s="59"/>
      <c r="C36" s="61"/>
      <c r="D36" s="63"/>
      <c r="E36" s="65"/>
      <c r="F36" s="65"/>
      <c r="G36" s="76" t="str">
        <f>IFERROR(IF(Movimientos610[[#This Row],[CÓDIGO]]="","",Movimientos610[[#This Row],[ENTRADAS]]-Movimientos610[[#This Row],[SALIDAS]]+G35),Movimientos610[[#This Row],[ENTRADAS]]-Movimientos610[[#This Row],[SALIDAS]])</f>
        <v/>
      </c>
      <c r="H36" s="3"/>
      <c r="I36" s="3"/>
      <c r="J36" s="3"/>
      <c r="K36" s="3"/>
      <c r="L36" s="3"/>
      <c r="M36" s="3"/>
      <c r="N36" s="3"/>
    </row>
    <row r="37" spans="2:14" ht="19.5" thickBot="1" x14ac:dyDescent="0.3">
      <c r="B37" s="59"/>
      <c r="C37" s="61"/>
      <c r="D37" s="63"/>
      <c r="E37" s="65"/>
      <c r="F37" s="65"/>
      <c r="G37" s="76" t="str">
        <f>IFERROR(IF(Movimientos610[[#This Row],[CÓDIGO]]="","",Movimientos610[[#This Row],[ENTRADAS]]-Movimientos610[[#This Row],[SALIDAS]]+G36),Movimientos610[[#This Row],[ENTRADAS]]-Movimientos610[[#This Row],[SALIDAS]])</f>
        <v/>
      </c>
      <c r="H37" s="3"/>
      <c r="I37" s="3"/>
      <c r="J37" s="3"/>
      <c r="K37" s="3"/>
      <c r="L37" s="3"/>
      <c r="M37" s="3"/>
      <c r="N37" s="3"/>
    </row>
    <row r="38" spans="2:14" ht="19.5" thickBot="1" x14ac:dyDescent="0.3">
      <c r="B38" s="59"/>
      <c r="C38" s="61"/>
      <c r="D38" s="63"/>
      <c r="E38" s="65"/>
      <c r="F38" s="65"/>
      <c r="G38" s="76" t="str">
        <f>IFERROR(IF(Movimientos610[[#This Row],[CÓDIGO]]="","",Movimientos610[[#This Row],[ENTRADAS]]-Movimientos610[[#This Row],[SALIDAS]]+G37),Movimientos610[[#This Row],[ENTRADAS]]-Movimientos610[[#This Row],[SALIDAS]])</f>
        <v/>
      </c>
      <c r="H38" s="3"/>
      <c r="I38" s="3"/>
      <c r="J38" s="3"/>
      <c r="K38" s="3"/>
      <c r="L38" s="3"/>
      <c r="M38" s="3"/>
      <c r="N38" s="3"/>
    </row>
    <row r="39" spans="2:14" ht="19.5" thickBot="1" x14ac:dyDescent="0.3">
      <c r="B39" s="59"/>
      <c r="C39" s="61"/>
      <c r="D39" s="63"/>
      <c r="E39" s="65"/>
      <c r="F39" s="65"/>
      <c r="G39" s="76" t="str">
        <f>IFERROR(IF(Movimientos610[[#This Row],[CÓDIGO]]="","",Movimientos610[[#This Row],[ENTRADAS]]-Movimientos610[[#This Row],[SALIDAS]]+G38),Movimientos610[[#This Row],[ENTRADAS]]-Movimientos610[[#This Row],[SALIDAS]])</f>
        <v/>
      </c>
      <c r="H39" s="3"/>
      <c r="I39" s="3"/>
      <c r="J39" s="3"/>
      <c r="K39" s="3"/>
      <c r="L39" s="3"/>
      <c r="M39" s="3"/>
      <c r="N39" s="3"/>
    </row>
    <row r="40" spans="2:14" ht="19.5" thickBot="1" x14ac:dyDescent="0.3">
      <c r="B40" s="59"/>
      <c r="C40" s="61"/>
      <c r="D40" s="63"/>
      <c r="E40" s="65"/>
      <c r="F40" s="65"/>
      <c r="G40" s="76" t="str">
        <f>IFERROR(IF(Movimientos610[[#This Row],[CÓDIGO]]="","",Movimientos610[[#This Row],[ENTRADAS]]-Movimientos610[[#This Row],[SALIDAS]]+G39),Movimientos610[[#This Row],[ENTRADAS]]-Movimientos610[[#This Row],[SALIDAS]])</f>
        <v/>
      </c>
      <c r="H40" s="3"/>
      <c r="I40" s="3"/>
      <c r="J40" s="3"/>
      <c r="K40" s="3"/>
      <c r="L40" s="3"/>
      <c r="M40" s="3"/>
      <c r="N40" s="3"/>
    </row>
    <row r="41" spans="2:14" ht="19.5" thickBot="1" x14ac:dyDescent="0.3">
      <c r="B41" s="59"/>
      <c r="C41" s="61"/>
      <c r="D41" s="63"/>
      <c r="E41" s="65"/>
      <c r="F41" s="65"/>
      <c r="G41" s="76" t="str">
        <f>IFERROR(IF(Movimientos610[[#This Row],[CÓDIGO]]="","",Movimientos610[[#This Row],[ENTRADAS]]-Movimientos610[[#This Row],[SALIDAS]]+G40),Movimientos610[[#This Row],[ENTRADAS]]-Movimientos610[[#This Row],[SALIDAS]])</f>
        <v/>
      </c>
      <c r="H41" s="3"/>
      <c r="I41" s="3"/>
      <c r="J41" s="3"/>
      <c r="K41" s="3"/>
      <c r="L41" s="3"/>
      <c r="M41" s="3"/>
      <c r="N41" s="3"/>
    </row>
    <row r="42" spans="2:14" ht="19.5" thickBot="1" x14ac:dyDescent="0.3">
      <c r="B42" s="59"/>
      <c r="C42" s="61"/>
      <c r="D42" s="63"/>
      <c r="E42" s="65"/>
      <c r="F42" s="65"/>
      <c r="G42" s="76" t="str">
        <f>IFERROR(IF(Movimientos610[[#This Row],[CÓDIGO]]="","",Movimientos610[[#This Row],[ENTRADAS]]-Movimientos610[[#This Row],[SALIDAS]]+G41),Movimientos610[[#This Row],[ENTRADAS]]-Movimientos610[[#This Row],[SALIDAS]])</f>
        <v/>
      </c>
      <c r="H42" s="3"/>
      <c r="I42" s="3"/>
      <c r="J42" s="3"/>
      <c r="K42" s="3"/>
      <c r="L42" s="3"/>
      <c r="M42" s="3"/>
      <c r="N42" s="3"/>
    </row>
    <row r="43" spans="2:14" ht="19.5" thickBot="1" x14ac:dyDescent="0.3">
      <c r="B43" s="59"/>
      <c r="C43" s="61"/>
      <c r="D43" s="63"/>
      <c r="E43" s="65"/>
      <c r="F43" s="65"/>
      <c r="G43" s="76" t="str">
        <f>IFERROR(IF(Movimientos610[[#This Row],[CÓDIGO]]="","",Movimientos610[[#This Row],[ENTRADAS]]-Movimientos610[[#This Row],[SALIDAS]]+G42),Movimientos610[[#This Row],[ENTRADAS]]-Movimientos610[[#This Row],[SALIDAS]])</f>
        <v/>
      </c>
      <c r="H43" s="3"/>
      <c r="I43" s="3"/>
      <c r="J43" s="3"/>
      <c r="K43" s="3"/>
      <c r="L43" s="3"/>
      <c r="M43" s="3"/>
      <c r="N43" s="3"/>
    </row>
    <row r="44" spans="2:14" ht="19.5" thickBot="1" x14ac:dyDescent="0.3">
      <c r="B44" s="59"/>
      <c r="C44" s="61"/>
      <c r="D44" s="63"/>
      <c r="E44" s="65"/>
      <c r="F44" s="65"/>
      <c r="G44" s="76" t="str">
        <f>IFERROR(IF(Movimientos610[[#This Row],[CÓDIGO]]="","",Movimientos610[[#This Row],[ENTRADAS]]-Movimientos610[[#This Row],[SALIDAS]]+G43),Movimientos610[[#This Row],[ENTRADAS]]-Movimientos610[[#This Row],[SALIDAS]])</f>
        <v/>
      </c>
      <c r="H44" s="3"/>
      <c r="I44" s="3"/>
      <c r="J44" s="3"/>
      <c r="K44" s="3"/>
      <c r="L44" s="3"/>
      <c r="M44" s="3"/>
      <c r="N44" s="3"/>
    </row>
    <row r="45" spans="2:14" ht="19.5" thickBot="1" x14ac:dyDescent="0.3">
      <c r="B45" s="59"/>
      <c r="C45" s="61"/>
      <c r="D45" s="63"/>
      <c r="E45" s="65"/>
      <c r="F45" s="65"/>
      <c r="G45" s="76" t="str">
        <f>IFERROR(IF(Movimientos610[[#This Row],[CÓDIGO]]="","",Movimientos610[[#This Row],[ENTRADAS]]-Movimientos610[[#This Row],[SALIDAS]]+G44),Movimientos610[[#This Row],[ENTRADAS]]-Movimientos610[[#This Row],[SALIDAS]])</f>
        <v/>
      </c>
    </row>
    <row r="46" spans="2:14" ht="19.5" thickBot="1" x14ac:dyDescent="0.3">
      <c r="B46" s="59"/>
      <c r="C46" s="61"/>
      <c r="D46" s="63"/>
      <c r="E46" s="65"/>
      <c r="F46" s="65"/>
      <c r="G46" s="76" t="str">
        <f>IFERROR(IF(Movimientos610[[#This Row],[CÓDIGO]]="","",Movimientos610[[#This Row],[ENTRADAS]]-Movimientos610[[#This Row],[SALIDAS]]+G45),Movimientos610[[#This Row],[ENTRADAS]]-Movimientos610[[#This Row],[SALIDAS]])</f>
        <v/>
      </c>
    </row>
    <row r="47" spans="2:14" ht="19.5" thickBot="1" x14ac:dyDescent="0.3">
      <c r="B47" s="59"/>
      <c r="C47" s="61"/>
      <c r="D47" s="63"/>
      <c r="E47" s="65"/>
      <c r="F47" s="65"/>
      <c r="G47" s="76" t="str">
        <f>IFERROR(IF(Movimientos610[[#This Row],[CÓDIGO]]="","",Movimientos610[[#This Row],[ENTRADAS]]-Movimientos610[[#This Row],[SALIDAS]]+G46),Movimientos610[[#This Row],[ENTRADAS]]-Movimientos610[[#This Row],[SALIDAS]])</f>
        <v/>
      </c>
    </row>
    <row r="48" spans="2:14" ht="19.5" thickBot="1" x14ac:dyDescent="0.3">
      <c r="B48" s="59"/>
      <c r="C48" s="61"/>
      <c r="D48" s="63"/>
      <c r="E48" s="65"/>
      <c r="F48" s="65"/>
      <c r="G48" s="76" t="str">
        <f>IFERROR(IF(Movimientos610[[#This Row],[CÓDIGO]]="","",Movimientos610[[#This Row],[ENTRADAS]]-Movimientos610[[#This Row],[SALIDAS]]+G47),Movimientos610[[#This Row],[ENTRADAS]]-Movimientos610[[#This Row],[SALIDAS]])</f>
        <v/>
      </c>
    </row>
    <row r="49" spans="2:7" ht="19.5" thickBot="1" x14ac:dyDescent="0.3">
      <c r="B49" s="59"/>
      <c r="C49" s="61"/>
      <c r="D49" s="63"/>
      <c r="E49" s="65"/>
      <c r="F49" s="65"/>
      <c r="G49" s="76" t="str">
        <f>IFERROR(IF(Movimientos610[[#This Row],[CÓDIGO]]="","",Movimientos610[[#This Row],[ENTRADAS]]-Movimientos610[[#This Row],[SALIDAS]]+G48),Movimientos610[[#This Row],[ENTRADAS]]-Movimientos610[[#This Row],[SALIDAS]])</f>
        <v/>
      </c>
    </row>
    <row r="50" spans="2:7" ht="19.5" thickBot="1" x14ac:dyDescent="0.3">
      <c r="B50" s="59"/>
      <c r="C50" s="61"/>
      <c r="D50" s="63"/>
      <c r="E50" s="65"/>
      <c r="F50" s="65"/>
      <c r="G50" s="76" t="str">
        <f>IFERROR(IF(Movimientos610[[#This Row],[CÓDIGO]]="","",Movimientos610[[#This Row],[ENTRADAS]]-Movimientos610[[#This Row],[SALIDAS]]+G49),Movimientos610[[#This Row],[ENTRADAS]]-Movimientos610[[#This Row],[SALIDAS]])</f>
        <v/>
      </c>
    </row>
    <row r="51" spans="2:7" ht="19.5" thickBot="1" x14ac:dyDescent="0.3">
      <c r="B51" s="59"/>
      <c r="C51" s="61"/>
      <c r="D51" s="63"/>
      <c r="E51" s="65"/>
      <c r="F51" s="65"/>
      <c r="G51" s="76" t="str">
        <f>IFERROR(IF(Movimientos610[[#This Row],[CÓDIGO]]="","",Movimientos610[[#This Row],[ENTRADAS]]-Movimientos610[[#This Row],[SALIDAS]]+G50),Movimientos610[[#This Row],[ENTRADAS]]-Movimientos610[[#This Row],[SALIDAS]])</f>
        <v/>
      </c>
    </row>
    <row r="52" spans="2:7" ht="19.5" thickBot="1" x14ac:dyDescent="0.3">
      <c r="B52" s="59"/>
      <c r="C52" s="61"/>
      <c r="D52" s="63"/>
      <c r="E52" s="65"/>
      <c r="F52" s="65"/>
      <c r="G52" s="76" t="str">
        <f>IFERROR(IF(Movimientos610[[#This Row],[CÓDIGO]]="","",Movimientos610[[#This Row],[ENTRADAS]]-Movimientos610[[#This Row],[SALIDAS]]+G51),Movimientos610[[#This Row],[ENTRADAS]]-Movimientos610[[#This Row],[SALIDAS]])</f>
        <v/>
      </c>
    </row>
    <row r="53" spans="2:7" ht="19.5" thickBot="1" x14ac:dyDescent="0.3">
      <c r="B53" s="59"/>
      <c r="C53" s="61"/>
      <c r="D53" s="63"/>
      <c r="E53" s="65"/>
      <c r="F53" s="65"/>
      <c r="G53" s="76" t="str">
        <f>IFERROR(IF(Movimientos610[[#This Row],[CÓDIGO]]="","",Movimientos610[[#This Row],[ENTRADAS]]-Movimientos610[[#This Row],[SALIDAS]]+G52),Movimientos610[[#This Row],[ENTRADAS]]-Movimientos610[[#This Row],[SALIDAS]])</f>
        <v/>
      </c>
    </row>
    <row r="54" spans="2:7" ht="19.5" thickBot="1" x14ac:dyDescent="0.3">
      <c r="B54" s="59"/>
      <c r="C54" s="61"/>
      <c r="D54" s="63"/>
      <c r="E54" s="65"/>
      <c r="F54" s="65"/>
      <c r="G54" s="76" t="str">
        <f>IFERROR(IF(Movimientos610[[#This Row],[CÓDIGO]]="","",Movimientos610[[#This Row],[ENTRADAS]]-Movimientos610[[#This Row],[SALIDAS]]+G53),Movimientos610[[#This Row],[ENTRADAS]]-Movimientos610[[#This Row],[SALIDAS]])</f>
        <v/>
      </c>
    </row>
    <row r="55" spans="2:7" ht="19.5" thickBot="1" x14ac:dyDescent="0.3">
      <c r="B55" s="59"/>
      <c r="C55" s="61"/>
      <c r="D55" s="63"/>
      <c r="E55" s="65"/>
      <c r="F55" s="65"/>
      <c r="G55" s="76" t="str">
        <f>IFERROR(IF(Movimientos610[[#This Row],[CÓDIGO]]="","",Movimientos610[[#This Row],[ENTRADAS]]-Movimientos610[[#This Row],[SALIDAS]]+G54),Movimientos610[[#This Row],[ENTRADAS]]-Movimientos610[[#This Row],[SALIDAS]])</f>
        <v/>
      </c>
    </row>
    <row r="56" spans="2:7" ht="19.5" thickBot="1" x14ac:dyDescent="0.3">
      <c r="B56" s="59"/>
      <c r="C56" s="61"/>
      <c r="D56" s="63"/>
      <c r="E56" s="65"/>
      <c r="F56" s="65"/>
      <c r="G56" s="76" t="str">
        <f>IFERROR(IF(Movimientos610[[#This Row],[CÓDIGO]]="","",Movimientos610[[#This Row],[ENTRADAS]]-Movimientos610[[#This Row],[SALIDAS]]+G55),Movimientos610[[#This Row],[ENTRADAS]]-Movimientos610[[#This Row],[SALIDAS]])</f>
        <v/>
      </c>
    </row>
    <row r="57" spans="2:7" ht="19.5" thickBot="1" x14ac:dyDescent="0.3">
      <c r="B57" s="59"/>
      <c r="C57" s="61"/>
      <c r="D57" s="63"/>
      <c r="E57" s="65"/>
      <c r="F57" s="65"/>
      <c r="G57" s="76" t="str">
        <f>IFERROR(IF(Movimientos610[[#This Row],[CÓDIGO]]="","",Movimientos610[[#This Row],[ENTRADAS]]-Movimientos610[[#This Row],[SALIDAS]]+G56),Movimientos610[[#This Row],[ENTRADAS]]-Movimientos610[[#This Row],[SALIDAS]])</f>
        <v/>
      </c>
    </row>
    <row r="58" spans="2:7" ht="19.5" thickBot="1" x14ac:dyDescent="0.3">
      <c r="B58" s="59"/>
      <c r="C58" s="61"/>
      <c r="D58" s="63"/>
      <c r="E58" s="65"/>
      <c r="F58" s="65"/>
      <c r="G58" s="76" t="str">
        <f>IFERROR(IF(Movimientos610[[#This Row],[CÓDIGO]]="","",Movimientos610[[#This Row],[ENTRADAS]]-Movimientos610[[#This Row],[SALIDAS]]+G57),Movimientos610[[#This Row],[ENTRADAS]]-Movimientos610[[#This Row],[SALIDAS]])</f>
        <v/>
      </c>
    </row>
    <row r="59" spans="2:7" ht="19.5" thickBot="1" x14ac:dyDescent="0.3">
      <c r="B59" s="59"/>
      <c r="C59" s="61"/>
      <c r="D59" s="63"/>
      <c r="E59" s="65"/>
      <c r="F59" s="65"/>
      <c r="G59" s="76" t="str">
        <f>IFERROR(IF(Movimientos610[[#This Row],[CÓDIGO]]="","",Movimientos610[[#This Row],[ENTRADAS]]-Movimientos610[[#This Row],[SALIDAS]]+G58),Movimientos610[[#This Row],[ENTRADAS]]-Movimientos610[[#This Row],[SALIDAS]])</f>
        <v/>
      </c>
    </row>
    <row r="60" spans="2:7" ht="19.5" thickBot="1" x14ac:dyDescent="0.3">
      <c r="B60" s="59"/>
      <c r="C60" s="61"/>
      <c r="D60" s="63"/>
      <c r="E60" s="65"/>
      <c r="F60" s="65"/>
      <c r="G60" s="76" t="str">
        <f>IFERROR(IF(Movimientos610[[#This Row],[CÓDIGO]]="","",Movimientos610[[#This Row],[ENTRADAS]]-Movimientos610[[#This Row],[SALIDAS]]+G59),Movimientos610[[#This Row],[ENTRADAS]]-Movimientos610[[#This Row],[SALIDAS]])</f>
        <v/>
      </c>
    </row>
    <row r="61" spans="2:7" ht="19.5" thickBot="1" x14ac:dyDescent="0.3">
      <c r="B61" s="59"/>
      <c r="C61" s="61"/>
      <c r="D61" s="63"/>
      <c r="E61" s="65"/>
      <c r="F61" s="65"/>
      <c r="G61" s="76" t="str">
        <f>IFERROR(IF(Movimientos610[[#This Row],[CÓDIGO]]="","",Movimientos610[[#This Row],[ENTRADAS]]-Movimientos610[[#This Row],[SALIDAS]]+G60),Movimientos610[[#This Row],[ENTRADAS]]-Movimientos610[[#This Row],[SALIDAS]])</f>
        <v/>
      </c>
    </row>
    <row r="62" spans="2:7" ht="19.5" thickBot="1" x14ac:dyDescent="0.3">
      <c r="B62" s="59"/>
      <c r="C62" s="61"/>
      <c r="D62" s="63"/>
      <c r="E62" s="65"/>
      <c r="F62" s="65"/>
      <c r="G62" s="76" t="str">
        <f>IFERROR(IF(Movimientos610[[#This Row],[CÓDIGO]]="","",Movimientos610[[#This Row],[ENTRADAS]]-Movimientos610[[#This Row],[SALIDAS]]+G61),Movimientos610[[#This Row],[ENTRADAS]]-Movimientos610[[#This Row],[SALIDAS]])</f>
        <v/>
      </c>
    </row>
    <row r="63" spans="2:7" ht="19.5" thickBot="1" x14ac:dyDescent="0.3">
      <c r="B63" s="59"/>
      <c r="C63" s="61"/>
      <c r="D63" s="63"/>
      <c r="E63" s="65"/>
      <c r="F63" s="65"/>
      <c r="G63" s="76" t="str">
        <f>IFERROR(IF(Movimientos610[[#This Row],[CÓDIGO]]="","",Movimientos610[[#This Row],[ENTRADAS]]-Movimientos610[[#This Row],[SALIDAS]]+G62),Movimientos610[[#This Row],[ENTRADAS]]-Movimientos610[[#This Row],[SALIDAS]])</f>
        <v/>
      </c>
    </row>
    <row r="64" spans="2:7" ht="19.5" thickBot="1" x14ac:dyDescent="0.3">
      <c r="B64" s="59"/>
      <c r="C64" s="61"/>
      <c r="D64" s="63"/>
      <c r="E64" s="65"/>
      <c r="F64" s="65"/>
      <c r="G64" s="76" t="str">
        <f>IFERROR(IF(Movimientos610[[#This Row],[CÓDIGO]]="","",Movimientos610[[#This Row],[ENTRADAS]]-Movimientos610[[#This Row],[SALIDAS]]+G63),Movimientos610[[#This Row],[ENTRADAS]]-Movimientos610[[#This Row],[SALIDAS]])</f>
        <v/>
      </c>
    </row>
    <row r="65" spans="2:7" ht="19.5" thickBot="1" x14ac:dyDescent="0.3">
      <c r="B65" s="59"/>
      <c r="C65" s="61"/>
      <c r="D65" s="63"/>
      <c r="E65" s="65"/>
      <c r="F65" s="65"/>
      <c r="G65" s="76" t="str">
        <f>IFERROR(IF(Movimientos610[[#This Row],[CÓDIGO]]="","",Movimientos610[[#This Row],[ENTRADAS]]-Movimientos610[[#This Row],[SALIDAS]]+G64),Movimientos610[[#This Row],[ENTRADAS]]-Movimientos610[[#This Row],[SALIDAS]])</f>
        <v/>
      </c>
    </row>
    <row r="66" spans="2:7" ht="19.5" thickBot="1" x14ac:dyDescent="0.3">
      <c r="B66" s="59"/>
      <c r="C66" s="61"/>
      <c r="D66" s="63"/>
      <c r="E66" s="65"/>
      <c r="F66" s="65"/>
      <c r="G66" s="76" t="str">
        <f>IFERROR(IF(Movimientos610[[#This Row],[CÓDIGO]]="","",Movimientos610[[#This Row],[ENTRADAS]]-Movimientos610[[#This Row],[SALIDAS]]+G65),Movimientos610[[#This Row],[ENTRADAS]]-Movimientos610[[#This Row],[SALIDAS]])</f>
        <v/>
      </c>
    </row>
    <row r="67" spans="2:7" ht="19.5" thickBot="1" x14ac:dyDescent="0.3">
      <c r="B67" s="59"/>
      <c r="C67" s="61"/>
      <c r="D67" s="63"/>
      <c r="E67" s="65"/>
      <c r="F67" s="65"/>
      <c r="G67" s="76" t="str">
        <f>IFERROR(IF(Movimientos610[[#This Row],[CÓDIGO]]="","",Movimientos610[[#This Row],[ENTRADAS]]-Movimientos610[[#This Row],[SALIDAS]]+G66),Movimientos610[[#This Row],[ENTRADAS]]-Movimientos610[[#This Row],[SALIDAS]])</f>
        <v/>
      </c>
    </row>
    <row r="68" spans="2:7" ht="19.5" thickBot="1" x14ac:dyDescent="0.3">
      <c r="B68" s="59"/>
      <c r="C68" s="61"/>
      <c r="D68" s="63"/>
      <c r="E68" s="65"/>
      <c r="F68" s="65"/>
      <c r="G68" s="76" t="str">
        <f>IFERROR(IF(Movimientos610[[#This Row],[CÓDIGO]]="","",Movimientos610[[#This Row],[ENTRADAS]]-Movimientos610[[#This Row],[SALIDAS]]+G67),Movimientos610[[#This Row],[ENTRADAS]]-Movimientos610[[#This Row],[SALIDAS]])</f>
        <v/>
      </c>
    </row>
    <row r="69" spans="2:7" ht="19.5" thickBot="1" x14ac:dyDescent="0.3">
      <c r="B69" s="59"/>
      <c r="C69" s="61"/>
      <c r="D69" s="63"/>
      <c r="E69" s="65"/>
      <c r="F69" s="65"/>
      <c r="G69" s="76" t="str">
        <f>IFERROR(IF(Movimientos610[[#This Row],[CÓDIGO]]="","",Movimientos610[[#This Row],[ENTRADAS]]-Movimientos610[[#This Row],[SALIDAS]]+G68),Movimientos610[[#This Row],[ENTRADAS]]-Movimientos610[[#This Row],[SALIDAS]])</f>
        <v/>
      </c>
    </row>
    <row r="70" spans="2:7" ht="19.5" thickBot="1" x14ac:dyDescent="0.3">
      <c r="B70" s="59"/>
      <c r="C70" s="61"/>
      <c r="D70" s="63"/>
      <c r="E70" s="65"/>
      <c r="F70" s="65"/>
      <c r="G70" s="76" t="str">
        <f>IFERROR(IF(Movimientos610[[#This Row],[CÓDIGO]]="","",Movimientos610[[#This Row],[ENTRADAS]]-Movimientos610[[#This Row],[SALIDAS]]+G69),Movimientos610[[#This Row],[ENTRADAS]]-Movimientos610[[#This Row],[SALIDAS]])</f>
        <v/>
      </c>
    </row>
    <row r="71" spans="2:7" ht="19.5" thickBot="1" x14ac:dyDescent="0.3">
      <c r="B71" s="59"/>
      <c r="C71" s="61"/>
      <c r="D71" s="63"/>
      <c r="E71" s="65"/>
      <c r="F71" s="65"/>
      <c r="G71" s="76" t="str">
        <f>IFERROR(IF(Movimientos610[[#This Row],[CÓDIGO]]="","",Movimientos610[[#This Row],[ENTRADAS]]-Movimientos610[[#This Row],[SALIDAS]]+G70),Movimientos610[[#This Row],[ENTRADAS]]-Movimientos610[[#This Row],[SALIDAS]])</f>
        <v/>
      </c>
    </row>
    <row r="72" spans="2:7" ht="19.5" thickBot="1" x14ac:dyDescent="0.3">
      <c r="B72" s="59"/>
      <c r="C72" s="61"/>
      <c r="D72" s="63"/>
      <c r="E72" s="65"/>
      <c r="F72" s="65"/>
      <c r="G72" s="76" t="str">
        <f>IFERROR(IF(Movimientos610[[#This Row],[CÓDIGO]]="","",Movimientos610[[#This Row],[ENTRADAS]]-Movimientos610[[#This Row],[SALIDAS]]+G71),Movimientos610[[#This Row],[ENTRADAS]]-Movimientos610[[#This Row],[SALIDAS]])</f>
        <v/>
      </c>
    </row>
    <row r="73" spans="2:7" ht="19.5" thickBot="1" x14ac:dyDescent="0.3">
      <c r="B73" s="59"/>
      <c r="C73" s="61"/>
      <c r="D73" s="63"/>
      <c r="E73" s="65"/>
      <c r="F73" s="65"/>
      <c r="G73" s="76" t="str">
        <f>IFERROR(IF(Movimientos610[[#This Row],[CÓDIGO]]="","",Movimientos610[[#This Row],[ENTRADAS]]-Movimientos610[[#This Row],[SALIDAS]]+G72),Movimientos610[[#This Row],[ENTRADAS]]-Movimientos610[[#This Row],[SALIDAS]])</f>
        <v/>
      </c>
    </row>
    <row r="74" spans="2:7" ht="19.5" thickBot="1" x14ac:dyDescent="0.3">
      <c r="B74" s="59"/>
      <c r="C74" s="61"/>
      <c r="D74" s="63"/>
      <c r="E74" s="65"/>
      <c r="F74" s="65"/>
      <c r="G74" s="76" t="str">
        <f>IFERROR(IF(Movimientos610[[#This Row],[CÓDIGO]]="","",Movimientos610[[#This Row],[ENTRADAS]]-Movimientos610[[#This Row],[SALIDAS]]+G73),Movimientos610[[#This Row],[ENTRADAS]]-Movimientos610[[#This Row],[SALIDAS]])</f>
        <v/>
      </c>
    </row>
    <row r="75" spans="2:7" ht="19.5" thickBot="1" x14ac:dyDescent="0.3">
      <c r="B75" s="60"/>
      <c r="C75" s="62"/>
      <c r="D75" s="64"/>
      <c r="E75" s="66"/>
      <c r="F75" s="66"/>
      <c r="G75" s="76" t="str">
        <f>IFERROR(IF(Movimientos610[[#This Row],[CÓDIGO]]="","",Movimientos610[[#This Row],[ENTRADAS]]-Movimientos610[[#This Row],[SALIDAS]]+G74),Movimientos610[[#This Row],[ENTRADAS]]-Movimientos610[[#This Row],[SALIDAS]])</f>
        <v/>
      </c>
    </row>
    <row r="76" spans="2:7" ht="19.5" thickBot="1" x14ac:dyDescent="0.3">
      <c r="B76" s="60"/>
      <c r="C76" s="62"/>
      <c r="D76" s="64"/>
      <c r="E76" s="66"/>
      <c r="F76" s="66"/>
      <c r="G76" s="76" t="str">
        <f>IFERROR(IF(Movimientos610[[#This Row],[CÓDIGO]]="","",Movimientos610[[#This Row],[ENTRADAS]]-Movimientos610[[#This Row],[SALIDAS]]+G75),Movimientos610[[#This Row],[ENTRADAS]]-Movimientos610[[#This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76" t="str">
        <f>IFERROR(IF(Movimientos610[[#This Row],[CÓDIGO]]="","",Movimientos610[[#This Row],[ENTRADAS]]-Movimientos610[[#This Row],[SALIDAS]]+G76),Movimientos610[[#This Row],[ENTRADAS]]-Movimientos610[[#This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76" t="str">
        <f>IFERROR(IF(Movimientos610[[#This Row],[CÓDIGO]]="","",Movimientos610[[#This Row],[ENTRADAS]]-Movimientos610[[#This Row],[SALIDAS]]+G77),Movimientos610[[#This Row],[ENTRADAS]]-Movimientos610[[#This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76" t="str">
        <f>IFERROR(IF(Movimientos610[[#This Row],[CÓDIGO]]="","",Movimientos610[[#This Row],[ENTRADAS]]-Movimientos610[[#This Row],[SALIDAS]]+G78),Movimientos610[[#This Row],[ENTRADAS]]-Movimientos610[[#This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76" t="str">
        <f>IFERROR(IF(Movimientos610[[#This Row],[CÓDIGO]]="","",Movimientos610[[#This Row],[ENTRADAS]]-Movimientos610[[#This Row],[SALIDAS]]+G79),Movimientos610[[#This Row],[ENTRADAS]]-Movimientos610[[#This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76" t="str">
        <f>IFERROR(IF(Movimientos610[[#This Row],[CÓDIGO]]="","",Movimientos610[[#This Row],[ENTRADAS]]-Movimientos610[[#This Row],[SALIDAS]]+G80),Movimientos610[[#This Row],[ENTRADAS]]-Movimientos610[[#This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76" t="str">
        <f>IFERROR(IF(Movimientos610[[#This Row],[CÓDIGO]]="","",Movimientos610[[#This Row],[ENTRADAS]]-Movimientos610[[#This Row],[SALIDAS]]+G81),Movimientos610[[#This Row],[ENTRADAS]]-Movimientos610[[#This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76" t="str">
        <f>IFERROR(IF(Movimientos610[[#This Row],[CÓDIGO]]="","",Movimientos610[[#This Row],[ENTRADAS]]-Movimientos610[[#This Row],[SALIDAS]]+G82),Movimientos610[[#This Row],[ENTRADAS]]-Movimientos610[[#This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76" t="str">
        <f>IFERROR(IF(Movimientos610[[#This Row],[CÓDIGO]]="","",Movimientos610[[#This Row],[ENTRADAS]]-Movimientos610[[#This Row],[SALIDAS]]+G83),Movimientos610[[#This Row],[ENTRADAS]]-Movimientos610[[#This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76" t="str">
        <f>IFERROR(IF(Movimientos610[[#This Row],[CÓDIGO]]="","",Movimientos610[[#This Row],[ENTRADAS]]-Movimientos610[[#This Row],[SALIDAS]]+G84),Movimientos610[[#This Row],[ENTRADAS]]-Movimientos610[[#This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76" t="str">
        <f>IFERROR(IF(Movimientos610[[#This Row],[CÓDIGO]]="","",Movimientos610[[#This Row],[ENTRADAS]]-Movimientos610[[#This Row],[SALIDAS]]+G85),Movimientos610[[#This Row],[ENTRADAS]]-Movimientos610[[#This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76" t="str">
        <f>IFERROR(IF(Movimientos610[[#This Row],[CÓDIGO]]="","",Movimientos610[[#This Row],[ENTRADAS]]-Movimientos610[[#This Row],[SALIDAS]]+G86),Movimientos610[[#This Row],[ENTRADAS]]-Movimientos610[[#This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76" t="str">
        <f>IFERROR(IF(Movimientos610[[#This Row],[CÓDIGO]]="","",Movimientos610[[#This Row],[ENTRADAS]]-Movimientos610[[#This Row],[SALIDAS]]+G87),Movimientos610[[#This Row],[ENTRADAS]]-Movimientos610[[#This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76" t="str">
        <f>IFERROR(IF(Movimientos610[[#This Row],[CÓDIGO]]="","",Movimientos610[[#This Row],[ENTRADAS]]-Movimientos610[[#This Row],[SALIDAS]]+G88),Movimientos610[[#This Row],[ENTRADAS]]-Movimientos610[[#This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76" t="str">
        <f>IFERROR(IF(Movimientos610[[#This Row],[CÓDIGO]]="","",Movimientos610[[#This Row],[ENTRADAS]]-Movimientos610[[#This Row],[SALIDAS]]+G89),Movimientos610[[#This Row],[ENTRADAS]]-Movimientos610[[#This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76" t="str">
        <f>IFERROR(IF(Movimientos610[[#This Row],[CÓDIGO]]="","",Movimientos610[[#This Row],[ENTRADAS]]-Movimientos610[[#This Row],[SALIDAS]]+G90),Movimientos610[[#This Row],[ENTRADAS]]-Movimientos610[[#This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76" t="str">
        <f>IFERROR(IF(Movimientos610[[#This Row],[CÓDIGO]]="","",Movimientos610[[#This Row],[ENTRADAS]]-Movimientos610[[#This Row],[SALIDAS]]+G91),Movimientos610[[#This Row],[ENTRADAS]]-Movimientos610[[#This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76" t="str">
        <f>IFERROR(IF(Movimientos610[[#This Row],[CÓDIGO]]="","",Movimientos610[[#This Row],[ENTRADAS]]-Movimientos610[[#This Row],[SALIDAS]]+G92),Movimientos610[[#This Row],[ENTRADAS]]-Movimientos610[[#This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76" t="str">
        <f>IFERROR(IF(Movimientos610[[#This Row],[CÓDIGO]]="","",Movimientos610[[#This Row],[ENTRADAS]]-Movimientos610[[#This Row],[SALIDAS]]+G93),Movimientos610[[#This Row],[ENTRADAS]]-Movimientos610[[#This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76" t="str">
        <f>IFERROR(IF(Movimientos610[[#This Row],[CÓDIGO]]="","",Movimientos610[[#This Row],[ENTRADAS]]-Movimientos610[[#This Row],[SALIDAS]]+G94),Movimientos610[[#This Row],[ENTRADAS]]-Movimientos610[[#This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76" t="str">
        <f>IFERROR(IF(Movimientos610[[#This Row],[CÓDIGO]]="","",Movimientos610[[#This Row],[ENTRADAS]]-Movimientos610[[#This Row],[SALIDAS]]+G95),Movimientos610[[#This Row],[ENTRADAS]]-Movimientos610[[#This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76" t="str">
        <f>IFERROR(IF(Movimientos610[[#This Row],[CÓDIGO]]="","",Movimientos610[[#This Row],[ENTRADAS]]-Movimientos610[[#This Row],[SALIDAS]]+G96),Movimientos610[[#This Row],[ENTRADAS]]-Movimientos610[[#This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76" t="str">
        <f>IFERROR(IF(Movimientos610[[#This Row],[CÓDIGO]]="","",Movimientos610[[#This Row],[ENTRADAS]]-Movimientos610[[#This Row],[SALIDAS]]+G97),Movimientos610[[#This Row],[ENTRADAS]]-Movimientos610[[#This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76" t="str">
        <f>IFERROR(IF(Movimientos610[[#This Row],[CÓDIGO]]="","",Movimientos610[[#This Row],[ENTRADAS]]-Movimientos610[[#This Row],[SALIDAS]]+G98),Movimientos610[[#This Row],[ENTRADAS]]-Movimientos610[[#This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76" t="str">
        <f>IFERROR(IF(Movimientos610[[#This Row],[CÓDIGO]]="","",Movimientos610[[#This Row],[ENTRADAS]]-Movimientos610[[#This Row],[SALIDAS]]+G99),Movimientos610[[#This Row],[ENTRADAS]]-Movimientos610[[#This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76" t="str">
        <f>IFERROR(IF(Movimientos610[[#This Row],[CÓDIGO]]="","",Movimientos610[[#This Row],[ENTRADAS]]-Movimientos610[[#This Row],[SALIDAS]]+G100),Movimientos610[[#This Row],[ENTRADAS]]-Movimientos610[[#This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76" t="str">
        <f>IFERROR(IF(Movimientos610[[#This Row],[CÓDIGO]]="","",Movimientos610[[#This Row],[ENTRADAS]]-Movimientos610[[#This Row],[SALIDAS]]+G101),Movimientos610[[#This Row],[ENTRADAS]]-Movimientos610[[#This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76" t="str">
        <f>IFERROR(IF(Movimientos610[[#This Row],[CÓDIGO]]="","",Movimientos610[[#This Row],[ENTRADAS]]-Movimientos610[[#This Row],[SALIDAS]]+G102),Movimientos610[[#This Row],[ENTRADAS]]-Movimientos610[[#This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76" t="str">
        <f>IFERROR(IF(Movimientos610[[#This Row],[CÓDIGO]]="","",Movimientos610[[#This Row],[ENTRADAS]]-Movimientos610[[#This Row],[SALIDAS]]+G103),Movimientos610[[#This Row],[ENTRADAS]]-Movimientos610[[#This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76" t="str">
        <f>IFERROR(IF(Movimientos610[[#This Row],[CÓDIGO]]="","",Movimientos610[[#This Row],[ENTRADAS]]-Movimientos610[[#This Row],[SALIDAS]]+G104),Movimientos610[[#This Row],[ENTRADAS]]-Movimientos610[[#This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76" t="str">
        <f>IFERROR(IF(Movimientos610[[#This Row],[CÓDIGO]]="","",Movimientos610[[#This Row],[ENTRADAS]]-Movimientos610[[#This Row],[SALIDAS]]+G105),Movimientos610[[#This Row],[ENTRADAS]]-Movimientos610[[#This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76" t="str">
        <f>IFERROR(IF(Movimientos610[[#This Row],[CÓDIGO]]="","",Movimientos610[[#This Row],[ENTRADAS]]-Movimientos610[[#This Row],[SALIDAS]]+G106),Movimientos610[[#This Row],[ENTRADAS]]-Movimientos610[[#This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76" t="str">
        <f>IFERROR(IF(Movimientos610[[#This Row],[CÓDIGO]]="","",Movimientos610[[#This Row],[ENTRADAS]]-Movimientos610[[#This Row],[SALIDAS]]+G107),Movimientos610[[#This Row],[ENTRADAS]]-Movimientos610[[#This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76" t="str">
        <f>IFERROR(IF(Movimientos610[[#This Row],[CÓDIGO]]="","",Movimientos610[[#This Row],[ENTRADAS]]-Movimientos610[[#This Row],[SALIDAS]]+G108),Movimientos610[[#This Row],[ENTRADAS]]-Movimientos610[[#This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76" t="str">
        <f>IFERROR(IF(Movimientos610[[#This Row],[CÓDIGO]]="","",Movimientos610[[#This Row],[ENTRADAS]]-Movimientos610[[#This Row],[SALIDAS]]+G109),Movimientos610[[#This Row],[ENTRADAS]]-Movimientos610[[#This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76" t="str">
        <f>IFERROR(IF(Movimientos610[[#This Row],[CÓDIGO]]="","",Movimientos610[[#This Row],[ENTRADAS]]-Movimientos610[[#This Row],[SALIDAS]]+G110),Movimientos610[[#This Row],[ENTRADAS]]-Movimientos610[[#This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76" t="str">
        <f>IFERROR(IF(Movimientos610[[#This Row],[CÓDIGO]]="","",Movimientos610[[#This Row],[ENTRADAS]]-Movimientos610[[#This Row],[SALIDAS]]+G111),Movimientos610[[#This Row],[ENTRADAS]]-Movimientos610[[#This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76" t="str">
        <f>IFERROR(IF(Movimientos610[[#This Row],[CÓDIGO]]="","",Movimientos610[[#This Row],[ENTRADAS]]-Movimientos610[[#This Row],[SALIDAS]]+G112),Movimientos610[[#This Row],[ENTRADAS]]-Movimientos610[[#This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76" t="str">
        <f>IFERROR(IF(Movimientos610[[#This Row],[CÓDIGO]]="","",Movimientos610[[#This Row],[ENTRADAS]]-Movimientos610[[#This Row],[SALIDAS]]+G113),Movimientos610[[#This Row],[ENTRADAS]]-Movimientos610[[#This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68" t="str">
        <f>IFERROR(IF(Movimientos610[[#This Row],[CÓDIGO]]="","",Movimientos610[[#This Row],[ENTRADAS]]-Movimientos610[[#This Row],[SALIDAS]]+G114),Movimientos610[[#This Row],[ENTRADAS]]-Movimientos610[[#This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IFERROR(IF(Movimientos610[[#This Row],[CÓDIGO]]="","",Movimientos610[[#This Row],[ENTRADAS]]-Movimientos610[[#This Row],[SALIDAS]]+G115),Movimientos610[[#This Row],[ENTRADAS]]-Movimientos610[[#This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IFERROR(IF(Movimientos610[[#This Row],[CÓDIGO]]="","",Movimientos610[[#This Row],[ENTRADAS]]-Movimientos610[[#This Row],[SALIDAS]]+G116),Movimientos610[[#This Row],[ENTRADAS]]-Movimientos610[[#This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IFERROR(IF(Movimientos610[[#This Row],[CÓDIGO]]="","",Movimientos610[[#This Row],[ENTRADAS]]-Movimientos610[[#This Row],[SALIDAS]]+G117),Movimientos610[[#This Row],[ENTRADAS]]-Movimientos610[[#This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IFERROR(IF(Movimientos610[[#This Row],[CÓDIGO]]="","",Movimientos610[[#This Row],[ENTRADAS]]-Movimientos610[[#This Row],[SALIDAS]]+G118),Movimientos610[[#This Row],[ENTRADAS]]-Movimientos610[[#This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IFERROR(IF(Movimientos610[[#This Row],[CÓDIGO]]="","",Movimientos610[[#This Row],[ENTRADAS]]-Movimientos610[[#This Row],[SALIDAS]]+G119),Movimientos610[[#This Row],[ENTRADAS]]-Movimientos610[[#This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IFERROR(IF(Movimientos610[[#This Row],[CÓDIGO]]="","",Movimientos610[[#This Row],[ENTRADAS]]-Movimientos610[[#This Row],[SALIDAS]]+G120),Movimientos610[[#This Row],[ENTRADAS]]-Movimientos610[[#This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IFERROR(IF(Movimientos610[[#This Row],[CÓDIGO]]="","",Movimientos610[[#This Row],[ENTRADAS]]-Movimientos610[[#This Row],[SALIDAS]]+G121),Movimientos610[[#This Row],[ENTRADAS]]-Movimientos610[[#This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IFERROR(IF(Movimientos610[[#This Row],[CÓDIGO]]="","",Movimientos610[[#This Row],[ENTRADAS]]-Movimientos610[[#This Row],[SALIDAS]]+G122),Movimientos610[[#This Row],[ENTRADAS]]-Movimientos610[[#This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IFERROR(IF(Movimientos610[[#This Row],[CÓDIGO]]="","",Movimientos610[[#This Row],[ENTRADAS]]-Movimientos610[[#This Row],[SALIDAS]]+G123),Movimientos610[[#This Row],[ENTRADAS]]-Movimientos610[[#This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IFERROR(IF(Movimientos610[[#This Row],[CÓDIGO]]="","",Movimientos610[[#This Row],[ENTRADAS]]-Movimientos610[[#This Row],[SALIDAS]]+G124),Movimientos610[[#This Row],[ENTRADAS]]-Movimientos610[[#This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IFERROR(IF(Movimientos610[[#This Row],[CÓDIGO]]="","",Movimientos610[[#This Row],[ENTRADAS]]-Movimientos610[[#This Row],[SALIDAS]]+G125),Movimientos610[[#This Row],[ENTRADAS]]-Movimientos610[[#This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IFERROR(IF(Movimientos610[[#This Row],[CÓDIGO]]="","",Movimientos610[[#This Row],[ENTRADAS]]-Movimientos610[[#This Row],[SALIDAS]]+G126),Movimientos610[[#This Row],[ENTRADAS]]-Movimientos610[[#This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IFERROR(IF(Movimientos610[[#This Row],[CÓDIGO]]="","",Movimientos610[[#This Row],[ENTRADAS]]-Movimientos610[[#This Row],[SALIDAS]]+G127),Movimientos610[[#This Row],[ENTRADAS]]-Movimientos610[[#This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IFERROR(IF(Movimientos610[[#This Row],[CÓDIGO]]="","",Movimientos610[[#This Row],[ENTRADAS]]-Movimientos610[[#This Row],[SALIDAS]]+G128),Movimientos610[[#This Row],[ENTRADAS]]-Movimientos610[[#This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IFERROR(IF(Movimientos610[[#This Row],[CÓDIGO]]="","",Movimientos610[[#This Row],[ENTRADAS]]-Movimientos610[[#This Row],[SALIDAS]]+G129),Movimientos610[[#This Row],[ENTRADAS]]-Movimientos610[[#This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IFERROR(IF(Movimientos610[[#This Row],[CÓDIGO]]="","",Movimientos610[[#This Row],[ENTRADAS]]-Movimientos610[[#This Row],[SALIDAS]]+G130),Movimientos610[[#This Row],[ENTRADAS]]-Movimientos610[[#This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IFERROR(IF(Movimientos610[[#This Row],[CÓDIGO]]="","",Movimientos610[[#This Row],[ENTRADAS]]-Movimientos610[[#This Row],[SALIDAS]]+G131),Movimientos610[[#This Row],[ENTRADAS]]-Movimientos610[[#This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IFERROR(IF(Movimientos610[[#This Row],[CÓDIGO]]="","",Movimientos610[[#This Row],[ENTRADAS]]-Movimientos610[[#This Row],[SALIDAS]]+G132),Movimientos610[[#This Row],[ENTRADAS]]-Movimientos610[[#This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IFERROR(IF(Movimientos610[[#This Row],[CÓDIGO]]="","",Movimientos610[[#This Row],[ENTRADAS]]-Movimientos610[[#This Row],[SALIDAS]]+G133),Movimientos610[[#This Row],[ENTRADAS]]-Movimientos610[[#This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IFERROR(IF(Movimientos610[[#This Row],[CÓDIGO]]="","",Movimientos610[[#This Row],[ENTRADAS]]-Movimientos610[[#This Row],[SALIDAS]]+G134),Movimientos610[[#This Row],[ENTRADAS]]-Movimientos610[[#This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IFERROR(IF(Movimientos610[[#This Row],[CÓDIGO]]="","",Movimientos610[[#This Row],[ENTRADAS]]-Movimientos610[[#This Row],[SALIDAS]]+G135),Movimientos610[[#This Row],[ENTRADAS]]-Movimientos610[[#This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IFERROR(IF(Movimientos610[[#This Row],[CÓDIGO]]="","",Movimientos610[[#This Row],[ENTRADAS]]-Movimientos610[[#This Row],[SALIDAS]]+G136),Movimientos610[[#This Row],[ENTRADAS]]-Movimientos610[[#This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IFERROR(IF(Movimientos610[[#This Row],[CÓDIGO]]="","",Movimientos610[[#This Row],[ENTRADAS]]-Movimientos610[[#This Row],[SALIDAS]]+G137),Movimientos610[[#This Row],[ENTRADAS]]-Movimientos610[[#This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IFERROR(IF(Movimientos610[[#This Row],[CÓDIGO]]="","",Movimientos610[[#This Row],[ENTRADAS]]-Movimientos610[[#This Row],[SALIDAS]]+G138),Movimientos610[[#This Row],[ENTRADAS]]-Movimientos610[[#This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IFERROR(IF(Movimientos610[[#This Row],[CÓDIGO]]="","",Movimientos610[[#This Row],[ENTRADAS]]-Movimientos610[[#This Row],[SALIDAS]]+G139),Movimientos610[[#This Row],[ENTRADAS]]-Movimientos610[[#This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IFERROR(IF(Movimientos610[[#This Row],[CÓDIGO]]="","",Movimientos610[[#This Row],[ENTRADAS]]-Movimientos610[[#This Row],[SALIDAS]]+G140),Movimientos610[[#This Row],[ENTRADAS]]-Movimientos610[[#This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IFERROR(IF(Movimientos610[[#This Row],[CÓDIGO]]="","",Movimientos610[[#This Row],[ENTRADAS]]-Movimientos610[[#This Row],[SALIDAS]]+G141),Movimientos610[[#This Row],[ENTRADAS]]-Movimientos610[[#This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IFERROR(IF(Movimientos610[[#This Row],[CÓDIGO]]="","",Movimientos610[[#This Row],[ENTRADAS]]-Movimientos610[[#This Row],[SALIDAS]]+G142),Movimientos610[[#This Row],[ENTRADAS]]-Movimientos610[[#This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IFERROR(IF(Movimientos610[[#This Row],[CÓDIGO]]="","",Movimientos610[[#This Row],[ENTRADAS]]-Movimientos610[[#This Row],[SALIDAS]]+G143),Movimientos610[[#This Row],[ENTRADAS]]-Movimientos610[[#This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IFERROR(IF(Movimientos610[[#This Row],[CÓDIGO]]="","",Movimientos610[[#This Row],[ENTRADAS]]-Movimientos610[[#This Row],[SALIDAS]]+G144),Movimientos610[[#This Row],[ENTRADAS]]-Movimientos610[[#This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IFERROR(IF(Movimientos610[[#This Row],[CÓDIGO]]="","",Movimientos610[[#This Row],[ENTRADAS]]-Movimientos610[[#This Row],[SALIDAS]]+G145),Movimientos610[[#This Row],[ENTRADAS]]-Movimientos610[[#This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IFERROR(IF(Movimientos610[[#This Row],[CÓDIGO]]="","",Movimientos610[[#This Row],[ENTRADAS]]-Movimientos610[[#This Row],[SALIDAS]]+G146),Movimientos610[[#This Row],[ENTRADAS]]-Movimientos610[[#This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IFERROR(IF(Movimientos610[[#This Row],[CÓDIGO]]="","",Movimientos610[[#This Row],[ENTRADAS]]-Movimientos610[[#This Row],[SALIDAS]]+G147),Movimientos610[[#This Row],[ENTRADAS]]-Movimientos610[[#This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IFERROR(IF(Movimientos610[[#This Row],[CÓDIGO]]="","",Movimientos610[[#This Row],[ENTRADAS]]-Movimientos610[[#This Row],[SALIDAS]]+G148),Movimientos610[[#This Row],[ENTRADAS]]-Movimientos610[[#This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IFERROR(IF(Movimientos610[[#This Row],[CÓDIGO]]="","",Movimientos610[[#This Row],[ENTRADAS]]-Movimientos610[[#This Row],[SALIDAS]]+G149),Movimientos610[[#This Row],[ENTRADAS]]-Movimientos610[[#This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IFERROR(IF(Movimientos610[[#This Row],[CÓDIGO]]="","",Movimientos610[[#This Row],[ENTRADAS]]-Movimientos610[[#This Row],[SALIDAS]]+G150),Movimientos610[[#This Row],[ENTRADAS]]-Movimientos610[[#This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IFERROR(IF(Movimientos610[[#This Row],[CÓDIGO]]="","",Movimientos610[[#This Row],[ENTRADAS]]-Movimientos610[[#This Row],[SALIDAS]]+G151),Movimientos610[[#This Row],[ENTRADAS]]-Movimientos610[[#This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IFERROR(IF(Movimientos610[[#This Row],[CÓDIGO]]="","",Movimientos610[[#This Row],[ENTRADAS]]-Movimientos610[[#This Row],[SALIDAS]]+G152),Movimientos610[[#This Row],[ENTRADAS]]-Movimientos610[[#This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IFERROR(IF(Movimientos610[[#This Row],[CÓDIGO]]="","",Movimientos610[[#This Row],[ENTRADAS]]-Movimientos610[[#This Row],[SALIDAS]]+G153),Movimientos610[[#This Row],[ENTRADAS]]-Movimientos610[[#This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IFERROR(IF(Movimientos610[[#This Row],[CÓDIGO]]="","",Movimientos610[[#This Row],[ENTRADAS]]-Movimientos610[[#This Row],[SALIDAS]]+G154),Movimientos610[[#This Row],[ENTRADAS]]-Movimientos610[[#This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IFERROR(IF(Movimientos610[[#This Row],[CÓDIGO]]="","",Movimientos610[[#This Row],[ENTRADAS]]-Movimientos610[[#This Row],[SALIDAS]]+G155),Movimientos610[[#This Row],[ENTRADAS]]-Movimientos610[[#This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IFERROR(IF(Movimientos610[[#This Row],[CÓDIGO]]="","",Movimientos610[[#This Row],[ENTRADAS]]-Movimientos610[[#This Row],[SALIDAS]]+G156),Movimientos610[[#This Row],[ENTRADAS]]-Movimientos610[[#This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IFERROR(IF(Movimientos610[[#This Row],[CÓDIGO]]="","",Movimientos610[[#This Row],[ENTRADAS]]-Movimientos610[[#This Row],[SALIDAS]]+G157),Movimientos610[[#This Row],[ENTRADAS]]-Movimientos610[[#This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IFERROR(IF(Movimientos610[[#This Row],[CÓDIGO]]="","",Movimientos610[[#This Row],[ENTRADAS]]-Movimientos610[[#This Row],[SALIDAS]]+G158),Movimientos610[[#This Row],[ENTRADAS]]-Movimientos610[[#This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IFERROR(IF(Movimientos610[[#This Row],[CÓDIGO]]="","",Movimientos610[[#This Row],[ENTRADAS]]-Movimientos610[[#This Row],[SALIDAS]]+G159),Movimientos610[[#This Row],[ENTRADAS]]-Movimientos610[[#This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IFERROR(IF(Movimientos610[[#This Row],[CÓDIGO]]="","",Movimientos610[[#This Row],[ENTRADAS]]-Movimientos610[[#This Row],[SALIDAS]]+G160),Movimientos610[[#This Row],[ENTRADAS]]-Movimientos610[[#This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IFERROR(IF(Movimientos610[[#This Row],[CÓDIGO]]="","",Movimientos610[[#This Row],[ENTRADAS]]-Movimientos610[[#This Row],[SALIDAS]]+G161),Movimientos610[[#This Row],[ENTRADAS]]-Movimientos610[[#This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IFERROR(IF(Movimientos610[[#This Row],[CÓDIGO]]="","",Movimientos610[[#This Row],[ENTRADAS]]-Movimientos610[[#This Row],[SALIDAS]]+G162),Movimientos610[[#This Row],[ENTRADAS]]-Movimientos610[[#This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IFERROR(IF(Movimientos610[[#This Row],[CÓDIGO]]="","",Movimientos610[[#This Row],[ENTRADAS]]-Movimientos610[[#This Row],[SALIDAS]]+G163),Movimientos610[[#This Row],[ENTRADAS]]-Movimientos610[[#This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IFERROR(IF(Movimientos610[[#This Row],[CÓDIGO]]="","",Movimientos610[[#This Row],[ENTRADAS]]-Movimientos610[[#This Row],[SALIDAS]]+G164),Movimientos610[[#This Row],[ENTRADAS]]-Movimientos610[[#This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IFERROR(IF(Movimientos610[[#This Row],[CÓDIGO]]="","",Movimientos610[[#This Row],[ENTRADAS]]-Movimientos610[[#This Row],[SALIDAS]]+G165),Movimientos610[[#This Row],[ENTRADAS]]-Movimientos610[[#This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IFERROR(IF(Movimientos610[[#This Row],[CÓDIGO]]="","",Movimientos610[[#This Row],[ENTRADAS]]-Movimientos610[[#This Row],[SALIDAS]]+G166),Movimientos610[[#This Row],[ENTRADAS]]-Movimientos610[[#This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IFERROR(IF(Movimientos610[[#This Row],[CÓDIGO]]="","",Movimientos610[[#This Row],[ENTRADAS]]-Movimientos610[[#This Row],[SALIDAS]]+G167),Movimientos610[[#This Row],[ENTRADAS]]-Movimientos610[[#This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IFERROR(IF(Movimientos610[[#This Row],[CÓDIGO]]="","",Movimientos610[[#This Row],[ENTRADAS]]-Movimientos610[[#This Row],[SALIDAS]]+G168),Movimientos610[[#This Row],[ENTRADAS]]-Movimientos610[[#This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IFERROR(IF(Movimientos610[[#This Row],[CÓDIGO]]="","",Movimientos610[[#This Row],[ENTRADAS]]-Movimientos610[[#This Row],[SALIDAS]]+G169),Movimientos610[[#This Row],[ENTRADAS]]-Movimientos610[[#This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IFERROR(IF(Movimientos610[[#This Row],[CÓDIGO]]="","",Movimientos610[[#This Row],[ENTRADAS]]-Movimientos610[[#This Row],[SALIDAS]]+G170),Movimientos610[[#This Row],[ENTRADAS]]-Movimientos610[[#This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IFERROR(IF(Movimientos610[[#This Row],[CÓDIGO]]="","",Movimientos610[[#This Row],[ENTRADAS]]-Movimientos610[[#This Row],[SALIDAS]]+G171),Movimientos610[[#This Row],[ENTRADAS]]-Movimientos610[[#This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IFERROR(IF(Movimientos610[[#This Row],[CÓDIGO]]="","",Movimientos610[[#This Row],[ENTRADAS]]-Movimientos610[[#This Row],[SALIDAS]]+G172),Movimientos610[[#This Row],[ENTRADAS]]-Movimientos610[[#This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IFERROR(IF(Movimientos610[[#This Row],[CÓDIGO]]="","",Movimientos610[[#This Row],[ENTRADAS]]-Movimientos610[[#This Row],[SALIDAS]]+G173),Movimientos610[[#This Row],[ENTRADAS]]-Movimientos610[[#This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IFERROR(IF(Movimientos610[[#This Row],[CÓDIGO]]="","",Movimientos610[[#This Row],[ENTRADAS]]-Movimientos610[[#This Row],[SALIDAS]]+G174),Movimientos610[[#This Row],[ENTRADAS]]-Movimientos610[[#This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IFERROR(IF(Movimientos610[[#This Row],[CÓDIGO]]="","",Movimientos610[[#This Row],[ENTRADAS]]-Movimientos610[[#This Row],[SALIDAS]]+G175),Movimientos610[[#This Row],[ENTRADAS]]-Movimientos610[[#This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IFERROR(IF(Movimientos610[[#This Row],[CÓDIGO]]="","",Movimientos610[[#This Row],[ENTRADAS]]-Movimientos610[[#This Row],[SALIDAS]]+G176),Movimientos610[[#This Row],[ENTRADAS]]-Movimientos610[[#This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IFERROR(IF(Movimientos610[[#This Row],[CÓDIGO]]="","",Movimientos610[[#This Row],[ENTRADAS]]-Movimientos610[[#This Row],[SALIDAS]]+G177),Movimientos610[[#This Row],[ENTRADAS]]-Movimientos610[[#This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IFERROR(IF(Movimientos610[[#This Row],[CÓDIGO]]="","",Movimientos610[[#This Row],[ENTRADAS]]-Movimientos610[[#This Row],[SALIDAS]]+G178),Movimientos610[[#This Row],[ENTRADAS]]-Movimientos610[[#This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IFERROR(IF(Movimientos610[[#This Row],[CÓDIGO]]="","",Movimientos610[[#This Row],[ENTRADAS]]-Movimientos610[[#This Row],[SALIDAS]]+G179),Movimientos610[[#This Row],[ENTRADAS]]-Movimientos610[[#This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IFERROR(IF(Movimientos610[[#This Row],[CÓDIGO]]="","",Movimientos610[[#This Row],[ENTRADAS]]-Movimientos610[[#This Row],[SALIDAS]]+G180),Movimientos610[[#This Row],[ENTRADAS]]-Movimientos610[[#This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IFERROR(IF(Movimientos610[[#This Row],[CÓDIGO]]="","",Movimientos610[[#This Row],[ENTRADAS]]-Movimientos610[[#This Row],[SALIDAS]]+G181),Movimientos610[[#This Row],[ENTRADAS]]-Movimientos610[[#This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IFERROR(IF(Movimientos610[[#This Row],[CÓDIGO]]="","",Movimientos610[[#This Row],[ENTRADAS]]-Movimientos610[[#This Row],[SALIDAS]]+G182),Movimientos610[[#This Row],[ENTRADAS]]-Movimientos610[[#This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IFERROR(IF(Movimientos610[[#This Row],[CÓDIGO]]="","",Movimientos610[[#This Row],[ENTRADAS]]-Movimientos610[[#This Row],[SALIDAS]]+G183),Movimientos610[[#This Row],[ENTRADAS]]-Movimientos610[[#This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IFERROR(IF(Movimientos610[[#This Row],[CÓDIGO]]="","",Movimientos610[[#This Row],[ENTRADAS]]-Movimientos610[[#This Row],[SALIDAS]]+G184),Movimientos610[[#This Row],[ENTRADAS]]-Movimientos610[[#This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IFERROR(IF(Movimientos610[[#This Row],[CÓDIGO]]="","",Movimientos610[[#This Row],[ENTRADAS]]-Movimientos610[[#This Row],[SALIDAS]]+G185),Movimientos610[[#This Row],[ENTRADAS]]-Movimientos610[[#This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IFERROR(IF(Movimientos610[[#This Row],[CÓDIGO]]="","",Movimientos610[[#This Row],[ENTRADAS]]-Movimientos610[[#This Row],[SALIDAS]]+G186),Movimientos610[[#This Row],[ENTRADAS]]-Movimientos610[[#This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IFERROR(IF(Movimientos610[[#This Row],[CÓDIGO]]="","",Movimientos610[[#This Row],[ENTRADAS]]-Movimientos610[[#This Row],[SALIDAS]]+G187),Movimientos610[[#This Row],[ENTRADAS]]-Movimientos610[[#This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IFERROR(IF(Movimientos610[[#This Row],[CÓDIGO]]="","",Movimientos610[[#This Row],[ENTRADAS]]-Movimientos610[[#This Row],[SALIDAS]]+G188),Movimientos610[[#This Row],[ENTRADAS]]-Movimientos610[[#This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IFERROR(IF(Movimientos610[[#This Row],[CÓDIGO]]="","",Movimientos610[[#This Row],[ENTRADAS]]-Movimientos610[[#This Row],[SALIDAS]]+G189),Movimientos610[[#This Row],[ENTRADAS]]-Movimientos610[[#This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IFERROR(IF(Movimientos610[[#This Row],[CÓDIGO]]="","",Movimientos610[[#This Row],[ENTRADAS]]-Movimientos610[[#This Row],[SALIDAS]]+G190),Movimientos610[[#This Row],[ENTRADAS]]-Movimientos610[[#This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IFERROR(IF(Movimientos610[[#This Row],[CÓDIGO]]="","",Movimientos610[[#This Row],[ENTRADAS]]-Movimientos610[[#This Row],[SALIDAS]]+G191),Movimientos610[[#This Row],[ENTRADAS]]-Movimientos610[[#This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IFERROR(IF(Movimientos610[[#This Row],[CÓDIGO]]="","",Movimientos610[[#This Row],[ENTRADAS]]-Movimientos610[[#This Row],[SALIDAS]]+G192),Movimientos610[[#This Row],[ENTRADAS]]-Movimientos610[[#This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IFERROR(IF(Movimientos610[[#This Row],[CÓDIGO]]="","",Movimientos610[[#This Row],[ENTRADAS]]-Movimientos610[[#This Row],[SALIDAS]]+G193),Movimientos610[[#This Row],[ENTRADAS]]-Movimientos610[[#This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IFERROR(IF(Movimientos610[[#This Row],[CÓDIGO]]="","",Movimientos610[[#This Row],[ENTRADAS]]-Movimientos610[[#This Row],[SALIDAS]]+G194),Movimientos610[[#This Row],[ENTRADAS]]-Movimientos610[[#This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IFERROR(IF(Movimientos610[[#This Row],[CÓDIGO]]="","",Movimientos610[[#This Row],[ENTRADAS]]-Movimientos610[[#This Row],[SALIDAS]]+G195),Movimientos610[[#This Row],[ENTRADAS]]-Movimientos610[[#This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IFERROR(IF(Movimientos610[[#This Row],[CÓDIGO]]="","",Movimientos610[[#This Row],[ENTRADAS]]-Movimientos610[[#This Row],[SALIDAS]]+G196),Movimientos610[[#This Row],[ENTRADAS]]-Movimientos610[[#This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IFERROR(IF(Movimientos610[[#This Row],[CÓDIGO]]="","",Movimientos610[[#This Row],[ENTRADAS]]-Movimientos610[[#This Row],[SALIDAS]]+G197),Movimientos610[[#This Row],[ENTRADAS]]-Movimientos610[[#This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IFERROR(IF(Movimientos610[[#This Row],[CÓDIGO]]="","",Movimientos610[[#This Row],[ENTRADAS]]-Movimientos610[[#This Row],[SALIDAS]]+G198),Movimientos610[[#This Row],[ENTRADAS]]-Movimientos610[[#This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IFERROR(IF(Movimientos610[[#This Row],[CÓDIGO]]="","",Movimientos610[[#This Row],[ENTRADAS]]-Movimientos610[[#This Row],[SALIDAS]]+G199),Movimientos610[[#This Row],[ENTRADAS]]-Movimientos610[[#This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IFERROR(IF(Movimientos610[[#This Row],[CÓDIGO]]="","",Movimientos610[[#This Row],[ENTRADAS]]-Movimientos610[[#This Row],[SALIDAS]]+G200),Movimientos610[[#This Row],[ENTRADAS]]-Movimientos610[[#This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IFERROR(IF(Movimientos610[[#This Row],[CÓDIGO]]="","",Movimientos610[[#This Row],[ENTRADAS]]-Movimientos610[[#This Row],[SALIDAS]]+G201),Movimientos610[[#This Row],[ENTRADAS]]-Movimientos610[[#This Row],[SALIDAS]])</f>
        <v/>
      </c>
    </row>
    <row r="203" spans="2:7" ht="19.5" thickBot="1" x14ac:dyDescent="0.3">
      <c r="B203" s="60"/>
      <c r="C203" s="62"/>
      <c r="D203" s="64"/>
      <c r="E203" s="66"/>
      <c r="F203" s="66"/>
      <c r="G203" s="68" t="str">
        <f>IFERROR(IF(Movimientos610[[#This Row],[CÓDIGO]]="","",Movimientos610[[#This Row],[ENTRADAS]]-Movimientos610[[#This Row],[SALIDAS]]+G202),Movimientos610[[#This Row],[ENTRADAS]]-Movimientos610[[#This Row],[SALIDAS]])</f>
        <v/>
      </c>
    </row>
    <row r="204" spans="2:7" ht="19.5" thickBot="1" x14ac:dyDescent="0.3">
      <c r="B204" s="60"/>
      <c r="C204" s="62"/>
      <c r="D204" s="64"/>
      <c r="E204" s="66"/>
      <c r="F204" s="66"/>
      <c r="G204" s="68" t="str">
        <f>IFERROR(IF(Movimientos610[[#This Row],[CÓDIGO]]="","",Movimientos610[[#This Row],[ENTRADAS]]-Movimientos610[[#This Row],[SALIDAS]]+G203),Movimientos610[[#This Row],[ENTRADAS]]-Movimientos610[[#This Row],[SALIDAS]])</f>
        <v/>
      </c>
    </row>
    <row r="205" spans="2:7" ht="19.5" thickBot="1" x14ac:dyDescent="0.3">
      <c r="B205" s="60"/>
      <c r="C205" s="62"/>
      <c r="D205" s="64"/>
      <c r="E205" s="66"/>
      <c r="F205" s="66"/>
      <c r="G205" s="68" t="str">
        <f>IFERROR(IF(Movimientos610[[#This Row],[CÓDIGO]]="","",Movimientos610[[#This Row],[ENTRADAS]]-Movimientos610[[#This Row],[SALIDAS]]+G204),Movimientos610[[#This Row],[ENTRADAS]]-Movimientos610[[#This Row],[SALIDAS]])</f>
        <v/>
      </c>
    </row>
    <row r="206" spans="2:7" ht="19.5" thickBot="1" x14ac:dyDescent="0.3">
      <c r="B206" s="60"/>
      <c r="C206" s="62"/>
      <c r="D206" s="64"/>
      <c r="E206" s="66"/>
      <c r="F206" s="66"/>
      <c r="G206" s="68" t="str">
        <f>IFERROR(IF(Movimientos610[[#This Row],[CÓDIGO]]="","",Movimientos610[[#This Row],[ENTRADAS]]-Movimientos610[[#This Row],[SALIDAS]]+G205),Movimientos610[[#This Row],[ENTRADAS]]-Movimientos610[[#This Row],[SALIDAS]])</f>
        <v/>
      </c>
    </row>
    <row r="207" spans="2:7" ht="19.5" thickBot="1" x14ac:dyDescent="0.3">
      <c r="B207" s="60"/>
      <c r="C207" s="62"/>
      <c r="D207" s="64"/>
      <c r="E207" s="66"/>
      <c r="F207" s="66"/>
      <c r="G207" s="68" t="str">
        <f>IFERROR(IF(Movimientos610[[#This Row],[CÓDIGO]]="","",Movimientos610[[#This Row],[ENTRADAS]]-Movimientos610[[#This Row],[SALIDAS]]+G206),Movimientos610[[#This Row],[ENTRADAS]]-Movimientos610[[#This Row],[SALIDAS]])</f>
        <v/>
      </c>
    </row>
    <row r="208" spans="2:7" ht="19.5" thickBot="1" x14ac:dyDescent="0.3">
      <c r="B208" s="60"/>
      <c r="C208" s="62"/>
      <c r="D208" s="64"/>
      <c r="E208" s="66"/>
      <c r="F208" s="66"/>
      <c r="G208" s="68" t="str">
        <f>IFERROR(IF(Movimientos610[[#This Row],[CÓDIGO]]="","",Movimientos610[[#This Row],[ENTRADAS]]-Movimientos610[[#This Row],[SALIDAS]]+G207),Movimientos610[[#This Row],[ENTRADAS]]-Movimientos610[[#This Row],[SALIDAS]])</f>
        <v/>
      </c>
    </row>
    <row r="209" spans="2:7" ht="19.5" thickBot="1" x14ac:dyDescent="0.3">
      <c r="B209" s="60"/>
      <c r="C209" s="62"/>
      <c r="D209" s="64"/>
      <c r="E209" s="66"/>
      <c r="F209" s="66"/>
      <c r="G209" s="68" t="str">
        <f>IFERROR(IF(Movimientos610[[#This Row],[CÓDIGO]]="","",Movimientos610[[#This Row],[ENTRADAS]]-Movimientos610[[#This Row],[SALIDAS]]+G208),Movimientos610[[#This Row],[ENTRADAS]]-Movimientos610[[#This Row],[SALIDAS]])</f>
        <v/>
      </c>
    </row>
    <row r="210" spans="2:7" ht="19.5" thickBot="1" x14ac:dyDescent="0.3">
      <c r="B210" s="60"/>
      <c r="C210" s="62"/>
      <c r="D210" s="64"/>
      <c r="E210" s="66"/>
      <c r="F210" s="66"/>
      <c r="G210" s="68" t="str">
        <f>IFERROR(IF(Movimientos610[[#This Row],[CÓDIGO]]="","",Movimientos610[[#This Row],[ENTRADAS]]-Movimientos610[[#This Row],[SALIDAS]]+G209),Movimientos610[[#This Row],[ENTRADAS]]-Movimientos610[[#This Row],[SALIDAS]])</f>
        <v/>
      </c>
    </row>
    <row r="211" spans="2:7" ht="19.5" thickBot="1" x14ac:dyDescent="0.3">
      <c r="B211" s="60"/>
      <c r="C211" s="62"/>
      <c r="D211" s="64"/>
      <c r="E211" s="66"/>
      <c r="F211" s="66"/>
      <c r="G211" s="68" t="str">
        <f>IFERROR(IF(Movimientos610[[#This Row],[CÓDIGO]]="","",Movimientos610[[#This Row],[ENTRADAS]]-Movimientos610[[#This Row],[SALIDAS]]+G210),Movimientos610[[#This Row],[ENTRADAS]]-Movimientos610[[#This Row],[SALIDAS]])</f>
        <v/>
      </c>
    </row>
    <row r="212" spans="2:7" ht="19.5" thickBot="1" x14ac:dyDescent="0.3">
      <c r="B212" s="60"/>
      <c r="C212" s="62"/>
      <c r="D212" s="64"/>
      <c r="E212" s="66"/>
      <c r="F212" s="66"/>
      <c r="G212" s="68" t="str">
        <f>IFERROR(IF(Movimientos610[[#This Row],[CÓDIGO]]="","",Movimientos610[[#This Row],[ENTRADAS]]-Movimientos610[[#This Row],[SALIDAS]]+G211),Movimientos610[[#This Row],[ENTRADAS]]-Movimientos610[[#This Row],[SALIDAS]])</f>
        <v/>
      </c>
    </row>
    <row r="213" spans="2:7" ht="19.5" thickBot="1" x14ac:dyDescent="0.3">
      <c r="B213" s="60"/>
      <c r="C213" s="62"/>
      <c r="D213" s="64"/>
      <c r="E213" s="66"/>
      <c r="F213" s="66"/>
      <c r="G213" s="68" t="str">
        <f>IFERROR(IF(Movimientos610[[#This Row],[CÓDIGO]]="","",Movimientos610[[#This Row],[ENTRADAS]]-Movimientos610[[#This Row],[SALIDAS]]+G212),Movimientos610[[#This Row],[ENTRADAS]]-Movimientos610[[#This Row],[SALIDAS]])</f>
        <v/>
      </c>
    </row>
    <row r="214" spans="2:7" ht="19.5" thickBot="1" x14ac:dyDescent="0.3">
      <c r="B214" s="60"/>
      <c r="C214" s="62"/>
      <c r="D214" s="64"/>
      <c r="E214" s="66"/>
      <c r="F214" s="66"/>
      <c r="G214" s="68" t="str">
        <f>IFERROR(IF(Movimientos610[[#This Row],[CÓDIGO]]="","",Movimientos610[[#This Row],[ENTRADAS]]-Movimientos610[[#This Row],[SALIDAS]]+G213),Movimientos610[[#This Row],[ENTRADAS]]-Movimientos610[[#This Row],[SALIDAS]])</f>
        <v/>
      </c>
    </row>
    <row r="215" spans="2:7" ht="19.5" thickBot="1" x14ac:dyDescent="0.3">
      <c r="B215" s="60"/>
      <c r="C215" s="62"/>
      <c r="D215" s="64"/>
      <c r="E215" s="66"/>
      <c r="F215" s="66"/>
      <c r="G215" s="68" t="str">
        <f>IFERROR(IF(Movimientos610[[#This Row],[CÓDIGO]]="","",Movimientos610[[#This Row],[ENTRADAS]]-Movimientos610[[#This Row],[SALIDAS]]+G214),Movimientos610[[#This Row],[ENTRADAS]]-Movimientos610[[#This Row],[SALIDAS]])</f>
        <v/>
      </c>
    </row>
    <row r="216" spans="2:7" ht="19.5" thickBot="1" x14ac:dyDescent="0.3">
      <c r="B216" s="60"/>
      <c r="C216" s="62"/>
      <c r="D216" s="64"/>
      <c r="E216" s="66"/>
      <c r="F216" s="66"/>
      <c r="G216" s="68" t="str">
        <f>IFERROR(IF(Movimientos610[[#This Row],[CÓDIGO]]="","",Movimientos610[[#This Row],[ENTRADAS]]-Movimientos610[[#This Row],[SALIDAS]]+G215),Movimientos610[[#This Row],[ENTRADAS]]-Movimientos610[[#This Row],[SALIDAS]])</f>
        <v/>
      </c>
    </row>
    <row r="217" spans="2:7" ht="19.5" thickBot="1" x14ac:dyDescent="0.3">
      <c r="B217" s="60"/>
      <c r="C217" s="62"/>
      <c r="D217" s="64"/>
      <c r="E217" s="66"/>
      <c r="F217" s="66"/>
      <c r="G217" s="68" t="str">
        <f>IFERROR(IF(Movimientos610[[#This Row],[CÓDIGO]]="","",Movimientos610[[#This Row],[ENTRADAS]]-Movimientos610[[#This Row],[SALIDAS]]+G216),Movimientos610[[#This Row],[ENTRADAS]]-Movimientos610[[#This Row],[SALIDAS]])</f>
        <v/>
      </c>
    </row>
    <row r="218" spans="2:7" ht="19.5" thickBot="1" x14ac:dyDescent="0.3">
      <c r="B218" s="60"/>
      <c r="C218" s="62"/>
      <c r="D218" s="64"/>
      <c r="E218" s="66"/>
      <c r="F218" s="66"/>
      <c r="G218" s="68" t="str">
        <f>IFERROR(IF(Movimientos610[[#This Row],[CÓDIGO]]="","",Movimientos610[[#This Row],[ENTRADAS]]-Movimientos610[[#This Row],[SALIDAS]]+G217),Movimientos610[[#This Row],[ENTRADAS]]-Movimientos610[[#This Row],[SALIDAS]])</f>
        <v/>
      </c>
    </row>
    <row r="219" spans="2:7" ht="19.5" thickBot="1" x14ac:dyDescent="0.3">
      <c r="B219" s="60"/>
      <c r="C219" s="62"/>
      <c r="D219" s="64"/>
      <c r="E219" s="66"/>
      <c r="F219" s="66"/>
      <c r="G219" s="68" t="str">
        <f>IFERROR(IF(Movimientos610[[#This Row],[CÓDIGO]]="","",Movimientos610[[#This Row],[ENTRADAS]]-Movimientos610[[#This Row],[SALIDAS]]+G218),Movimientos610[[#This Row],[ENTRADAS]]-Movimientos610[[#This Row],[SALIDAS]])</f>
        <v/>
      </c>
    </row>
    <row r="220" spans="2:7" ht="19.5" thickBot="1" x14ac:dyDescent="0.3">
      <c r="B220" s="60"/>
      <c r="C220" s="62"/>
      <c r="D220" s="64"/>
      <c r="E220" s="66"/>
      <c r="F220" s="66"/>
      <c r="G220" s="68" t="str">
        <f>IFERROR(IF(Movimientos610[[#This Row],[CÓDIGO]]="","",Movimientos610[[#This Row],[ENTRADAS]]-Movimientos610[[#This Row],[SALIDAS]]+G219),Movimientos610[[#This Row],[ENTRADAS]]-Movimientos610[[#This Row],[SALIDAS]])</f>
        <v/>
      </c>
    </row>
    <row r="221" spans="2:7" ht="19.5" thickBot="1" x14ac:dyDescent="0.3">
      <c r="B221" s="60"/>
      <c r="C221" s="62"/>
      <c r="D221" s="64"/>
      <c r="E221" s="66"/>
      <c r="F221" s="66"/>
      <c r="G221" s="68" t="str">
        <f>IFERROR(IF(Movimientos610[[#This Row],[CÓDIGO]]="","",Movimientos610[[#This Row],[ENTRADAS]]-Movimientos610[[#This Row],[SALIDAS]]+G220),Movimientos610[[#This Row],[ENTRADAS]]-Movimientos610[[#This Row],[SALIDAS]])</f>
        <v/>
      </c>
    </row>
    <row r="222" spans="2:7" ht="19.5" thickBot="1" x14ac:dyDescent="0.3">
      <c r="B222" s="60"/>
      <c r="C222" s="62"/>
      <c r="D222" s="64"/>
      <c r="E222" s="66"/>
      <c r="F222" s="66"/>
      <c r="G222" s="68" t="str">
        <f>IFERROR(IF(Movimientos610[[#This Row],[CÓDIGO]]="","",Movimientos610[[#This Row],[ENTRADAS]]-Movimientos610[[#This Row],[SALIDAS]]+G221),Movimientos610[[#This Row],[ENTRADAS]]-Movimientos610[[#This Row],[SALIDAS]])</f>
        <v/>
      </c>
    </row>
    <row r="223" spans="2:7" ht="19.5" thickBot="1" x14ac:dyDescent="0.3">
      <c r="B223" s="60"/>
      <c r="C223" s="62"/>
      <c r="D223" s="64"/>
      <c r="E223" s="66"/>
      <c r="F223" s="66"/>
      <c r="G223" s="68" t="str">
        <f>IFERROR(IF(Movimientos610[[#This Row],[CÓDIGO]]="","",Movimientos610[[#This Row],[ENTRADAS]]-Movimientos610[[#This Row],[SALIDAS]]+G222),Movimientos610[[#This Row],[ENTRADAS]]-Movimientos610[[#This Row],[SALIDAS]])</f>
        <v/>
      </c>
    </row>
    <row r="224" spans="2:7" ht="19.5" thickBot="1" x14ac:dyDescent="0.3">
      <c r="B224" s="60"/>
      <c r="C224" s="62"/>
      <c r="D224" s="64"/>
      <c r="E224" s="66"/>
      <c r="F224" s="66"/>
      <c r="G224" s="68" t="str">
        <f>IFERROR(IF(Movimientos610[[#This Row],[CÓDIGO]]="","",Movimientos610[[#This Row],[ENTRADAS]]-Movimientos610[[#This Row],[SALIDAS]]+G223),Movimientos610[[#This Row],[ENTRADAS]]-Movimientos610[[#This Row],[SALIDAS]])</f>
        <v/>
      </c>
    </row>
    <row r="225" spans="2:7" ht="19.5" thickBot="1" x14ac:dyDescent="0.3">
      <c r="B225" s="60"/>
      <c r="C225" s="62"/>
      <c r="D225" s="64"/>
      <c r="E225" s="66"/>
      <c r="F225" s="66"/>
      <c r="G225" s="68" t="str">
        <f>IFERROR(IF(Movimientos610[[#This Row],[CÓDIGO]]="","",Movimientos610[[#This Row],[ENTRADAS]]-Movimientos610[[#This Row],[SALIDAS]]+G224),Movimientos610[[#This Row],[ENTRADAS]]-Movimientos610[[#This Row],[SALIDAS]])</f>
        <v/>
      </c>
    </row>
    <row r="226" spans="2:7" ht="19.5" thickBot="1" x14ac:dyDescent="0.3">
      <c r="B226" s="60"/>
      <c r="C226" s="62"/>
      <c r="D226" s="64"/>
      <c r="E226" s="66"/>
      <c r="F226" s="66"/>
      <c r="G226" s="68" t="str">
        <f>IFERROR(IF(Movimientos610[[#This Row],[CÓDIGO]]="","",Movimientos610[[#This Row],[ENTRADAS]]-Movimientos610[[#This Row],[SALIDAS]]+G225),Movimientos610[[#This Row],[ENTRADAS]]-Movimientos610[[#This Row],[SALIDAS]])</f>
        <v/>
      </c>
    </row>
    <row r="227" spans="2:7" ht="19.5" thickBot="1" x14ac:dyDescent="0.3">
      <c r="B227" s="60"/>
      <c r="C227" s="62"/>
      <c r="D227" s="64"/>
      <c r="E227" s="66"/>
      <c r="F227" s="66"/>
      <c r="G227" s="68" t="str">
        <f>IFERROR(IF(Movimientos610[[#This Row],[CÓDIGO]]="","",Movimientos610[[#This Row],[ENTRADAS]]-Movimientos610[[#This Row],[SALIDAS]]+G226),Movimientos610[[#This Row],[ENTRADAS]]-Movimientos610[[#This Row],[SALIDAS]])</f>
        <v/>
      </c>
    </row>
    <row r="228" spans="2:7" ht="19.5" thickBot="1" x14ac:dyDescent="0.3">
      <c r="B228" s="60"/>
      <c r="C228" s="62"/>
      <c r="D228" s="64"/>
      <c r="E228" s="66"/>
      <c r="F228" s="66"/>
      <c r="G228" s="68" t="str">
        <f>IFERROR(IF(Movimientos610[[#This Row],[CÓDIGO]]="","",Movimientos610[[#This Row],[ENTRADAS]]-Movimientos610[[#This Row],[SALIDAS]]+G227),Movimientos610[[#This Row],[ENTRADAS]]-Movimientos610[[#This Row],[SALIDAS]])</f>
        <v/>
      </c>
    </row>
    <row r="229" spans="2:7" ht="19.5" thickBot="1" x14ac:dyDescent="0.3">
      <c r="B229" s="60"/>
      <c r="C229" s="62"/>
      <c r="D229" s="64"/>
      <c r="E229" s="66"/>
      <c r="F229" s="66"/>
      <c r="G229" s="68" t="str">
        <f>IFERROR(IF(Movimientos610[[#This Row],[CÓDIGO]]="","",Movimientos610[[#This Row],[ENTRADAS]]-Movimientos610[[#This Row],[SALIDAS]]+G228),Movimientos610[[#This Row],[ENTRADAS]]-Movimientos610[[#This Row],[SALIDAS]])</f>
        <v/>
      </c>
    </row>
    <row r="230" spans="2:7" ht="18.75" x14ac:dyDescent="0.25">
      <c r="B230" s="69"/>
      <c r="C230" s="70"/>
      <c r="D230" s="71"/>
      <c r="E230" s="72"/>
      <c r="F230" s="72"/>
      <c r="G230" s="73" t="str">
        <f>IFERROR(IF(Movimientos610[[#This Row],[CÓDIGO]]="","",Movimientos610[[#This Row],[ENTRADAS]]-Movimientos610[[#This Row],[SALIDAS]]+G229),Movimientos610[[#This Row],[ENTRADAS]]-Movimientos610[[#This Row],[SALIDAS]])</f>
        <v/>
      </c>
    </row>
  </sheetData>
  <mergeCells count="1">
    <mergeCell ref="J7:M7"/>
  </mergeCells>
  <pageMargins left="0.7" right="0.7" top="0.75" bottom="0.75" header="0.3" footer="0.3"/>
  <pageSetup scale="90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FC38-E591-4CFE-BAAB-0FFD8701A53D}">
  <dimension ref="A1:O230"/>
  <sheetViews>
    <sheetView showGridLines="0" zoomScale="80" zoomScaleNormal="80" zoomScaleSheetLayoutView="70" workbookViewId="0">
      <selection activeCell="E10" sqref="E10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45.42578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20" style="9" customWidth="1"/>
    <col min="8" max="8" width="5.42578125" style="2" customWidth="1"/>
    <col min="9" max="9" width="6.140625" style="2" customWidth="1"/>
    <col min="10" max="10" width="11.140625" style="2" customWidth="1"/>
    <col min="11" max="11" width="38.5703125" style="2" bestFit="1" customWidth="1"/>
    <col min="12" max="12" width="30.85546875" style="2" customWidth="1"/>
    <col min="13" max="13" width="13.7109375" style="2" customWidth="1"/>
    <col min="14" max="16384" width="9.140625" style="2"/>
  </cols>
  <sheetData>
    <row r="1" spans="1:15" ht="15" customHeight="1" x14ac:dyDescent="0.25"/>
    <row r="2" spans="1:15" ht="76.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3"/>
      <c r="O2" s="3"/>
    </row>
    <row r="3" spans="1:15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ht="21.75" thickBot="1" x14ac:dyDescent="0.3">
      <c r="A5" s="4"/>
      <c r="B5" s="12" t="s">
        <v>16</v>
      </c>
      <c r="E5" s="12" t="s">
        <v>10</v>
      </c>
      <c r="F5" s="2"/>
      <c r="I5" s="22"/>
      <c r="J5" s="23"/>
      <c r="K5" s="23"/>
      <c r="L5" s="23"/>
      <c r="M5" s="24"/>
      <c r="N5" s="5"/>
      <c r="O5" s="3"/>
    </row>
    <row r="6" spans="1:15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I6" s="25"/>
      <c r="K6" s="21" t="s">
        <v>9</v>
      </c>
      <c r="L6" s="20">
        <f>SUM(Saldos3921[SALDO])</f>
        <v>49238</v>
      </c>
      <c r="M6" s="26"/>
      <c r="N6" s="5"/>
      <c r="O6" s="3"/>
    </row>
    <row r="7" spans="1:15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I7" s="25"/>
      <c r="J7" s="143" t="str">
        <f>IF(AND(E16="",F16=""),"",IF(L6&gt;F7,"Se superó el máximo a mantener en caja en un monto equivalente a "&amp;TEXT(L6-F7,"#.##"),IF(L6&lt;F6,"La caja es inferior a su mínimo tolerable en un monto equivalente a "&amp;TEXT(F6-L6,"#.##"),"")))</f>
        <v>Se superó el máximo a mantener en caja en un monto equivalente a 49.238</v>
      </c>
      <c r="K7" s="143"/>
      <c r="L7" s="143"/>
      <c r="M7" s="144"/>
    </row>
    <row r="8" spans="1:15" ht="19.5" thickBot="1" x14ac:dyDescent="0.3">
      <c r="A8" s="4"/>
      <c r="B8" s="30">
        <v>2</v>
      </c>
      <c r="C8" s="17" t="s">
        <v>15</v>
      </c>
      <c r="E8" s="2"/>
      <c r="F8" s="2"/>
      <c r="I8" s="25"/>
      <c r="K8" s="14"/>
      <c r="L8" s="14"/>
      <c r="M8" s="26"/>
    </row>
    <row r="9" spans="1:15" ht="19.5" thickBot="1" x14ac:dyDescent="0.3">
      <c r="A9" s="4"/>
      <c r="B9" s="30"/>
      <c r="C9" s="17"/>
      <c r="E9" s="2"/>
      <c r="F9" s="2"/>
      <c r="I9" s="25"/>
      <c r="K9" s="27" t="s">
        <v>13</v>
      </c>
      <c r="L9" s="27" t="s">
        <v>4</v>
      </c>
      <c r="M9" s="26"/>
    </row>
    <row r="10" spans="1:15" ht="19.5" thickBot="1" x14ac:dyDescent="0.3">
      <c r="A10" s="6"/>
      <c r="B10" s="30"/>
      <c r="C10" s="17"/>
      <c r="E10" s="2"/>
      <c r="F10" s="2"/>
      <c r="I10" s="25"/>
      <c r="K10" s="34" t="str">
        <f t="shared" ref="K10:K15" si="0">IF(C7="","",CONCATENATE("Saldo en ",IF(C7="","",C7)))</f>
        <v>Saldo en Efectivo</v>
      </c>
      <c r="L10" s="34">
        <f>SUMIF(Movimientos61022[CÓDIGO],B7,Movimientos61022[ENTRADAS])-SUMIF(Movimientos61022[CÓDIGO],B7,Movimientos61022[SALIDAS])</f>
        <v>49238</v>
      </c>
      <c r="M10" s="26"/>
    </row>
    <row r="11" spans="1:15" ht="19.5" thickBot="1" x14ac:dyDescent="0.3">
      <c r="A11" s="6"/>
      <c r="B11" s="46"/>
      <c r="C11" s="47"/>
      <c r="E11" s="13"/>
      <c r="F11" s="14"/>
      <c r="G11" s="2"/>
      <c r="I11" s="25"/>
      <c r="K11" s="34" t="str">
        <f t="shared" si="0"/>
        <v>Saldo en Banco</v>
      </c>
      <c r="L11" s="34">
        <f>SUMIF(Movimientos61022[CÓDIGO],B8,Movimientos61022[ENTRADAS])-SUMIF(Movimientos61022[CÓDIGO],B8,Movimientos61022[SALIDAS])</f>
        <v>0</v>
      </c>
      <c r="M11" s="26"/>
    </row>
    <row r="12" spans="1:15" ht="20.25" customHeight="1" thickBot="1" x14ac:dyDescent="0.3">
      <c r="B12" s="48"/>
      <c r="C12" s="10"/>
      <c r="I12" s="25"/>
      <c r="K12" s="34" t="str">
        <f t="shared" si="0"/>
        <v/>
      </c>
      <c r="L12" s="34">
        <f>SUMIF(Movimientos61022[CÓDIGO],B9,Movimientos61022[ENTRADAS])-SUMIF(Movimientos61022[CÓDIGO],B9,Movimientos61022[SALIDAS])</f>
        <v>0</v>
      </c>
      <c r="M12" s="26"/>
    </row>
    <row r="13" spans="1:15" s="14" customFormat="1" ht="20.25" customHeight="1" thickBot="1" x14ac:dyDescent="0.3">
      <c r="B13" s="48"/>
      <c r="C13" s="10"/>
      <c r="E13" s="49"/>
      <c r="F13" s="50"/>
      <c r="G13" s="51"/>
      <c r="I13" s="25"/>
      <c r="K13" s="34" t="str">
        <f t="shared" si="0"/>
        <v/>
      </c>
      <c r="L13" s="34">
        <f>SUMIF(Movimientos61022[CÓDIGO],B10,Movimientos61022[ENTRADAS])-SUMIF(Movimientos61022[CÓDIGO],B10,Movimientos61022[SALIDAS])</f>
        <v>0</v>
      </c>
      <c r="M13" s="26"/>
    </row>
    <row r="14" spans="1:15" ht="21.75" thickBot="1" x14ac:dyDescent="0.3">
      <c r="B14" s="12" t="s">
        <v>11</v>
      </c>
      <c r="I14" s="25"/>
      <c r="K14" s="34" t="str">
        <f t="shared" si="0"/>
        <v/>
      </c>
      <c r="L14" s="34">
        <f>SUMIF(Movimientos61022[CÓDIGO],B11,Movimientos61022[ENTRADAS])-SUMIF(Movimientos61022[CÓDIGO],B11,Movimientos61022[SALIDAS])</f>
        <v>0</v>
      </c>
      <c r="M14" s="26"/>
    </row>
    <row r="15" spans="1:15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91" t="s">
        <v>4</v>
      </c>
      <c r="I15" s="25"/>
      <c r="K15" s="35" t="str">
        <f t="shared" si="0"/>
        <v/>
      </c>
      <c r="L15" s="14"/>
      <c r="M15" s="26"/>
    </row>
    <row r="16" spans="1:15" ht="19.5" thickBot="1" x14ac:dyDescent="0.3">
      <c r="B16" s="96">
        <v>44287</v>
      </c>
      <c r="C16" s="97" t="s">
        <v>18</v>
      </c>
      <c r="D16" s="98">
        <v>1</v>
      </c>
      <c r="E16" s="99">
        <v>154038</v>
      </c>
      <c r="F16" s="99"/>
      <c r="G16" s="100">
        <f>IFERROR(IF(Movimientos61022[[#This Row],[CÓDIGO]]="","",Movimientos61022[[#This Row],[ENTRADAS]]-Movimientos61022[[#This Row],[SALIDAS]]+G15),Movimientos61022[[#This Row],[ENTRADAS]]-Movimientos61022[[#This Row],[SALIDAS]])</f>
        <v>154038</v>
      </c>
      <c r="I16" s="25"/>
      <c r="J16" s="35" t="str">
        <f>IF(C14="","",CONCATENATE("Saldo en ",IF(C14="","",C14)))</f>
        <v/>
      </c>
      <c r="K16" s="35"/>
      <c r="L16" s="14"/>
      <c r="M16" s="26"/>
    </row>
    <row r="17" spans="1:14" ht="18.75" x14ac:dyDescent="0.25">
      <c r="B17" s="96">
        <v>44295</v>
      </c>
      <c r="C17" s="97" t="s">
        <v>53</v>
      </c>
      <c r="D17" s="98">
        <v>1</v>
      </c>
      <c r="E17" s="99">
        <v>5000000</v>
      </c>
      <c r="F17" s="99"/>
      <c r="G17" s="100">
        <f>IFERROR(IF(Movimientos61022[[#This Row],[CÓDIGO]]="","",Movimientos61022[[#This Row],[ENTRADAS]]-Movimientos61022[[#This Row],[SALIDAS]]+G16),Movimientos61022[[#This Row],[ENTRADAS]]-Movimientos61022[[#This Row],[SALIDAS]])</f>
        <v>5154038</v>
      </c>
      <c r="I17" s="25"/>
      <c r="J17" s="10"/>
      <c r="K17" s="10"/>
      <c r="L17" s="14"/>
      <c r="M17" s="26"/>
    </row>
    <row r="18" spans="1:14" ht="18.75" x14ac:dyDescent="0.25">
      <c r="B18" s="96">
        <v>44295</v>
      </c>
      <c r="C18" s="101" t="s">
        <v>54</v>
      </c>
      <c r="D18" s="98">
        <v>1</v>
      </c>
      <c r="E18" s="99"/>
      <c r="F18" s="99">
        <v>5000000</v>
      </c>
      <c r="G18" s="100">
        <f>IFERROR(IF(Movimientos61022[[#This Row],[CÓDIGO]]="","",Movimientos61022[[#This Row],[ENTRADAS]]-Movimientos61022[[#This Row],[SALIDAS]]+G17),Movimientos61022[[#This Row],[ENTRADAS]]-Movimientos61022[[#This Row],[SALIDAS]])</f>
        <v>154038</v>
      </c>
      <c r="I18" s="25"/>
      <c r="J18" s="10"/>
      <c r="K18" s="10"/>
      <c r="L18" s="14"/>
      <c r="M18" s="26"/>
    </row>
    <row r="19" spans="1:14" ht="18.75" x14ac:dyDescent="0.25">
      <c r="B19" s="96">
        <v>44295</v>
      </c>
      <c r="C19" s="97" t="s">
        <v>58</v>
      </c>
      <c r="D19" s="98">
        <v>1</v>
      </c>
      <c r="E19" s="99">
        <v>1340000</v>
      </c>
      <c r="F19" s="99">
        <v>1340000</v>
      </c>
      <c r="G19" s="100">
        <f>IFERROR(IF(Movimientos61022[[#This Row],[CÓDIGO]]="","",Movimientos61022[[#This Row],[ENTRADAS]]-Movimientos61022[[#This Row],[SALIDAS]]+G18),Movimientos61022[[#This Row],[ENTRADAS]]-Movimientos61022[[#This Row],[SALIDAS]])</f>
        <v>154038</v>
      </c>
      <c r="I19" s="25"/>
      <c r="J19" s="10"/>
      <c r="K19" s="10"/>
      <c r="L19" s="14"/>
      <c r="M19" s="26"/>
    </row>
    <row r="20" spans="1:14" ht="18.75" x14ac:dyDescent="0.25">
      <c r="B20" s="96">
        <v>44296</v>
      </c>
      <c r="C20" s="97" t="s">
        <v>55</v>
      </c>
      <c r="D20" s="98">
        <v>1</v>
      </c>
      <c r="E20" s="99"/>
      <c r="F20" s="99">
        <v>4800</v>
      </c>
      <c r="G20" s="100">
        <f>IFERROR(IF(Movimientos61022[[#This Row],[CÓDIGO]]="","",Movimientos61022[[#This Row],[ENTRADAS]]-Movimientos61022[[#This Row],[SALIDAS]]+G19),Movimientos61022[[#This Row],[ENTRADAS]]-Movimientos61022[[#This Row],[SALIDAS]])</f>
        <v>149238</v>
      </c>
      <c r="I20" s="25"/>
      <c r="J20" s="14"/>
      <c r="K20" s="14"/>
      <c r="L20" s="14"/>
      <c r="M20" s="26"/>
    </row>
    <row r="21" spans="1:14" ht="18.75" x14ac:dyDescent="0.25">
      <c r="B21" s="110">
        <v>44298</v>
      </c>
      <c r="C21" s="111" t="s">
        <v>63</v>
      </c>
      <c r="D21" s="112">
        <v>1</v>
      </c>
      <c r="E21" s="103"/>
      <c r="F21" s="103">
        <v>100000</v>
      </c>
      <c r="G21" s="100">
        <f>IFERROR(IF(Movimientos61022[[#This Row],[CÓDIGO]]="","",Movimientos61022[[#This Row],[ENTRADAS]]-Movimientos61022[[#This Row],[SALIDAS]]+G20),Movimientos61022[[#This Row],[ENTRADAS]]-Movimientos61022[[#This Row],[SALIDAS]])</f>
        <v>49238</v>
      </c>
      <c r="I21" s="25"/>
      <c r="J21" s="14"/>
      <c r="K21" s="14"/>
      <c r="L21" s="14"/>
      <c r="M21" s="26"/>
    </row>
    <row r="22" spans="1:14" ht="37.5" x14ac:dyDescent="0.25">
      <c r="B22" s="96">
        <v>44300</v>
      </c>
      <c r="C22" s="101" t="s">
        <v>56</v>
      </c>
      <c r="D22" s="98">
        <v>1</v>
      </c>
      <c r="E22" s="99">
        <v>4300000</v>
      </c>
      <c r="F22" s="99">
        <v>4300000</v>
      </c>
      <c r="G22" s="100">
        <f>IFERROR(IF(Movimientos61022[[#This Row],[CÓDIGO]]="","",Movimientos61022[[#This Row],[ENTRADAS]]-Movimientos61022[[#This Row],[SALIDAS]]+G21),Movimientos61022[[#This Row],[ENTRADAS]]-Movimientos61022[[#This Row],[SALIDAS]])</f>
        <v>49238</v>
      </c>
      <c r="H22" s="1"/>
      <c r="I22" s="37"/>
      <c r="J22" s="14"/>
      <c r="K22" s="14"/>
      <c r="L22" s="14"/>
      <c r="M22" s="26"/>
    </row>
    <row r="23" spans="1:14" ht="18.75" x14ac:dyDescent="0.25">
      <c r="B23" s="96">
        <v>44308</v>
      </c>
      <c r="C23" s="97" t="s">
        <v>59</v>
      </c>
      <c r="D23" s="98">
        <v>1</v>
      </c>
      <c r="E23" s="99">
        <v>2710000</v>
      </c>
      <c r="F23" s="99">
        <v>2710000</v>
      </c>
      <c r="G23" s="100">
        <f>IFERROR(IF(Movimientos61022[[#This Row],[CÓDIGO]]="","",Movimientos61022[[#This Row],[ENTRADAS]]-Movimientos61022[[#This Row],[SALIDAS]]+G22),Movimientos61022[[#This Row],[ENTRADAS]]-Movimientos61022[[#This Row],[SALIDAS]])</f>
        <v>49238</v>
      </c>
      <c r="I23" s="25"/>
      <c r="J23" s="14"/>
      <c r="K23" s="14"/>
      <c r="L23" s="14"/>
      <c r="M23" s="26"/>
    </row>
    <row r="24" spans="1:14" ht="18.75" x14ac:dyDescent="0.25">
      <c r="B24" s="96">
        <v>44313</v>
      </c>
      <c r="C24" s="101" t="s">
        <v>60</v>
      </c>
      <c r="D24" s="98">
        <v>1</v>
      </c>
      <c r="E24" s="102">
        <v>1080000</v>
      </c>
      <c r="F24" s="102">
        <v>1080000</v>
      </c>
      <c r="G24" s="100">
        <f>IFERROR(IF(Movimientos61022[[#This Row],[CÓDIGO]]="","",Movimientos61022[[#This Row],[ENTRADAS]]-Movimientos61022[[#This Row],[SALIDAS]]+G23),Movimientos61022[[#This Row],[ENTRADAS]]-Movimientos61022[[#This Row],[SALIDAS]])</f>
        <v>49238</v>
      </c>
      <c r="I24" s="25"/>
      <c r="J24" s="14"/>
      <c r="K24" s="14"/>
      <c r="L24" s="14"/>
      <c r="M24" s="26"/>
    </row>
    <row r="25" spans="1:14" ht="56.25" x14ac:dyDescent="0.25">
      <c r="B25" s="96">
        <v>44314</v>
      </c>
      <c r="C25" s="101" t="s">
        <v>61</v>
      </c>
      <c r="D25" s="98">
        <v>1</v>
      </c>
      <c r="E25" s="103">
        <v>1816000</v>
      </c>
      <c r="F25" s="103">
        <v>1816000</v>
      </c>
      <c r="G25" s="100">
        <f>IFERROR(IF(Movimientos61022[[#This Row],[CÓDIGO]]="","",Movimientos61022[[#This Row],[ENTRADAS]]-Movimientos61022[[#This Row],[SALIDAS]]+G24),Movimientos61022[[#This Row],[ENTRADAS]]-Movimientos61022[[#This Row],[SALIDAS]])</f>
        <v>49238</v>
      </c>
      <c r="I25" s="25"/>
      <c r="J25" s="14"/>
      <c r="K25" s="14"/>
      <c r="L25" s="14"/>
      <c r="M25" s="26"/>
    </row>
    <row r="26" spans="1:14" ht="56.25" x14ac:dyDescent="0.25">
      <c r="A26" s="3"/>
      <c r="B26" s="104">
        <v>44314</v>
      </c>
      <c r="C26" s="105" t="s">
        <v>62</v>
      </c>
      <c r="D26" s="106">
        <v>1</v>
      </c>
      <c r="E26" s="107">
        <v>2737000</v>
      </c>
      <c r="F26" s="107">
        <v>2737000</v>
      </c>
      <c r="G26" s="100">
        <f>IFERROR(IF(Movimientos61022[[#This Row],[CÓDIGO]]="","",Movimientos61022[[#This Row],[ENTRADAS]]-Movimientos61022[[#This Row],[SALIDAS]]+G25),Movimientos61022[[#This Row],[ENTRADAS]]-Movimientos61022[[#This Row],[SALIDAS]])</f>
        <v>49238</v>
      </c>
      <c r="I26" s="25"/>
      <c r="M26" s="26"/>
    </row>
    <row r="27" spans="1:14" ht="18.75" x14ac:dyDescent="0.25">
      <c r="A27" s="3"/>
      <c r="B27" s="104">
        <v>44316</v>
      </c>
      <c r="C27" s="109" t="s">
        <v>64</v>
      </c>
      <c r="D27" s="106">
        <v>1</v>
      </c>
      <c r="E27" s="103">
        <v>3420000</v>
      </c>
      <c r="F27" s="103">
        <v>3420000</v>
      </c>
      <c r="G27" s="100">
        <f>IFERROR(IF(Movimientos61022[[#This Row],[CÓDIGO]]="","",Movimientos61022[[#This Row],[ENTRADAS]]-Movimientos61022[[#This Row],[SALIDAS]]+G26),Movimientos61022[[#This Row],[ENTRADAS]]-Movimientos61022[[#This Row],[SALIDAS]])</f>
        <v>49238</v>
      </c>
      <c r="I27" s="25"/>
      <c r="M27" s="26"/>
    </row>
    <row r="28" spans="1:14" ht="37.5" x14ac:dyDescent="0.25">
      <c r="A28" s="3"/>
      <c r="B28" s="104">
        <v>44316</v>
      </c>
      <c r="C28" s="105" t="s">
        <v>65</v>
      </c>
      <c r="D28" s="106">
        <v>1</v>
      </c>
      <c r="E28" s="107">
        <v>5300000</v>
      </c>
      <c r="F28" s="107">
        <v>5300000</v>
      </c>
      <c r="G28" s="100">
        <f>IFERROR(IF(Movimientos61022[[#This Row],[CÓDIGO]]="","",Movimientos61022[[#This Row],[ENTRADAS]]-Movimientos61022[[#This Row],[SALIDAS]]+G27),Movimientos61022[[#This Row],[ENTRADAS]]-Movimientos61022[[#This Row],[SALIDAS]])</f>
        <v>49238</v>
      </c>
      <c r="I28" s="25"/>
      <c r="M28" s="26"/>
    </row>
    <row r="29" spans="1:14" ht="18.75" x14ac:dyDescent="0.25">
      <c r="B29" s="104"/>
      <c r="C29" s="108"/>
      <c r="D29" s="106"/>
      <c r="E29" s="103"/>
      <c r="F29" s="103"/>
      <c r="G29" s="100"/>
      <c r="I29" s="25"/>
      <c r="M29" s="26"/>
    </row>
    <row r="30" spans="1:14" ht="19.5" thickBot="1" x14ac:dyDescent="0.3">
      <c r="B30" s="104"/>
      <c r="C30" s="108"/>
      <c r="D30" s="106"/>
      <c r="E30" s="107">
        <f>SUM(E16:E28)</f>
        <v>27857038</v>
      </c>
      <c r="F30" s="107">
        <f>SUM(F16:F28)</f>
        <v>27807800</v>
      </c>
      <c r="G30" s="100"/>
      <c r="I30" s="52"/>
      <c r="J30" s="53"/>
      <c r="K30" s="53"/>
      <c r="L30" s="53"/>
      <c r="M30" s="54"/>
    </row>
    <row r="31" spans="1:14" ht="19.5" thickBot="1" x14ac:dyDescent="0.3">
      <c r="B31" s="92"/>
      <c r="C31" s="93"/>
      <c r="D31" s="94"/>
      <c r="E31" s="95"/>
      <c r="F31" s="95"/>
      <c r="G31" s="76"/>
      <c r="H31" s="3"/>
      <c r="I31" s="3"/>
      <c r="J31" s="3"/>
      <c r="K31" s="3"/>
      <c r="L31" s="3"/>
      <c r="M31" s="3"/>
      <c r="N31" s="3"/>
    </row>
    <row r="32" spans="1:14" ht="19.5" thickBot="1" x14ac:dyDescent="0.3">
      <c r="B32" s="55"/>
      <c r="C32" s="40"/>
      <c r="D32" s="41"/>
      <c r="E32" s="89"/>
      <c r="F32" s="89"/>
      <c r="G32" s="76"/>
      <c r="H32" s="3"/>
      <c r="I32" s="3"/>
      <c r="J32" s="3"/>
      <c r="K32" s="87"/>
      <c r="L32" s="3"/>
      <c r="M32" s="3"/>
      <c r="N32" s="3"/>
    </row>
    <row r="33" spans="2:14" ht="19.5" thickBot="1" x14ac:dyDescent="0.3">
      <c r="B33" s="55"/>
      <c r="C33" s="78"/>
      <c r="D33" s="63"/>
      <c r="E33" s="89"/>
      <c r="F33" s="89"/>
      <c r="G33" s="76"/>
      <c r="H33" s="3"/>
      <c r="I33" s="3"/>
      <c r="J33" s="3"/>
      <c r="K33" s="3"/>
      <c r="L33" s="3"/>
      <c r="M33" s="3"/>
      <c r="N33" s="3"/>
    </row>
    <row r="34" spans="2:14" ht="19.5" thickBot="1" x14ac:dyDescent="0.3">
      <c r="B34" s="59"/>
      <c r="C34" s="61"/>
      <c r="D34" s="63"/>
      <c r="E34" s="89"/>
      <c r="F34" s="89"/>
      <c r="G34" s="76" t="str">
        <f>IFERROR(IF(Movimientos61022[[#This Row],[CÓDIGO]]="","",Movimientos61022[[#This Row],[ENTRADAS]]-Movimientos61022[[#This Row],[SALIDAS]]+G33),Movimientos61022[[#This Row],[ENTRADAS]]-Movimientos61022[[#This Row],[SALIDAS]])</f>
        <v/>
      </c>
      <c r="H34" s="3"/>
      <c r="I34" s="3"/>
      <c r="J34" s="3"/>
      <c r="K34" s="3"/>
      <c r="L34" s="3"/>
      <c r="M34" s="3"/>
      <c r="N34" s="3"/>
    </row>
    <row r="35" spans="2:14" ht="19.5" thickBot="1" x14ac:dyDescent="0.3">
      <c r="B35" s="59"/>
      <c r="C35" s="61"/>
      <c r="D35" s="63"/>
      <c r="E35" s="42"/>
      <c r="F35" s="42"/>
      <c r="G35" s="76" t="str">
        <f>IFERROR(IF(Movimientos61022[[#This Row],[CÓDIGO]]="","",Movimientos61022[[#This Row],[ENTRADAS]]-Movimientos61022[[#This Row],[SALIDAS]]+G34),Movimientos61022[[#This Row],[ENTRADAS]]-Movimientos61022[[#This Row],[SALIDAS]])</f>
        <v/>
      </c>
      <c r="H35" s="3"/>
      <c r="I35" s="3"/>
      <c r="J35" s="3"/>
      <c r="K35" s="3"/>
      <c r="L35" s="3"/>
      <c r="M35" s="3"/>
      <c r="N35" s="3"/>
    </row>
    <row r="36" spans="2:14" ht="19.5" thickBot="1" x14ac:dyDescent="0.3">
      <c r="B36" s="59"/>
      <c r="C36" s="61"/>
      <c r="D36" s="63"/>
      <c r="E36" s="65"/>
      <c r="F36" s="65"/>
      <c r="G36" s="76" t="str">
        <f>IFERROR(IF(Movimientos61022[[#This Row],[CÓDIGO]]="","",Movimientos61022[[#This Row],[ENTRADAS]]-Movimientos61022[[#This Row],[SALIDAS]]+G35),Movimientos61022[[#This Row],[ENTRADAS]]-Movimientos61022[[#This Row],[SALIDAS]])</f>
        <v/>
      </c>
      <c r="H36" s="3"/>
      <c r="I36" s="3"/>
      <c r="J36" s="3"/>
      <c r="K36" s="3"/>
      <c r="L36" s="3"/>
      <c r="M36" s="3"/>
      <c r="N36" s="3"/>
    </row>
    <row r="37" spans="2:14" ht="19.5" thickBot="1" x14ac:dyDescent="0.3">
      <c r="B37" s="59"/>
      <c r="C37" s="61"/>
      <c r="D37" s="63"/>
      <c r="E37" s="65"/>
      <c r="F37" s="65"/>
      <c r="G37" s="76" t="str">
        <f>IFERROR(IF(Movimientos61022[[#This Row],[CÓDIGO]]="","",Movimientos61022[[#This Row],[ENTRADAS]]-Movimientos61022[[#This Row],[SALIDAS]]+G36),Movimientos61022[[#This Row],[ENTRADAS]]-Movimientos61022[[#This Row],[SALIDAS]])</f>
        <v/>
      </c>
      <c r="H37" s="3"/>
      <c r="I37" s="3"/>
      <c r="J37" s="3"/>
      <c r="K37" s="3"/>
      <c r="L37" s="3"/>
      <c r="M37" s="3"/>
      <c r="N37" s="3"/>
    </row>
    <row r="38" spans="2:14" ht="19.5" thickBot="1" x14ac:dyDescent="0.3">
      <c r="B38" s="59"/>
      <c r="C38" s="61"/>
      <c r="D38" s="63"/>
      <c r="E38" s="65"/>
      <c r="F38" s="65"/>
      <c r="G38" s="76" t="str">
        <f>IFERROR(IF(Movimientos61022[[#This Row],[CÓDIGO]]="","",Movimientos61022[[#This Row],[ENTRADAS]]-Movimientos61022[[#This Row],[SALIDAS]]+G37),Movimientos61022[[#This Row],[ENTRADAS]]-Movimientos61022[[#This Row],[SALIDAS]])</f>
        <v/>
      </c>
      <c r="H38" s="3"/>
      <c r="I38" s="3"/>
      <c r="J38" s="3"/>
      <c r="K38" s="3"/>
      <c r="L38" s="3"/>
      <c r="M38" s="3"/>
      <c r="N38" s="3"/>
    </row>
    <row r="39" spans="2:14" ht="19.5" thickBot="1" x14ac:dyDescent="0.3">
      <c r="B39" s="59"/>
      <c r="C39" s="61"/>
      <c r="D39" s="63"/>
      <c r="E39" s="65"/>
      <c r="F39" s="65"/>
      <c r="G39" s="76" t="str">
        <f>IFERROR(IF(Movimientos61022[[#This Row],[CÓDIGO]]="","",Movimientos61022[[#This Row],[ENTRADAS]]-Movimientos61022[[#This Row],[SALIDAS]]+G38),Movimientos61022[[#This Row],[ENTRADAS]]-Movimientos61022[[#This Row],[SALIDAS]])</f>
        <v/>
      </c>
      <c r="H39" s="3"/>
      <c r="I39" s="3"/>
      <c r="J39" s="3"/>
      <c r="K39" s="3"/>
      <c r="L39" s="3"/>
      <c r="M39" s="3"/>
      <c r="N39" s="3"/>
    </row>
    <row r="40" spans="2:14" ht="19.5" thickBot="1" x14ac:dyDescent="0.3">
      <c r="B40" s="59"/>
      <c r="C40" s="61"/>
      <c r="D40" s="63"/>
      <c r="E40" s="65"/>
      <c r="F40" s="65"/>
      <c r="G40" s="76" t="str">
        <f>IFERROR(IF(Movimientos61022[[#This Row],[CÓDIGO]]="","",Movimientos61022[[#This Row],[ENTRADAS]]-Movimientos61022[[#This Row],[SALIDAS]]+G39),Movimientos61022[[#This Row],[ENTRADAS]]-Movimientos61022[[#This Row],[SALIDAS]])</f>
        <v/>
      </c>
      <c r="H40" s="3"/>
      <c r="I40" s="3"/>
      <c r="J40" s="3"/>
      <c r="K40" s="3"/>
      <c r="L40" s="3"/>
      <c r="M40" s="3"/>
      <c r="N40" s="3"/>
    </row>
    <row r="41" spans="2:14" ht="19.5" thickBot="1" x14ac:dyDescent="0.3">
      <c r="B41" s="59"/>
      <c r="C41" s="61"/>
      <c r="D41" s="63"/>
      <c r="E41" s="65"/>
      <c r="F41" s="65"/>
      <c r="G41" s="76" t="str">
        <f>IFERROR(IF(Movimientos61022[[#This Row],[CÓDIGO]]="","",Movimientos61022[[#This Row],[ENTRADAS]]-Movimientos61022[[#This Row],[SALIDAS]]+G40),Movimientos61022[[#This Row],[ENTRADAS]]-Movimientos61022[[#This Row],[SALIDAS]])</f>
        <v/>
      </c>
      <c r="H41" s="3"/>
      <c r="I41" s="3"/>
      <c r="J41" s="3"/>
      <c r="K41" s="3"/>
      <c r="L41" s="3"/>
      <c r="M41" s="3"/>
      <c r="N41" s="3"/>
    </row>
    <row r="42" spans="2:14" ht="19.5" thickBot="1" x14ac:dyDescent="0.3">
      <c r="B42" s="59"/>
      <c r="C42" s="61"/>
      <c r="D42" s="63"/>
      <c r="E42" s="65"/>
      <c r="F42" s="65"/>
      <c r="G42" s="76" t="str">
        <f>IFERROR(IF(Movimientos61022[[#This Row],[CÓDIGO]]="","",Movimientos61022[[#This Row],[ENTRADAS]]-Movimientos61022[[#This Row],[SALIDAS]]+G41),Movimientos61022[[#This Row],[ENTRADAS]]-Movimientos61022[[#This Row],[SALIDAS]])</f>
        <v/>
      </c>
      <c r="H42" s="3"/>
      <c r="I42" s="3"/>
      <c r="J42" s="3"/>
      <c r="K42" s="3"/>
      <c r="L42" s="3"/>
      <c r="M42" s="3"/>
      <c r="N42" s="3"/>
    </row>
    <row r="43" spans="2:14" ht="19.5" thickBot="1" x14ac:dyDescent="0.3">
      <c r="B43" s="59"/>
      <c r="C43" s="61"/>
      <c r="D43" s="63"/>
      <c r="E43" s="65"/>
      <c r="F43" s="65"/>
      <c r="G43" s="76" t="str">
        <f>IFERROR(IF(Movimientos61022[[#This Row],[CÓDIGO]]="","",Movimientos61022[[#This Row],[ENTRADAS]]-Movimientos61022[[#This Row],[SALIDAS]]+G42),Movimientos61022[[#This Row],[ENTRADAS]]-Movimientos61022[[#This Row],[SALIDAS]])</f>
        <v/>
      </c>
      <c r="H43" s="3"/>
      <c r="I43" s="3"/>
      <c r="J43" s="3"/>
      <c r="K43" s="3"/>
      <c r="L43" s="3"/>
      <c r="M43" s="3"/>
      <c r="N43" s="3"/>
    </row>
    <row r="44" spans="2:14" ht="19.5" thickBot="1" x14ac:dyDescent="0.3">
      <c r="B44" s="59"/>
      <c r="C44" s="61"/>
      <c r="D44" s="63"/>
      <c r="E44" s="65"/>
      <c r="F44" s="65"/>
      <c r="G44" s="76" t="str">
        <f>IFERROR(IF(Movimientos61022[[#This Row],[CÓDIGO]]="","",Movimientos61022[[#This Row],[ENTRADAS]]-Movimientos61022[[#This Row],[SALIDAS]]+G43),Movimientos61022[[#This Row],[ENTRADAS]]-Movimientos61022[[#This Row],[SALIDAS]])</f>
        <v/>
      </c>
      <c r="H44" s="3"/>
      <c r="I44" s="3"/>
      <c r="J44" s="3"/>
      <c r="K44" s="3"/>
      <c r="L44" s="3"/>
      <c r="M44" s="3"/>
      <c r="N44" s="3"/>
    </row>
    <row r="45" spans="2:14" ht="19.5" thickBot="1" x14ac:dyDescent="0.3">
      <c r="B45" s="59"/>
      <c r="C45" s="61"/>
      <c r="D45" s="63"/>
      <c r="E45" s="65"/>
      <c r="F45" s="65"/>
      <c r="G45" s="76" t="str">
        <f>IFERROR(IF(Movimientos61022[[#This Row],[CÓDIGO]]="","",Movimientos61022[[#This Row],[ENTRADAS]]-Movimientos61022[[#This Row],[SALIDAS]]+G44),Movimientos61022[[#This Row],[ENTRADAS]]-Movimientos61022[[#This Row],[SALIDAS]])</f>
        <v/>
      </c>
    </row>
    <row r="46" spans="2:14" ht="19.5" thickBot="1" x14ac:dyDescent="0.3">
      <c r="B46" s="59"/>
      <c r="C46" s="61"/>
      <c r="D46" s="63"/>
      <c r="E46" s="65"/>
      <c r="F46" s="65"/>
      <c r="G46" s="76" t="str">
        <f>IFERROR(IF(Movimientos61022[[#This Row],[CÓDIGO]]="","",Movimientos61022[[#This Row],[ENTRADAS]]-Movimientos61022[[#This Row],[SALIDAS]]+G45),Movimientos61022[[#This Row],[ENTRADAS]]-Movimientos61022[[#This Row],[SALIDAS]])</f>
        <v/>
      </c>
    </row>
    <row r="47" spans="2:14" ht="19.5" thickBot="1" x14ac:dyDescent="0.3">
      <c r="B47" s="59"/>
      <c r="C47" s="61"/>
      <c r="D47" s="63"/>
      <c r="E47" s="65"/>
      <c r="F47" s="65"/>
      <c r="G47" s="76" t="str">
        <f>IFERROR(IF(Movimientos61022[[#This Row],[CÓDIGO]]="","",Movimientos61022[[#This Row],[ENTRADAS]]-Movimientos61022[[#This Row],[SALIDAS]]+G46),Movimientos61022[[#This Row],[ENTRADAS]]-Movimientos61022[[#This Row],[SALIDAS]])</f>
        <v/>
      </c>
    </row>
    <row r="48" spans="2:14" ht="19.5" thickBot="1" x14ac:dyDescent="0.3">
      <c r="B48" s="59"/>
      <c r="C48" s="61"/>
      <c r="D48" s="63"/>
      <c r="E48" s="65"/>
      <c r="F48" s="65"/>
      <c r="G48" s="76" t="str">
        <f>IFERROR(IF(Movimientos61022[[#This Row],[CÓDIGO]]="","",Movimientos61022[[#This Row],[ENTRADAS]]-Movimientos61022[[#This Row],[SALIDAS]]+G47),Movimientos61022[[#This Row],[ENTRADAS]]-Movimientos61022[[#This Row],[SALIDAS]])</f>
        <v/>
      </c>
    </row>
    <row r="49" spans="2:7" ht="19.5" thickBot="1" x14ac:dyDescent="0.3">
      <c r="B49" s="59"/>
      <c r="C49" s="61"/>
      <c r="D49" s="63"/>
      <c r="E49" s="65"/>
      <c r="F49" s="65"/>
      <c r="G49" s="76" t="str">
        <f>IFERROR(IF(Movimientos61022[[#This Row],[CÓDIGO]]="","",Movimientos61022[[#This Row],[ENTRADAS]]-Movimientos61022[[#This Row],[SALIDAS]]+G48),Movimientos61022[[#This Row],[ENTRADAS]]-Movimientos61022[[#This Row],[SALIDAS]])</f>
        <v/>
      </c>
    </row>
    <row r="50" spans="2:7" ht="19.5" thickBot="1" x14ac:dyDescent="0.3">
      <c r="B50" s="59"/>
      <c r="C50" s="61"/>
      <c r="D50" s="63"/>
      <c r="E50" s="65"/>
      <c r="F50" s="65"/>
      <c r="G50" s="76" t="str">
        <f>IFERROR(IF(Movimientos61022[[#This Row],[CÓDIGO]]="","",Movimientos61022[[#This Row],[ENTRADAS]]-Movimientos61022[[#This Row],[SALIDAS]]+G49),Movimientos61022[[#This Row],[ENTRADAS]]-Movimientos61022[[#This Row],[SALIDAS]])</f>
        <v/>
      </c>
    </row>
    <row r="51" spans="2:7" ht="19.5" thickBot="1" x14ac:dyDescent="0.3">
      <c r="B51" s="59"/>
      <c r="C51" s="61"/>
      <c r="D51" s="63"/>
      <c r="E51" s="65"/>
      <c r="F51" s="65"/>
      <c r="G51" s="76" t="str">
        <f>IFERROR(IF(Movimientos61022[[#This Row],[CÓDIGO]]="","",Movimientos61022[[#This Row],[ENTRADAS]]-Movimientos61022[[#This Row],[SALIDAS]]+G50),Movimientos61022[[#This Row],[ENTRADAS]]-Movimientos61022[[#This Row],[SALIDAS]])</f>
        <v/>
      </c>
    </row>
    <row r="52" spans="2:7" ht="19.5" thickBot="1" x14ac:dyDescent="0.3">
      <c r="B52" s="59"/>
      <c r="C52" s="61"/>
      <c r="D52" s="63"/>
      <c r="E52" s="65"/>
      <c r="F52" s="65"/>
      <c r="G52" s="76" t="str">
        <f>IFERROR(IF(Movimientos61022[[#This Row],[CÓDIGO]]="","",Movimientos61022[[#This Row],[ENTRADAS]]-Movimientos61022[[#This Row],[SALIDAS]]+G51),Movimientos61022[[#This Row],[ENTRADAS]]-Movimientos61022[[#This Row],[SALIDAS]])</f>
        <v/>
      </c>
    </row>
    <row r="53" spans="2:7" ht="19.5" thickBot="1" x14ac:dyDescent="0.3">
      <c r="B53" s="59"/>
      <c r="C53" s="61"/>
      <c r="D53" s="63"/>
      <c r="E53" s="65"/>
      <c r="F53" s="65"/>
      <c r="G53" s="76" t="str">
        <f>IFERROR(IF(Movimientos61022[[#This Row],[CÓDIGO]]="","",Movimientos61022[[#This Row],[ENTRADAS]]-Movimientos61022[[#This Row],[SALIDAS]]+G52),Movimientos61022[[#This Row],[ENTRADAS]]-Movimientos61022[[#This Row],[SALIDAS]])</f>
        <v/>
      </c>
    </row>
    <row r="54" spans="2:7" ht="19.5" thickBot="1" x14ac:dyDescent="0.3">
      <c r="B54" s="59"/>
      <c r="C54" s="61"/>
      <c r="D54" s="63"/>
      <c r="E54" s="65"/>
      <c r="F54" s="65"/>
      <c r="G54" s="76" t="str">
        <f>IFERROR(IF(Movimientos61022[[#This Row],[CÓDIGO]]="","",Movimientos61022[[#This Row],[ENTRADAS]]-Movimientos61022[[#This Row],[SALIDAS]]+G53),Movimientos61022[[#This Row],[ENTRADAS]]-Movimientos61022[[#This Row],[SALIDAS]])</f>
        <v/>
      </c>
    </row>
    <row r="55" spans="2:7" ht="19.5" thickBot="1" x14ac:dyDescent="0.3">
      <c r="B55" s="59"/>
      <c r="C55" s="61"/>
      <c r="D55" s="63"/>
      <c r="E55" s="65"/>
      <c r="F55" s="65"/>
      <c r="G55" s="76" t="str">
        <f>IFERROR(IF(Movimientos61022[[#This Row],[CÓDIGO]]="","",Movimientos61022[[#This Row],[ENTRADAS]]-Movimientos61022[[#This Row],[SALIDAS]]+G54),Movimientos61022[[#This Row],[ENTRADAS]]-Movimientos61022[[#This Row],[SALIDAS]])</f>
        <v/>
      </c>
    </row>
    <row r="56" spans="2:7" ht="19.5" thickBot="1" x14ac:dyDescent="0.3">
      <c r="B56" s="59"/>
      <c r="C56" s="61"/>
      <c r="D56" s="63"/>
      <c r="E56" s="65"/>
      <c r="F56" s="65"/>
      <c r="G56" s="76" t="str">
        <f>IFERROR(IF(Movimientos61022[[#This Row],[CÓDIGO]]="","",Movimientos61022[[#This Row],[ENTRADAS]]-Movimientos61022[[#This Row],[SALIDAS]]+G55),Movimientos61022[[#This Row],[ENTRADAS]]-Movimientos61022[[#This Row],[SALIDAS]])</f>
        <v/>
      </c>
    </row>
    <row r="57" spans="2:7" ht="19.5" thickBot="1" x14ac:dyDescent="0.3">
      <c r="B57" s="59"/>
      <c r="C57" s="61"/>
      <c r="D57" s="63"/>
      <c r="E57" s="65"/>
      <c r="F57" s="65"/>
      <c r="G57" s="76" t="str">
        <f>IFERROR(IF(Movimientos61022[[#This Row],[CÓDIGO]]="","",Movimientos61022[[#This Row],[ENTRADAS]]-Movimientos61022[[#This Row],[SALIDAS]]+G56),Movimientos61022[[#This Row],[ENTRADAS]]-Movimientos61022[[#This Row],[SALIDAS]])</f>
        <v/>
      </c>
    </row>
    <row r="58" spans="2:7" ht="19.5" thickBot="1" x14ac:dyDescent="0.3">
      <c r="B58" s="59"/>
      <c r="C58" s="61"/>
      <c r="D58" s="63"/>
      <c r="E58" s="65"/>
      <c r="F58" s="65"/>
      <c r="G58" s="76" t="str">
        <f>IFERROR(IF(Movimientos61022[[#This Row],[CÓDIGO]]="","",Movimientos61022[[#This Row],[ENTRADAS]]-Movimientos61022[[#This Row],[SALIDAS]]+G57),Movimientos61022[[#This Row],[ENTRADAS]]-Movimientos61022[[#This Row],[SALIDAS]])</f>
        <v/>
      </c>
    </row>
    <row r="59" spans="2:7" ht="19.5" thickBot="1" x14ac:dyDescent="0.3">
      <c r="B59" s="59"/>
      <c r="C59" s="61"/>
      <c r="D59" s="63"/>
      <c r="E59" s="65"/>
      <c r="F59" s="65"/>
      <c r="G59" s="76" t="str">
        <f>IFERROR(IF(Movimientos61022[[#This Row],[CÓDIGO]]="","",Movimientos61022[[#This Row],[ENTRADAS]]-Movimientos61022[[#This Row],[SALIDAS]]+G58),Movimientos61022[[#This Row],[ENTRADAS]]-Movimientos61022[[#This Row],[SALIDAS]])</f>
        <v/>
      </c>
    </row>
    <row r="60" spans="2:7" ht="19.5" thickBot="1" x14ac:dyDescent="0.3">
      <c r="B60" s="59"/>
      <c r="C60" s="61"/>
      <c r="D60" s="63"/>
      <c r="E60" s="65"/>
      <c r="F60" s="65"/>
      <c r="G60" s="76" t="str">
        <f>IFERROR(IF(Movimientos61022[[#This Row],[CÓDIGO]]="","",Movimientos61022[[#This Row],[ENTRADAS]]-Movimientos61022[[#This Row],[SALIDAS]]+G59),Movimientos61022[[#This Row],[ENTRADAS]]-Movimientos61022[[#This Row],[SALIDAS]])</f>
        <v/>
      </c>
    </row>
    <row r="61" spans="2:7" ht="19.5" thickBot="1" x14ac:dyDescent="0.3">
      <c r="B61" s="59"/>
      <c r="C61" s="61"/>
      <c r="D61" s="63"/>
      <c r="E61" s="65"/>
      <c r="F61" s="65"/>
      <c r="G61" s="76" t="str">
        <f>IFERROR(IF(Movimientos61022[[#This Row],[CÓDIGO]]="","",Movimientos61022[[#This Row],[ENTRADAS]]-Movimientos61022[[#This Row],[SALIDAS]]+G60),Movimientos61022[[#This Row],[ENTRADAS]]-Movimientos61022[[#This Row],[SALIDAS]])</f>
        <v/>
      </c>
    </row>
    <row r="62" spans="2:7" ht="19.5" thickBot="1" x14ac:dyDescent="0.3">
      <c r="B62" s="59"/>
      <c r="C62" s="61"/>
      <c r="D62" s="63"/>
      <c r="E62" s="65"/>
      <c r="F62" s="65"/>
      <c r="G62" s="76" t="str">
        <f>IFERROR(IF(Movimientos61022[[#This Row],[CÓDIGO]]="","",Movimientos61022[[#This Row],[ENTRADAS]]-Movimientos61022[[#This Row],[SALIDAS]]+G61),Movimientos61022[[#This Row],[ENTRADAS]]-Movimientos61022[[#This Row],[SALIDAS]])</f>
        <v/>
      </c>
    </row>
    <row r="63" spans="2:7" ht="19.5" thickBot="1" x14ac:dyDescent="0.3">
      <c r="B63" s="59"/>
      <c r="C63" s="61"/>
      <c r="D63" s="63"/>
      <c r="E63" s="65"/>
      <c r="F63" s="65"/>
      <c r="G63" s="76" t="str">
        <f>IFERROR(IF(Movimientos61022[[#This Row],[CÓDIGO]]="","",Movimientos61022[[#This Row],[ENTRADAS]]-Movimientos61022[[#This Row],[SALIDAS]]+G62),Movimientos61022[[#This Row],[ENTRADAS]]-Movimientos61022[[#This Row],[SALIDAS]])</f>
        <v/>
      </c>
    </row>
    <row r="64" spans="2:7" ht="19.5" thickBot="1" x14ac:dyDescent="0.3">
      <c r="B64" s="59"/>
      <c r="C64" s="61"/>
      <c r="D64" s="63"/>
      <c r="E64" s="65"/>
      <c r="F64" s="65"/>
      <c r="G64" s="76" t="str">
        <f>IFERROR(IF(Movimientos61022[[#This Row],[CÓDIGO]]="","",Movimientos61022[[#This Row],[ENTRADAS]]-Movimientos61022[[#This Row],[SALIDAS]]+G63),Movimientos61022[[#This Row],[ENTRADAS]]-Movimientos61022[[#This Row],[SALIDAS]])</f>
        <v/>
      </c>
    </row>
    <row r="65" spans="2:7" ht="19.5" thickBot="1" x14ac:dyDescent="0.3">
      <c r="B65" s="59"/>
      <c r="C65" s="61"/>
      <c r="D65" s="63"/>
      <c r="E65" s="65"/>
      <c r="F65" s="65"/>
      <c r="G65" s="76" t="str">
        <f>IFERROR(IF(Movimientos61022[[#This Row],[CÓDIGO]]="","",Movimientos61022[[#This Row],[ENTRADAS]]-Movimientos61022[[#This Row],[SALIDAS]]+G64),Movimientos61022[[#This Row],[ENTRADAS]]-Movimientos61022[[#This Row],[SALIDAS]])</f>
        <v/>
      </c>
    </row>
    <row r="66" spans="2:7" ht="19.5" thickBot="1" x14ac:dyDescent="0.3">
      <c r="B66" s="59"/>
      <c r="C66" s="61"/>
      <c r="D66" s="63"/>
      <c r="E66" s="65"/>
      <c r="F66" s="65"/>
      <c r="G66" s="76" t="str">
        <f>IFERROR(IF(Movimientos61022[[#This Row],[CÓDIGO]]="","",Movimientos61022[[#This Row],[ENTRADAS]]-Movimientos61022[[#This Row],[SALIDAS]]+G65),Movimientos61022[[#This Row],[ENTRADAS]]-Movimientos61022[[#This Row],[SALIDAS]])</f>
        <v/>
      </c>
    </row>
    <row r="67" spans="2:7" ht="19.5" thickBot="1" x14ac:dyDescent="0.3">
      <c r="B67" s="59"/>
      <c r="C67" s="61"/>
      <c r="D67" s="63"/>
      <c r="E67" s="65"/>
      <c r="F67" s="65"/>
      <c r="G67" s="76" t="str">
        <f>IFERROR(IF(Movimientos61022[[#This Row],[CÓDIGO]]="","",Movimientos61022[[#This Row],[ENTRADAS]]-Movimientos61022[[#This Row],[SALIDAS]]+G66),Movimientos61022[[#This Row],[ENTRADAS]]-Movimientos61022[[#This Row],[SALIDAS]])</f>
        <v/>
      </c>
    </row>
    <row r="68" spans="2:7" ht="19.5" thickBot="1" x14ac:dyDescent="0.3">
      <c r="B68" s="59"/>
      <c r="C68" s="61"/>
      <c r="D68" s="63"/>
      <c r="E68" s="65"/>
      <c r="F68" s="65"/>
      <c r="G68" s="76" t="str">
        <f>IFERROR(IF(Movimientos61022[[#This Row],[CÓDIGO]]="","",Movimientos61022[[#This Row],[ENTRADAS]]-Movimientos61022[[#This Row],[SALIDAS]]+G67),Movimientos61022[[#This Row],[ENTRADAS]]-Movimientos61022[[#This Row],[SALIDAS]])</f>
        <v/>
      </c>
    </row>
    <row r="69" spans="2:7" ht="19.5" thickBot="1" x14ac:dyDescent="0.3">
      <c r="B69" s="59"/>
      <c r="C69" s="61"/>
      <c r="D69" s="63"/>
      <c r="E69" s="65"/>
      <c r="F69" s="65"/>
      <c r="G69" s="76" t="str">
        <f>IFERROR(IF(Movimientos61022[[#This Row],[CÓDIGO]]="","",Movimientos61022[[#This Row],[ENTRADAS]]-Movimientos61022[[#This Row],[SALIDAS]]+G68),Movimientos61022[[#This Row],[ENTRADAS]]-Movimientos61022[[#This Row],[SALIDAS]])</f>
        <v/>
      </c>
    </row>
    <row r="70" spans="2:7" ht="19.5" thickBot="1" x14ac:dyDescent="0.3">
      <c r="B70" s="59"/>
      <c r="C70" s="61"/>
      <c r="D70" s="63"/>
      <c r="E70" s="65"/>
      <c r="F70" s="65"/>
      <c r="G70" s="76" t="str">
        <f>IFERROR(IF(Movimientos61022[[#This Row],[CÓDIGO]]="","",Movimientos61022[[#This Row],[ENTRADAS]]-Movimientos61022[[#This Row],[SALIDAS]]+G69),Movimientos61022[[#This Row],[ENTRADAS]]-Movimientos61022[[#This Row],[SALIDAS]])</f>
        <v/>
      </c>
    </row>
    <row r="71" spans="2:7" ht="19.5" thickBot="1" x14ac:dyDescent="0.3">
      <c r="B71" s="59"/>
      <c r="C71" s="61"/>
      <c r="D71" s="63"/>
      <c r="E71" s="65"/>
      <c r="F71" s="65"/>
      <c r="G71" s="76" t="str">
        <f>IFERROR(IF(Movimientos61022[[#This Row],[CÓDIGO]]="","",Movimientos61022[[#This Row],[ENTRADAS]]-Movimientos61022[[#This Row],[SALIDAS]]+G70),Movimientos61022[[#This Row],[ENTRADAS]]-Movimientos61022[[#This Row],[SALIDAS]])</f>
        <v/>
      </c>
    </row>
    <row r="72" spans="2:7" ht="19.5" thickBot="1" x14ac:dyDescent="0.3">
      <c r="B72" s="59"/>
      <c r="C72" s="61"/>
      <c r="D72" s="63"/>
      <c r="E72" s="65"/>
      <c r="F72" s="65"/>
      <c r="G72" s="76" t="str">
        <f>IFERROR(IF(Movimientos61022[[#This Row],[CÓDIGO]]="","",Movimientos61022[[#This Row],[ENTRADAS]]-Movimientos61022[[#This Row],[SALIDAS]]+G71),Movimientos61022[[#This Row],[ENTRADAS]]-Movimientos61022[[#This Row],[SALIDAS]])</f>
        <v/>
      </c>
    </row>
    <row r="73" spans="2:7" ht="19.5" thickBot="1" x14ac:dyDescent="0.3">
      <c r="B73" s="59"/>
      <c r="C73" s="61"/>
      <c r="D73" s="63"/>
      <c r="E73" s="65"/>
      <c r="F73" s="65"/>
      <c r="G73" s="76" t="str">
        <f>IFERROR(IF(Movimientos61022[[#This Row],[CÓDIGO]]="","",Movimientos61022[[#This Row],[ENTRADAS]]-Movimientos61022[[#This Row],[SALIDAS]]+G72),Movimientos61022[[#This Row],[ENTRADAS]]-Movimientos61022[[#This Row],[SALIDAS]])</f>
        <v/>
      </c>
    </row>
    <row r="74" spans="2:7" ht="19.5" thickBot="1" x14ac:dyDescent="0.3">
      <c r="B74" s="59"/>
      <c r="C74" s="61"/>
      <c r="D74" s="63"/>
      <c r="E74" s="65"/>
      <c r="F74" s="65"/>
      <c r="G74" s="76" t="str">
        <f>IFERROR(IF(Movimientos61022[[#This Row],[CÓDIGO]]="","",Movimientos61022[[#This Row],[ENTRADAS]]-Movimientos61022[[#This Row],[SALIDAS]]+G73),Movimientos61022[[#This Row],[ENTRADAS]]-Movimientos61022[[#This Row],[SALIDAS]])</f>
        <v/>
      </c>
    </row>
    <row r="75" spans="2:7" ht="19.5" thickBot="1" x14ac:dyDescent="0.3">
      <c r="B75" s="60"/>
      <c r="C75" s="62"/>
      <c r="D75" s="64"/>
      <c r="E75" s="66"/>
      <c r="F75" s="66"/>
      <c r="G75" s="76" t="str">
        <f>IFERROR(IF(Movimientos61022[[#This Row],[CÓDIGO]]="","",Movimientos61022[[#This Row],[ENTRADAS]]-Movimientos61022[[#This Row],[SALIDAS]]+G74),Movimientos61022[[#This Row],[ENTRADAS]]-Movimientos61022[[#This Row],[SALIDAS]])</f>
        <v/>
      </c>
    </row>
    <row r="76" spans="2:7" ht="19.5" thickBot="1" x14ac:dyDescent="0.3">
      <c r="B76" s="60"/>
      <c r="C76" s="62"/>
      <c r="D76" s="64"/>
      <c r="E76" s="66"/>
      <c r="F76" s="66"/>
      <c r="G76" s="76" t="str">
        <f>IFERROR(IF(Movimientos61022[[#This Row],[CÓDIGO]]="","",Movimientos61022[[#This Row],[ENTRADAS]]-Movimientos61022[[#This Row],[SALIDAS]]+G75),Movimientos61022[[#This Row],[ENTRADAS]]-Movimientos61022[[#This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76" t="str">
        <f>IFERROR(IF(Movimientos61022[[#This Row],[CÓDIGO]]="","",Movimientos61022[[#This Row],[ENTRADAS]]-Movimientos61022[[#This Row],[SALIDAS]]+G76),Movimientos61022[[#This Row],[ENTRADAS]]-Movimientos61022[[#This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76" t="str">
        <f>IFERROR(IF(Movimientos61022[[#This Row],[CÓDIGO]]="","",Movimientos61022[[#This Row],[ENTRADAS]]-Movimientos61022[[#This Row],[SALIDAS]]+G77),Movimientos61022[[#This Row],[ENTRADAS]]-Movimientos61022[[#This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76" t="str">
        <f>IFERROR(IF(Movimientos61022[[#This Row],[CÓDIGO]]="","",Movimientos61022[[#This Row],[ENTRADAS]]-Movimientos61022[[#This Row],[SALIDAS]]+G78),Movimientos61022[[#This Row],[ENTRADAS]]-Movimientos61022[[#This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76" t="str">
        <f>IFERROR(IF(Movimientos61022[[#This Row],[CÓDIGO]]="","",Movimientos61022[[#This Row],[ENTRADAS]]-Movimientos61022[[#This Row],[SALIDAS]]+G79),Movimientos61022[[#This Row],[ENTRADAS]]-Movimientos61022[[#This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76" t="str">
        <f>IFERROR(IF(Movimientos61022[[#This Row],[CÓDIGO]]="","",Movimientos61022[[#This Row],[ENTRADAS]]-Movimientos61022[[#This Row],[SALIDAS]]+G80),Movimientos61022[[#This Row],[ENTRADAS]]-Movimientos61022[[#This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76" t="str">
        <f>IFERROR(IF(Movimientos61022[[#This Row],[CÓDIGO]]="","",Movimientos61022[[#This Row],[ENTRADAS]]-Movimientos61022[[#This Row],[SALIDAS]]+G81),Movimientos61022[[#This Row],[ENTRADAS]]-Movimientos61022[[#This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76" t="str">
        <f>IFERROR(IF(Movimientos61022[[#This Row],[CÓDIGO]]="","",Movimientos61022[[#This Row],[ENTRADAS]]-Movimientos61022[[#This Row],[SALIDAS]]+G82),Movimientos61022[[#This Row],[ENTRADAS]]-Movimientos61022[[#This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76" t="str">
        <f>IFERROR(IF(Movimientos61022[[#This Row],[CÓDIGO]]="","",Movimientos61022[[#This Row],[ENTRADAS]]-Movimientos61022[[#This Row],[SALIDAS]]+G83),Movimientos61022[[#This Row],[ENTRADAS]]-Movimientos61022[[#This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76" t="str">
        <f>IFERROR(IF(Movimientos61022[[#This Row],[CÓDIGO]]="","",Movimientos61022[[#This Row],[ENTRADAS]]-Movimientos61022[[#This Row],[SALIDAS]]+G84),Movimientos61022[[#This Row],[ENTRADAS]]-Movimientos61022[[#This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76" t="str">
        <f>IFERROR(IF(Movimientos61022[[#This Row],[CÓDIGO]]="","",Movimientos61022[[#This Row],[ENTRADAS]]-Movimientos61022[[#This Row],[SALIDAS]]+G85),Movimientos61022[[#This Row],[ENTRADAS]]-Movimientos61022[[#This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76" t="str">
        <f>IFERROR(IF(Movimientos61022[[#This Row],[CÓDIGO]]="","",Movimientos61022[[#This Row],[ENTRADAS]]-Movimientos61022[[#This Row],[SALIDAS]]+G86),Movimientos61022[[#This Row],[ENTRADAS]]-Movimientos61022[[#This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76" t="str">
        <f>IFERROR(IF(Movimientos61022[[#This Row],[CÓDIGO]]="","",Movimientos61022[[#This Row],[ENTRADAS]]-Movimientos61022[[#This Row],[SALIDAS]]+G87),Movimientos61022[[#This Row],[ENTRADAS]]-Movimientos61022[[#This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76" t="str">
        <f>IFERROR(IF(Movimientos61022[[#This Row],[CÓDIGO]]="","",Movimientos61022[[#This Row],[ENTRADAS]]-Movimientos61022[[#This Row],[SALIDAS]]+G88),Movimientos61022[[#This Row],[ENTRADAS]]-Movimientos61022[[#This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76" t="str">
        <f>IFERROR(IF(Movimientos61022[[#This Row],[CÓDIGO]]="","",Movimientos61022[[#This Row],[ENTRADAS]]-Movimientos61022[[#This Row],[SALIDAS]]+G89),Movimientos61022[[#This Row],[ENTRADAS]]-Movimientos61022[[#This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76" t="str">
        <f>IFERROR(IF(Movimientos61022[[#This Row],[CÓDIGO]]="","",Movimientos61022[[#This Row],[ENTRADAS]]-Movimientos61022[[#This Row],[SALIDAS]]+G90),Movimientos61022[[#This Row],[ENTRADAS]]-Movimientos61022[[#This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76" t="str">
        <f>IFERROR(IF(Movimientos61022[[#This Row],[CÓDIGO]]="","",Movimientos61022[[#This Row],[ENTRADAS]]-Movimientos61022[[#This Row],[SALIDAS]]+G91),Movimientos61022[[#This Row],[ENTRADAS]]-Movimientos61022[[#This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76" t="str">
        <f>IFERROR(IF(Movimientos61022[[#This Row],[CÓDIGO]]="","",Movimientos61022[[#This Row],[ENTRADAS]]-Movimientos61022[[#This Row],[SALIDAS]]+G92),Movimientos61022[[#This Row],[ENTRADAS]]-Movimientos61022[[#This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76" t="str">
        <f>IFERROR(IF(Movimientos61022[[#This Row],[CÓDIGO]]="","",Movimientos61022[[#This Row],[ENTRADAS]]-Movimientos61022[[#This Row],[SALIDAS]]+G93),Movimientos61022[[#This Row],[ENTRADAS]]-Movimientos61022[[#This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76" t="str">
        <f>IFERROR(IF(Movimientos61022[[#This Row],[CÓDIGO]]="","",Movimientos61022[[#This Row],[ENTRADAS]]-Movimientos61022[[#This Row],[SALIDAS]]+G94),Movimientos61022[[#This Row],[ENTRADAS]]-Movimientos61022[[#This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76" t="str">
        <f>IFERROR(IF(Movimientos61022[[#This Row],[CÓDIGO]]="","",Movimientos61022[[#This Row],[ENTRADAS]]-Movimientos61022[[#This Row],[SALIDAS]]+G95),Movimientos61022[[#This Row],[ENTRADAS]]-Movimientos61022[[#This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76" t="str">
        <f>IFERROR(IF(Movimientos61022[[#This Row],[CÓDIGO]]="","",Movimientos61022[[#This Row],[ENTRADAS]]-Movimientos61022[[#This Row],[SALIDAS]]+G96),Movimientos61022[[#This Row],[ENTRADAS]]-Movimientos61022[[#This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76" t="str">
        <f>IFERROR(IF(Movimientos61022[[#This Row],[CÓDIGO]]="","",Movimientos61022[[#This Row],[ENTRADAS]]-Movimientos61022[[#This Row],[SALIDAS]]+G97),Movimientos61022[[#This Row],[ENTRADAS]]-Movimientos61022[[#This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76" t="str">
        <f>IFERROR(IF(Movimientos61022[[#This Row],[CÓDIGO]]="","",Movimientos61022[[#This Row],[ENTRADAS]]-Movimientos61022[[#This Row],[SALIDAS]]+G98),Movimientos61022[[#This Row],[ENTRADAS]]-Movimientos61022[[#This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76" t="str">
        <f>IFERROR(IF(Movimientos61022[[#This Row],[CÓDIGO]]="","",Movimientos61022[[#This Row],[ENTRADAS]]-Movimientos61022[[#This Row],[SALIDAS]]+G99),Movimientos61022[[#This Row],[ENTRADAS]]-Movimientos61022[[#This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76" t="str">
        <f>IFERROR(IF(Movimientos61022[[#This Row],[CÓDIGO]]="","",Movimientos61022[[#This Row],[ENTRADAS]]-Movimientos61022[[#This Row],[SALIDAS]]+G100),Movimientos61022[[#This Row],[ENTRADAS]]-Movimientos61022[[#This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76" t="str">
        <f>IFERROR(IF(Movimientos61022[[#This Row],[CÓDIGO]]="","",Movimientos61022[[#This Row],[ENTRADAS]]-Movimientos61022[[#This Row],[SALIDAS]]+G101),Movimientos61022[[#This Row],[ENTRADAS]]-Movimientos61022[[#This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76" t="str">
        <f>IFERROR(IF(Movimientos61022[[#This Row],[CÓDIGO]]="","",Movimientos61022[[#This Row],[ENTRADAS]]-Movimientos61022[[#This Row],[SALIDAS]]+G102),Movimientos61022[[#This Row],[ENTRADAS]]-Movimientos61022[[#This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76" t="str">
        <f>IFERROR(IF(Movimientos61022[[#This Row],[CÓDIGO]]="","",Movimientos61022[[#This Row],[ENTRADAS]]-Movimientos61022[[#This Row],[SALIDAS]]+G103),Movimientos61022[[#This Row],[ENTRADAS]]-Movimientos61022[[#This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76" t="str">
        <f>IFERROR(IF(Movimientos61022[[#This Row],[CÓDIGO]]="","",Movimientos61022[[#This Row],[ENTRADAS]]-Movimientos61022[[#This Row],[SALIDAS]]+G104),Movimientos61022[[#This Row],[ENTRADAS]]-Movimientos61022[[#This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76" t="str">
        <f>IFERROR(IF(Movimientos61022[[#This Row],[CÓDIGO]]="","",Movimientos61022[[#This Row],[ENTRADAS]]-Movimientos61022[[#This Row],[SALIDAS]]+G105),Movimientos61022[[#This Row],[ENTRADAS]]-Movimientos61022[[#This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76" t="str">
        <f>IFERROR(IF(Movimientos61022[[#This Row],[CÓDIGO]]="","",Movimientos61022[[#This Row],[ENTRADAS]]-Movimientos61022[[#This Row],[SALIDAS]]+G106),Movimientos61022[[#This Row],[ENTRADAS]]-Movimientos61022[[#This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76" t="str">
        <f>IFERROR(IF(Movimientos61022[[#This Row],[CÓDIGO]]="","",Movimientos61022[[#This Row],[ENTRADAS]]-Movimientos61022[[#This Row],[SALIDAS]]+G107),Movimientos61022[[#This Row],[ENTRADAS]]-Movimientos61022[[#This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76" t="str">
        <f>IFERROR(IF(Movimientos61022[[#This Row],[CÓDIGO]]="","",Movimientos61022[[#This Row],[ENTRADAS]]-Movimientos61022[[#This Row],[SALIDAS]]+G108),Movimientos61022[[#This Row],[ENTRADAS]]-Movimientos61022[[#This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76" t="str">
        <f>IFERROR(IF(Movimientos61022[[#This Row],[CÓDIGO]]="","",Movimientos61022[[#This Row],[ENTRADAS]]-Movimientos61022[[#This Row],[SALIDAS]]+G109),Movimientos61022[[#This Row],[ENTRADAS]]-Movimientos61022[[#This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76" t="str">
        <f>IFERROR(IF(Movimientos61022[[#This Row],[CÓDIGO]]="","",Movimientos61022[[#This Row],[ENTRADAS]]-Movimientos61022[[#This Row],[SALIDAS]]+G110),Movimientos61022[[#This Row],[ENTRADAS]]-Movimientos61022[[#This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76" t="str">
        <f>IFERROR(IF(Movimientos61022[[#This Row],[CÓDIGO]]="","",Movimientos61022[[#This Row],[ENTRADAS]]-Movimientos61022[[#This Row],[SALIDAS]]+G111),Movimientos61022[[#This Row],[ENTRADAS]]-Movimientos61022[[#This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76" t="str">
        <f>IFERROR(IF(Movimientos61022[[#This Row],[CÓDIGO]]="","",Movimientos61022[[#This Row],[ENTRADAS]]-Movimientos61022[[#This Row],[SALIDAS]]+G112),Movimientos61022[[#This Row],[ENTRADAS]]-Movimientos61022[[#This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76" t="str">
        <f>IFERROR(IF(Movimientos61022[[#This Row],[CÓDIGO]]="","",Movimientos61022[[#This Row],[ENTRADAS]]-Movimientos61022[[#This Row],[SALIDAS]]+G113),Movimientos61022[[#This Row],[ENTRADAS]]-Movimientos61022[[#This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68" t="str">
        <f>IFERROR(IF(Movimientos61022[[#This Row],[CÓDIGO]]="","",Movimientos61022[[#This Row],[ENTRADAS]]-Movimientos61022[[#This Row],[SALIDAS]]+G114),Movimientos61022[[#This Row],[ENTRADAS]]-Movimientos61022[[#This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IFERROR(IF(Movimientos61022[[#This Row],[CÓDIGO]]="","",Movimientos61022[[#This Row],[ENTRADAS]]-Movimientos61022[[#This Row],[SALIDAS]]+G115),Movimientos61022[[#This Row],[ENTRADAS]]-Movimientos61022[[#This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IFERROR(IF(Movimientos61022[[#This Row],[CÓDIGO]]="","",Movimientos61022[[#This Row],[ENTRADAS]]-Movimientos61022[[#This Row],[SALIDAS]]+G116),Movimientos61022[[#This Row],[ENTRADAS]]-Movimientos61022[[#This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IFERROR(IF(Movimientos61022[[#This Row],[CÓDIGO]]="","",Movimientos61022[[#This Row],[ENTRADAS]]-Movimientos61022[[#This Row],[SALIDAS]]+G117),Movimientos61022[[#This Row],[ENTRADAS]]-Movimientos61022[[#This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IFERROR(IF(Movimientos61022[[#This Row],[CÓDIGO]]="","",Movimientos61022[[#This Row],[ENTRADAS]]-Movimientos61022[[#This Row],[SALIDAS]]+G118),Movimientos61022[[#This Row],[ENTRADAS]]-Movimientos61022[[#This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IFERROR(IF(Movimientos61022[[#This Row],[CÓDIGO]]="","",Movimientos61022[[#This Row],[ENTRADAS]]-Movimientos61022[[#This Row],[SALIDAS]]+G119),Movimientos61022[[#This Row],[ENTRADAS]]-Movimientos61022[[#This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IFERROR(IF(Movimientos61022[[#This Row],[CÓDIGO]]="","",Movimientos61022[[#This Row],[ENTRADAS]]-Movimientos61022[[#This Row],[SALIDAS]]+G120),Movimientos61022[[#This Row],[ENTRADAS]]-Movimientos61022[[#This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IFERROR(IF(Movimientos61022[[#This Row],[CÓDIGO]]="","",Movimientos61022[[#This Row],[ENTRADAS]]-Movimientos61022[[#This Row],[SALIDAS]]+G121),Movimientos61022[[#This Row],[ENTRADAS]]-Movimientos61022[[#This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IFERROR(IF(Movimientos61022[[#This Row],[CÓDIGO]]="","",Movimientos61022[[#This Row],[ENTRADAS]]-Movimientos61022[[#This Row],[SALIDAS]]+G122),Movimientos61022[[#This Row],[ENTRADAS]]-Movimientos61022[[#This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IFERROR(IF(Movimientos61022[[#This Row],[CÓDIGO]]="","",Movimientos61022[[#This Row],[ENTRADAS]]-Movimientos61022[[#This Row],[SALIDAS]]+G123),Movimientos61022[[#This Row],[ENTRADAS]]-Movimientos61022[[#This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IFERROR(IF(Movimientos61022[[#This Row],[CÓDIGO]]="","",Movimientos61022[[#This Row],[ENTRADAS]]-Movimientos61022[[#This Row],[SALIDAS]]+G124),Movimientos61022[[#This Row],[ENTRADAS]]-Movimientos61022[[#This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IFERROR(IF(Movimientos61022[[#This Row],[CÓDIGO]]="","",Movimientos61022[[#This Row],[ENTRADAS]]-Movimientos61022[[#This Row],[SALIDAS]]+G125),Movimientos61022[[#This Row],[ENTRADAS]]-Movimientos61022[[#This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IFERROR(IF(Movimientos61022[[#This Row],[CÓDIGO]]="","",Movimientos61022[[#This Row],[ENTRADAS]]-Movimientos61022[[#This Row],[SALIDAS]]+G126),Movimientos61022[[#This Row],[ENTRADAS]]-Movimientos61022[[#This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IFERROR(IF(Movimientos61022[[#This Row],[CÓDIGO]]="","",Movimientos61022[[#This Row],[ENTRADAS]]-Movimientos61022[[#This Row],[SALIDAS]]+G127),Movimientos61022[[#This Row],[ENTRADAS]]-Movimientos61022[[#This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IFERROR(IF(Movimientos61022[[#This Row],[CÓDIGO]]="","",Movimientos61022[[#This Row],[ENTRADAS]]-Movimientos61022[[#This Row],[SALIDAS]]+G128),Movimientos61022[[#This Row],[ENTRADAS]]-Movimientos61022[[#This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IFERROR(IF(Movimientos61022[[#This Row],[CÓDIGO]]="","",Movimientos61022[[#This Row],[ENTRADAS]]-Movimientos61022[[#This Row],[SALIDAS]]+G129),Movimientos61022[[#This Row],[ENTRADAS]]-Movimientos61022[[#This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IFERROR(IF(Movimientos61022[[#This Row],[CÓDIGO]]="","",Movimientos61022[[#This Row],[ENTRADAS]]-Movimientos61022[[#This Row],[SALIDAS]]+G130),Movimientos61022[[#This Row],[ENTRADAS]]-Movimientos61022[[#This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IFERROR(IF(Movimientos61022[[#This Row],[CÓDIGO]]="","",Movimientos61022[[#This Row],[ENTRADAS]]-Movimientos61022[[#This Row],[SALIDAS]]+G131),Movimientos61022[[#This Row],[ENTRADAS]]-Movimientos61022[[#This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IFERROR(IF(Movimientos61022[[#This Row],[CÓDIGO]]="","",Movimientos61022[[#This Row],[ENTRADAS]]-Movimientos61022[[#This Row],[SALIDAS]]+G132),Movimientos61022[[#This Row],[ENTRADAS]]-Movimientos61022[[#This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IFERROR(IF(Movimientos61022[[#This Row],[CÓDIGO]]="","",Movimientos61022[[#This Row],[ENTRADAS]]-Movimientos61022[[#This Row],[SALIDAS]]+G133),Movimientos61022[[#This Row],[ENTRADAS]]-Movimientos61022[[#This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IFERROR(IF(Movimientos61022[[#This Row],[CÓDIGO]]="","",Movimientos61022[[#This Row],[ENTRADAS]]-Movimientos61022[[#This Row],[SALIDAS]]+G134),Movimientos61022[[#This Row],[ENTRADAS]]-Movimientos61022[[#This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IFERROR(IF(Movimientos61022[[#This Row],[CÓDIGO]]="","",Movimientos61022[[#This Row],[ENTRADAS]]-Movimientos61022[[#This Row],[SALIDAS]]+G135),Movimientos61022[[#This Row],[ENTRADAS]]-Movimientos61022[[#This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IFERROR(IF(Movimientos61022[[#This Row],[CÓDIGO]]="","",Movimientos61022[[#This Row],[ENTRADAS]]-Movimientos61022[[#This Row],[SALIDAS]]+G136),Movimientos61022[[#This Row],[ENTRADAS]]-Movimientos61022[[#This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IFERROR(IF(Movimientos61022[[#This Row],[CÓDIGO]]="","",Movimientos61022[[#This Row],[ENTRADAS]]-Movimientos61022[[#This Row],[SALIDAS]]+G137),Movimientos61022[[#This Row],[ENTRADAS]]-Movimientos61022[[#This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IFERROR(IF(Movimientos61022[[#This Row],[CÓDIGO]]="","",Movimientos61022[[#This Row],[ENTRADAS]]-Movimientos61022[[#This Row],[SALIDAS]]+G138),Movimientos61022[[#This Row],[ENTRADAS]]-Movimientos61022[[#This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IFERROR(IF(Movimientos61022[[#This Row],[CÓDIGO]]="","",Movimientos61022[[#This Row],[ENTRADAS]]-Movimientos61022[[#This Row],[SALIDAS]]+G139),Movimientos61022[[#This Row],[ENTRADAS]]-Movimientos61022[[#This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IFERROR(IF(Movimientos61022[[#This Row],[CÓDIGO]]="","",Movimientos61022[[#This Row],[ENTRADAS]]-Movimientos61022[[#This Row],[SALIDAS]]+G140),Movimientos61022[[#This Row],[ENTRADAS]]-Movimientos61022[[#This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IFERROR(IF(Movimientos61022[[#This Row],[CÓDIGO]]="","",Movimientos61022[[#This Row],[ENTRADAS]]-Movimientos61022[[#This Row],[SALIDAS]]+G141),Movimientos61022[[#This Row],[ENTRADAS]]-Movimientos61022[[#This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IFERROR(IF(Movimientos61022[[#This Row],[CÓDIGO]]="","",Movimientos61022[[#This Row],[ENTRADAS]]-Movimientos61022[[#This Row],[SALIDAS]]+G142),Movimientos61022[[#This Row],[ENTRADAS]]-Movimientos61022[[#This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IFERROR(IF(Movimientos61022[[#This Row],[CÓDIGO]]="","",Movimientos61022[[#This Row],[ENTRADAS]]-Movimientos61022[[#This Row],[SALIDAS]]+G143),Movimientos61022[[#This Row],[ENTRADAS]]-Movimientos61022[[#This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IFERROR(IF(Movimientos61022[[#This Row],[CÓDIGO]]="","",Movimientos61022[[#This Row],[ENTRADAS]]-Movimientos61022[[#This Row],[SALIDAS]]+G144),Movimientos61022[[#This Row],[ENTRADAS]]-Movimientos61022[[#This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IFERROR(IF(Movimientos61022[[#This Row],[CÓDIGO]]="","",Movimientos61022[[#This Row],[ENTRADAS]]-Movimientos61022[[#This Row],[SALIDAS]]+G145),Movimientos61022[[#This Row],[ENTRADAS]]-Movimientos61022[[#This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IFERROR(IF(Movimientos61022[[#This Row],[CÓDIGO]]="","",Movimientos61022[[#This Row],[ENTRADAS]]-Movimientos61022[[#This Row],[SALIDAS]]+G146),Movimientos61022[[#This Row],[ENTRADAS]]-Movimientos61022[[#This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IFERROR(IF(Movimientos61022[[#This Row],[CÓDIGO]]="","",Movimientos61022[[#This Row],[ENTRADAS]]-Movimientos61022[[#This Row],[SALIDAS]]+G147),Movimientos61022[[#This Row],[ENTRADAS]]-Movimientos61022[[#This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IFERROR(IF(Movimientos61022[[#This Row],[CÓDIGO]]="","",Movimientos61022[[#This Row],[ENTRADAS]]-Movimientos61022[[#This Row],[SALIDAS]]+G148),Movimientos61022[[#This Row],[ENTRADAS]]-Movimientos61022[[#This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IFERROR(IF(Movimientos61022[[#This Row],[CÓDIGO]]="","",Movimientos61022[[#This Row],[ENTRADAS]]-Movimientos61022[[#This Row],[SALIDAS]]+G149),Movimientos61022[[#This Row],[ENTRADAS]]-Movimientos61022[[#This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IFERROR(IF(Movimientos61022[[#This Row],[CÓDIGO]]="","",Movimientos61022[[#This Row],[ENTRADAS]]-Movimientos61022[[#This Row],[SALIDAS]]+G150),Movimientos61022[[#This Row],[ENTRADAS]]-Movimientos61022[[#This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IFERROR(IF(Movimientos61022[[#This Row],[CÓDIGO]]="","",Movimientos61022[[#This Row],[ENTRADAS]]-Movimientos61022[[#This Row],[SALIDAS]]+G151),Movimientos61022[[#This Row],[ENTRADAS]]-Movimientos61022[[#This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IFERROR(IF(Movimientos61022[[#This Row],[CÓDIGO]]="","",Movimientos61022[[#This Row],[ENTRADAS]]-Movimientos61022[[#This Row],[SALIDAS]]+G152),Movimientos61022[[#This Row],[ENTRADAS]]-Movimientos61022[[#This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IFERROR(IF(Movimientos61022[[#This Row],[CÓDIGO]]="","",Movimientos61022[[#This Row],[ENTRADAS]]-Movimientos61022[[#This Row],[SALIDAS]]+G153),Movimientos61022[[#This Row],[ENTRADAS]]-Movimientos61022[[#This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IFERROR(IF(Movimientos61022[[#This Row],[CÓDIGO]]="","",Movimientos61022[[#This Row],[ENTRADAS]]-Movimientos61022[[#This Row],[SALIDAS]]+G154),Movimientos61022[[#This Row],[ENTRADAS]]-Movimientos61022[[#This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IFERROR(IF(Movimientos61022[[#This Row],[CÓDIGO]]="","",Movimientos61022[[#This Row],[ENTRADAS]]-Movimientos61022[[#This Row],[SALIDAS]]+G155),Movimientos61022[[#This Row],[ENTRADAS]]-Movimientos61022[[#This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IFERROR(IF(Movimientos61022[[#This Row],[CÓDIGO]]="","",Movimientos61022[[#This Row],[ENTRADAS]]-Movimientos61022[[#This Row],[SALIDAS]]+G156),Movimientos61022[[#This Row],[ENTRADAS]]-Movimientos61022[[#This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IFERROR(IF(Movimientos61022[[#This Row],[CÓDIGO]]="","",Movimientos61022[[#This Row],[ENTRADAS]]-Movimientos61022[[#This Row],[SALIDAS]]+G157),Movimientos61022[[#This Row],[ENTRADAS]]-Movimientos61022[[#This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IFERROR(IF(Movimientos61022[[#This Row],[CÓDIGO]]="","",Movimientos61022[[#This Row],[ENTRADAS]]-Movimientos61022[[#This Row],[SALIDAS]]+G158),Movimientos61022[[#This Row],[ENTRADAS]]-Movimientos61022[[#This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IFERROR(IF(Movimientos61022[[#This Row],[CÓDIGO]]="","",Movimientos61022[[#This Row],[ENTRADAS]]-Movimientos61022[[#This Row],[SALIDAS]]+G159),Movimientos61022[[#This Row],[ENTRADAS]]-Movimientos61022[[#This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IFERROR(IF(Movimientos61022[[#This Row],[CÓDIGO]]="","",Movimientos61022[[#This Row],[ENTRADAS]]-Movimientos61022[[#This Row],[SALIDAS]]+G160),Movimientos61022[[#This Row],[ENTRADAS]]-Movimientos61022[[#This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IFERROR(IF(Movimientos61022[[#This Row],[CÓDIGO]]="","",Movimientos61022[[#This Row],[ENTRADAS]]-Movimientos61022[[#This Row],[SALIDAS]]+G161),Movimientos61022[[#This Row],[ENTRADAS]]-Movimientos61022[[#This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IFERROR(IF(Movimientos61022[[#This Row],[CÓDIGO]]="","",Movimientos61022[[#This Row],[ENTRADAS]]-Movimientos61022[[#This Row],[SALIDAS]]+G162),Movimientos61022[[#This Row],[ENTRADAS]]-Movimientos61022[[#This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IFERROR(IF(Movimientos61022[[#This Row],[CÓDIGO]]="","",Movimientos61022[[#This Row],[ENTRADAS]]-Movimientos61022[[#This Row],[SALIDAS]]+G163),Movimientos61022[[#This Row],[ENTRADAS]]-Movimientos61022[[#This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IFERROR(IF(Movimientos61022[[#This Row],[CÓDIGO]]="","",Movimientos61022[[#This Row],[ENTRADAS]]-Movimientos61022[[#This Row],[SALIDAS]]+G164),Movimientos61022[[#This Row],[ENTRADAS]]-Movimientos61022[[#This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IFERROR(IF(Movimientos61022[[#This Row],[CÓDIGO]]="","",Movimientos61022[[#This Row],[ENTRADAS]]-Movimientos61022[[#This Row],[SALIDAS]]+G165),Movimientos61022[[#This Row],[ENTRADAS]]-Movimientos61022[[#This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IFERROR(IF(Movimientos61022[[#This Row],[CÓDIGO]]="","",Movimientos61022[[#This Row],[ENTRADAS]]-Movimientos61022[[#This Row],[SALIDAS]]+G166),Movimientos61022[[#This Row],[ENTRADAS]]-Movimientos61022[[#This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IFERROR(IF(Movimientos61022[[#This Row],[CÓDIGO]]="","",Movimientos61022[[#This Row],[ENTRADAS]]-Movimientos61022[[#This Row],[SALIDAS]]+G167),Movimientos61022[[#This Row],[ENTRADAS]]-Movimientos61022[[#This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IFERROR(IF(Movimientos61022[[#This Row],[CÓDIGO]]="","",Movimientos61022[[#This Row],[ENTRADAS]]-Movimientos61022[[#This Row],[SALIDAS]]+G168),Movimientos61022[[#This Row],[ENTRADAS]]-Movimientos61022[[#This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IFERROR(IF(Movimientos61022[[#This Row],[CÓDIGO]]="","",Movimientos61022[[#This Row],[ENTRADAS]]-Movimientos61022[[#This Row],[SALIDAS]]+G169),Movimientos61022[[#This Row],[ENTRADAS]]-Movimientos61022[[#This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IFERROR(IF(Movimientos61022[[#This Row],[CÓDIGO]]="","",Movimientos61022[[#This Row],[ENTRADAS]]-Movimientos61022[[#This Row],[SALIDAS]]+G170),Movimientos61022[[#This Row],[ENTRADAS]]-Movimientos61022[[#This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IFERROR(IF(Movimientos61022[[#This Row],[CÓDIGO]]="","",Movimientos61022[[#This Row],[ENTRADAS]]-Movimientos61022[[#This Row],[SALIDAS]]+G171),Movimientos61022[[#This Row],[ENTRADAS]]-Movimientos61022[[#This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IFERROR(IF(Movimientos61022[[#This Row],[CÓDIGO]]="","",Movimientos61022[[#This Row],[ENTRADAS]]-Movimientos61022[[#This Row],[SALIDAS]]+G172),Movimientos61022[[#This Row],[ENTRADAS]]-Movimientos61022[[#This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IFERROR(IF(Movimientos61022[[#This Row],[CÓDIGO]]="","",Movimientos61022[[#This Row],[ENTRADAS]]-Movimientos61022[[#This Row],[SALIDAS]]+G173),Movimientos61022[[#This Row],[ENTRADAS]]-Movimientos61022[[#This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IFERROR(IF(Movimientos61022[[#This Row],[CÓDIGO]]="","",Movimientos61022[[#This Row],[ENTRADAS]]-Movimientos61022[[#This Row],[SALIDAS]]+G174),Movimientos61022[[#This Row],[ENTRADAS]]-Movimientos61022[[#This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IFERROR(IF(Movimientos61022[[#This Row],[CÓDIGO]]="","",Movimientos61022[[#This Row],[ENTRADAS]]-Movimientos61022[[#This Row],[SALIDAS]]+G175),Movimientos61022[[#This Row],[ENTRADAS]]-Movimientos61022[[#This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IFERROR(IF(Movimientos61022[[#This Row],[CÓDIGO]]="","",Movimientos61022[[#This Row],[ENTRADAS]]-Movimientos61022[[#This Row],[SALIDAS]]+G176),Movimientos61022[[#This Row],[ENTRADAS]]-Movimientos61022[[#This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IFERROR(IF(Movimientos61022[[#This Row],[CÓDIGO]]="","",Movimientos61022[[#This Row],[ENTRADAS]]-Movimientos61022[[#This Row],[SALIDAS]]+G177),Movimientos61022[[#This Row],[ENTRADAS]]-Movimientos61022[[#This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IFERROR(IF(Movimientos61022[[#This Row],[CÓDIGO]]="","",Movimientos61022[[#This Row],[ENTRADAS]]-Movimientos61022[[#This Row],[SALIDAS]]+G178),Movimientos61022[[#This Row],[ENTRADAS]]-Movimientos61022[[#This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IFERROR(IF(Movimientos61022[[#This Row],[CÓDIGO]]="","",Movimientos61022[[#This Row],[ENTRADAS]]-Movimientos61022[[#This Row],[SALIDAS]]+G179),Movimientos61022[[#This Row],[ENTRADAS]]-Movimientos61022[[#This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IFERROR(IF(Movimientos61022[[#This Row],[CÓDIGO]]="","",Movimientos61022[[#This Row],[ENTRADAS]]-Movimientos61022[[#This Row],[SALIDAS]]+G180),Movimientos61022[[#This Row],[ENTRADAS]]-Movimientos61022[[#This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IFERROR(IF(Movimientos61022[[#This Row],[CÓDIGO]]="","",Movimientos61022[[#This Row],[ENTRADAS]]-Movimientos61022[[#This Row],[SALIDAS]]+G181),Movimientos61022[[#This Row],[ENTRADAS]]-Movimientos61022[[#This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IFERROR(IF(Movimientos61022[[#This Row],[CÓDIGO]]="","",Movimientos61022[[#This Row],[ENTRADAS]]-Movimientos61022[[#This Row],[SALIDAS]]+G182),Movimientos61022[[#This Row],[ENTRADAS]]-Movimientos61022[[#This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IFERROR(IF(Movimientos61022[[#This Row],[CÓDIGO]]="","",Movimientos61022[[#This Row],[ENTRADAS]]-Movimientos61022[[#This Row],[SALIDAS]]+G183),Movimientos61022[[#This Row],[ENTRADAS]]-Movimientos61022[[#This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IFERROR(IF(Movimientos61022[[#This Row],[CÓDIGO]]="","",Movimientos61022[[#This Row],[ENTRADAS]]-Movimientos61022[[#This Row],[SALIDAS]]+G184),Movimientos61022[[#This Row],[ENTRADAS]]-Movimientos61022[[#This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IFERROR(IF(Movimientos61022[[#This Row],[CÓDIGO]]="","",Movimientos61022[[#This Row],[ENTRADAS]]-Movimientos61022[[#This Row],[SALIDAS]]+G185),Movimientos61022[[#This Row],[ENTRADAS]]-Movimientos61022[[#This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IFERROR(IF(Movimientos61022[[#This Row],[CÓDIGO]]="","",Movimientos61022[[#This Row],[ENTRADAS]]-Movimientos61022[[#This Row],[SALIDAS]]+G186),Movimientos61022[[#This Row],[ENTRADAS]]-Movimientos61022[[#This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IFERROR(IF(Movimientos61022[[#This Row],[CÓDIGO]]="","",Movimientos61022[[#This Row],[ENTRADAS]]-Movimientos61022[[#This Row],[SALIDAS]]+G187),Movimientos61022[[#This Row],[ENTRADAS]]-Movimientos61022[[#This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IFERROR(IF(Movimientos61022[[#This Row],[CÓDIGO]]="","",Movimientos61022[[#This Row],[ENTRADAS]]-Movimientos61022[[#This Row],[SALIDAS]]+G188),Movimientos61022[[#This Row],[ENTRADAS]]-Movimientos61022[[#This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IFERROR(IF(Movimientos61022[[#This Row],[CÓDIGO]]="","",Movimientos61022[[#This Row],[ENTRADAS]]-Movimientos61022[[#This Row],[SALIDAS]]+G189),Movimientos61022[[#This Row],[ENTRADAS]]-Movimientos61022[[#This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IFERROR(IF(Movimientos61022[[#This Row],[CÓDIGO]]="","",Movimientos61022[[#This Row],[ENTRADAS]]-Movimientos61022[[#This Row],[SALIDAS]]+G190),Movimientos61022[[#This Row],[ENTRADAS]]-Movimientos61022[[#This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IFERROR(IF(Movimientos61022[[#This Row],[CÓDIGO]]="","",Movimientos61022[[#This Row],[ENTRADAS]]-Movimientos61022[[#This Row],[SALIDAS]]+G191),Movimientos61022[[#This Row],[ENTRADAS]]-Movimientos61022[[#This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IFERROR(IF(Movimientos61022[[#This Row],[CÓDIGO]]="","",Movimientos61022[[#This Row],[ENTRADAS]]-Movimientos61022[[#This Row],[SALIDAS]]+G192),Movimientos61022[[#This Row],[ENTRADAS]]-Movimientos61022[[#This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IFERROR(IF(Movimientos61022[[#This Row],[CÓDIGO]]="","",Movimientos61022[[#This Row],[ENTRADAS]]-Movimientos61022[[#This Row],[SALIDAS]]+G193),Movimientos61022[[#This Row],[ENTRADAS]]-Movimientos61022[[#This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IFERROR(IF(Movimientos61022[[#This Row],[CÓDIGO]]="","",Movimientos61022[[#This Row],[ENTRADAS]]-Movimientos61022[[#This Row],[SALIDAS]]+G194),Movimientos61022[[#This Row],[ENTRADAS]]-Movimientos61022[[#This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IFERROR(IF(Movimientos61022[[#This Row],[CÓDIGO]]="","",Movimientos61022[[#This Row],[ENTRADAS]]-Movimientos61022[[#This Row],[SALIDAS]]+G195),Movimientos61022[[#This Row],[ENTRADAS]]-Movimientos61022[[#This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IFERROR(IF(Movimientos61022[[#This Row],[CÓDIGO]]="","",Movimientos61022[[#This Row],[ENTRADAS]]-Movimientos61022[[#This Row],[SALIDAS]]+G196),Movimientos61022[[#This Row],[ENTRADAS]]-Movimientos61022[[#This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IFERROR(IF(Movimientos61022[[#This Row],[CÓDIGO]]="","",Movimientos61022[[#This Row],[ENTRADAS]]-Movimientos61022[[#This Row],[SALIDAS]]+G197),Movimientos61022[[#This Row],[ENTRADAS]]-Movimientos61022[[#This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IFERROR(IF(Movimientos61022[[#This Row],[CÓDIGO]]="","",Movimientos61022[[#This Row],[ENTRADAS]]-Movimientos61022[[#This Row],[SALIDAS]]+G198),Movimientos61022[[#This Row],[ENTRADAS]]-Movimientos61022[[#This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IFERROR(IF(Movimientos61022[[#This Row],[CÓDIGO]]="","",Movimientos61022[[#This Row],[ENTRADAS]]-Movimientos61022[[#This Row],[SALIDAS]]+G199),Movimientos61022[[#This Row],[ENTRADAS]]-Movimientos61022[[#This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IFERROR(IF(Movimientos61022[[#This Row],[CÓDIGO]]="","",Movimientos61022[[#This Row],[ENTRADAS]]-Movimientos61022[[#This Row],[SALIDAS]]+G200),Movimientos61022[[#This Row],[ENTRADAS]]-Movimientos61022[[#This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IFERROR(IF(Movimientos61022[[#This Row],[CÓDIGO]]="","",Movimientos61022[[#This Row],[ENTRADAS]]-Movimientos61022[[#This Row],[SALIDAS]]+G201),Movimientos61022[[#This Row],[ENTRADAS]]-Movimientos61022[[#This Row],[SALIDAS]])</f>
        <v/>
      </c>
    </row>
    <row r="203" spans="2:7" ht="19.5" thickBot="1" x14ac:dyDescent="0.3">
      <c r="B203" s="60"/>
      <c r="C203" s="62"/>
      <c r="D203" s="64"/>
      <c r="E203" s="66"/>
      <c r="F203" s="66"/>
      <c r="G203" s="68" t="str">
        <f>IFERROR(IF(Movimientos61022[[#This Row],[CÓDIGO]]="","",Movimientos61022[[#This Row],[ENTRADAS]]-Movimientos61022[[#This Row],[SALIDAS]]+G202),Movimientos61022[[#This Row],[ENTRADAS]]-Movimientos61022[[#This Row],[SALIDAS]])</f>
        <v/>
      </c>
    </row>
    <row r="204" spans="2:7" ht="19.5" thickBot="1" x14ac:dyDescent="0.3">
      <c r="B204" s="60"/>
      <c r="C204" s="62"/>
      <c r="D204" s="64"/>
      <c r="E204" s="66"/>
      <c r="F204" s="66"/>
      <c r="G204" s="68" t="str">
        <f>IFERROR(IF(Movimientos61022[[#This Row],[CÓDIGO]]="","",Movimientos61022[[#This Row],[ENTRADAS]]-Movimientos61022[[#This Row],[SALIDAS]]+G203),Movimientos61022[[#This Row],[ENTRADAS]]-Movimientos61022[[#This Row],[SALIDAS]])</f>
        <v/>
      </c>
    </row>
    <row r="205" spans="2:7" ht="19.5" thickBot="1" x14ac:dyDescent="0.3">
      <c r="B205" s="60"/>
      <c r="C205" s="62"/>
      <c r="D205" s="64"/>
      <c r="E205" s="66"/>
      <c r="F205" s="66"/>
      <c r="G205" s="68" t="str">
        <f>IFERROR(IF(Movimientos61022[[#This Row],[CÓDIGO]]="","",Movimientos61022[[#This Row],[ENTRADAS]]-Movimientos61022[[#This Row],[SALIDAS]]+G204),Movimientos61022[[#This Row],[ENTRADAS]]-Movimientos61022[[#This Row],[SALIDAS]])</f>
        <v/>
      </c>
    </row>
    <row r="206" spans="2:7" ht="19.5" thickBot="1" x14ac:dyDescent="0.3">
      <c r="B206" s="60"/>
      <c r="C206" s="62"/>
      <c r="D206" s="64"/>
      <c r="E206" s="66"/>
      <c r="F206" s="66"/>
      <c r="G206" s="68" t="str">
        <f>IFERROR(IF(Movimientos61022[[#This Row],[CÓDIGO]]="","",Movimientos61022[[#This Row],[ENTRADAS]]-Movimientos61022[[#This Row],[SALIDAS]]+G205),Movimientos61022[[#This Row],[ENTRADAS]]-Movimientos61022[[#This Row],[SALIDAS]])</f>
        <v/>
      </c>
    </row>
    <row r="207" spans="2:7" ht="19.5" thickBot="1" x14ac:dyDescent="0.3">
      <c r="B207" s="60"/>
      <c r="C207" s="62"/>
      <c r="D207" s="64"/>
      <c r="E207" s="66"/>
      <c r="F207" s="66"/>
      <c r="G207" s="68" t="str">
        <f>IFERROR(IF(Movimientos61022[[#This Row],[CÓDIGO]]="","",Movimientos61022[[#This Row],[ENTRADAS]]-Movimientos61022[[#This Row],[SALIDAS]]+G206),Movimientos61022[[#This Row],[ENTRADAS]]-Movimientos61022[[#This Row],[SALIDAS]])</f>
        <v/>
      </c>
    </row>
    <row r="208" spans="2:7" ht="19.5" thickBot="1" x14ac:dyDescent="0.3">
      <c r="B208" s="60"/>
      <c r="C208" s="62"/>
      <c r="D208" s="64"/>
      <c r="E208" s="66"/>
      <c r="F208" s="66"/>
      <c r="G208" s="68" t="str">
        <f>IFERROR(IF(Movimientos61022[[#This Row],[CÓDIGO]]="","",Movimientos61022[[#This Row],[ENTRADAS]]-Movimientos61022[[#This Row],[SALIDAS]]+G207),Movimientos61022[[#This Row],[ENTRADAS]]-Movimientos61022[[#This Row],[SALIDAS]])</f>
        <v/>
      </c>
    </row>
    <row r="209" spans="2:7" ht="19.5" thickBot="1" x14ac:dyDescent="0.3">
      <c r="B209" s="60"/>
      <c r="C209" s="62"/>
      <c r="D209" s="64"/>
      <c r="E209" s="66"/>
      <c r="F209" s="66"/>
      <c r="G209" s="68" t="str">
        <f>IFERROR(IF(Movimientos61022[[#This Row],[CÓDIGO]]="","",Movimientos61022[[#This Row],[ENTRADAS]]-Movimientos61022[[#This Row],[SALIDAS]]+G208),Movimientos61022[[#This Row],[ENTRADAS]]-Movimientos61022[[#This Row],[SALIDAS]])</f>
        <v/>
      </c>
    </row>
    <row r="210" spans="2:7" ht="19.5" thickBot="1" x14ac:dyDescent="0.3">
      <c r="B210" s="60"/>
      <c r="C210" s="62"/>
      <c r="D210" s="64"/>
      <c r="E210" s="66"/>
      <c r="F210" s="66"/>
      <c r="G210" s="68" t="str">
        <f>IFERROR(IF(Movimientos61022[[#This Row],[CÓDIGO]]="","",Movimientos61022[[#This Row],[ENTRADAS]]-Movimientos61022[[#This Row],[SALIDAS]]+G209),Movimientos61022[[#This Row],[ENTRADAS]]-Movimientos61022[[#This Row],[SALIDAS]])</f>
        <v/>
      </c>
    </row>
    <row r="211" spans="2:7" ht="19.5" thickBot="1" x14ac:dyDescent="0.3">
      <c r="B211" s="60"/>
      <c r="C211" s="62"/>
      <c r="D211" s="64"/>
      <c r="E211" s="66"/>
      <c r="F211" s="66"/>
      <c r="G211" s="68" t="str">
        <f>IFERROR(IF(Movimientos61022[[#This Row],[CÓDIGO]]="","",Movimientos61022[[#This Row],[ENTRADAS]]-Movimientos61022[[#This Row],[SALIDAS]]+G210),Movimientos61022[[#This Row],[ENTRADAS]]-Movimientos61022[[#This Row],[SALIDAS]])</f>
        <v/>
      </c>
    </row>
    <row r="212" spans="2:7" ht="19.5" thickBot="1" x14ac:dyDescent="0.3">
      <c r="B212" s="60"/>
      <c r="C212" s="62"/>
      <c r="D212" s="64"/>
      <c r="E212" s="66"/>
      <c r="F212" s="66"/>
      <c r="G212" s="68" t="str">
        <f>IFERROR(IF(Movimientos61022[[#This Row],[CÓDIGO]]="","",Movimientos61022[[#This Row],[ENTRADAS]]-Movimientos61022[[#This Row],[SALIDAS]]+G211),Movimientos61022[[#This Row],[ENTRADAS]]-Movimientos61022[[#This Row],[SALIDAS]])</f>
        <v/>
      </c>
    </row>
    <row r="213" spans="2:7" ht="19.5" thickBot="1" x14ac:dyDescent="0.3">
      <c r="B213" s="60"/>
      <c r="C213" s="62"/>
      <c r="D213" s="64"/>
      <c r="E213" s="66"/>
      <c r="F213" s="66"/>
      <c r="G213" s="68" t="str">
        <f>IFERROR(IF(Movimientos61022[[#This Row],[CÓDIGO]]="","",Movimientos61022[[#This Row],[ENTRADAS]]-Movimientos61022[[#This Row],[SALIDAS]]+G212),Movimientos61022[[#This Row],[ENTRADAS]]-Movimientos61022[[#This Row],[SALIDAS]])</f>
        <v/>
      </c>
    </row>
    <row r="214" spans="2:7" ht="19.5" thickBot="1" x14ac:dyDescent="0.3">
      <c r="B214" s="60"/>
      <c r="C214" s="62"/>
      <c r="D214" s="64"/>
      <c r="E214" s="66"/>
      <c r="F214" s="66"/>
      <c r="G214" s="68" t="str">
        <f>IFERROR(IF(Movimientos61022[[#This Row],[CÓDIGO]]="","",Movimientos61022[[#This Row],[ENTRADAS]]-Movimientos61022[[#This Row],[SALIDAS]]+G213),Movimientos61022[[#This Row],[ENTRADAS]]-Movimientos61022[[#This Row],[SALIDAS]])</f>
        <v/>
      </c>
    </row>
    <row r="215" spans="2:7" ht="19.5" thickBot="1" x14ac:dyDescent="0.3">
      <c r="B215" s="60"/>
      <c r="C215" s="62"/>
      <c r="D215" s="64"/>
      <c r="E215" s="66"/>
      <c r="F215" s="66"/>
      <c r="G215" s="68" t="str">
        <f>IFERROR(IF(Movimientos61022[[#This Row],[CÓDIGO]]="","",Movimientos61022[[#This Row],[ENTRADAS]]-Movimientos61022[[#This Row],[SALIDAS]]+G214),Movimientos61022[[#This Row],[ENTRADAS]]-Movimientos61022[[#This Row],[SALIDAS]])</f>
        <v/>
      </c>
    </row>
    <row r="216" spans="2:7" ht="19.5" thickBot="1" x14ac:dyDescent="0.3">
      <c r="B216" s="60"/>
      <c r="C216" s="62"/>
      <c r="D216" s="64"/>
      <c r="E216" s="66"/>
      <c r="F216" s="66"/>
      <c r="G216" s="68" t="str">
        <f>IFERROR(IF(Movimientos61022[[#This Row],[CÓDIGO]]="","",Movimientos61022[[#This Row],[ENTRADAS]]-Movimientos61022[[#This Row],[SALIDAS]]+G215),Movimientos61022[[#This Row],[ENTRADAS]]-Movimientos61022[[#This Row],[SALIDAS]])</f>
        <v/>
      </c>
    </row>
    <row r="217" spans="2:7" ht="19.5" thickBot="1" x14ac:dyDescent="0.3">
      <c r="B217" s="60"/>
      <c r="C217" s="62"/>
      <c r="D217" s="64"/>
      <c r="E217" s="66"/>
      <c r="F217" s="66"/>
      <c r="G217" s="68" t="str">
        <f>IFERROR(IF(Movimientos61022[[#This Row],[CÓDIGO]]="","",Movimientos61022[[#This Row],[ENTRADAS]]-Movimientos61022[[#This Row],[SALIDAS]]+G216),Movimientos61022[[#This Row],[ENTRADAS]]-Movimientos61022[[#This Row],[SALIDAS]])</f>
        <v/>
      </c>
    </row>
    <row r="218" spans="2:7" ht="19.5" thickBot="1" x14ac:dyDescent="0.3">
      <c r="B218" s="60"/>
      <c r="C218" s="62"/>
      <c r="D218" s="64"/>
      <c r="E218" s="66"/>
      <c r="F218" s="66"/>
      <c r="G218" s="68" t="str">
        <f>IFERROR(IF(Movimientos61022[[#This Row],[CÓDIGO]]="","",Movimientos61022[[#This Row],[ENTRADAS]]-Movimientos61022[[#This Row],[SALIDAS]]+G217),Movimientos61022[[#This Row],[ENTRADAS]]-Movimientos61022[[#This Row],[SALIDAS]])</f>
        <v/>
      </c>
    </row>
    <row r="219" spans="2:7" ht="19.5" thickBot="1" x14ac:dyDescent="0.3">
      <c r="B219" s="60"/>
      <c r="C219" s="62"/>
      <c r="D219" s="64"/>
      <c r="E219" s="66"/>
      <c r="F219" s="66"/>
      <c r="G219" s="68" t="str">
        <f>IFERROR(IF(Movimientos61022[[#This Row],[CÓDIGO]]="","",Movimientos61022[[#This Row],[ENTRADAS]]-Movimientos61022[[#This Row],[SALIDAS]]+G218),Movimientos61022[[#This Row],[ENTRADAS]]-Movimientos61022[[#This Row],[SALIDAS]])</f>
        <v/>
      </c>
    </row>
    <row r="220" spans="2:7" ht="19.5" thickBot="1" x14ac:dyDescent="0.3">
      <c r="B220" s="60"/>
      <c r="C220" s="62"/>
      <c r="D220" s="64"/>
      <c r="E220" s="66"/>
      <c r="F220" s="66"/>
      <c r="G220" s="68" t="str">
        <f>IFERROR(IF(Movimientos61022[[#This Row],[CÓDIGO]]="","",Movimientos61022[[#This Row],[ENTRADAS]]-Movimientos61022[[#This Row],[SALIDAS]]+G219),Movimientos61022[[#This Row],[ENTRADAS]]-Movimientos61022[[#This Row],[SALIDAS]])</f>
        <v/>
      </c>
    </row>
    <row r="221" spans="2:7" ht="19.5" thickBot="1" x14ac:dyDescent="0.3">
      <c r="B221" s="60"/>
      <c r="C221" s="62"/>
      <c r="D221" s="64"/>
      <c r="E221" s="66"/>
      <c r="F221" s="66"/>
      <c r="G221" s="68" t="str">
        <f>IFERROR(IF(Movimientos61022[[#This Row],[CÓDIGO]]="","",Movimientos61022[[#This Row],[ENTRADAS]]-Movimientos61022[[#This Row],[SALIDAS]]+G220),Movimientos61022[[#This Row],[ENTRADAS]]-Movimientos61022[[#This Row],[SALIDAS]])</f>
        <v/>
      </c>
    </row>
    <row r="222" spans="2:7" ht="19.5" thickBot="1" x14ac:dyDescent="0.3">
      <c r="B222" s="60"/>
      <c r="C222" s="62"/>
      <c r="D222" s="64"/>
      <c r="E222" s="66"/>
      <c r="F222" s="66"/>
      <c r="G222" s="68" t="str">
        <f>IFERROR(IF(Movimientos61022[[#This Row],[CÓDIGO]]="","",Movimientos61022[[#This Row],[ENTRADAS]]-Movimientos61022[[#This Row],[SALIDAS]]+G221),Movimientos61022[[#This Row],[ENTRADAS]]-Movimientos61022[[#This Row],[SALIDAS]])</f>
        <v/>
      </c>
    </row>
    <row r="223" spans="2:7" ht="19.5" thickBot="1" x14ac:dyDescent="0.3">
      <c r="B223" s="60"/>
      <c r="C223" s="62"/>
      <c r="D223" s="64"/>
      <c r="E223" s="66"/>
      <c r="F223" s="66"/>
      <c r="G223" s="68" t="str">
        <f>IFERROR(IF(Movimientos61022[[#This Row],[CÓDIGO]]="","",Movimientos61022[[#This Row],[ENTRADAS]]-Movimientos61022[[#This Row],[SALIDAS]]+G222),Movimientos61022[[#This Row],[ENTRADAS]]-Movimientos61022[[#This Row],[SALIDAS]])</f>
        <v/>
      </c>
    </row>
    <row r="224" spans="2:7" ht="19.5" thickBot="1" x14ac:dyDescent="0.3">
      <c r="B224" s="60"/>
      <c r="C224" s="62"/>
      <c r="D224" s="64"/>
      <c r="E224" s="66"/>
      <c r="F224" s="66"/>
      <c r="G224" s="68" t="str">
        <f>IFERROR(IF(Movimientos61022[[#This Row],[CÓDIGO]]="","",Movimientos61022[[#This Row],[ENTRADAS]]-Movimientos61022[[#This Row],[SALIDAS]]+G223),Movimientos61022[[#This Row],[ENTRADAS]]-Movimientos61022[[#This Row],[SALIDAS]])</f>
        <v/>
      </c>
    </row>
    <row r="225" spans="2:7" ht="19.5" thickBot="1" x14ac:dyDescent="0.3">
      <c r="B225" s="60"/>
      <c r="C225" s="62"/>
      <c r="D225" s="64"/>
      <c r="E225" s="66"/>
      <c r="F225" s="66"/>
      <c r="G225" s="68" t="str">
        <f>IFERROR(IF(Movimientos61022[[#This Row],[CÓDIGO]]="","",Movimientos61022[[#This Row],[ENTRADAS]]-Movimientos61022[[#This Row],[SALIDAS]]+G224),Movimientos61022[[#This Row],[ENTRADAS]]-Movimientos61022[[#This Row],[SALIDAS]])</f>
        <v/>
      </c>
    </row>
    <row r="226" spans="2:7" ht="19.5" thickBot="1" x14ac:dyDescent="0.3">
      <c r="B226" s="60"/>
      <c r="C226" s="62"/>
      <c r="D226" s="64"/>
      <c r="E226" s="66"/>
      <c r="F226" s="66"/>
      <c r="G226" s="68" t="str">
        <f>IFERROR(IF(Movimientos61022[[#This Row],[CÓDIGO]]="","",Movimientos61022[[#This Row],[ENTRADAS]]-Movimientos61022[[#This Row],[SALIDAS]]+G225),Movimientos61022[[#This Row],[ENTRADAS]]-Movimientos61022[[#This Row],[SALIDAS]])</f>
        <v/>
      </c>
    </row>
    <row r="227" spans="2:7" ht="19.5" thickBot="1" x14ac:dyDescent="0.3">
      <c r="B227" s="60"/>
      <c r="C227" s="62"/>
      <c r="D227" s="64"/>
      <c r="E227" s="66"/>
      <c r="F227" s="66"/>
      <c r="G227" s="68" t="str">
        <f>IFERROR(IF(Movimientos61022[[#This Row],[CÓDIGO]]="","",Movimientos61022[[#This Row],[ENTRADAS]]-Movimientos61022[[#This Row],[SALIDAS]]+G226),Movimientos61022[[#This Row],[ENTRADAS]]-Movimientos61022[[#This Row],[SALIDAS]])</f>
        <v/>
      </c>
    </row>
    <row r="228" spans="2:7" ht="19.5" thickBot="1" x14ac:dyDescent="0.3">
      <c r="B228" s="60"/>
      <c r="C228" s="62"/>
      <c r="D228" s="64"/>
      <c r="E228" s="66"/>
      <c r="F228" s="66"/>
      <c r="G228" s="68" t="str">
        <f>IFERROR(IF(Movimientos61022[[#This Row],[CÓDIGO]]="","",Movimientos61022[[#This Row],[ENTRADAS]]-Movimientos61022[[#This Row],[SALIDAS]]+G227),Movimientos61022[[#This Row],[ENTRADAS]]-Movimientos61022[[#This Row],[SALIDAS]])</f>
        <v/>
      </c>
    </row>
    <row r="229" spans="2:7" ht="19.5" thickBot="1" x14ac:dyDescent="0.3">
      <c r="B229" s="60"/>
      <c r="C229" s="62"/>
      <c r="D229" s="64"/>
      <c r="E229" s="66"/>
      <c r="F229" s="66"/>
      <c r="G229" s="68" t="str">
        <f>IFERROR(IF(Movimientos61022[[#This Row],[CÓDIGO]]="","",Movimientos61022[[#This Row],[ENTRADAS]]-Movimientos61022[[#This Row],[SALIDAS]]+G228),Movimientos61022[[#This Row],[ENTRADAS]]-Movimientos61022[[#This Row],[SALIDAS]])</f>
        <v/>
      </c>
    </row>
    <row r="230" spans="2:7" ht="18.75" x14ac:dyDescent="0.25">
      <c r="B230" s="69"/>
      <c r="C230" s="70"/>
      <c r="D230" s="71"/>
      <c r="E230" s="72"/>
      <c r="F230" s="72"/>
      <c r="G230" s="73" t="str">
        <f>IFERROR(IF(Movimientos61022[[#This Row],[CÓDIGO]]="","",Movimientos61022[[#This Row],[ENTRADAS]]-Movimientos61022[[#This Row],[SALIDAS]]+G229),Movimientos61022[[#This Row],[ENTRADAS]]-Movimientos61022[[#This Row],[SALIDAS]])</f>
        <v/>
      </c>
    </row>
  </sheetData>
  <mergeCells count="1">
    <mergeCell ref="J7:M7"/>
  </mergeCells>
  <pageMargins left="0.7" right="0.7" top="0.75" bottom="0.75" header="0.3" footer="0.3"/>
  <pageSetup scale="80" orientation="landscape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D347-6554-46AB-AA70-50CDE445D4A7}">
  <dimension ref="A1:O231"/>
  <sheetViews>
    <sheetView showGridLines="0" topLeftCell="A4" zoomScale="80" zoomScaleNormal="80" zoomScaleSheetLayoutView="70" workbookViewId="0">
      <selection activeCell="E31" sqref="E31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45.42578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20" style="9" customWidth="1"/>
    <col min="8" max="8" width="5.42578125" style="2" customWidth="1"/>
    <col min="9" max="9" width="6.140625" style="2" customWidth="1"/>
    <col min="10" max="10" width="11.140625" style="2" customWidth="1"/>
    <col min="11" max="11" width="38.5703125" style="2" bestFit="1" customWidth="1"/>
    <col min="12" max="12" width="30.85546875" style="2" customWidth="1"/>
    <col min="13" max="13" width="13.7109375" style="2" customWidth="1"/>
    <col min="14" max="16384" width="9.140625" style="2"/>
  </cols>
  <sheetData>
    <row r="1" spans="1:15" ht="15" customHeight="1" x14ac:dyDescent="0.25"/>
    <row r="2" spans="1:15" ht="76.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3"/>
      <c r="O2" s="3"/>
    </row>
    <row r="3" spans="1:15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ht="21.75" thickBot="1" x14ac:dyDescent="0.3">
      <c r="A5" s="4"/>
      <c r="B5" s="12" t="s">
        <v>16</v>
      </c>
      <c r="E5" s="12" t="s">
        <v>10</v>
      </c>
      <c r="F5" s="2"/>
      <c r="I5" s="22"/>
      <c r="J5" s="23"/>
      <c r="K5" s="23"/>
      <c r="L5" s="23"/>
      <c r="M5" s="24"/>
      <c r="N5" s="5"/>
      <c r="O5" s="3"/>
    </row>
    <row r="6" spans="1:15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I6" s="25"/>
      <c r="K6" s="21" t="s">
        <v>9</v>
      </c>
      <c r="L6" s="20">
        <f>SUM(Saldos392118[SALDO])</f>
        <v>144338</v>
      </c>
      <c r="M6" s="26"/>
      <c r="N6" s="5"/>
      <c r="O6" s="3"/>
    </row>
    <row r="7" spans="1:15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I7" s="25"/>
      <c r="J7" s="143" t="str">
        <f>IF(AND(E16="",F16=""),"",IF(L6&gt;F7,"Se superó el máximo a mantener en caja en un monto equivalente a "&amp;TEXT(L6-F7,"#.##"),IF(L6&lt;F6,"La caja es inferior a su mínimo tolerable en un monto equivalente a "&amp;TEXT(F6-L6,"#.##"),"")))</f>
        <v>Se superó el máximo a mantener en caja en un monto equivalente a 144.338</v>
      </c>
      <c r="K7" s="143"/>
      <c r="L7" s="143"/>
      <c r="M7" s="144"/>
    </row>
    <row r="8" spans="1:15" ht="19.5" thickBot="1" x14ac:dyDescent="0.3">
      <c r="A8" s="4"/>
      <c r="B8" s="30">
        <v>2</v>
      </c>
      <c r="C8" s="17" t="s">
        <v>15</v>
      </c>
      <c r="E8" s="2"/>
      <c r="F8" s="2"/>
      <c r="I8" s="25"/>
      <c r="K8" s="14"/>
      <c r="L8" s="14"/>
      <c r="M8" s="26"/>
    </row>
    <row r="9" spans="1:15" ht="19.5" thickBot="1" x14ac:dyDescent="0.3">
      <c r="A9" s="4"/>
      <c r="B9" s="30"/>
      <c r="C9" s="17"/>
      <c r="E9" s="2"/>
      <c r="F9" s="2"/>
      <c r="I9" s="25"/>
      <c r="K9" s="27" t="s">
        <v>13</v>
      </c>
      <c r="L9" s="27" t="s">
        <v>4</v>
      </c>
      <c r="M9" s="26"/>
    </row>
    <row r="10" spans="1:15" ht="19.5" thickBot="1" x14ac:dyDescent="0.3">
      <c r="A10" s="6"/>
      <c r="B10" s="30"/>
      <c r="C10" s="17"/>
      <c r="E10" s="2"/>
      <c r="F10" s="2"/>
      <c r="I10" s="25"/>
      <c r="K10" s="34" t="str">
        <f t="shared" ref="K10:K15" si="0">IF(C7="","",CONCATENATE("Saldo en ",IF(C7="","",C7)))</f>
        <v>Saldo en Efectivo</v>
      </c>
      <c r="L10" s="34">
        <f>SUMIF(Movimientos6102219[CÓDIGO],B7,Movimientos6102219[ENTRADAS])-SUMIF(Movimientos6102219[CÓDIGO],B7,Movimientos6102219[SALIDAS])</f>
        <v>144338</v>
      </c>
      <c r="M10" s="26"/>
    </row>
    <row r="11" spans="1:15" ht="19.5" thickBot="1" x14ac:dyDescent="0.3">
      <c r="A11" s="6"/>
      <c r="B11" s="46"/>
      <c r="C11" s="47"/>
      <c r="E11" s="13"/>
      <c r="F11" s="14"/>
      <c r="G11" s="2"/>
      <c r="I11" s="25"/>
      <c r="K11" s="34" t="str">
        <f t="shared" si="0"/>
        <v>Saldo en Banco</v>
      </c>
      <c r="L11" s="34">
        <f>SUMIF(Movimientos6102219[CÓDIGO],B8,Movimientos6102219[ENTRADAS])-SUMIF(Movimientos6102219[CÓDIGO],B8,Movimientos6102219[SALIDAS])</f>
        <v>0</v>
      </c>
      <c r="M11" s="26"/>
    </row>
    <row r="12" spans="1:15" ht="20.25" customHeight="1" thickBot="1" x14ac:dyDescent="0.3">
      <c r="B12" s="48"/>
      <c r="C12" s="10"/>
      <c r="I12" s="25"/>
      <c r="K12" s="34" t="str">
        <f t="shared" si="0"/>
        <v/>
      </c>
      <c r="L12" s="34">
        <f>SUMIF(Movimientos6102219[CÓDIGO],B9,Movimientos6102219[ENTRADAS])-SUMIF(Movimientos6102219[CÓDIGO],B9,Movimientos6102219[SALIDAS])</f>
        <v>0</v>
      </c>
      <c r="M12" s="26"/>
    </row>
    <row r="13" spans="1:15" s="14" customFormat="1" ht="20.25" customHeight="1" thickBot="1" x14ac:dyDescent="0.3">
      <c r="B13" s="48"/>
      <c r="C13" s="10"/>
      <c r="E13" s="49"/>
      <c r="F13" s="50"/>
      <c r="G13" s="51"/>
      <c r="I13" s="25"/>
      <c r="K13" s="34" t="str">
        <f t="shared" si="0"/>
        <v/>
      </c>
      <c r="L13" s="34">
        <f>SUMIF(Movimientos6102219[CÓDIGO],B10,Movimientos6102219[ENTRADAS])-SUMIF(Movimientos6102219[CÓDIGO],B10,Movimientos6102219[SALIDAS])</f>
        <v>0</v>
      </c>
      <c r="M13" s="26"/>
    </row>
    <row r="14" spans="1:15" ht="21.75" thickBot="1" x14ac:dyDescent="0.3">
      <c r="B14" s="12" t="s">
        <v>11</v>
      </c>
      <c r="I14" s="25"/>
      <c r="K14" s="34" t="str">
        <f t="shared" si="0"/>
        <v/>
      </c>
      <c r="L14" s="34">
        <f>SUMIF(Movimientos6102219[CÓDIGO],B11,Movimientos6102219[ENTRADAS])-SUMIF(Movimientos6102219[CÓDIGO],B11,Movimientos6102219[SALIDAS])</f>
        <v>0</v>
      </c>
      <c r="M14" s="26"/>
    </row>
    <row r="15" spans="1:15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91" t="s">
        <v>4</v>
      </c>
      <c r="I15" s="25"/>
      <c r="K15" s="35" t="str">
        <f t="shared" si="0"/>
        <v/>
      </c>
      <c r="L15" s="14"/>
      <c r="M15" s="26"/>
    </row>
    <row r="16" spans="1:15" ht="19.5" thickBot="1" x14ac:dyDescent="0.3">
      <c r="B16" s="96">
        <v>44317</v>
      </c>
      <c r="C16" s="97" t="s">
        <v>18</v>
      </c>
      <c r="D16" s="98">
        <v>1</v>
      </c>
      <c r="E16" s="99">
        <v>49238</v>
      </c>
      <c r="F16" s="99"/>
      <c r="G16" s="100">
        <f>IFERROR(IF(Movimientos6102219[[#This Row],[CÓDIGO]]="","",Movimientos6102219[[#This Row],[ENTRADAS]]-Movimientos6102219[[#This Row],[SALIDAS]]+G15),Movimientos6102219[[#This Row],[ENTRADAS]]-Movimientos6102219[[#This Row],[SALIDAS]])</f>
        <v>49238</v>
      </c>
      <c r="I16" s="25"/>
      <c r="J16" s="35" t="str">
        <f>IF(C14="","",CONCATENATE("Saldo en ",IF(C14="","",C14)))</f>
        <v/>
      </c>
      <c r="K16" s="35"/>
      <c r="L16" s="14"/>
      <c r="M16" s="26"/>
    </row>
    <row r="17" spans="1:14" ht="18.75" x14ac:dyDescent="0.25">
      <c r="B17" s="96">
        <v>44319</v>
      </c>
      <c r="C17" s="97" t="s">
        <v>67</v>
      </c>
      <c r="D17" s="98">
        <v>1</v>
      </c>
      <c r="E17" s="99"/>
      <c r="F17" s="99">
        <v>10000</v>
      </c>
      <c r="G17" s="100">
        <f>IFERROR(IF(Movimientos6102219[[#This Row],[CÓDIGO]]="","",Movimientos6102219[[#This Row],[ENTRADAS]]-Movimientos6102219[[#This Row],[SALIDAS]]+G16),Movimientos6102219[[#This Row],[ENTRADAS]]-Movimientos6102219[[#This Row],[SALIDAS]])</f>
        <v>39238</v>
      </c>
      <c r="I17" s="25"/>
      <c r="J17" s="10"/>
      <c r="K17" s="10"/>
      <c r="L17" s="14"/>
      <c r="M17" s="26"/>
    </row>
    <row r="18" spans="1:14" ht="37.5" x14ac:dyDescent="0.25">
      <c r="B18" s="96">
        <v>44363</v>
      </c>
      <c r="C18" s="101" t="s">
        <v>75</v>
      </c>
      <c r="D18" s="98">
        <v>1</v>
      </c>
      <c r="E18" s="99">
        <v>3500000</v>
      </c>
      <c r="F18" s="99">
        <v>3500000</v>
      </c>
      <c r="G18" s="100">
        <f>IFERROR(IF(Movimientos6102219[[#This Row],[CÓDIGO]]="","",Movimientos6102219[[#This Row],[ENTRADAS]]-Movimientos6102219[[#This Row],[SALIDAS]]+G17),Movimientos6102219[[#This Row],[ENTRADAS]]-Movimientos6102219[[#This Row],[SALIDAS]])</f>
        <v>39238</v>
      </c>
      <c r="I18" s="25"/>
      <c r="J18" s="10"/>
      <c r="K18" s="10"/>
      <c r="L18" s="14"/>
      <c r="M18" s="26"/>
    </row>
    <row r="19" spans="1:14" ht="37.5" x14ac:dyDescent="0.25">
      <c r="B19" s="96">
        <v>44364</v>
      </c>
      <c r="C19" s="101" t="s">
        <v>68</v>
      </c>
      <c r="D19" s="98">
        <v>1</v>
      </c>
      <c r="E19" s="99">
        <v>400000</v>
      </c>
      <c r="F19" s="99"/>
      <c r="G19" s="100">
        <f>IFERROR(IF(Movimientos6102219[[#This Row],[CÓDIGO]]="","",Movimientos6102219[[#This Row],[ENTRADAS]]-Movimientos6102219[[#This Row],[SALIDAS]]+G18),Movimientos6102219[[#This Row],[ENTRADAS]]-Movimientos6102219[[#This Row],[SALIDAS]])</f>
        <v>439238</v>
      </c>
      <c r="I19" s="25"/>
      <c r="J19" s="10"/>
      <c r="K19" s="10"/>
      <c r="L19" s="14"/>
      <c r="M19" s="26"/>
    </row>
    <row r="20" spans="1:14" ht="18.75" x14ac:dyDescent="0.25">
      <c r="B20" s="96">
        <v>44364</v>
      </c>
      <c r="C20" s="101" t="s">
        <v>69</v>
      </c>
      <c r="D20" s="98">
        <v>1</v>
      </c>
      <c r="E20" s="99"/>
      <c r="F20" s="99">
        <v>400000</v>
      </c>
      <c r="G20" s="100">
        <f>IFERROR(IF(Movimientos6102219[[#This Row],[CÓDIGO]]="","",Movimientos6102219[[#This Row],[ENTRADAS]]-Movimientos6102219[[#This Row],[SALIDAS]]+G19),Movimientos6102219[[#This Row],[ENTRADAS]]-Movimientos6102219[[#This Row],[SALIDAS]])</f>
        <v>39238</v>
      </c>
      <c r="I20" s="25"/>
      <c r="J20" s="14"/>
      <c r="K20" s="14"/>
      <c r="L20" s="14"/>
      <c r="M20" s="26"/>
    </row>
    <row r="21" spans="1:14" ht="18.75" x14ac:dyDescent="0.25">
      <c r="B21" s="96">
        <v>44364</v>
      </c>
      <c r="C21" s="111" t="s">
        <v>70</v>
      </c>
      <c r="D21" s="112">
        <v>1</v>
      </c>
      <c r="E21" s="103">
        <v>2079000</v>
      </c>
      <c r="F21" s="103"/>
      <c r="G21" s="100">
        <f>IFERROR(IF(Movimientos6102219[[#This Row],[CÓDIGO]]="","",Movimientos6102219[[#This Row],[ENTRADAS]]-Movimientos6102219[[#This Row],[SALIDAS]]+G20),Movimientos6102219[[#This Row],[ENTRADAS]]-Movimientos6102219[[#This Row],[SALIDAS]])</f>
        <v>2118238</v>
      </c>
      <c r="I21" s="25"/>
      <c r="J21" s="14"/>
      <c r="K21" s="14"/>
      <c r="L21" s="14"/>
      <c r="M21" s="26"/>
    </row>
    <row r="22" spans="1:14" ht="37.5" x14ac:dyDescent="0.25">
      <c r="B22" s="96">
        <v>44364</v>
      </c>
      <c r="C22" s="101" t="s">
        <v>71</v>
      </c>
      <c r="D22" s="98">
        <v>1</v>
      </c>
      <c r="E22" s="99"/>
      <c r="F22" s="99">
        <v>2079000</v>
      </c>
      <c r="G22" s="100">
        <f>IFERROR(IF(Movimientos6102219[[#This Row],[CÓDIGO]]="","",Movimientos6102219[[#This Row],[ENTRADAS]]-Movimientos6102219[[#This Row],[SALIDAS]]+G21),Movimientos6102219[[#This Row],[ENTRADAS]]-Movimientos6102219[[#This Row],[SALIDAS]])</f>
        <v>39238</v>
      </c>
      <c r="H22" s="1"/>
      <c r="I22" s="37"/>
      <c r="J22" s="14"/>
      <c r="K22" s="14"/>
      <c r="L22" s="14"/>
      <c r="M22" s="26"/>
    </row>
    <row r="23" spans="1:14" ht="37.5" x14ac:dyDescent="0.25">
      <c r="B23" s="96">
        <v>44364</v>
      </c>
      <c r="C23" s="101" t="s">
        <v>72</v>
      </c>
      <c r="D23" s="98">
        <v>1</v>
      </c>
      <c r="E23" s="99">
        <v>320000</v>
      </c>
      <c r="F23" s="99"/>
      <c r="G23" s="100">
        <f>IFERROR(IF(Movimientos6102219[[#This Row],[CÓDIGO]]="","",Movimientos6102219[[#This Row],[ENTRADAS]]-Movimientos6102219[[#This Row],[SALIDAS]]+G22),Movimientos6102219[[#This Row],[ENTRADAS]]-Movimientos6102219[[#This Row],[SALIDAS]])</f>
        <v>359238</v>
      </c>
      <c r="I23" s="25"/>
      <c r="J23" s="14"/>
      <c r="K23" s="14"/>
      <c r="L23" s="14"/>
      <c r="M23" s="26"/>
    </row>
    <row r="24" spans="1:14" ht="18.75" x14ac:dyDescent="0.25">
      <c r="B24" s="96">
        <v>44365</v>
      </c>
      <c r="C24" s="101" t="s">
        <v>73</v>
      </c>
      <c r="D24" s="98">
        <v>1</v>
      </c>
      <c r="E24" s="102"/>
      <c r="F24" s="102">
        <v>320000</v>
      </c>
      <c r="G24" s="100">
        <f>IFERROR(IF(Movimientos6102219[[#This Row],[CÓDIGO]]="","",Movimientos6102219[[#This Row],[ENTRADAS]]-Movimientos6102219[[#This Row],[SALIDAS]]+G23),Movimientos6102219[[#This Row],[ENTRADAS]]-Movimientos6102219[[#This Row],[SALIDAS]])</f>
        <v>39238</v>
      </c>
      <c r="I24" s="25"/>
      <c r="J24" s="14"/>
      <c r="K24" s="14"/>
      <c r="L24" s="14"/>
      <c r="M24" s="26"/>
    </row>
    <row r="25" spans="1:14" ht="37.5" x14ac:dyDescent="0.25">
      <c r="B25" s="96">
        <v>44365</v>
      </c>
      <c r="C25" s="101" t="s">
        <v>74</v>
      </c>
      <c r="D25" s="98">
        <v>1</v>
      </c>
      <c r="E25" s="103">
        <v>2000000</v>
      </c>
      <c r="F25" s="103"/>
      <c r="G25" s="100">
        <f>IFERROR(IF(Movimientos6102219[[#This Row],[CÓDIGO]]="","",Movimientos6102219[[#This Row],[ENTRADAS]]-Movimientos6102219[[#This Row],[SALIDAS]]+G24),Movimientos6102219[[#This Row],[ENTRADAS]]-Movimientos6102219[[#This Row],[SALIDAS]])</f>
        <v>2039238</v>
      </c>
      <c r="I25" s="25"/>
      <c r="J25" s="14"/>
      <c r="K25" s="14"/>
      <c r="L25" s="14"/>
      <c r="M25" s="26"/>
    </row>
    <row r="26" spans="1:14" ht="18.75" x14ac:dyDescent="0.25">
      <c r="A26" s="3"/>
      <c r="B26" s="104">
        <v>44365</v>
      </c>
      <c r="C26" s="105" t="s">
        <v>79</v>
      </c>
      <c r="D26" s="106">
        <v>1</v>
      </c>
      <c r="E26" s="107"/>
      <c r="F26" s="107">
        <v>744000</v>
      </c>
      <c r="G26" s="100">
        <f>IFERROR(IF(Movimientos6102219[[#This Row],[CÓDIGO]]="","",Movimientos6102219[[#This Row],[ENTRADAS]]-Movimientos6102219[[#This Row],[SALIDAS]]+G25),Movimientos6102219[[#This Row],[ENTRADAS]]-Movimientos6102219[[#This Row],[SALIDAS]])</f>
        <v>1295238</v>
      </c>
      <c r="I26" s="25"/>
      <c r="M26" s="26"/>
    </row>
    <row r="27" spans="1:14" ht="18.75" x14ac:dyDescent="0.25">
      <c r="A27" s="3"/>
      <c r="B27" s="104">
        <v>44365</v>
      </c>
      <c r="C27" s="109" t="s">
        <v>80</v>
      </c>
      <c r="D27" s="106">
        <v>1</v>
      </c>
      <c r="E27" s="103"/>
      <c r="F27" s="103">
        <v>10900</v>
      </c>
      <c r="G27" s="100">
        <f>IFERROR(IF(Movimientos6102219[[#This Row],[CÓDIGO]]="","",Movimientos6102219[[#This Row],[ENTRADAS]]-Movimientos6102219[[#This Row],[SALIDAS]]+G26),Movimientos6102219[[#This Row],[ENTRADAS]]-Movimientos6102219[[#This Row],[SALIDAS]])</f>
        <v>1284338</v>
      </c>
      <c r="I27" s="25"/>
      <c r="M27" s="26"/>
    </row>
    <row r="28" spans="1:14" ht="18.75" x14ac:dyDescent="0.25">
      <c r="A28" s="3"/>
      <c r="B28" s="104">
        <v>44365</v>
      </c>
      <c r="C28" s="105" t="s">
        <v>81</v>
      </c>
      <c r="D28" s="106">
        <v>1</v>
      </c>
      <c r="E28" s="107"/>
      <c r="F28" s="107">
        <v>1110000</v>
      </c>
      <c r="G28" s="100">
        <f>IFERROR(IF(Movimientos6102219[[#This Row],[CÓDIGO]]="","",Movimientos6102219[[#This Row],[ENTRADAS]]-Movimientos6102219[[#This Row],[SALIDAS]]+G27),Movimientos6102219[[#This Row],[ENTRADAS]]-Movimientos6102219[[#This Row],[SALIDAS]])</f>
        <v>174338</v>
      </c>
      <c r="I28" s="25"/>
      <c r="M28" s="26"/>
    </row>
    <row r="29" spans="1:14" ht="18.75" x14ac:dyDescent="0.25">
      <c r="B29" s="104">
        <v>44365</v>
      </c>
      <c r="C29" s="108" t="s">
        <v>82</v>
      </c>
      <c r="D29" s="106">
        <v>1</v>
      </c>
      <c r="E29" s="103"/>
      <c r="F29" s="103">
        <v>30000</v>
      </c>
      <c r="G29" s="100">
        <f>IFERROR(IF(Movimientos6102219[[#This Row],[CÓDIGO]]="","",Movimientos6102219[[#This Row],[ENTRADAS]]-Movimientos6102219[[#This Row],[SALIDAS]]+G28),Movimientos6102219[[#This Row],[ENTRADAS]]-Movimientos6102219[[#This Row],[SALIDAS]])</f>
        <v>144338</v>
      </c>
      <c r="I29" s="25"/>
      <c r="M29" s="26"/>
    </row>
    <row r="30" spans="1:14" ht="18.75" x14ac:dyDescent="0.25">
      <c r="B30" s="113"/>
      <c r="C30" s="114"/>
      <c r="D30" s="115"/>
      <c r="E30" s="103"/>
      <c r="F30" s="103"/>
      <c r="G30" s="116" t="str">
        <f>IFERROR(IF(Movimientos6102219[[#This Row],[CÓDIGO]]="","",Movimientos6102219[[#This Row],[ENTRADAS]]-Movimientos6102219[[#This Row],[SALIDAS]]+G29),Movimientos6102219[[#This Row],[ENTRADAS]]-Movimientos6102219[[#This Row],[SALIDAS]])</f>
        <v/>
      </c>
      <c r="I30" s="25"/>
      <c r="M30" s="26"/>
    </row>
    <row r="31" spans="1:14" ht="19.5" thickBot="1" x14ac:dyDescent="0.3">
      <c r="B31" s="104"/>
      <c r="C31" s="108"/>
      <c r="D31" s="106"/>
      <c r="E31" s="107">
        <f>SUM(E16:E29)</f>
        <v>8348238</v>
      </c>
      <c r="F31" s="107">
        <f>SUM(F16:F29)</f>
        <v>8203900</v>
      </c>
      <c r="G31" s="100"/>
      <c r="I31" s="52"/>
      <c r="J31" s="53"/>
      <c r="K31" s="53"/>
      <c r="L31" s="53"/>
      <c r="M31" s="54"/>
    </row>
    <row r="32" spans="1:14" ht="19.5" thickBot="1" x14ac:dyDescent="0.3">
      <c r="B32" s="92"/>
      <c r="C32" s="93"/>
      <c r="D32" s="94"/>
      <c r="E32" s="95"/>
      <c r="F32" s="95"/>
      <c r="G32" s="76"/>
      <c r="H32" s="3"/>
      <c r="I32" s="3"/>
      <c r="J32" s="3"/>
      <c r="K32" s="3"/>
      <c r="L32" s="3"/>
      <c r="M32" s="3"/>
      <c r="N32" s="3"/>
    </row>
    <row r="33" spans="2:14" ht="19.5" thickBot="1" x14ac:dyDescent="0.3">
      <c r="B33" s="55"/>
      <c r="C33" s="40"/>
      <c r="D33" s="41"/>
      <c r="E33" s="89"/>
      <c r="F33" s="89"/>
      <c r="G33" s="76"/>
      <c r="H33" s="3"/>
      <c r="I33" s="3"/>
      <c r="J33" s="3"/>
      <c r="K33" s="87"/>
      <c r="L33" s="3"/>
      <c r="M33" s="3"/>
      <c r="N33" s="3"/>
    </row>
    <row r="34" spans="2:14" ht="19.5" thickBot="1" x14ac:dyDescent="0.3">
      <c r="B34" s="55"/>
      <c r="C34" s="78"/>
      <c r="D34" s="63"/>
      <c r="E34" s="89"/>
      <c r="F34" s="89"/>
      <c r="G34" s="76"/>
      <c r="H34" s="3"/>
      <c r="I34" s="3"/>
      <c r="J34" s="3"/>
      <c r="K34" s="3"/>
      <c r="L34" s="3"/>
      <c r="M34" s="3"/>
      <c r="N34" s="3"/>
    </row>
    <row r="35" spans="2:14" ht="19.5" thickBot="1" x14ac:dyDescent="0.3">
      <c r="B35" s="59"/>
      <c r="C35" s="61"/>
      <c r="D35" s="63"/>
      <c r="E35" s="89"/>
      <c r="F35" s="89"/>
      <c r="G35" s="76" t="str">
        <f>IFERROR(IF(Movimientos6102219[[#This Row],[CÓDIGO]]="","",Movimientos6102219[[#This Row],[ENTRADAS]]-Movimientos6102219[[#This Row],[SALIDAS]]+G34),Movimientos6102219[[#This Row],[ENTRADAS]]-Movimientos6102219[[#This Row],[SALIDAS]])</f>
        <v/>
      </c>
      <c r="H35" s="3"/>
      <c r="I35" s="3"/>
      <c r="J35" s="3"/>
      <c r="K35" s="3"/>
      <c r="L35" s="3"/>
      <c r="M35" s="3"/>
      <c r="N35" s="3"/>
    </row>
    <row r="36" spans="2:14" ht="19.5" thickBot="1" x14ac:dyDescent="0.3">
      <c r="B36" s="59"/>
      <c r="C36" s="61"/>
      <c r="D36" s="63"/>
      <c r="E36" s="42"/>
      <c r="F36" s="42"/>
      <c r="G36" s="76" t="str">
        <f>IFERROR(IF(Movimientos6102219[[#This Row],[CÓDIGO]]="","",Movimientos6102219[[#This Row],[ENTRADAS]]-Movimientos6102219[[#This Row],[SALIDAS]]+G35),Movimientos6102219[[#This Row],[ENTRADAS]]-Movimientos6102219[[#This Row],[SALIDAS]])</f>
        <v/>
      </c>
      <c r="H36" s="3"/>
      <c r="I36" s="3"/>
      <c r="J36" s="3"/>
      <c r="K36" s="3"/>
      <c r="L36" s="3"/>
      <c r="M36" s="3"/>
      <c r="N36" s="3"/>
    </row>
    <row r="37" spans="2:14" ht="19.5" thickBot="1" x14ac:dyDescent="0.3">
      <c r="B37" s="59"/>
      <c r="C37" s="61"/>
      <c r="D37" s="63"/>
      <c r="E37" s="65"/>
      <c r="F37" s="65"/>
      <c r="G37" s="76" t="str">
        <f>IFERROR(IF(Movimientos6102219[[#This Row],[CÓDIGO]]="","",Movimientos6102219[[#This Row],[ENTRADAS]]-Movimientos6102219[[#This Row],[SALIDAS]]+G36),Movimientos6102219[[#This Row],[ENTRADAS]]-Movimientos6102219[[#This Row],[SALIDAS]])</f>
        <v/>
      </c>
      <c r="H37" s="3"/>
      <c r="I37" s="3"/>
      <c r="J37" s="3"/>
      <c r="K37" s="3"/>
      <c r="L37" s="3"/>
      <c r="M37" s="3"/>
      <c r="N37" s="3"/>
    </row>
    <row r="38" spans="2:14" ht="19.5" thickBot="1" x14ac:dyDescent="0.3">
      <c r="B38" s="59"/>
      <c r="C38" s="61"/>
      <c r="D38" s="63"/>
      <c r="E38" s="65"/>
      <c r="F38" s="65"/>
      <c r="G38" s="76" t="str">
        <f>IFERROR(IF(Movimientos6102219[[#This Row],[CÓDIGO]]="","",Movimientos6102219[[#This Row],[ENTRADAS]]-Movimientos6102219[[#This Row],[SALIDAS]]+G37),Movimientos6102219[[#This Row],[ENTRADAS]]-Movimientos6102219[[#This Row],[SALIDAS]])</f>
        <v/>
      </c>
      <c r="H38" s="3"/>
      <c r="I38" s="3"/>
      <c r="J38" s="3"/>
      <c r="K38" s="3"/>
      <c r="L38" s="3"/>
      <c r="M38" s="3"/>
      <c r="N38" s="3"/>
    </row>
    <row r="39" spans="2:14" ht="19.5" thickBot="1" x14ac:dyDescent="0.3">
      <c r="B39" s="59"/>
      <c r="C39" s="61"/>
      <c r="D39" s="63"/>
      <c r="E39" s="65"/>
      <c r="F39" s="65"/>
      <c r="G39" s="76" t="str">
        <f>IFERROR(IF(Movimientos6102219[[#This Row],[CÓDIGO]]="","",Movimientos6102219[[#This Row],[ENTRADAS]]-Movimientos6102219[[#This Row],[SALIDAS]]+G38),Movimientos6102219[[#This Row],[ENTRADAS]]-Movimientos6102219[[#This Row],[SALIDAS]])</f>
        <v/>
      </c>
      <c r="H39" s="3"/>
      <c r="I39" s="3"/>
      <c r="J39" s="3"/>
      <c r="K39" s="3"/>
      <c r="L39" s="3"/>
      <c r="M39" s="3"/>
      <c r="N39" s="3"/>
    </row>
    <row r="40" spans="2:14" ht="19.5" thickBot="1" x14ac:dyDescent="0.3">
      <c r="B40" s="59"/>
      <c r="C40" s="61"/>
      <c r="D40" s="63"/>
      <c r="E40" s="65"/>
      <c r="F40" s="65"/>
      <c r="G40" s="76" t="str">
        <f>IFERROR(IF(Movimientos6102219[[#This Row],[CÓDIGO]]="","",Movimientos6102219[[#This Row],[ENTRADAS]]-Movimientos6102219[[#This Row],[SALIDAS]]+G39),Movimientos6102219[[#This Row],[ENTRADAS]]-Movimientos6102219[[#This Row],[SALIDAS]])</f>
        <v/>
      </c>
      <c r="H40" s="3"/>
      <c r="I40" s="3"/>
      <c r="J40" s="3"/>
      <c r="K40" s="3"/>
      <c r="L40" s="3"/>
      <c r="M40" s="3"/>
      <c r="N40" s="3"/>
    </row>
    <row r="41" spans="2:14" ht="19.5" thickBot="1" x14ac:dyDescent="0.3">
      <c r="B41" s="59"/>
      <c r="C41" s="61"/>
      <c r="D41" s="63"/>
      <c r="E41" s="65"/>
      <c r="F41" s="65"/>
      <c r="G41" s="76" t="str">
        <f>IFERROR(IF(Movimientos6102219[[#This Row],[CÓDIGO]]="","",Movimientos6102219[[#This Row],[ENTRADAS]]-Movimientos6102219[[#This Row],[SALIDAS]]+G40),Movimientos6102219[[#This Row],[ENTRADAS]]-Movimientos6102219[[#This Row],[SALIDAS]])</f>
        <v/>
      </c>
      <c r="H41" s="3"/>
      <c r="I41" s="3"/>
      <c r="J41" s="3"/>
      <c r="K41" s="3"/>
      <c r="L41" s="3"/>
      <c r="M41" s="3"/>
      <c r="N41" s="3"/>
    </row>
    <row r="42" spans="2:14" ht="19.5" thickBot="1" x14ac:dyDescent="0.3">
      <c r="B42" s="59"/>
      <c r="C42" s="61"/>
      <c r="D42" s="63"/>
      <c r="E42" s="65"/>
      <c r="F42" s="65"/>
      <c r="G42" s="76" t="str">
        <f>IFERROR(IF(Movimientos6102219[[#This Row],[CÓDIGO]]="","",Movimientos6102219[[#This Row],[ENTRADAS]]-Movimientos6102219[[#This Row],[SALIDAS]]+G41),Movimientos6102219[[#This Row],[ENTRADAS]]-Movimientos6102219[[#This Row],[SALIDAS]])</f>
        <v/>
      </c>
      <c r="H42" s="3"/>
      <c r="I42" s="3"/>
      <c r="J42" s="3"/>
      <c r="K42" s="3"/>
      <c r="L42" s="3"/>
      <c r="M42" s="3"/>
      <c r="N42" s="3"/>
    </row>
    <row r="43" spans="2:14" ht="19.5" thickBot="1" x14ac:dyDescent="0.3">
      <c r="B43" s="59"/>
      <c r="C43" s="61"/>
      <c r="D43" s="63"/>
      <c r="E43" s="65"/>
      <c r="F43" s="65"/>
      <c r="G43" s="76" t="str">
        <f>IFERROR(IF(Movimientos6102219[[#This Row],[CÓDIGO]]="","",Movimientos6102219[[#This Row],[ENTRADAS]]-Movimientos6102219[[#This Row],[SALIDAS]]+G42),Movimientos6102219[[#This Row],[ENTRADAS]]-Movimientos6102219[[#This Row],[SALIDAS]])</f>
        <v/>
      </c>
      <c r="H43" s="3"/>
      <c r="I43" s="3"/>
      <c r="J43" s="3"/>
      <c r="K43" s="3"/>
      <c r="L43" s="3"/>
      <c r="M43" s="3"/>
      <c r="N43" s="3"/>
    </row>
    <row r="44" spans="2:14" ht="19.5" thickBot="1" x14ac:dyDescent="0.3">
      <c r="B44" s="59"/>
      <c r="C44" s="61"/>
      <c r="D44" s="63"/>
      <c r="E44" s="65"/>
      <c r="F44" s="65"/>
      <c r="G44" s="76" t="str">
        <f>IFERROR(IF(Movimientos6102219[[#This Row],[CÓDIGO]]="","",Movimientos6102219[[#This Row],[ENTRADAS]]-Movimientos6102219[[#This Row],[SALIDAS]]+G43),Movimientos6102219[[#This Row],[ENTRADAS]]-Movimientos6102219[[#This Row],[SALIDAS]])</f>
        <v/>
      </c>
      <c r="H44" s="3"/>
      <c r="I44" s="3"/>
      <c r="J44" s="3"/>
      <c r="K44" s="3"/>
      <c r="L44" s="3"/>
      <c r="M44" s="3"/>
      <c r="N44" s="3"/>
    </row>
    <row r="45" spans="2:14" ht="19.5" thickBot="1" x14ac:dyDescent="0.3">
      <c r="B45" s="59"/>
      <c r="C45" s="61"/>
      <c r="D45" s="63"/>
      <c r="E45" s="65"/>
      <c r="F45" s="65"/>
      <c r="G45" s="76" t="str">
        <f>IFERROR(IF(Movimientos6102219[[#This Row],[CÓDIGO]]="","",Movimientos6102219[[#This Row],[ENTRADAS]]-Movimientos6102219[[#This Row],[SALIDAS]]+G44),Movimientos6102219[[#This Row],[ENTRADAS]]-Movimientos6102219[[#This Row],[SALIDAS]])</f>
        <v/>
      </c>
      <c r="H45" s="3"/>
      <c r="I45" s="3"/>
      <c r="J45" s="3"/>
      <c r="K45" s="3"/>
      <c r="L45" s="3"/>
      <c r="M45" s="3"/>
      <c r="N45" s="3"/>
    </row>
    <row r="46" spans="2:14" ht="19.5" thickBot="1" x14ac:dyDescent="0.3">
      <c r="B46" s="59"/>
      <c r="C46" s="61"/>
      <c r="D46" s="63"/>
      <c r="E46" s="65"/>
      <c r="F46" s="65"/>
      <c r="G46" s="76" t="str">
        <f>IFERROR(IF(Movimientos6102219[[#This Row],[CÓDIGO]]="","",Movimientos6102219[[#This Row],[ENTRADAS]]-Movimientos6102219[[#This Row],[SALIDAS]]+G45),Movimientos6102219[[#This Row],[ENTRADAS]]-Movimientos6102219[[#This Row],[SALIDAS]])</f>
        <v/>
      </c>
    </row>
    <row r="47" spans="2:14" ht="19.5" thickBot="1" x14ac:dyDescent="0.3">
      <c r="B47" s="59"/>
      <c r="C47" s="61"/>
      <c r="D47" s="63"/>
      <c r="E47" s="65"/>
      <c r="F47" s="65"/>
      <c r="G47" s="76" t="str">
        <f>IFERROR(IF(Movimientos6102219[[#This Row],[CÓDIGO]]="","",Movimientos6102219[[#This Row],[ENTRADAS]]-Movimientos6102219[[#This Row],[SALIDAS]]+G46),Movimientos6102219[[#This Row],[ENTRADAS]]-Movimientos6102219[[#This Row],[SALIDAS]])</f>
        <v/>
      </c>
    </row>
    <row r="48" spans="2:14" ht="19.5" thickBot="1" x14ac:dyDescent="0.3">
      <c r="B48" s="59"/>
      <c r="C48" s="61"/>
      <c r="D48" s="63"/>
      <c r="E48" s="65"/>
      <c r="F48" s="65"/>
      <c r="G48" s="76" t="str">
        <f>IFERROR(IF(Movimientos6102219[[#This Row],[CÓDIGO]]="","",Movimientos6102219[[#This Row],[ENTRADAS]]-Movimientos6102219[[#This Row],[SALIDAS]]+G47),Movimientos6102219[[#This Row],[ENTRADAS]]-Movimientos6102219[[#This Row],[SALIDAS]])</f>
        <v/>
      </c>
    </row>
    <row r="49" spans="2:7" ht="19.5" thickBot="1" x14ac:dyDescent="0.3">
      <c r="B49" s="59"/>
      <c r="C49" s="61"/>
      <c r="D49" s="63"/>
      <c r="E49" s="65"/>
      <c r="F49" s="65"/>
      <c r="G49" s="76" t="str">
        <f>IFERROR(IF(Movimientos6102219[[#This Row],[CÓDIGO]]="","",Movimientos6102219[[#This Row],[ENTRADAS]]-Movimientos6102219[[#This Row],[SALIDAS]]+G48),Movimientos6102219[[#This Row],[ENTRADAS]]-Movimientos6102219[[#This Row],[SALIDAS]])</f>
        <v/>
      </c>
    </row>
    <row r="50" spans="2:7" ht="19.5" thickBot="1" x14ac:dyDescent="0.3">
      <c r="B50" s="59"/>
      <c r="C50" s="61"/>
      <c r="D50" s="63"/>
      <c r="E50" s="65"/>
      <c r="F50" s="65"/>
      <c r="G50" s="76" t="str">
        <f>IFERROR(IF(Movimientos6102219[[#This Row],[CÓDIGO]]="","",Movimientos6102219[[#This Row],[ENTRADAS]]-Movimientos6102219[[#This Row],[SALIDAS]]+G49),Movimientos6102219[[#This Row],[ENTRADAS]]-Movimientos6102219[[#This Row],[SALIDAS]])</f>
        <v/>
      </c>
    </row>
    <row r="51" spans="2:7" ht="19.5" thickBot="1" x14ac:dyDescent="0.3">
      <c r="B51" s="59"/>
      <c r="C51" s="61"/>
      <c r="D51" s="63"/>
      <c r="E51" s="65"/>
      <c r="F51" s="65"/>
      <c r="G51" s="76" t="str">
        <f>IFERROR(IF(Movimientos6102219[[#This Row],[CÓDIGO]]="","",Movimientos6102219[[#This Row],[ENTRADAS]]-Movimientos6102219[[#This Row],[SALIDAS]]+G50),Movimientos6102219[[#This Row],[ENTRADAS]]-Movimientos6102219[[#This Row],[SALIDAS]])</f>
        <v/>
      </c>
    </row>
    <row r="52" spans="2:7" ht="19.5" thickBot="1" x14ac:dyDescent="0.3">
      <c r="B52" s="59"/>
      <c r="C52" s="61"/>
      <c r="D52" s="63"/>
      <c r="E52" s="65"/>
      <c r="F52" s="65"/>
      <c r="G52" s="76" t="str">
        <f>IFERROR(IF(Movimientos6102219[[#This Row],[CÓDIGO]]="","",Movimientos6102219[[#This Row],[ENTRADAS]]-Movimientos6102219[[#This Row],[SALIDAS]]+G51),Movimientos6102219[[#This Row],[ENTRADAS]]-Movimientos6102219[[#This Row],[SALIDAS]])</f>
        <v/>
      </c>
    </row>
    <row r="53" spans="2:7" ht="19.5" thickBot="1" x14ac:dyDescent="0.3">
      <c r="B53" s="59"/>
      <c r="C53" s="61"/>
      <c r="D53" s="63"/>
      <c r="E53" s="65"/>
      <c r="F53" s="65"/>
      <c r="G53" s="76" t="str">
        <f>IFERROR(IF(Movimientos6102219[[#This Row],[CÓDIGO]]="","",Movimientos6102219[[#This Row],[ENTRADAS]]-Movimientos6102219[[#This Row],[SALIDAS]]+G52),Movimientos6102219[[#This Row],[ENTRADAS]]-Movimientos6102219[[#This Row],[SALIDAS]])</f>
        <v/>
      </c>
    </row>
    <row r="54" spans="2:7" ht="19.5" thickBot="1" x14ac:dyDescent="0.3">
      <c r="B54" s="59"/>
      <c r="C54" s="61"/>
      <c r="D54" s="63"/>
      <c r="E54" s="65"/>
      <c r="F54" s="65"/>
      <c r="G54" s="76" t="str">
        <f>IFERROR(IF(Movimientos6102219[[#This Row],[CÓDIGO]]="","",Movimientos6102219[[#This Row],[ENTRADAS]]-Movimientos6102219[[#This Row],[SALIDAS]]+G53),Movimientos6102219[[#This Row],[ENTRADAS]]-Movimientos6102219[[#This Row],[SALIDAS]])</f>
        <v/>
      </c>
    </row>
    <row r="55" spans="2:7" ht="19.5" thickBot="1" x14ac:dyDescent="0.3">
      <c r="B55" s="59"/>
      <c r="C55" s="61"/>
      <c r="D55" s="63"/>
      <c r="E55" s="65"/>
      <c r="F55" s="65"/>
      <c r="G55" s="76" t="str">
        <f>IFERROR(IF(Movimientos6102219[[#This Row],[CÓDIGO]]="","",Movimientos6102219[[#This Row],[ENTRADAS]]-Movimientos6102219[[#This Row],[SALIDAS]]+G54),Movimientos6102219[[#This Row],[ENTRADAS]]-Movimientos6102219[[#This Row],[SALIDAS]])</f>
        <v/>
      </c>
    </row>
    <row r="56" spans="2:7" ht="19.5" thickBot="1" x14ac:dyDescent="0.3">
      <c r="B56" s="59"/>
      <c r="C56" s="61"/>
      <c r="D56" s="63"/>
      <c r="E56" s="65"/>
      <c r="F56" s="65"/>
      <c r="G56" s="76" t="str">
        <f>IFERROR(IF(Movimientos6102219[[#This Row],[CÓDIGO]]="","",Movimientos6102219[[#This Row],[ENTRADAS]]-Movimientos6102219[[#This Row],[SALIDAS]]+G55),Movimientos6102219[[#This Row],[ENTRADAS]]-Movimientos6102219[[#This Row],[SALIDAS]])</f>
        <v/>
      </c>
    </row>
    <row r="57" spans="2:7" ht="19.5" thickBot="1" x14ac:dyDescent="0.3">
      <c r="B57" s="59"/>
      <c r="C57" s="61"/>
      <c r="D57" s="63"/>
      <c r="E57" s="65"/>
      <c r="F57" s="65"/>
      <c r="G57" s="76" t="str">
        <f>IFERROR(IF(Movimientos6102219[[#This Row],[CÓDIGO]]="","",Movimientos6102219[[#This Row],[ENTRADAS]]-Movimientos6102219[[#This Row],[SALIDAS]]+G56),Movimientos6102219[[#This Row],[ENTRADAS]]-Movimientos6102219[[#This Row],[SALIDAS]])</f>
        <v/>
      </c>
    </row>
    <row r="58" spans="2:7" ht="19.5" thickBot="1" x14ac:dyDescent="0.3">
      <c r="B58" s="59"/>
      <c r="C58" s="61"/>
      <c r="D58" s="63"/>
      <c r="E58" s="65"/>
      <c r="F58" s="65"/>
      <c r="G58" s="76" t="str">
        <f>IFERROR(IF(Movimientos6102219[[#This Row],[CÓDIGO]]="","",Movimientos6102219[[#This Row],[ENTRADAS]]-Movimientos6102219[[#This Row],[SALIDAS]]+G57),Movimientos6102219[[#This Row],[ENTRADAS]]-Movimientos6102219[[#This Row],[SALIDAS]])</f>
        <v/>
      </c>
    </row>
    <row r="59" spans="2:7" ht="19.5" thickBot="1" x14ac:dyDescent="0.3">
      <c r="B59" s="59"/>
      <c r="C59" s="61"/>
      <c r="D59" s="63"/>
      <c r="E59" s="65"/>
      <c r="F59" s="65"/>
      <c r="G59" s="76" t="str">
        <f>IFERROR(IF(Movimientos6102219[[#This Row],[CÓDIGO]]="","",Movimientos6102219[[#This Row],[ENTRADAS]]-Movimientos6102219[[#This Row],[SALIDAS]]+G58),Movimientos6102219[[#This Row],[ENTRADAS]]-Movimientos6102219[[#This Row],[SALIDAS]])</f>
        <v/>
      </c>
    </row>
    <row r="60" spans="2:7" ht="19.5" thickBot="1" x14ac:dyDescent="0.3">
      <c r="B60" s="59"/>
      <c r="C60" s="61"/>
      <c r="D60" s="63"/>
      <c r="E60" s="65"/>
      <c r="F60" s="65"/>
      <c r="G60" s="76" t="str">
        <f>IFERROR(IF(Movimientos6102219[[#This Row],[CÓDIGO]]="","",Movimientos6102219[[#This Row],[ENTRADAS]]-Movimientos6102219[[#This Row],[SALIDAS]]+G59),Movimientos6102219[[#This Row],[ENTRADAS]]-Movimientos6102219[[#This Row],[SALIDAS]])</f>
        <v/>
      </c>
    </row>
    <row r="61" spans="2:7" ht="19.5" thickBot="1" x14ac:dyDescent="0.3">
      <c r="B61" s="59"/>
      <c r="C61" s="61"/>
      <c r="D61" s="63"/>
      <c r="E61" s="65"/>
      <c r="F61" s="65"/>
      <c r="G61" s="76" t="str">
        <f>IFERROR(IF(Movimientos6102219[[#This Row],[CÓDIGO]]="","",Movimientos6102219[[#This Row],[ENTRADAS]]-Movimientos6102219[[#This Row],[SALIDAS]]+G60),Movimientos6102219[[#This Row],[ENTRADAS]]-Movimientos6102219[[#This Row],[SALIDAS]])</f>
        <v/>
      </c>
    </row>
    <row r="62" spans="2:7" ht="19.5" thickBot="1" x14ac:dyDescent="0.3">
      <c r="B62" s="59"/>
      <c r="C62" s="61"/>
      <c r="D62" s="63"/>
      <c r="E62" s="65"/>
      <c r="F62" s="65"/>
      <c r="G62" s="76" t="str">
        <f>IFERROR(IF(Movimientos6102219[[#This Row],[CÓDIGO]]="","",Movimientos6102219[[#This Row],[ENTRADAS]]-Movimientos6102219[[#This Row],[SALIDAS]]+G61),Movimientos6102219[[#This Row],[ENTRADAS]]-Movimientos6102219[[#This Row],[SALIDAS]])</f>
        <v/>
      </c>
    </row>
    <row r="63" spans="2:7" ht="19.5" thickBot="1" x14ac:dyDescent="0.3">
      <c r="B63" s="59"/>
      <c r="C63" s="61"/>
      <c r="D63" s="63"/>
      <c r="E63" s="65"/>
      <c r="F63" s="65"/>
      <c r="G63" s="76" t="str">
        <f>IFERROR(IF(Movimientos6102219[[#This Row],[CÓDIGO]]="","",Movimientos6102219[[#This Row],[ENTRADAS]]-Movimientos6102219[[#This Row],[SALIDAS]]+G62),Movimientos6102219[[#This Row],[ENTRADAS]]-Movimientos6102219[[#This Row],[SALIDAS]])</f>
        <v/>
      </c>
    </row>
    <row r="64" spans="2:7" ht="19.5" thickBot="1" x14ac:dyDescent="0.3">
      <c r="B64" s="59"/>
      <c r="C64" s="61"/>
      <c r="D64" s="63"/>
      <c r="E64" s="65"/>
      <c r="F64" s="65"/>
      <c r="G64" s="76" t="str">
        <f>IFERROR(IF(Movimientos6102219[[#This Row],[CÓDIGO]]="","",Movimientos6102219[[#This Row],[ENTRADAS]]-Movimientos6102219[[#This Row],[SALIDAS]]+G63),Movimientos6102219[[#This Row],[ENTRADAS]]-Movimientos6102219[[#This Row],[SALIDAS]])</f>
        <v/>
      </c>
    </row>
    <row r="65" spans="2:7" ht="19.5" thickBot="1" x14ac:dyDescent="0.3">
      <c r="B65" s="59"/>
      <c r="C65" s="61"/>
      <c r="D65" s="63"/>
      <c r="E65" s="65"/>
      <c r="F65" s="65"/>
      <c r="G65" s="76" t="str">
        <f>IFERROR(IF(Movimientos6102219[[#This Row],[CÓDIGO]]="","",Movimientos6102219[[#This Row],[ENTRADAS]]-Movimientos6102219[[#This Row],[SALIDAS]]+G64),Movimientos6102219[[#This Row],[ENTRADAS]]-Movimientos6102219[[#This Row],[SALIDAS]])</f>
        <v/>
      </c>
    </row>
    <row r="66" spans="2:7" ht="19.5" thickBot="1" x14ac:dyDescent="0.3">
      <c r="B66" s="59"/>
      <c r="C66" s="61"/>
      <c r="D66" s="63"/>
      <c r="E66" s="65"/>
      <c r="F66" s="65"/>
      <c r="G66" s="76" t="str">
        <f>IFERROR(IF(Movimientos6102219[[#This Row],[CÓDIGO]]="","",Movimientos6102219[[#This Row],[ENTRADAS]]-Movimientos6102219[[#This Row],[SALIDAS]]+G65),Movimientos6102219[[#This Row],[ENTRADAS]]-Movimientos6102219[[#This Row],[SALIDAS]])</f>
        <v/>
      </c>
    </row>
    <row r="67" spans="2:7" ht="19.5" thickBot="1" x14ac:dyDescent="0.3">
      <c r="B67" s="59"/>
      <c r="C67" s="61"/>
      <c r="D67" s="63"/>
      <c r="E67" s="65"/>
      <c r="F67" s="65"/>
      <c r="G67" s="76" t="str">
        <f>IFERROR(IF(Movimientos6102219[[#This Row],[CÓDIGO]]="","",Movimientos6102219[[#This Row],[ENTRADAS]]-Movimientos6102219[[#This Row],[SALIDAS]]+G66),Movimientos6102219[[#This Row],[ENTRADAS]]-Movimientos6102219[[#This Row],[SALIDAS]])</f>
        <v/>
      </c>
    </row>
    <row r="68" spans="2:7" ht="19.5" thickBot="1" x14ac:dyDescent="0.3">
      <c r="B68" s="59"/>
      <c r="C68" s="61"/>
      <c r="D68" s="63"/>
      <c r="E68" s="65"/>
      <c r="F68" s="65"/>
      <c r="G68" s="76" t="str">
        <f>IFERROR(IF(Movimientos6102219[[#This Row],[CÓDIGO]]="","",Movimientos6102219[[#This Row],[ENTRADAS]]-Movimientos6102219[[#This Row],[SALIDAS]]+G67),Movimientos6102219[[#This Row],[ENTRADAS]]-Movimientos6102219[[#This Row],[SALIDAS]])</f>
        <v/>
      </c>
    </row>
    <row r="69" spans="2:7" ht="19.5" thickBot="1" x14ac:dyDescent="0.3">
      <c r="B69" s="59"/>
      <c r="C69" s="61"/>
      <c r="D69" s="63"/>
      <c r="E69" s="65"/>
      <c r="F69" s="65"/>
      <c r="G69" s="76" t="str">
        <f>IFERROR(IF(Movimientos6102219[[#This Row],[CÓDIGO]]="","",Movimientos6102219[[#This Row],[ENTRADAS]]-Movimientos6102219[[#This Row],[SALIDAS]]+G68),Movimientos6102219[[#This Row],[ENTRADAS]]-Movimientos6102219[[#This Row],[SALIDAS]])</f>
        <v/>
      </c>
    </row>
    <row r="70" spans="2:7" ht="19.5" thickBot="1" x14ac:dyDescent="0.3">
      <c r="B70" s="59"/>
      <c r="C70" s="61"/>
      <c r="D70" s="63"/>
      <c r="E70" s="65"/>
      <c r="F70" s="65"/>
      <c r="G70" s="76" t="str">
        <f>IFERROR(IF(Movimientos6102219[[#This Row],[CÓDIGO]]="","",Movimientos6102219[[#This Row],[ENTRADAS]]-Movimientos6102219[[#This Row],[SALIDAS]]+G69),Movimientos6102219[[#This Row],[ENTRADAS]]-Movimientos6102219[[#This Row],[SALIDAS]])</f>
        <v/>
      </c>
    </row>
    <row r="71" spans="2:7" ht="19.5" thickBot="1" x14ac:dyDescent="0.3">
      <c r="B71" s="59"/>
      <c r="C71" s="61"/>
      <c r="D71" s="63"/>
      <c r="E71" s="65"/>
      <c r="F71" s="65"/>
      <c r="G71" s="76" t="str">
        <f>IFERROR(IF(Movimientos6102219[[#This Row],[CÓDIGO]]="","",Movimientos6102219[[#This Row],[ENTRADAS]]-Movimientos6102219[[#This Row],[SALIDAS]]+G70),Movimientos6102219[[#This Row],[ENTRADAS]]-Movimientos6102219[[#This Row],[SALIDAS]])</f>
        <v/>
      </c>
    </row>
    <row r="72" spans="2:7" ht="19.5" thickBot="1" x14ac:dyDescent="0.3">
      <c r="B72" s="59"/>
      <c r="C72" s="61"/>
      <c r="D72" s="63"/>
      <c r="E72" s="65"/>
      <c r="F72" s="65"/>
      <c r="G72" s="76" t="str">
        <f>IFERROR(IF(Movimientos6102219[[#This Row],[CÓDIGO]]="","",Movimientos6102219[[#This Row],[ENTRADAS]]-Movimientos6102219[[#This Row],[SALIDAS]]+G71),Movimientos6102219[[#This Row],[ENTRADAS]]-Movimientos6102219[[#This Row],[SALIDAS]])</f>
        <v/>
      </c>
    </row>
    <row r="73" spans="2:7" ht="19.5" thickBot="1" x14ac:dyDescent="0.3">
      <c r="B73" s="59"/>
      <c r="C73" s="61"/>
      <c r="D73" s="63"/>
      <c r="E73" s="65"/>
      <c r="F73" s="65"/>
      <c r="G73" s="76" t="str">
        <f>IFERROR(IF(Movimientos6102219[[#This Row],[CÓDIGO]]="","",Movimientos6102219[[#This Row],[ENTRADAS]]-Movimientos6102219[[#This Row],[SALIDAS]]+G72),Movimientos6102219[[#This Row],[ENTRADAS]]-Movimientos6102219[[#This Row],[SALIDAS]])</f>
        <v/>
      </c>
    </row>
    <row r="74" spans="2:7" ht="19.5" thickBot="1" x14ac:dyDescent="0.3">
      <c r="B74" s="59"/>
      <c r="C74" s="61"/>
      <c r="D74" s="63"/>
      <c r="E74" s="65"/>
      <c r="F74" s="65"/>
      <c r="G74" s="76" t="str">
        <f>IFERROR(IF(Movimientos6102219[[#This Row],[CÓDIGO]]="","",Movimientos6102219[[#This Row],[ENTRADAS]]-Movimientos6102219[[#This Row],[SALIDAS]]+G73),Movimientos6102219[[#This Row],[ENTRADAS]]-Movimientos6102219[[#This Row],[SALIDAS]])</f>
        <v/>
      </c>
    </row>
    <row r="75" spans="2:7" ht="19.5" thickBot="1" x14ac:dyDescent="0.3">
      <c r="B75" s="59"/>
      <c r="C75" s="61"/>
      <c r="D75" s="63"/>
      <c r="E75" s="65"/>
      <c r="F75" s="65"/>
      <c r="G75" s="76" t="str">
        <f>IFERROR(IF(Movimientos6102219[[#This Row],[CÓDIGO]]="","",Movimientos6102219[[#This Row],[ENTRADAS]]-Movimientos6102219[[#This Row],[SALIDAS]]+G74),Movimientos6102219[[#This Row],[ENTRADAS]]-Movimientos6102219[[#This Row],[SALIDAS]])</f>
        <v/>
      </c>
    </row>
    <row r="76" spans="2:7" ht="19.5" thickBot="1" x14ac:dyDescent="0.3">
      <c r="B76" s="60"/>
      <c r="C76" s="62"/>
      <c r="D76" s="64"/>
      <c r="E76" s="66"/>
      <c r="F76" s="66"/>
      <c r="G76" s="76" t="str">
        <f>IFERROR(IF(Movimientos6102219[[#This Row],[CÓDIGO]]="","",Movimientos6102219[[#This Row],[ENTRADAS]]-Movimientos6102219[[#This Row],[SALIDAS]]+G75),Movimientos6102219[[#This Row],[ENTRADAS]]-Movimientos6102219[[#This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76" t="str">
        <f>IFERROR(IF(Movimientos6102219[[#This Row],[CÓDIGO]]="","",Movimientos6102219[[#This Row],[ENTRADAS]]-Movimientos6102219[[#This Row],[SALIDAS]]+G76),Movimientos6102219[[#This Row],[ENTRADAS]]-Movimientos6102219[[#This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76" t="str">
        <f>IFERROR(IF(Movimientos6102219[[#This Row],[CÓDIGO]]="","",Movimientos6102219[[#This Row],[ENTRADAS]]-Movimientos6102219[[#This Row],[SALIDAS]]+G77),Movimientos6102219[[#This Row],[ENTRADAS]]-Movimientos6102219[[#This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76" t="str">
        <f>IFERROR(IF(Movimientos6102219[[#This Row],[CÓDIGO]]="","",Movimientos6102219[[#This Row],[ENTRADAS]]-Movimientos6102219[[#This Row],[SALIDAS]]+G78),Movimientos6102219[[#This Row],[ENTRADAS]]-Movimientos6102219[[#This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76" t="str">
        <f>IFERROR(IF(Movimientos6102219[[#This Row],[CÓDIGO]]="","",Movimientos6102219[[#This Row],[ENTRADAS]]-Movimientos6102219[[#This Row],[SALIDAS]]+G79),Movimientos6102219[[#This Row],[ENTRADAS]]-Movimientos6102219[[#This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76" t="str">
        <f>IFERROR(IF(Movimientos6102219[[#This Row],[CÓDIGO]]="","",Movimientos6102219[[#This Row],[ENTRADAS]]-Movimientos6102219[[#This Row],[SALIDAS]]+G80),Movimientos6102219[[#This Row],[ENTRADAS]]-Movimientos6102219[[#This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76" t="str">
        <f>IFERROR(IF(Movimientos6102219[[#This Row],[CÓDIGO]]="","",Movimientos6102219[[#This Row],[ENTRADAS]]-Movimientos6102219[[#This Row],[SALIDAS]]+G81),Movimientos6102219[[#This Row],[ENTRADAS]]-Movimientos6102219[[#This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76" t="str">
        <f>IFERROR(IF(Movimientos6102219[[#This Row],[CÓDIGO]]="","",Movimientos6102219[[#This Row],[ENTRADAS]]-Movimientos6102219[[#This Row],[SALIDAS]]+G82),Movimientos6102219[[#This Row],[ENTRADAS]]-Movimientos6102219[[#This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76" t="str">
        <f>IFERROR(IF(Movimientos6102219[[#This Row],[CÓDIGO]]="","",Movimientos6102219[[#This Row],[ENTRADAS]]-Movimientos6102219[[#This Row],[SALIDAS]]+G83),Movimientos6102219[[#This Row],[ENTRADAS]]-Movimientos6102219[[#This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76" t="str">
        <f>IFERROR(IF(Movimientos6102219[[#This Row],[CÓDIGO]]="","",Movimientos6102219[[#This Row],[ENTRADAS]]-Movimientos6102219[[#This Row],[SALIDAS]]+G84),Movimientos6102219[[#This Row],[ENTRADAS]]-Movimientos6102219[[#This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76" t="str">
        <f>IFERROR(IF(Movimientos6102219[[#This Row],[CÓDIGO]]="","",Movimientos6102219[[#This Row],[ENTRADAS]]-Movimientos6102219[[#This Row],[SALIDAS]]+G85),Movimientos6102219[[#This Row],[ENTRADAS]]-Movimientos6102219[[#This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76" t="str">
        <f>IFERROR(IF(Movimientos6102219[[#This Row],[CÓDIGO]]="","",Movimientos6102219[[#This Row],[ENTRADAS]]-Movimientos6102219[[#This Row],[SALIDAS]]+G86),Movimientos6102219[[#This Row],[ENTRADAS]]-Movimientos6102219[[#This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76" t="str">
        <f>IFERROR(IF(Movimientos6102219[[#This Row],[CÓDIGO]]="","",Movimientos6102219[[#This Row],[ENTRADAS]]-Movimientos6102219[[#This Row],[SALIDAS]]+G87),Movimientos6102219[[#This Row],[ENTRADAS]]-Movimientos6102219[[#This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76" t="str">
        <f>IFERROR(IF(Movimientos6102219[[#This Row],[CÓDIGO]]="","",Movimientos6102219[[#This Row],[ENTRADAS]]-Movimientos6102219[[#This Row],[SALIDAS]]+G88),Movimientos6102219[[#This Row],[ENTRADAS]]-Movimientos6102219[[#This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76" t="str">
        <f>IFERROR(IF(Movimientos6102219[[#This Row],[CÓDIGO]]="","",Movimientos6102219[[#This Row],[ENTRADAS]]-Movimientos6102219[[#This Row],[SALIDAS]]+G89),Movimientos6102219[[#This Row],[ENTRADAS]]-Movimientos6102219[[#This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76" t="str">
        <f>IFERROR(IF(Movimientos6102219[[#This Row],[CÓDIGO]]="","",Movimientos6102219[[#This Row],[ENTRADAS]]-Movimientos6102219[[#This Row],[SALIDAS]]+G90),Movimientos6102219[[#This Row],[ENTRADAS]]-Movimientos6102219[[#This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76" t="str">
        <f>IFERROR(IF(Movimientos6102219[[#This Row],[CÓDIGO]]="","",Movimientos6102219[[#This Row],[ENTRADAS]]-Movimientos6102219[[#This Row],[SALIDAS]]+G91),Movimientos6102219[[#This Row],[ENTRADAS]]-Movimientos6102219[[#This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76" t="str">
        <f>IFERROR(IF(Movimientos6102219[[#This Row],[CÓDIGO]]="","",Movimientos6102219[[#This Row],[ENTRADAS]]-Movimientos6102219[[#This Row],[SALIDAS]]+G92),Movimientos6102219[[#This Row],[ENTRADAS]]-Movimientos6102219[[#This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76" t="str">
        <f>IFERROR(IF(Movimientos6102219[[#This Row],[CÓDIGO]]="","",Movimientos6102219[[#This Row],[ENTRADAS]]-Movimientos6102219[[#This Row],[SALIDAS]]+G93),Movimientos6102219[[#This Row],[ENTRADAS]]-Movimientos6102219[[#This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76" t="str">
        <f>IFERROR(IF(Movimientos6102219[[#This Row],[CÓDIGO]]="","",Movimientos6102219[[#This Row],[ENTRADAS]]-Movimientos6102219[[#This Row],[SALIDAS]]+G94),Movimientos6102219[[#This Row],[ENTRADAS]]-Movimientos6102219[[#This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76" t="str">
        <f>IFERROR(IF(Movimientos6102219[[#This Row],[CÓDIGO]]="","",Movimientos6102219[[#This Row],[ENTRADAS]]-Movimientos6102219[[#This Row],[SALIDAS]]+G95),Movimientos6102219[[#This Row],[ENTRADAS]]-Movimientos6102219[[#This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76" t="str">
        <f>IFERROR(IF(Movimientos6102219[[#This Row],[CÓDIGO]]="","",Movimientos6102219[[#This Row],[ENTRADAS]]-Movimientos6102219[[#This Row],[SALIDAS]]+G96),Movimientos6102219[[#This Row],[ENTRADAS]]-Movimientos6102219[[#This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76" t="str">
        <f>IFERROR(IF(Movimientos6102219[[#This Row],[CÓDIGO]]="","",Movimientos6102219[[#This Row],[ENTRADAS]]-Movimientos6102219[[#This Row],[SALIDAS]]+G97),Movimientos6102219[[#This Row],[ENTRADAS]]-Movimientos6102219[[#This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76" t="str">
        <f>IFERROR(IF(Movimientos6102219[[#This Row],[CÓDIGO]]="","",Movimientos6102219[[#This Row],[ENTRADAS]]-Movimientos6102219[[#This Row],[SALIDAS]]+G98),Movimientos6102219[[#This Row],[ENTRADAS]]-Movimientos6102219[[#This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76" t="str">
        <f>IFERROR(IF(Movimientos6102219[[#This Row],[CÓDIGO]]="","",Movimientos6102219[[#This Row],[ENTRADAS]]-Movimientos6102219[[#This Row],[SALIDAS]]+G99),Movimientos6102219[[#This Row],[ENTRADAS]]-Movimientos6102219[[#This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76" t="str">
        <f>IFERROR(IF(Movimientos6102219[[#This Row],[CÓDIGO]]="","",Movimientos6102219[[#This Row],[ENTRADAS]]-Movimientos6102219[[#This Row],[SALIDAS]]+G100),Movimientos6102219[[#This Row],[ENTRADAS]]-Movimientos6102219[[#This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76" t="str">
        <f>IFERROR(IF(Movimientos6102219[[#This Row],[CÓDIGO]]="","",Movimientos6102219[[#This Row],[ENTRADAS]]-Movimientos6102219[[#This Row],[SALIDAS]]+G101),Movimientos6102219[[#This Row],[ENTRADAS]]-Movimientos6102219[[#This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76" t="str">
        <f>IFERROR(IF(Movimientos6102219[[#This Row],[CÓDIGO]]="","",Movimientos6102219[[#This Row],[ENTRADAS]]-Movimientos6102219[[#This Row],[SALIDAS]]+G102),Movimientos6102219[[#This Row],[ENTRADAS]]-Movimientos6102219[[#This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76" t="str">
        <f>IFERROR(IF(Movimientos6102219[[#This Row],[CÓDIGO]]="","",Movimientos6102219[[#This Row],[ENTRADAS]]-Movimientos6102219[[#This Row],[SALIDAS]]+G103),Movimientos6102219[[#This Row],[ENTRADAS]]-Movimientos6102219[[#This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76" t="str">
        <f>IFERROR(IF(Movimientos6102219[[#This Row],[CÓDIGO]]="","",Movimientos6102219[[#This Row],[ENTRADAS]]-Movimientos6102219[[#This Row],[SALIDAS]]+G104),Movimientos6102219[[#This Row],[ENTRADAS]]-Movimientos6102219[[#This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76" t="str">
        <f>IFERROR(IF(Movimientos6102219[[#This Row],[CÓDIGO]]="","",Movimientos6102219[[#This Row],[ENTRADAS]]-Movimientos6102219[[#This Row],[SALIDAS]]+G105),Movimientos6102219[[#This Row],[ENTRADAS]]-Movimientos6102219[[#This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76" t="str">
        <f>IFERROR(IF(Movimientos6102219[[#This Row],[CÓDIGO]]="","",Movimientos6102219[[#This Row],[ENTRADAS]]-Movimientos6102219[[#This Row],[SALIDAS]]+G106),Movimientos6102219[[#This Row],[ENTRADAS]]-Movimientos6102219[[#This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76" t="str">
        <f>IFERROR(IF(Movimientos6102219[[#This Row],[CÓDIGO]]="","",Movimientos6102219[[#This Row],[ENTRADAS]]-Movimientos6102219[[#This Row],[SALIDAS]]+G107),Movimientos6102219[[#This Row],[ENTRADAS]]-Movimientos6102219[[#This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76" t="str">
        <f>IFERROR(IF(Movimientos6102219[[#This Row],[CÓDIGO]]="","",Movimientos6102219[[#This Row],[ENTRADAS]]-Movimientos6102219[[#This Row],[SALIDAS]]+G108),Movimientos6102219[[#This Row],[ENTRADAS]]-Movimientos6102219[[#This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76" t="str">
        <f>IFERROR(IF(Movimientos6102219[[#This Row],[CÓDIGO]]="","",Movimientos6102219[[#This Row],[ENTRADAS]]-Movimientos6102219[[#This Row],[SALIDAS]]+G109),Movimientos6102219[[#This Row],[ENTRADAS]]-Movimientos6102219[[#This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76" t="str">
        <f>IFERROR(IF(Movimientos6102219[[#This Row],[CÓDIGO]]="","",Movimientos6102219[[#This Row],[ENTRADAS]]-Movimientos6102219[[#This Row],[SALIDAS]]+G110),Movimientos6102219[[#This Row],[ENTRADAS]]-Movimientos6102219[[#This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76" t="str">
        <f>IFERROR(IF(Movimientos6102219[[#This Row],[CÓDIGO]]="","",Movimientos6102219[[#This Row],[ENTRADAS]]-Movimientos6102219[[#This Row],[SALIDAS]]+G111),Movimientos6102219[[#This Row],[ENTRADAS]]-Movimientos6102219[[#This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76" t="str">
        <f>IFERROR(IF(Movimientos6102219[[#This Row],[CÓDIGO]]="","",Movimientos6102219[[#This Row],[ENTRADAS]]-Movimientos6102219[[#This Row],[SALIDAS]]+G112),Movimientos6102219[[#This Row],[ENTRADAS]]-Movimientos6102219[[#This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76" t="str">
        <f>IFERROR(IF(Movimientos6102219[[#This Row],[CÓDIGO]]="","",Movimientos6102219[[#This Row],[ENTRADAS]]-Movimientos6102219[[#This Row],[SALIDAS]]+G113),Movimientos6102219[[#This Row],[ENTRADAS]]-Movimientos6102219[[#This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76" t="str">
        <f>IFERROR(IF(Movimientos6102219[[#This Row],[CÓDIGO]]="","",Movimientos6102219[[#This Row],[ENTRADAS]]-Movimientos6102219[[#This Row],[SALIDAS]]+G114),Movimientos6102219[[#This Row],[ENTRADAS]]-Movimientos6102219[[#This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IFERROR(IF(Movimientos6102219[[#This Row],[CÓDIGO]]="","",Movimientos6102219[[#This Row],[ENTRADAS]]-Movimientos6102219[[#This Row],[SALIDAS]]+G115),Movimientos6102219[[#This Row],[ENTRADAS]]-Movimientos6102219[[#This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IFERROR(IF(Movimientos6102219[[#This Row],[CÓDIGO]]="","",Movimientos6102219[[#This Row],[ENTRADAS]]-Movimientos6102219[[#This Row],[SALIDAS]]+G116),Movimientos6102219[[#This Row],[ENTRADAS]]-Movimientos6102219[[#This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IFERROR(IF(Movimientos6102219[[#This Row],[CÓDIGO]]="","",Movimientos6102219[[#This Row],[ENTRADAS]]-Movimientos6102219[[#This Row],[SALIDAS]]+G117),Movimientos6102219[[#This Row],[ENTRADAS]]-Movimientos6102219[[#This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IFERROR(IF(Movimientos6102219[[#This Row],[CÓDIGO]]="","",Movimientos6102219[[#This Row],[ENTRADAS]]-Movimientos6102219[[#This Row],[SALIDAS]]+G118),Movimientos6102219[[#This Row],[ENTRADAS]]-Movimientos6102219[[#This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IFERROR(IF(Movimientos6102219[[#This Row],[CÓDIGO]]="","",Movimientos6102219[[#This Row],[ENTRADAS]]-Movimientos6102219[[#This Row],[SALIDAS]]+G119),Movimientos6102219[[#This Row],[ENTRADAS]]-Movimientos6102219[[#This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IFERROR(IF(Movimientos6102219[[#This Row],[CÓDIGO]]="","",Movimientos6102219[[#This Row],[ENTRADAS]]-Movimientos6102219[[#This Row],[SALIDAS]]+G120),Movimientos6102219[[#This Row],[ENTRADAS]]-Movimientos6102219[[#This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IFERROR(IF(Movimientos6102219[[#This Row],[CÓDIGO]]="","",Movimientos6102219[[#This Row],[ENTRADAS]]-Movimientos6102219[[#This Row],[SALIDAS]]+G121),Movimientos6102219[[#This Row],[ENTRADAS]]-Movimientos6102219[[#This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IFERROR(IF(Movimientos6102219[[#This Row],[CÓDIGO]]="","",Movimientos6102219[[#This Row],[ENTRADAS]]-Movimientos6102219[[#This Row],[SALIDAS]]+G122),Movimientos6102219[[#This Row],[ENTRADAS]]-Movimientos6102219[[#This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IFERROR(IF(Movimientos6102219[[#This Row],[CÓDIGO]]="","",Movimientos6102219[[#This Row],[ENTRADAS]]-Movimientos6102219[[#This Row],[SALIDAS]]+G123),Movimientos6102219[[#This Row],[ENTRADAS]]-Movimientos6102219[[#This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IFERROR(IF(Movimientos6102219[[#This Row],[CÓDIGO]]="","",Movimientos6102219[[#This Row],[ENTRADAS]]-Movimientos6102219[[#This Row],[SALIDAS]]+G124),Movimientos6102219[[#This Row],[ENTRADAS]]-Movimientos6102219[[#This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IFERROR(IF(Movimientos6102219[[#This Row],[CÓDIGO]]="","",Movimientos6102219[[#This Row],[ENTRADAS]]-Movimientos6102219[[#This Row],[SALIDAS]]+G125),Movimientos6102219[[#This Row],[ENTRADAS]]-Movimientos6102219[[#This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IFERROR(IF(Movimientos6102219[[#This Row],[CÓDIGO]]="","",Movimientos6102219[[#This Row],[ENTRADAS]]-Movimientos6102219[[#This Row],[SALIDAS]]+G126),Movimientos6102219[[#This Row],[ENTRADAS]]-Movimientos6102219[[#This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IFERROR(IF(Movimientos6102219[[#This Row],[CÓDIGO]]="","",Movimientos6102219[[#This Row],[ENTRADAS]]-Movimientos6102219[[#This Row],[SALIDAS]]+G127),Movimientos6102219[[#This Row],[ENTRADAS]]-Movimientos6102219[[#This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IFERROR(IF(Movimientos6102219[[#This Row],[CÓDIGO]]="","",Movimientos6102219[[#This Row],[ENTRADAS]]-Movimientos6102219[[#This Row],[SALIDAS]]+G128),Movimientos6102219[[#This Row],[ENTRADAS]]-Movimientos6102219[[#This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IFERROR(IF(Movimientos6102219[[#This Row],[CÓDIGO]]="","",Movimientos6102219[[#This Row],[ENTRADAS]]-Movimientos6102219[[#This Row],[SALIDAS]]+G129),Movimientos6102219[[#This Row],[ENTRADAS]]-Movimientos6102219[[#This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IFERROR(IF(Movimientos6102219[[#This Row],[CÓDIGO]]="","",Movimientos6102219[[#This Row],[ENTRADAS]]-Movimientos6102219[[#This Row],[SALIDAS]]+G130),Movimientos6102219[[#This Row],[ENTRADAS]]-Movimientos6102219[[#This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IFERROR(IF(Movimientos6102219[[#This Row],[CÓDIGO]]="","",Movimientos6102219[[#This Row],[ENTRADAS]]-Movimientos6102219[[#This Row],[SALIDAS]]+G131),Movimientos6102219[[#This Row],[ENTRADAS]]-Movimientos6102219[[#This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IFERROR(IF(Movimientos6102219[[#This Row],[CÓDIGO]]="","",Movimientos6102219[[#This Row],[ENTRADAS]]-Movimientos6102219[[#This Row],[SALIDAS]]+G132),Movimientos6102219[[#This Row],[ENTRADAS]]-Movimientos6102219[[#This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IFERROR(IF(Movimientos6102219[[#This Row],[CÓDIGO]]="","",Movimientos6102219[[#This Row],[ENTRADAS]]-Movimientos6102219[[#This Row],[SALIDAS]]+G133),Movimientos6102219[[#This Row],[ENTRADAS]]-Movimientos6102219[[#This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IFERROR(IF(Movimientos6102219[[#This Row],[CÓDIGO]]="","",Movimientos6102219[[#This Row],[ENTRADAS]]-Movimientos6102219[[#This Row],[SALIDAS]]+G134),Movimientos6102219[[#This Row],[ENTRADAS]]-Movimientos6102219[[#This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IFERROR(IF(Movimientos6102219[[#This Row],[CÓDIGO]]="","",Movimientos6102219[[#This Row],[ENTRADAS]]-Movimientos6102219[[#This Row],[SALIDAS]]+G135),Movimientos6102219[[#This Row],[ENTRADAS]]-Movimientos6102219[[#This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IFERROR(IF(Movimientos6102219[[#This Row],[CÓDIGO]]="","",Movimientos6102219[[#This Row],[ENTRADAS]]-Movimientos6102219[[#This Row],[SALIDAS]]+G136),Movimientos6102219[[#This Row],[ENTRADAS]]-Movimientos6102219[[#This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IFERROR(IF(Movimientos6102219[[#This Row],[CÓDIGO]]="","",Movimientos6102219[[#This Row],[ENTRADAS]]-Movimientos6102219[[#This Row],[SALIDAS]]+G137),Movimientos6102219[[#This Row],[ENTRADAS]]-Movimientos6102219[[#This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IFERROR(IF(Movimientos6102219[[#This Row],[CÓDIGO]]="","",Movimientos6102219[[#This Row],[ENTRADAS]]-Movimientos6102219[[#This Row],[SALIDAS]]+G138),Movimientos6102219[[#This Row],[ENTRADAS]]-Movimientos6102219[[#This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IFERROR(IF(Movimientos6102219[[#This Row],[CÓDIGO]]="","",Movimientos6102219[[#This Row],[ENTRADAS]]-Movimientos6102219[[#This Row],[SALIDAS]]+G139),Movimientos6102219[[#This Row],[ENTRADAS]]-Movimientos6102219[[#This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IFERROR(IF(Movimientos6102219[[#This Row],[CÓDIGO]]="","",Movimientos6102219[[#This Row],[ENTRADAS]]-Movimientos6102219[[#This Row],[SALIDAS]]+G140),Movimientos6102219[[#This Row],[ENTRADAS]]-Movimientos6102219[[#This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IFERROR(IF(Movimientos6102219[[#This Row],[CÓDIGO]]="","",Movimientos6102219[[#This Row],[ENTRADAS]]-Movimientos6102219[[#This Row],[SALIDAS]]+G141),Movimientos6102219[[#This Row],[ENTRADAS]]-Movimientos6102219[[#This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IFERROR(IF(Movimientos6102219[[#This Row],[CÓDIGO]]="","",Movimientos6102219[[#This Row],[ENTRADAS]]-Movimientos6102219[[#This Row],[SALIDAS]]+G142),Movimientos6102219[[#This Row],[ENTRADAS]]-Movimientos6102219[[#This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IFERROR(IF(Movimientos6102219[[#This Row],[CÓDIGO]]="","",Movimientos6102219[[#This Row],[ENTRADAS]]-Movimientos6102219[[#This Row],[SALIDAS]]+G143),Movimientos6102219[[#This Row],[ENTRADAS]]-Movimientos6102219[[#This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IFERROR(IF(Movimientos6102219[[#This Row],[CÓDIGO]]="","",Movimientos6102219[[#This Row],[ENTRADAS]]-Movimientos6102219[[#This Row],[SALIDAS]]+G144),Movimientos6102219[[#This Row],[ENTRADAS]]-Movimientos6102219[[#This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IFERROR(IF(Movimientos6102219[[#This Row],[CÓDIGO]]="","",Movimientos6102219[[#This Row],[ENTRADAS]]-Movimientos6102219[[#This Row],[SALIDAS]]+G145),Movimientos6102219[[#This Row],[ENTRADAS]]-Movimientos6102219[[#This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IFERROR(IF(Movimientos6102219[[#This Row],[CÓDIGO]]="","",Movimientos6102219[[#This Row],[ENTRADAS]]-Movimientos6102219[[#This Row],[SALIDAS]]+G146),Movimientos6102219[[#This Row],[ENTRADAS]]-Movimientos6102219[[#This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IFERROR(IF(Movimientos6102219[[#This Row],[CÓDIGO]]="","",Movimientos6102219[[#This Row],[ENTRADAS]]-Movimientos6102219[[#This Row],[SALIDAS]]+G147),Movimientos6102219[[#This Row],[ENTRADAS]]-Movimientos6102219[[#This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IFERROR(IF(Movimientos6102219[[#This Row],[CÓDIGO]]="","",Movimientos6102219[[#This Row],[ENTRADAS]]-Movimientos6102219[[#This Row],[SALIDAS]]+G148),Movimientos6102219[[#This Row],[ENTRADAS]]-Movimientos6102219[[#This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IFERROR(IF(Movimientos6102219[[#This Row],[CÓDIGO]]="","",Movimientos6102219[[#This Row],[ENTRADAS]]-Movimientos6102219[[#This Row],[SALIDAS]]+G149),Movimientos6102219[[#This Row],[ENTRADAS]]-Movimientos6102219[[#This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IFERROR(IF(Movimientos6102219[[#This Row],[CÓDIGO]]="","",Movimientos6102219[[#This Row],[ENTRADAS]]-Movimientos6102219[[#This Row],[SALIDAS]]+G150),Movimientos6102219[[#This Row],[ENTRADAS]]-Movimientos6102219[[#This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IFERROR(IF(Movimientos6102219[[#This Row],[CÓDIGO]]="","",Movimientos6102219[[#This Row],[ENTRADAS]]-Movimientos6102219[[#This Row],[SALIDAS]]+G151),Movimientos6102219[[#This Row],[ENTRADAS]]-Movimientos6102219[[#This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IFERROR(IF(Movimientos6102219[[#This Row],[CÓDIGO]]="","",Movimientos6102219[[#This Row],[ENTRADAS]]-Movimientos6102219[[#This Row],[SALIDAS]]+G152),Movimientos6102219[[#This Row],[ENTRADAS]]-Movimientos6102219[[#This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IFERROR(IF(Movimientos6102219[[#This Row],[CÓDIGO]]="","",Movimientos6102219[[#This Row],[ENTRADAS]]-Movimientos6102219[[#This Row],[SALIDAS]]+G153),Movimientos6102219[[#This Row],[ENTRADAS]]-Movimientos6102219[[#This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IFERROR(IF(Movimientos6102219[[#This Row],[CÓDIGO]]="","",Movimientos6102219[[#This Row],[ENTRADAS]]-Movimientos6102219[[#This Row],[SALIDAS]]+G154),Movimientos6102219[[#This Row],[ENTRADAS]]-Movimientos6102219[[#This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IFERROR(IF(Movimientos6102219[[#This Row],[CÓDIGO]]="","",Movimientos6102219[[#This Row],[ENTRADAS]]-Movimientos6102219[[#This Row],[SALIDAS]]+G155),Movimientos6102219[[#This Row],[ENTRADAS]]-Movimientos6102219[[#This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IFERROR(IF(Movimientos6102219[[#This Row],[CÓDIGO]]="","",Movimientos6102219[[#This Row],[ENTRADAS]]-Movimientos6102219[[#This Row],[SALIDAS]]+G156),Movimientos6102219[[#This Row],[ENTRADAS]]-Movimientos6102219[[#This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IFERROR(IF(Movimientos6102219[[#This Row],[CÓDIGO]]="","",Movimientos6102219[[#This Row],[ENTRADAS]]-Movimientos6102219[[#This Row],[SALIDAS]]+G157),Movimientos6102219[[#This Row],[ENTRADAS]]-Movimientos6102219[[#This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IFERROR(IF(Movimientos6102219[[#This Row],[CÓDIGO]]="","",Movimientos6102219[[#This Row],[ENTRADAS]]-Movimientos6102219[[#This Row],[SALIDAS]]+G158),Movimientos6102219[[#This Row],[ENTRADAS]]-Movimientos6102219[[#This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IFERROR(IF(Movimientos6102219[[#This Row],[CÓDIGO]]="","",Movimientos6102219[[#This Row],[ENTRADAS]]-Movimientos6102219[[#This Row],[SALIDAS]]+G159),Movimientos6102219[[#This Row],[ENTRADAS]]-Movimientos6102219[[#This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IFERROR(IF(Movimientos6102219[[#This Row],[CÓDIGO]]="","",Movimientos6102219[[#This Row],[ENTRADAS]]-Movimientos6102219[[#This Row],[SALIDAS]]+G160),Movimientos6102219[[#This Row],[ENTRADAS]]-Movimientos6102219[[#This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IFERROR(IF(Movimientos6102219[[#This Row],[CÓDIGO]]="","",Movimientos6102219[[#This Row],[ENTRADAS]]-Movimientos6102219[[#This Row],[SALIDAS]]+G161),Movimientos6102219[[#This Row],[ENTRADAS]]-Movimientos6102219[[#This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IFERROR(IF(Movimientos6102219[[#This Row],[CÓDIGO]]="","",Movimientos6102219[[#This Row],[ENTRADAS]]-Movimientos6102219[[#This Row],[SALIDAS]]+G162),Movimientos6102219[[#This Row],[ENTRADAS]]-Movimientos6102219[[#This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IFERROR(IF(Movimientos6102219[[#This Row],[CÓDIGO]]="","",Movimientos6102219[[#This Row],[ENTRADAS]]-Movimientos6102219[[#This Row],[SALIDAS]]+G163),Movimientos6102219[[#This Row],[ENTRADAS]]-Movimientos6102219[[#This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IFERROR(IF(Movimientos6102219[[#This Row],[CÓDIGO]]="","",Movimientos6102219[[#This Row],[ENTRADAS]]-Movimientos6102219[[#This Row],[SALIDAS]]+G164),Movimientos6102219[[#This Row],[ENTRADAS]]-Movimientos6102219[[#This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IFERROR(IF(Movimientos6102219[[#This Row],[CÓDIGO]]="","",Movimientos6102219[[#This Row],[ENTRADAS]]-Movimientos6102219[[#This Row],[SALIDAS]]+G165),Movimientos6102219[[#This Row],[ENTRADAS]]-Movimientos6102219[[#This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IFERROR(IF(Movimientos6102219[[#This Row],[CÓDIGO]]="","",Movimientos6102219[[#This Row],[ENTRADAS]]-Movimientos6102219[[#This Row],[SALIDAS]]+G166),Movimientos6102219[[#This Row],[ENTRADAS]]-Movimientos6102219[[#This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IFERROR(IF(Movimientos6102219[[#This Row],[CÓDIGO]]="","",Movimientos6102219[[#This Row],[ENTRADAS]]-Movimientos6102219[[#This Row],[SALIDAS]]+G167),Movimientos6102219[[#This Row],[ENTRADAS]]-Movimientos6102219[[#This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IFERROR(IF(Movimientos6102219[[#This Row],[CÓDIGO]]="","",Movimientos6102219[[#This Row],[ENTRADAS]]-Movimientos6102219[[#This Row],[SALIDAS]]+G168),Movimientos6102219[[#This Row],[ENTRADAS]]-Movimientos6102219[[#This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IFERROR(IF(Movimientos6102219[[#This Row],[CÓDIGO]]="","",Movimientos6102219[[#This Row],[ENTRADAS]]-Movimientos6102219[[#This Row],[SALIDAS]]+G169),Movimientos6102219[[#This Row],[ENTRADAS]]-Movimientos6102219[[#This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IFERROR(IF(Movimientos6102219[[#This Row],[CÓDIGO]]="","",Movimientos6102219[[#This Row],[ENTRADAS]]-Movimientos6102219[[#This Row],[SALIDAS]]+G170),Movimientos6102219[[#This Row],[ENTRADAS]]-Movimientos6102219[[#This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IFERROR(IF(Movimientos6102219[[#This Row],[CÓDIGO]]="","",Movimientos6102219[[#This Row],[ENTRADAS]]-Movimientos6102219[[#This Row],[SALIDAS]]+G171),Movimientos6102219[[#This Row],[ENTRADAS]]-Movimientos6102219[[#This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IFERROR(IF(Movimientos6102219[[#This Row],[CÓDIGO]]="","",Movimientos6102219[[#This Row],[ENTRADAS]]-Movimientos6102219[[#This Row],[SALIDAS]]+G172),Movimientos6102219[[#This Row],[ENTRADAS]]-Movimientos6102219[[#This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IFERROR(IF(Movimientos6102219[[#This Row],[CÓDIGO]]="","",Movimientos6102219[[#This Row],[ENTRADAS]]-Movimientos6102219[[#This Row],[SALIDAS]]+G173),Movimientos6102219[[#This Row],[ENTRADAS]]-Movimientos6102219[[#This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IFERROR(IF(Movimientos6102219[[#This Row],[CÓDIGO]]="","",Movimientos6102219[[#This Row],[ENTRADAS]]-Movimientos6102219[[#This Row],[SALIDAS]]+G174),Movimientos6102219[[#This Row],[ENTRADAS]]-Movimientos6102219[[#This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IFERROR(IF(Movimientos6102219[[#This Row],[CÓDIGO]]="","",Movimientos6102219[[#This Row],[ENTRADAS]]-Movimientos6102219[[#This Row],[SALIDAS]]+G175),Movimientos6102219[[#This Row],[ENTRADAS]]-Movimientos6102219[[#This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IFERROR(IF(Movimientos6102219[[#This Row],[CÓDIGO]]="","",Movimientos6102219[[#This Row],[ENTRADAS]]-Movimientos6102219[[#This Row],[SALIDAS]]+G176),Movimientos6102219[[#This Row],[ENTRADAS]]-Movimientos6102219[[#This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IFERROR(IF(Movimientos6102219[[#This Row],[CÓDIGO]]="","",Movimientos6102219[[#This Row],[ENTRADAS]]-Movimientos6102219[[#This Row],[SALIDAS]]+G177),Movimientos6102219[[#This Row],[ENTRADAS]]-Movimientos6102219[[#This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IFERROR(IF(Movimientos6102219[[#This Row],[CÓDIGO]]="","",Movimientos6102219[[#This Row],[ENTRADAS]]-Movimientos6102219[[#This Row],[SALIDAS]]+G178),Movimientos6102219[[#This Row],[ENTRADAS]]-Movimientos6102219[[#This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IFERROR(IF(Movimientos6102219[[#This Row],[CÓDIGO]]="","",Movimientos6102219[[#This Row],[ENTRADAS]]-Movimientos6102219[[#This Row],[SALIDAS]]+G179),Movimientos6102219[[#This Row],[ENTRADAS]]-Movimientos6102219[[#This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IFERROR(IF(Movimientos6102219[[#This Row],[CÓDIGO]]="","",Movimientos6102219[[#This Row],[ENTRADAS]]-Movimientos6102219[[#This Row],[SALIDAS]]+G180),Movimientos6102219[[#This Row],[ENTRADAS]]-Movimientos6102219[[#This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IFERROR(IF(Movimientos6102219[[#This Row],[CÓDIGO]]="","",Movimientos6102219[[#This Row],[ENTRADAS]]-Movimientos6102219[[#This Row],[SALIDAS]]+G181),Movimientos6102219[[#This Row],[ENTRADAS]]-Movimientos6102219[[#This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IFERROR(IF(Movimientos6102219[[#This Row],[CÓDIGO]]="","",Movimientos6102219[[#This Row],[ENTRADAS]]-Movimientos6102219[[#This Row],[SALIDAS]]+G182),Movimientos6102219[[#This Row],[ENTRADAS]]-Movimientos6102219[[#This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IFERROR(IF(Movimientos6102219[[#This Row],[CÓDIGO]]="","",Movimientos6102219[[#This Row],[ENTRADAS]]-Movimientos6102219[[#This Row],[SALIDAS]]+G183),Movimientos6102219[[#This Row],[ENTRADAS]]-Movimientos6102219[[#This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IFERROR(IF(Movimientos6102219[[#This Row],[CÓDIGO]]="","",Movimientos6102219[[#This Row],[ENTRADAS]]-Movimientos6102219[[#This Row],[SALIDAS]]+G184),Movimientos6102219[[#This Row],[ENTRADAS]]-Movimientos6102219[[#This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IFERROR(IF(Movimientos6102219[[#This Row],[CÓDIGO]]="","",Movimientos6102219[[#This Row],[ENTRADAS]]-Movimientos6102219[[#This Row],[SALIDAS]]+G185),Movimientos6102219[[#This Row],[ENTRADAS]]-Movimientos6102219[[#This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IFERROR(IF(Movimientos6102219[[#This Row],[CÓDIGO]]="","",Movimientos6102219[[#This Row],[ENTRADAS]]-Movimientos6102219[[#This Row],[SALIDAS]]+G186),Movimientos6102219[[#This Row],[ENTRADAS]]-Movimientos6102219[[#This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IFERROR(IF(Movimientos6102219[[#This Row],[CÓDIGO]]="","",Movimientos6102219[[#This Row],[ENTRADAS]]-Movimientos6102219[[#This Row],[SALIDAS]]+G187),Movimientos6102219[[#This Row],[ENTRADAS]]-Movimientos6102219[[#This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IFERROR(IF(Movimientos6102219[[#This Row],[CÓDIGO]]="","",Movimientos6102219[[#This Row],[ENTRADAS]]-Movimientos6102219[[#This Row],[SALIDAS]]+G188),Movimientos6102219[[#This Row],[ENTRADAS]]-Movimientos6102219[[#This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IFERROR(IF(Movimientos6102219[[#This Row],[CÓDIGO]]="","",Movimientos6102219[[#This Row],[ENTRADAS]]-Movimientos6102219[[#This Row],[SALIDAS]]+G189),Movimientos6102219[[#This Row],[ENTRADAS]]-Movimientos6102219[[#This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IFERROR(IF(Movimientos6102219[[#This Row],[CÓDIGO]]="","",Movimientos6102219[[#This Row],[ENTRADAS]]-Movimientos6102219[[#This Row],[SALIDAS]]+G190),Movimientos6102219[[#This Row],[ENTRADAS]]-Movimientos6102219[[#This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IFERROR(IF(Movimientos6102219[[#This Row],[CÓDIGO]]="","",Movimientos6102219[[#This Row],[ENTRADAS]]-Movimientos6102219[[#This Row],[SALIDAS]]+G191),Movimientos6102219[[#This Row],[ENTRADAS]]-Movimientos6102219[[#This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IFERROR(IF(Movimientos6102219[[#This Row],[CÓDIGO]]="","",Movimientos6102219[[#This Row],[ENTRADAS]]-Movimientos6102219[[#This Row],[SALIDAS]]+G192),Movimientos6102219[[#This Row],[ENTRADAS]]-Movimientos6102219[[#This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IFERROR(IF(Movimientos6102219[[#This Row],[CÓDIGO]]="","",Movimientos6102219[[#This Row],[ENTRADAS]]-Movimientos6102219[[#This Row],[SALIDAS]]+G193),Movimientos6102219[[#This Row],[ENTRADAS]]-Movimientos6102219[[#This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IFERROR(IF(Movimientos6102219[[#This Row],[CÓDIGO]]="","",Movimientos6102219[[#This Row],[ENTRADAS]]-Movimientos6102219[[#This Row],[SALIDAS]]+G194),Movimientos6102219[[#This Row],[ENTRADAS]]-Movimientos6102219[[#This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IFERROR(IF(Movimientos6102219[[#This Row],[CÓDIGO]]="","",Movimientos6102219[[#This Row],[ENTRADAS]]-Movimientos6102219[[#This Row],[SALIDAS]]+G195),Movimientos6102219[[#This Row],[ENTRADAS]]-Movimientos6102219[[#This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IFERROR(IF(Movimientos6102219[[#This Row],[CÓDIGO]]="","",Movimientos6102219[[#This Row],[ENTRADAS]]-Movimientos6102219[[#This Row],[SALIDAS]]+G196),Movimientos6102219[[#This Row],[ENTRADAS]]-Movimientos6102219[[#This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IFERROR(IF(Movimientos6102219[[#This Row],[CÓDIGO]]="","",Movimientos6102219[[#This Row],[ENTRADAS]]-Movimientos6102219[[#This Row],[SALIDAS]]+G197),Movimientos6102219[[#This Row],[ENTRADAS]]-Movimientos6102219[[#This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IFERROR(IF(Movimientos6102219[[#This Row],[CÓDIGO]]="","",Movimientos6102219[[#This Row],[ENTRADAS]]-Movimientos6102219[[#This Row],[SALIDAS]]+G198),Movimientos6102219[[#This Row],[ENTRADAS]]-Movimientos6102219[[#This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IFERROR(IF(Movimientos6102219[[#This Row],[CÓDIGO]]="","",Movimientos6102219[[#This Row],[ENTRADAS]]-Movimientos6102219[[#This Row],[SALIDAS]]+G199),Movimientos6102219[[#This Row],[ENTRADAS]]-Movimientos6102219[[#This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IFERROR(IF(Movimientos6102219[[#This Row],[CÓDIGO]]="","",Movimientos6102219[[#This Row],[ENTRADAS]]-Movimientos6102219[[#This Row],[SALIDAS]]+G200),Movimientos6102219[[#This Row],[ENTRADAS]]-Movimientos6102219[[#This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IFERROR(IF(Movimientos6102219[[#This Row],[CÓDIGO]]="","",Movimientos6102219[[#This Row],[ENTRADAS]]-Movimientos6102219[[#This Row],[SALIDAS]]+G201),Movimientos6102219[[#This Row],[ENTRADAS]]-Movimientos6102219[[#This Row],[SALIDAS]])</f>
        <v/>
      </c>
    </row>
    <row r="203" spans="2:7" ht="19.5" thickBot="1" x14ac:dyDescent="0.3">
      <c r="B203" s="60"/>
      <c r="C203" s="62"/>
      <c r="D203" s="64"/>
      <c r="E203" s="66"/>
      <c r="F203" s="66"/>
      <c r="G203" s="68" t="str">
        <f>IFERROR(IF(Movimientos6102219[[#This Row],[CÓDIGO]]="","",Movimientos6102219[[#This Row],[ENTRADAS]]-Movimientos6102219[[#This Row],[SALIDAS]]+G202),Movimientos6102219[[#This Row],[ENTRADAS]]-Movimientos6102219[[#This Row],[SALIDAS]])</f>
        <v/>
      </c>
    </row>
    <row r="204" spans="2:7" ht="19.5" thickBot="1" x14ac:dyDescent="0.3">
      <c r="B204" s="60"/>
      <c r="C204" s="62"/>
      <c r="D204" s="64"/>
      <c r="E204" s="66"/>
      <c r="F204" s="66"/>
      <c r="G204" s="68" t="str">
        <f>IFERROR(IF(Movimientos6102219[[#This Row],[CÓDIGO]]="","",Movimientos6102219[[#This Row],[ENTRADAS]]-Movimientos6102219[[#This Row],[SALIDAS]]+G203),Movimientos6102219[[#This Row],[ENTRADAS]]-Movimientos6102219[[#This Row],[SALIDAS]])</f>
        <v/>
      </c>
    </row>
    <row r="205" spans="2:7" ht="19.5" thickBot="1" x14ac:dyDescent="0.3">
      <c r="B205" s="60"/>
      <c r="C205" s="62"/>
      <c r="D205" s="64"/>
      <c r="E205" s="66"/>
      <c r="F205" s="66"/>
      <c r="G205" s="68" t="str">
        <f>IFERROR(IF(Movimientos6102219[[#This Row],[CÓDIGO]]="","",Movimientos6102219[[#This Row],[ENTRADAS]]-Movimientos6102219[[#This Row],[SALIDAS]]+G204),Movimientos6102219[[#This Row],[ENTRADAS]]-Movimientos6102219[[#This Row],[SALIDAS]])</f>
        <v/>
      </c>
    </row>
    <row r="206" spans="2:7" ht="19.5" thickBot="1" x14ac:dyDescent="0.3">
      <c r="B206" s="60"/>
      <c r="C206" s="62"/>
      <c r="D206" s="64"/>
      <c r="E206" s="66"/>
      <c r="F206" s="66"/>
      <c r="G206" s="68" t="str">
        <f>IFERROR(IF(Movimientos6102219[[#This Row],[CÓDIGO]]="","",Movimientos6102219[[#This Row],[ENTRADAS]]-Movimientos6102219[[#This Row],[SALIDAS]]+G205),Movimientos6102219[[#This Row],[ENTRADAS]]-Movimientos6102219[[#This Row],[SALIDAS]])</f>
        <v/>
      </c>
    </row>
    <row r="207" spans="2:7" ht="19.5" thickBot="1" x14ac:dyDescent="0.3">
      <c r="B207" s="60"/>
      <c r="C207" s="62"/>
      <c r="D207" s="64"/>
      <c r="E207" s="66"/>
      <c r="F207" s="66"/>
      <c r="G207" s="68" t="str">
        <f>IFERROR(IF(Movimientos6102219[[#This Row],[CÓDIGO]]="","",Movimientos6102219[[#This Row],[ENTRADAS]]-Movimientos6102219[[#This Row],[SALIDAS]]+G206),Movimientos6102219[[#This Row],[ENTRADAS]]-Movimientos6102219[[#This Row],[SALIDAS]])</f>
        <v/>
      </c>
    </row>
    <row r="208" spans="2:7" ht="19.5" thickBot="1" x14ac:dyDescent="0.3">
      <c r="B208" s="60"/>
      <c r="C208" s="62"/>
      <c r="D208" s="64"/>
      <c r="E208" s="66"/>
      <c r="F208" s="66"/>
      <c r="G208" s="68" t="str">
        <f>IFERROR(IF(Movimientos6102219[[#This Row],[CÓDIGO]]="","",Movimientos6102219[[#This Row],[ENTRADAS]]-Movimientos6102219[[#This Row],[SALIDAS]]+G207),Movimientos6102219[[#This Row],[ENTRADAS]]-Movimientos6102219[[#This Row],[SALIDAS]])</f>
        <v/>
      </c>
    </row>
    <row r="209" spans="2:7" ht="19.5" thickBot="1" x14ac:dyDescent="0.3">
      <c r="B209" s="60"/>
      <c r="C209" s="62"/>
      <c r="D209" s="64"/>
      <c r="E209" s="66"/>
      <c r="F209" s="66"/>
      <c r="G209" s="68" t="str">
        <f>IFERROR(IF(Movimientos6102219[[#This Row],[CÓDIGO]]="","",Movimientos6102219[[#This Row],[ENTRADAS]]-Movimientos6102219[[#This Row],[SALIDAS]]+G208),Movimientos6102219[[#This Row],[ENTRADAS]]-Movimientos6102219[[#This Row],[SALIDAS]])</f>
        <v/>
      </c>
    </row>
    <row r="210" spans="2:7" ht="19.5" thickBot="1" x14ac:dyDescent="0.3">
      <c r="B210" s="60"/>
      <c r="C210" s="62"/>
      <c r="D210" s="64"/>
      <c r="E210" s="66"/>
      <c r="F210" s="66"/>
      <c r="G210" s="68" t="str">
        <f>IFERROR(IF(Movimientos6102219[[#This Row],[CÓDIGO]]="","",Movimientos6102219[[#This Row],[ENTRADAS]]-Movimientos6102219[[#This Row],[SALIDAS]]+G209),Movimientos6102219[[#This Row],[ENTRADAS]]-Movimientos6102219[[#This Row],[SALIDAS]])</f>
        <v/>
      </c>
    </row>
    <row r="211" spans="2:7" ht="19.5" thickBot="1" x14ac:dyDescent="0.3">
      <c r="B211" s="60"/>
      <c r="C211" s="62"/>
      <c r="D211" s="64"/>
      <c r="E211" s="66"/>
      <c r="F211" s="66"/>
      <c r="G211" s="68" t="str">
        <f>IFERROR(IF(Movimientos6102219[[#This Row],[CÓDIGO]]="","",Movimientos6102219[[#This Row],[ENTRADAS]]-Movimientos6102219[[#This Row],[SALIDAS]]+G210),Movimientos6102219[[#This Row],[ENTRADAS]]-Movimientos6102219[[#This Row],[SALIDAS]])</f>
        <v/>
      </c>
    </row>
    <row r="212" spans="2:7" ht="19.5" thickBot="1" x14ac:dyDescent="0.3">
      <c r="B212" s="60"/>
      <c r="C212" s="62"/>
      <c r="D212" s="64"/>
      <c r="E212" s="66"/>
      <c r="F212" s="66"/>
      <c r="G212" s="68" t="str">
        <f>IFERROR(IF(Movimientos6102219[[#This Row],[CÓDIGO]]="","",Movimientos6102219[[#This Row],[ENTRADAS]]-Movimientos6102219[[#This Row],[SALIDAS]]+G211),Movimientos6102219[[#This Row],[ENTRADAS]]-Movimientos6102219[[#This Row],[SALIDAS]])</f>
        <v/>
      </c>
    </row>
    <row r="213" spans="2:7" ht="19.5" thickBot="1" x14ac:dyDescent="0.3">
      <c r="B213" s="60"/>
      <c r="C213" s="62"/>
      <c r="D213" s="64"/>
      <c r="E213" s="66"/>
      <c r="F213" s="66"/>
      <c r="G213" s="68" t="str">
        <f>IFERROR(IF(Movimientos6102219[[#This Row],[CÓDIGO]]="","",Movimientos6102219[[#This Row],[ENTRADAS]]-Movimientos6102219[[#This Row],[SALIDAS]]+G212),Movimientos6102219[[#This Row],[ENTRADAS]]-Movimientos6102219[[#This Row],[SALIDAS]])</f>
        <v/>
      </c>
    </row>
    <row r="214" spans="2:7" ht="19.5" thickBot="1" x14ac:dyDescent="0.3">
      <c r="B214" s="60"/>
      <c r="C214" s="62"/>
      <c r="D214" s="64"/>
      <c r="E214" s="66"/>
      <c r="F214" s="66"/>
      <c r="G214" s="68" t="str">
        <f>IFERROR(IF(Movimientos6102219[[#This Row],[CÓDIGO]]="","",Movimientos6102219[[#This Row],[ENTRADAS]]-Movimientos6102219[[#This Row],[SALIDAS]]+G213),Movimientos6102219[[#This Row],[ENTRADAS]]-Movimientos6102219[[#This Row],[SALIDAS]])</f>
        <v/>
      </c>
    </row>
    <row r="215" spans="2:7" ht="19.5" thickBot="1" x14ac:dyDescent="0.3">
      <c r="B215" s="60"/>
      <c r="C215" s="62"/>
      <c r="D215" s="64"/>
      <c r="E215" s="66"/>
      <c r="F215" s="66"/>
      <c r="G215" s="68" t="str">
        <f>IFERROR(IF(Movimientos6102219[[#This Row],[CÓDIGO]]="","",Movimientos6102219[[#This Row],[ENTRADAS]]-Movimientos6102219[[#This Row],[SALIDAS]]+G214),Movimientos6102219[[#This Row],[ENTRADAS]]-Movimientos6102219[[#This Row],[SALIDAS]])</f>
        <v/>
      </c>
    </row>
    <row r="216" spans="2:7" ht="19.5" thickBot="1" x14ac:dyDescent="0.3">
      <c r="B216" s="60"/>
      <c r="C216" s="62"/>
      <c r="D216" s="64"/>
      <c r="E216" s="66"/>
      <c r="F216" s="66"/>
      <c r="G216" s="68" t="str">
        <f>IFERROR(IF(Movimientos6102219[[#This Row],[CÓDIGO]]="","",Movimientos6102219[[#This Row],[ENTRADAS]]-Movimientos6102219[[#This Row],[SALIDAS]]+G215),Movimientos6102219[[#This Row],[ENTRADAS]]-Movimientos6102219[[#This Row],[SALIDAS]])</f>
        <v/>
      </c>
    </row>
    <row r="217" spans="2:7" ht="19.5" thickBot="1" x14ac:dyDescent="0.3">
      <c r="B217" s="60"/>
      <c r="C217" s="62"/>
      <c r="D217" s="64"/>
      <c r="E217" s="66"/>
      <c r="F217" s="66"/>
      <c r="G217" s="68" t="str">
        <f>IFERROR(IF(Movimientos6102219[[#This Row],[CÓDIGO]]="","",Movimientos6102219[[#This Row],[ENTRADAS]]-Movimientos6102219[[#This Row],[SALIDAS]]+G216),Movimientos6102219[[#This Row],[ENTRADAS]]-Movimientos6102219[[#This Row],[SALIDAS]])</f>
        <v/>
      </c>
    </row>
    <row r="218" spans="2:7" ht="19.5" thickBot="1" x14ac:dyDescent="0.3">
      <c r="B218" s="60"/>
      <c r="C218" s="62"/>
      <c r="D218" s="64"/>
      <c r="E218" s="66"/>
      <c r="F218" s="66"/>
      <c r="G218" s="68" t="str">
        <f>IFERROR(IF(Movimientos6102219[[#This Row],[CÓDIGO]]="","",Movimientos6102219[[#This Row],[ENTRADAS]]-Movimientos6102219[[#This Row],[SALIDAS]]+G217),Movimientos6102219[[#This Row],[ENTRADAS]]-Movimientos6102219[[#This Row],[SALIDAS]])</f>
        <v/>
      </c>
    </row>
    <row r="219" spans="2:7" ht="19.5" thickBot="1" x14ac:dyDescent="0.3">
      <c r="B219" s="60"/>
      <c r="C219" s="62"/>
      <c r="D219" s="64"/>
      <c r="E219" s="66"/>
      <c r="F219" s="66"/>
      <c r="G219" s="68" t="str">
        <f>IFERROR(IF(Movimientos6102219[[#This Row],[CÓDIGO]]="","",Movimientos6102219[[#This Row],[ENTRADAS]]-Movimientos6102219[[#This Row],[SALIDAS]]+G218),Movimientos6102219[[#This Row],[ENTRADAS]]-Movimientos6102219[[#This Row],[SALIDAS]])</f>
        <v/>
      </c>
    </row>
    <row r="220" spans="2:7" ht="19.5" thickBot="1" x14ac:dyDescent="0.3">
      <c r="B220" s="60"/>
      <c r="C220" s="62"/>
      <c r="D220" s="64"/>
      <c r="E220" s="66"/>
      <c r="F220" s="66"/>
      <c r="G220" s="68" t="str">
        <f>IFERROR(IF(Movimientos6102219[[#This Row],[CÓDIGO]]="","",Movimientos6102219[[#This Row],[ENTRADAS]]-Movimientos6102219[[#This Row],[SALIDAS]]+G219),Movimientos6102219[[#This Row],[ENTRADAS]]-Movimientos6102219[[#This Row],[SALIDAS]])</f>
        <v/>
      </c>
    </row>
    <row r="221" spans="2:7" ht="19.5" thickBot="1" x14ac:dyDescent="0.3">
      <c r="B221" s="60"/>
      <c r="C221" s="62"/>
      <c r="D221" s="64"/>
      <c r="E221" s="66"/>
      <c r="F221" s="66"/>
      <c r="G221" s="68" t="str">
        <f>IFERROR(IF(Movimientos6102219[[#This Row],[CÓDIGO]]="","",Movimientos6102219[[#This Row],[ENTRADAS]]-Movimientos6102219[[#This Row],[SALIDAS]]+G220),Movimientos6102219[[#This Row],[ENTRADAS]]-Movimientos6102219[[#This Row],[SALIDAS]])</f>
        <v/>
      </c>
    </row>
    <row r="222" spans="2:7" ht="19.5" thickBot="1" x14ac:dyDescent="0.3">
      <c r="B222" s="60"/>
      <c r="C222" s="62"/>
      <c r="D222" s="64"/>
      <c r="E222" s="66"/>
      <c r="F222" s="66"/>
      <c r="G222" s="68" t="str">
        <f>IFERROR(IF(Movimientos6102219[[#This Row],[CÓDIGO]]="","",Movimientos6102219[[#This Row],[ENTRADAS]]-Movimientos6102219[[#This Row],[SALIDAS]]+G221),Movimientos6102219[[#This Row],[ENTRADAS]]-Movimientos6102219[[#This Row],[SALIDAS]])</f>
        <v/>
      </c>
    </row>
    <row r="223" spans="2:7" ht="19.5" thickBot="1" x14ac:dyDescent="0.3">
      <c r="B223" s="60"/>
      <c r="C223" s="62"/>
      <c r="D223" s="64"/>
      <c r="E223" s="66"/>
      <c r="F223" s="66"/>
      <c r="G223" s="68" t="str">
        <f>IFERROR(IF(Movimientos6102219[[#This Row],[CÓDIGO]]="","",Movimientos6102219[[#This Row],[ENTRADAS]]-Movimientos6102219[[#This Row],[SALIDAS]]+G222),Movimientos6102219[[#This Row],[ENTRADAS]]-Movimientos6102219[[#This Row],[SALIDAS]])</f>
        <v/>
      </c>
    </row>
    <row r="224" spans="2:7" ht="19.5" thickBot="1" x14ac:dyDescent="0.3">
      <c r="B224" s="60"/>
      <c r="C224" s="62"/>
      <c r="D224" s="64"/>
      <c r="E224" s="66"/>
      <c r="F224" s="66"/>
      <c r="G224" s="68" t="str">
        <f>IFERROR(IF(Movimientos6102219[[#This Row],[CÓDIGO]]="","",Movimientos6102219[[#This Row],[ENTRADAS]]-Movimientos6102219[[#This Row],[SALIDAS]]+G223),Movimientos6102219[[#This Row],[ENTRADAS]]-Movimientos6102219[[#This Row],[SALIDAS]])</f>
        <v/>
      </c>
    </row>
    <row r="225" spans="2:7" ht="19.5" thickBot="1" x14ac:dyDescent="0.3">
      <c r="B225" s="60"/>
      <c r="C225" s="62"/>
      <c r="D225" s="64"/>
      <c r="E225" s="66"/>
      <c r="F225" s="66"/>
      <c r="G225" s="68" t="str">
        <f>IFERROR(IF(Movimientos6102219[[#This Row],[CÓDIGO]]="","",Movimientos6102219[[#This Row],[ENTRADAS]]-Movimientos6102219[[#This Row],[SALIDAS]]+G224),Movimientos6102219[[#This Row],[ENTRADAS]]-Movimientos6102219[[#This Row],[SALIDAS]])</f>
        <v/>
      </c>
    </row>
    <row r="226" spans="2:7" ht="19.5" thickBot="1" x14ac:dyDescent="0.3">
      <c r="B226" s="60"/>
      <c r="C226" s="62"/>
      <c r="D226" s="64"/>
      <c r="E226" s="66"/>
      <c r="F226" s="66"/>
      <c r="G226" s="68" t="str">
        <f>IFERROR(IF(Movimientos6102219[[#This Row],[CÓDIGO]]="","",Movimientos6102219[[#This Row],[ENTRADAS]]-Movimientos6102219[[#This Row],[SALIDAS]]+G225),Movimientos6102219[[#This Row],[ENTRADAS]]-Movimientos6102219[[#This Row],[SALIDAS]])</f>
        <v/>
      </c>
    </row>
    <row r="227" spans="2:7" ht="19.5" thickBot="1" x14ac:dyDescent="0.3">
      <c r="B227" s="60"/>
      <c r="C227" s="62"/>
      <c r="D227" s="64"/>
      <c r="E227" s="66"/>
      <c r="F227" s="66"/>
      <c r="G227" s="68" t="str">
        <f>IFERROR(IF(Movimientos6102219[[#This Row],[CÓDIGO]]="","",Movimientos6102219[[#This Row],[ENTRADAS]]-Movimientos6102219[[#This Row],[SALIDAS]]+G226),Movimientos6102219[[#This Row],[ENTRADAS]]-Movimientos6102219[[#This Row],[SALIDAS]])</f>
        <v/>
      </c>
    </row>
    <row r="228" spans="2:7" ht="19.5" thickBot="1" x14ac:dyDescent="0.3">
      <c r="B228" s="60"/>
      <c r="C228" s="62"/>
      <c r="D228" s="64"/>
      <c r="E228" s="66"/>
      <c r="F228" s="66"/>
      <c r="G228" s="68" t="str">
        <f>IFERROR(IF(Movimientos6102219[[#This Row],[CÓDIGO]]="","",Movimientos6102219[[#This Row],[ENTRADAS]]-Movimientos6102219[[#This Row],[SALIDAS]]+G227),Movimientos6102219[[#This Row],[ENTRADAS]]-Movimientos6102219[[#This Row],[SALIDAS]])</f>
        <v/>
      </c>
    </row>
    <row r="229" spans="2:7" ht="19.5" thickBot="1" x14ac:dyDescent="0.3">
      <c r="B229" s="60"/>
      <c r="C229" s="62"/>
      <c r="D229" s="64"/>
      <c r="E229" s="66"/>
      <c r="F229" s="66"/>
      <c r="G229" s="68" t="str">
        <f>IFERROR(IF(Movimientos6102219[[#This Row],[CÓDIGO]]="","",Movimientos6102219[[#This Row],[ENTRADAS]]-Movimientos6102219[[#This Row],[SALIDAS]]+G228),Movimientos6102219[[#This Row],[ENTRADAS]]-Movimientos6102219[[#This Row],[SALIDAS]])</f>
        <v/>
      </c>
    </row>
    <row r="230" spans="2:7" ht="19.5" thickBot="1" x14ac:dyDescent="0.3">
      <c r="B230" s="60"/>
      <c r="C230" s="62"/>
      <c r="D230" s="64"/>
      <c r="E230" s="66"/>
      <c r="F230" s="66"/>
      <c r="G230" s="68" t="str">
        <f>IFERROR(IF(Movimientos6102219[[#This Row],[CÓDIGO]]="","",Movimientos6102219[[#This Row],[ENTRADAS]]-Movimientos6102219[[#This Row],[SALIDAS]]+G229),Movimientos6102219[[#This Row],[ENTRADAS]]-Movimientos6102219[[#This Row],[SALIDAS]])</f>
        <v/>
      </c>
    </row>
    <row r="231" spans="2:7" ht="18.75" x14ac:dyDescent="0.25">
      <c r="B231" s="69"/>
      <c r="C231" s="70"/>
      <c r="D231" s="71"/>
      <c r="E231" s="72"/>
      <c r="F231" s="72"/>
      <c r="G231" s="73" t="str">
        <f>IFERROR(IF(Movimientos6102219[[#This Row],[CÓDIGO]]="","",Movimientos6102219[[#This Row],[ENTRADAS]]-Movimientos6102219[[#This Row],[SALIDAS]]+G230),Movimientos6102219[[#This Row],[ENTRADAS]]-Movimientos6102219[[#This Row],[SALIDAS]])</f>
        <v/>
      </c>
    </row>
  </sheetData>
  <mergeCells count="1">
    <mergeCell ref="J7:M7"/>
  </mergeCells>
  <pageMargins left="0.7" right="0.7" top="0.75" bottom="0.75" header="0.3" footer="0.3"/>
  <pageSetup scale="80" orientation="landscape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6E73-1C1D-4AAA-8976-8F34F8E7AEF8}">
  <dimension ref="A1:O231"/>
  <sheetViews>
    <sheetView showGridLines="0" topLeftCell="A19" zoomScale="80" zoomScaleNormal="80" zoomScaleSheetLayoutView="70" workbookViewId="0">
      <selection activeCell="F49" sqref="F49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61.42578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20" style="9" customWidth="1"/>
    <col min="8" max="8" width="5.42578125" style="2" customWidth="1"/>
    <col min="9" max="9" width="6.140625" style="2" customWidth="1"/>
    <col min="10" max="10" width="11.140625" style="2" customWidth="1"/>
    <col min="11" max="11" width="38.5703125" style="2" bestFit="1" customWidth="1"/>
    <col min="12" max="12" width="30.85546875" style="2" customWidth="1"/>
    <col min="13" max="13" width="13.7109375" style="2" customWidth="1"/>
    <col min="14" max="16384" width="9.140625" style="2"/>
  </cols>
  <sheetData>
    <row r="1" spans="1:15" ht="15" customHeight="1" x14ac:dyDescent="0.25"/>
    <row r="2" spans="1:15" ht="76.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3"/>
      <c r="O2" s="3"/>
    </row>
    <row r="3" spans="1:15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ht="21.75" thickBot="1" x14ac:dyDescent="0.3">
      <c r="A5" s="4"/>
      <c r="B5" s="12" t="s">
        <v>16</v>
      </c>
      <c r="E5" s="12" t="s">
        <v>10</v>
      </c>
      <c r="F5" s="2"/>
      <c r="I5" s="22"/>
      <c r="J5" s="23"/>
      <c r="K5" s="23"/>
      <c r="L5" s="23"/>
      <c r="M5" s="24"/>
      <c r="N5" s="5"/>
      <c r="O5" s="3"/>
    </row>
    <row r="6" spans="1:15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I6" s="25"/>
      <c r="K6" s="21" t="s">
        <v>9</v>
      </c>
      <c r="L6" s="20">
        <f>SUM(Saldos39211824[SALDO])</f>
        <v>72339</v>
      </c>
      <c r="M6" s="26"/>
      <c r="N6" s="5"/>
      <c r="O6" s="3"/>
    </row>
    <row r="7" spans="1:15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I7" s="25"/>
      <c r="J7" s="143" t="str">
        <f>IF(AND(E16="",F16=""),"",IF(L6&gt;F7,"Se superó el máximo a mantener en caja en un monto equivalente a "&amp;TEXT(L6-F7,"#.##"),IF(L6&lt;F6,"La caja es inferior a su mínimo tolerable en un monto equivalente a "&amp;TEXT(F6-L6,"#.##"),"")))</f>
        <v>Se superó el máximo a mantener en caja en un monto equivalente a 72.339</v>
      </c>
      <c r="K7" s="143"/>
      <c r="L7" s="143"/>
      <c r="M7" s="144"/>
    </row>
    <row r="8" spans="1:15" ht="19.5" thickBot="1" x14ac:dyDescent="0.3">
      <c r="A8" s="4"/>
      <c r="B8" s="30">
        <v>2</v>
      </c>
      <c r="C8" s="17" t="s">
        <v>15</v>
      </c>
      <c r="E8" s="2"/>
      <c r="F8" s="2"/>
      <c r="I8" s="25"/>
      <c r="K8" s="14"/>
      <c r="L8" s="14"/>
      <c r="M8" s="26"/>
    </row>
    <row r="9" spans="1:15" ht="19.5" thickBot="1" x14ac:dyDescent="0.3">
      <c r="A9" s="4"/>
      <c r="B9" s="30"/>
      <c r="C9" s="17"/>
      <c r="E9" s="2"/>
      <c r="F9" s="2"/>
      <c r="I9" s="25"/>
      <c r="K9" s="27" t="s">
        <v>13</v>
      </c>
      <c r="L9" s="27" t="s">
        <v>4</v>
      </c>
      <c r="M9" s="26"/>
    </row>
    <row r="10" spans="1:15" ht="19.5" thickBot="1" x14ac:dyDescent="0.3">
      <c r="A10" s="6"/>
      <c r="B10" s="30"/>
      <c r="C10" s="17"/>
      <c r="E10" s="2"/>
      <c r="F10" s="2"/>
      <c r="I10" s="25"/>
      <c r="K10" s="34" t="str">
        <f t="shared" ref="K10:K15" si="0">IF(C7="","",CONCATENATE("Saldo en ",IF(C7="","",C7)))</f>
        <v>Saldo en Efectivo</v>
      </c>
      <c r="L10" s="34">
        <f>SUMIF(Movimientos610221925[CÓDIGO],B7,Movimientos610221925[ENTRADAS])-SUMIF(Movimientos610221925[CÓDIGO],B7,Movimientos610221925[SALIDAS])</f>
        <v>72339</v>
      </c>
      <c r="M10" s="26"/>
    </row>
    <row r="11" spans="1:15" ht="19.5" thickBot="1" x14ac:dyDescent="0.3">
      <c r="A11" s="6"/>
      <c r="B11" s="46"/>
      <c r="C11" s="47"/>
      <c r="E11" s="13"/>
      <c r="F11" s="14"/>
      <c r="G11" s="2"/>
      <c r="I11" s="25"/>
      <c r="K11" s="34" t="str">
        <f t="shared" si="0"/>
        <v>Saldo en Banco</v>
      </c>
      <c r="L11" s="34">
        <f>SUMIF(Movimientos610221925[CÓDIGO],B8,Movimientos610221925[ENTRADAS])-SUMIF(Movimientos610221925[CÓDIGO],B8,Movimientos610221925[SALIDAS])</f>
        <v>0</v>
      </c>
      <c r="M11" s="26"/>
    </row>
    <row r="12" spans="1:15" ht="20.25" customHeight="1" thickBot="1" x14ac:dyDescent="0.3">
      <c r="B12" s="48"/>
      <c r="C12" s="10"/>
      <c r="I12" s="25"/>
      <c r="K12" s="34" t="str">
        <f t="shared" si="0"/>
        <v/>
      </c>
      <c r="L12" s="34">
        <f>SUMIF(Movimientos610221925[CÓDIGO],B9,Movimientos610221925[ENTRADAS])-SUMIF(Movimientos610221925[CÓDIGO],B9,Movimientos610221925[SALIDAS])</f>
        <v>0</v>
      </c>
      <c r="M12" s="26"/>
    </row>
    <row r="13" spans="1:15" s="14" customFormat="1" ht="20.25" customHeight="1" thickBot="1" x14ac:dyDescent="0.3">
      <c r="B13" s="48"/>
      <c r="C13" s="10"/>
      <c r="E13" s="49"/>
      <c r="F13" s="50"/>
      <c r="G13" s="51"/>
      <c r="I13" s="25"/>
      <c r="K13" s="34" t="str">
        <f t="shared" si="0"/>
        <v/>
      </c>
      <c r="L13" s="34">
        <f>SUMIF(Movimientos610221925[CÓDIGO],B10,Movimientos610221925[ENTRADAS])-SUMIF(Movimientos610221925[CÓDIGO],B10,Movimientos610221925[SALIDAS])</f>
        <v>0</v>
      </c>
      <c r="M13" s="26"/>
    </row>
    <row r="14" spans="1:15" ht="21.75" thickBot="1" x14ac:dyDescent="0.3">
      <c r="B14" s="12" t="s">
        <v>11</v>
      </c>
      <c r="I14" s="25"/>
      <c r="K14" s="34" t="str">
        <f t="shared" si="0"/>
        <v/>
      </c>
      <c r="L14" s="34">
        <f>SUMIF(Movimientos610221925[CÓDIGO],B11,Movimientos610221925[ENTRADAS])-SUMIF(Movimientos610221925[CÓDIGO],B11,Movimientos610221925[SALIDAS])</f>
        <v>0</v>
      </c>
      <c r="M14" s="26"/>
    </row>
    <row r="15" spans="1:15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91" t="s">
        <v>4</v>
      </c>
      <c r="I15" s="25"/>
      <c r="K15" s="35" t="str">
        <f t="shared" si="0"/>
        <v/>
      </c>
      <c r="L15" s="14"/>
      <c r="M15" s="26"/>
    </row>
    <row r="16" spans="1:15" ht="19.5" thickBot="1" x14ac:dyDescent="0.3">
      <c r="B16" s="96">
        <v>44366</v>
      </c>
      <c r="C16" s="97" t="s">
        <v>18</v>
      </c>
      <c r="D16" s="98">
        <v>1</v>
      </c>
      <c r="E16" s="99">
        <v>144338</v>
      </c>
      <c r="F16" s="99"/>
      <c r="G16" s="100">
        <f>IFERROR(IF(Movimientos610221925[[#This Row],[CÓDIGO]]="","",Movimientos610221925[[#This Row],[ENTRADAS]]-Movimientos610221925[[#This Row],[SALIDAS]]+G15),Movimientos610221925[[#This Row],[ENTRADAS]]-Movimientos610221925[[#This Row],[SALIDAS]])</f>
        <v>144338</v>
      </c>
      <c r="I16" s="25"/>
      <c r="J16" s="35" t="str">
        <f>IF(C14="","",CONCATENATE("Saldo en ",IF(C14="","",C14)))</f>
        <v/>
      </c>
      <c r="K16" s="35"/>
      <c r="L16" s="14"/>
      <c r="M16" s="26"/>
    </row>
    <row r="17" spans="1:14" ht="18.75" x14ac:dyDescent="0.25">
      <c r="B17" s="96">
        <v>44376</v>
      </c>
      <c r="C17" s="97" t="s">
        <v>89</v>
      </c>
      <c r="D17" s="98">
        <v>1</v>
      </c>
      <c r="E17" s="99">
        <v>2926000</v>
      </c>
      <c r="F17" s="99">
        <v>2926000</v>
      </c>
      <c r="G17" s="100">
        <f>IFERROR(IF(Movimientos610221925[[#This Row],[CÓDIGO]]="","",Movimientos610221925[[#This Row],[ENTRADAS]]-Movimientos610221925[[#This Row],[SALIDAS]]+G16),Movimientos610221925[[#This Row],[ENTRADAS]]-Movimientos610221925[[#This Row],[SALIDAS]])</f>
        <v>144338</v>
      </c>
      <c r="I17" s="25"/>
      <c r="J17" s="10"/>
      <c r="K17" s="10"/>
      <c r="L17" s="14"/>
      <c r="M17" s="26"/>
    </row>
    <row r="18" spans="1:14" ht="18.75" x14ac:dyDescent="0.25">
      <c r="B18" s="96">
        <v>44376</v>
      </c>
      <c r="C18" s="97" t="s">
        <v>90</v>
      </c>
      <c r="D18" s="98">
        <v>1</v>
      </c>
      <c r="E18" s="99">
        <v>3622000</v>
      </c>
      <c r="F18" s="99">
        <v>3622000</v>
      </c>
      <c r="G18" s="100">
        <f>IFERROR(IF(Movimientos610221925[[#This Row],[CÓDIGO]]="","",Movimientos610221925[[#This Row],[ENTRADAS]]-Movimientos610221925[[#This Row],[SALIDAS]]+G17),Movimientos610221925[[#This Row],[ENTRADAS]]-Movimientos610221925[[#This Row],[SALIDAS]])</f>
        <v>144338</v>
      </c>
      <c r="I18" s="25"/>
      <c r="J18" s="10"/>
      <c r="K18" s="10"/>
      <c r="L18" s="14"/>
      <c r="M18" s="26"/>
    </row>
    <row r="19" spans="1:14" ht="37.5" x14ac:dyDescent="0.25">
      <c r="B19" s="96">
        <v>44370</v>
      </c>
      <c r="C19" s="101" t="s">
        <v>91</v>
      </c>
      <c r="D19" s="98">
        <v>1</v>
      </c>
      <c r="E19" s="99">
        <v>3300000</v>
      </c>
      <c r="F19" s="99">
        <v>3300000</v>
      </c>
      <c r="G19" s="100">
        <f>IFERROR(IF(Movimientos610221925[[#This Row],[CÓDIGO]]="","",Movimientos610221925[[#This Row],[ENTRADAS]]-Movimientos610221925[[#This Row],[SALIDAS]]+G18),Movimientos610221925[[#This Row],[ENTRADAS]]-Movimientos610221925[[#This Row],[SALIDAS]])</f>
        <v>144338</v>
      </c>
      <c r="I19" s="25"/>
      <c r="J19" s="10"/>
      <c r="K19" s="10"/>
      <c r="L19" s="14"/>
      <c r="M19" s="26"/>
    </row>
    <row r="20" spans="1:14" ht="18.75" x14ac:dyDescent="0.25">
      <c r="B20" s="96">
        <v>44378</v>
      </c>
      <c r="C20" s="101" t="s">
        <v>92</v>
      </c>
      <c r="D20" s="98">
        <v>1</v>
      </c>
      <c r="E20" s="99">
        <v>5500000</v>
      </c>
      <c r="F20" s="99">
        <v>5500000</v>
      </c>
      <c r="G20" s="100">
        <f>IFERROR(IF(Movimientos610221925[[#This Row],[CÓDIGO]]="","",Movimientos610221925[[#This Row],[ENTRADAS]]-Movimientos610221925[[#This Row],[SALIDAS]]+G19),Movimientos610221925[[#This Row],[ENTRADAS]]-Movimientos610221925[[#This Row],[SALIDAS]])</f>
        <v>144338</v>
      </c>
      <c r="I20" s="25"/>
      <c r="J20" s="14"/>
      <c r="K20" s="14"/>
      <c r="L20" s="14"/>
      <c r="M20" s="26"/>
    </row>
    <row r="21" spans="1:14" ht="18.75" x14ac:dyDescent="0.25">
      <c r="B21" s="96">
        <v>44382</v>
      </c>
      <c r="C21" s="111" t="s">
        <v>93</v>
      </c>
      <c r="D21" s="112">
        <v>1</v>
      </c>
      <c r="E21" s="103"/>
      <c r="F21" s="103">
        <v>20000</v>
      </c>
      <c r="G21" s="100">
        <f>IFERROR(IF(Movimientos610221925[[#This Row],[CÓDIGO]]="","",Movimientos610221925[[#This Row],[ENTRADAS]]-Movimientos610221925[[#This Row],[SALIDAS]]+G20),Movimientos610221925[[#This Row],[ENTRADAS]]-Movimientos610221925[[#This Row],[SALIDAS]])</f>
        <v>124338</v>
      </c>
      <c r="I21" s="25"/>
      <c r="J21" s="14"/>
      <c r="K21" s="14"/>
      <c r="L21" s="14"/>
      <c r="M21" s="26"/>
    </row>
    <row r="22" spans="1:14" ht="37.5" x14ac:dyDescent="0.25">
      <c r="B22" s="96">
        <v>44385</v>
      </c>
      <c r="C22" s="101" t="s">
        <v>94</v>
      </c>
      <c r="D22" s="98">
        <v>1</v>
      </c>
      <c r="E22" s="99"/>
      <c r="F22" s="99">
        <v>48900</v>
      </c>
      <c r="G22" s="100">
        <f>IFERROR(IF(Movimientos610221925[[#This Row],[CÓDIGO]]="","",Movimientos610221925[[#This Row],[ENTRADAS]]-Movimientos610221925[[#This Row],[SALIDAS]]+G21),Movimientos610221925[[#This Row],[ENTRADAS]]-Movimientos610221925[[#This Row],[SALIDAS]])</f>
        <v>75438</v>
      </c>
      <c r="H22" s="1"/>
      <c r="I22" s="37"/>
      <c r="J22" s="14"/>
      <c r="K22" s="14"/>
      <c r="L22" s="14"/>
      <c r="M22" s="26"/>
    </row>
    <row r="23" spans="1:14" ht="37.5" x14ac:dyDescent="0.25">
      <c r="B23" s="96">
        <v>44385</v>
      </c>
      <c r="C23" s="101" t="s">
        <v>95</v>
      </c>
      <c r="D23" s="98">
        <v>1</v>
      </c>
      <c r="E23" s="99"/>
      <c r="F23" s="99">
        <v>3500</v>
      </c>
      <c r="G23" s="100">
        <f>IFERROR(IF(Movimientos610221925[[#This Row],[CÓDIGO]]="","",Movimientos610221925[[#This Row],[ENTRADAS]]-Movimientos610221925[[#This Row],[SALIDAS]]+G22),Movimientos610221925[[#This Row],[ENTRADAS]]-Movimientos610221925[[#This Row],[SALIDAS]])</f>
        <v>71938</v>
      </c>
      <c r="I23" s="25"/>
      <c r="J23" s="14"/>
      <c r="K23" s="14"/>
      <c r="L23" s="14"/>
      <c r="M23" s="26"/>
    </row>
    <row r="24" spans="1:14" ht="18.75" x14ac:dyDescent="0.25">
      <c r="B24" s="96">
        <v>44385</v>
      </c>
      <c r="C24" s="101" t="s">
        <v>97</v>
      </c>
      <c r="D24" s="98">
        <v>1</v>
      </c>
      <c r="E24" s="102"/>
      <c r="F24" s="102">
        <v>23700</v>
      </c>
      <c r="G24" s="100">
        <f>IFERROR(IF(Movimientos610221925[[#This Row],[CÓDIGO]]="","",Movimientos610221925[[#This Row],[ENTRADAS]]-Movimientos610221925[[#This Row],[SALIDAS]]+G23),Movimientos610221925[[#This Row],[ENTRADAS]]-Movimientos610221925[[#This Row],[SALIDAS]])</f>
        <v>48238</v>
      </c>
      <c r="I24" s="25"/>
      <c r="J24" s="14"/>
      <c r="K24" s="14"/>
      <c r="L24" s="14"/>
      <c r="M24" s="26"/>
    </row>
    <row r="25" spans="1:14" ht="18.75" x14ac:dyDescent="0.25">
      <c r="B25" s="96">
        <v>44386</v>
      </c>
      <c r="C25" s="101" t="s">
        <v>96</v>
      </c>
      <c r="D25" s="98">
        <v>1</v>
      </c>
      <c r="E25" s="102"/>
      <c r="F25" s="102">
        <v>15000</v>
      </c>
      <c r="G25" s="100">
        <f>IFERROR(IF(Movimientos610221925[[#This Row],[CÓDIGO]]="","",Movimientos610221925[[#This Row],[ENTRADAS]]-Movimientos610221925[[#This Row],[SALIDAS]]+G24),Movimientos610221925[[#This Row],[ENTRADAS]]-Movimientos610221925[[#This Row],[SALIDAS]])</f>
        <v>33238</v>
      </c>
      <c r="I25" s="25"/>
      <c r="J25" s="14"/>
      <c r="K25" s="14"/>
      <c r="L25" s="14"/>
      <c r="M25" s="26"/>
    </row>
    <row r="26" spans="1:14" ht="18.75" x14ac:dyDescent="0.25">
      <c r="A26" s="3"/>
      <c r="B26" s="104">
        <v>44386</v>
      </c>
      <c r="C26" s="105" t="s">
        <v>92</v>
      </c>
      <c r="D26" s="106">
        <v>1</v>
      </c>
      <c r="E26" s="107">
        <v>1500000</v>
      </c>
      <c r="F26" s="107">
        <v>1500000</v>
      </c>
      <c r="G26" s="100">
        <f>IFERROR(IF(Movimientos610221925[[#This Row],[CÓDIGO]]="","",Movimientos610221925[[#This Row],[ENTRADAS]]-Movimientos610221925[[#This Row],[SALIDAS]]+G25),Movimientos610221925[[#This Row],[ENTRADAS]]-Movimientos610221925[[#This Row],[SALIDAS]])</f>
        <v>33238</v>
      </c>
      <c r="I26" s="25"/>
      <c r="M26" s="26"/>
    </row>
    <row r="27" spans="1:14" ht="18.75" x14ac:dyDescent="0.25">
      <c r="A27" s="3"/>
      <c r="B27" s="104">
        <v>44389</v>
      </c>
      <c r="C27" s="138" t="s">
        <v>98</v>
      </c>
      <c r="D27" s="106">
        <v>1</v>
      </c>
      <c r="E27" s="103">
        <v>336000</v>
      </c>
      <c r="F27" s="103"/>
      <c r="G27" s="100">
        <f>IFERROR(IF(Movimientos610221925[[#This Row],[CÓDIGO]]="","",Movimientos610221925[[#This Row],[ENTRADAS]]-Movimientos610221925[[#This Row],[SALIDAS]]+G26),Movimientos610221925[[#This Row],[ENTRADAS]]-Movimientos610221925[[#This Row],[SALIDAS]])</f>
        <v>369238</v>
      </c>
      <c r="I27" s="25"/>
      <c r="M27" s="26"/>
    </row>
    <row r="28" spans="1:14" ht="18.75" x14ac:dyDescent="0.25">
      <c r="A28" s="3"/>
      <c r="B28" s="104">
        <v>44389</v>
      </c>
      <c r="C28" s="105" t="s">
        <v>99</v>
      </c>
      <c r="D28" s="106">
        <v>1</v>
      </c>
      <c r="E28" s="107">
        <v>196000</v>
      </c>
      <c r="F28" s="107"/>
      <c r="G28" s="100">
        <f>IFERROR(IF(Movimientos610221925[[#This Row],[CÓDIGO]]="","",Movimientos610221925[[#This Row],[ENTRADAS]]-Movimientos610221925[[#This Row],[SALIDAS]]+G27),Movimientos610221925[[#This Row],[ENTRADAS]]-Movimientos610221925[[#This Row],[SALIDAS]])</f>
        <v>565238</v>
      </c>
      <c r="I28" s="25"/>
      <c r="M28" s="26"/>
    </row>
    <row r="29" spans="1:14" ht="18.75" x14ac:dyDescent="0.25">
      <c r="B29" s="104">
        <v>44389</v>
      </c>
      <c r="C29" s="108" t="s">
        <v>100</v>
      </c>
      <c r="D29" s="106">
        <v>1</v>
      </c>
      <c r="E29" s="103"/>
      <c r="F29" s="103">
        <v>532000</v>
      </c>
      <c r="G29" s="100">
        <f>IFERROR(IF(Movimientos610221925[[#This Row],[CÓDIGO]]="","",Movimientos610221925[[#This Row],[ENTRADAS]]-Movimientos610221925[[#This Row],[SALIDAS]]+G28),Movimientos610221925[[#This Row],[ENTRADAS]]-Movimientos610221925[[#This Row],[SALIDAS]])</f>
        <v>33238</v>
      </c>
      <c r="I29" s="25"/>
      <c r="M29" s="26"/>
    </row>
    <row r="30" spans="1:14" ht="18.75" x14ac:dyDescent="0.25">
      <c r="B30" s="104">
        <v>44390</v>
      </c>
      <c r="C30" s="114" t="s">
        <v>101</v>
      </c>
      <c r="D30" s="115">
        <v>1</v>
      </c>
      <c r="E30" s="103"/>
      <c r="F30" s="103">
        <v>6000</v>
      </c>
      <c r="G30" s="116">
        <f>IFERROR(IF(Movimientos610221925[[#This Row],[CÓDIGO]]="","",Movimientos610221925[[#This Row],[ENTRADAS]]-Movimientos610221925[[#This Row],[SALIDAS]]+G29),Movimientos610221925[[#This Row],[ENTRADAS]]-Movimientos610221925[[#This Row],[SALIDAS]])</f>
        <v>27238</v>
      </c>
      <c r="I30" s="25"/>
      <c r="M30" s="26"/>
    </row>
    <row r="31" spans="1:14" ht="19.5" thickBot="1" x14ac:dyDescent="0.3">
      <c r="B31" s="104">
        <v>44392</v>
      </c>
      <c r="C31" s="108" t="s">
        <v>102</v>
      </c>
      <c r="D31" s="106">
        <v>1</v>
      </c>
      <c r="E31" s="107">
        <v>5300000</v>
      </c>
      <c r="F31" s="107">
        <v>5300000</v>
      </c>
      <c r="G31" s="116">
        <f>IFERROR(IF(Movimientos610221925[[#This Row],[CÓDIGO]]="","",Movimientos610221925[[#This Row],[ENTRADAS]]-Movimientos610221925[[#This Row],[SALIDAS]]+G30),Movimientos610221925[[#This Row],[ENTRADAS]]-Movimientos610221925[[#This Row],[SALIDAS]])</f>
        <v>27238</v>
      </c>
      <c r="I31" s="52"/>
      <c r="J31" s="53"/>
      <c r="K31" s="53"/>
      <c r="L31" s="53"/>
      <c r="M31" s="54"/>
    </row>
    <row r="32" spans="1:14" ht="18.75" x14ac:dyDescent="0.25">
      <c r="B32" s="104">
        <v>44396</v>
      </c>
      <c r="C32" s="108" t="s">
        <v>103</v>
      </c>
      <c r="D32" s="106">
        <v>1</v>
      </c>
      <c r="E32" s="107"/>
      <c r="F32" s="107">
        <v>6000</v>
      </c>
      <c r="G32" s="116">
        <f>IFERROR(IF(Movimientos610221925[[#This Row],[CÓDIGO]]="","",Movimientos610221925[[#This Row],[ENTRADAS]]-Movimientos610221925[[#This Row],[SALIDAS]]+G31),Movimientos610221925[[#This Row],[ENTRADAS]]-Movimientos610221925[[#This Row],[SALIDAS]])</f>
        <v>21238</v>
      </c>
      <c r="H32" s="3"/>
      <c r="I32" s="3"/>
      <c r="J32" s="3"/>
      <c r="K32" s="3"/>
      <c r="L32" s="3"/>
      <c r="M32" s="3"/>
      <c r="N32" s="3"/>
    </row>
    <row r="33" spans="2:14" ht="18.75" x14ac:dyDescent="0.25">
      <c r="B33" s="104">
        <v>44396</v>
      </c>
      <c r="C33" s="108" t="s">
        <v>104</v>
      </c>
      <c r="D33" s="106">
        <v>1</v>
      </c>
      <c r="E33" s="103"/>
      <c r="F33" s="103">
        <v>48451</v>
      </c>
      <c r="G33" s="116">
        <f>IFERROR(IF(Movimientos610221925[[#This Row],[CÓDIGO]]="","",Movimientos610221925[[#This Row],[ENTRADAS]]-Movimientos610221925[[#This Row],[SALIDAS]]+G32),Movimientos610221925[[#This Row],[ENTRADAS]]-Movimientos610221925[[#This Row],[SALIDAS]])</f>
        <v>-27213</v>
      </c>
      <c r="H33" s="3"/>
      <c r="I33" s="3"/>
      <c r="J33" s="3"/>
      <c r="K33" s="87"/>
      <c r="L33" s="3"/>
      <c r="M33" s="3"/>
      <c r="N33" s="3"/>
    </row>
    <row r="34" spans="2:14" ht="18.75" x14ac:dyDescent="0.25">
      <c r="B34" s="104">
        <v>44398</v>
      </c>
      <c r="C34" s="105" t="s">
        <v>105</v>
      </c>
      <c r="D34" s="139">
        <v>1</v>
      </c>
      <c r="E34" s="103"/>
      <c r="F34" s="103">
        <v>22100</v>
      </c>
      <c r="G34" s="116">
        <f>IFERROR(IF(Movimientos610221925[[#This Row],[CÓDIGO]]="","",Movimientos610221925[[#This Row],[ENTRADAS]]-Movimientos610221925[[#This Row],[SALIDAS]]+G33),Movimientos610221925[[#This Row],[ENTRADAS]]-Movimientos610221925[[#This Row],[SALIDAS]])</f>
        <v>-49313</v>
      </c>
      <c r="H34" s="3"/>
      <c r="I34" s="3"/>
      <c r="J34" s="3"/>
      <c r="K34" s="3"/>
      <c r="L34" s="3"/>
      <c r="M34" s="3"/>
      <c r="N34" s="3"/>
    </row>
    <row r="35" spans="2:14" ht="18.75" x14ac:dyDescent="0.25">
      <c r="B35" s="140">
        <v>44398</v>
      </c>
      <c r="C35" s="108" t="s">
        <v>106</v>
      </c>
      <c r="D35" s="139">
        <v>1</v>
      </c>
      <c r="E35" s="103"/>
      <c r="F35" s="103">
        <v>5400</v>
      </c>
      <c r="G35" s="116">
        <f>IFERROR(IF(Movimientos610221925[[#This Row],[CÓDIGO]]="","",Movimientos610221925[[#This Row],[ENTRADAS]]-Movimientos610221925[[#This Row],[SALIDAS]]+G34),Movimientos610221925[[#This Row],[ENTRADAS]]-Movimientos610221925[[#This Row],[SALIDAS]])</f>
        <v>-54713</v>
      </c>
      <c r="H35" s="3"/>
      <c r="I35" s="3"/>
      <c r="J35" s="3"/>
      <c r="K35" s="3"/>
      <c r="L35" s="3"/>
      <c r="M35" s="3"/>
      <c r="N35" s="3"/>
    </row>
    <row r="36" spans="2:14" ht="18.75" x14ac:dyDescent="0.25">
      <c r="B36" s="140">
        <v>44400</v>
      </c>
      <c r="C36" s="108" t="s">
        <v>107</v>
      </c>
      <c r="D36" s="139">
        <v>1</v>
      </c>
      <c r="E36" s="107">
        <v>1000000</v>
      </c>
      <c r="F36" s="107"/>
      <c r="G36" s="116">
        <f>IFERROR(IF(Movimientos610221925[[#This Row],[CÓDIGO]]="","",Movimientos610221925[[#This Row],[ENTRADAS]]-Movimientos610221925[[#This Row],[SALIDAS]]+G35),Movimientos610221925[[#This Row],[ENTRADAS]]-Movimientos610221925[[#This Row],[SALIDAS]])</f>
        <v>945287</v>
      </c>
      <c r="H36" s="3"/>
      <c r="I36" s="3"/>
      <c r="J36" s="3"/>
      <c r="K36" s="3"/>
      <c r="L36" s="3"/>
      <c r="M36" s="3"/>
      <c r="N36" s="3"/>
    </row>
    <row r="37" spans="2:14" ht="18.75" x14ac:dyDescent="0.25">
      <c r="B37" s="141" t="s">
        <v>109</v>
      </c>
      <c r="C37" s="108" t="s">
        <v>108</v>
      </c>
      <c r="D37" s="139">
        <v>1</v>
      </c>
      <c r="E37" s="142"/>
      <c r="F37" s="142">
        <v>875000</v>
      </c>
      <c r="G37" s="116">
        <f>IFERROR(IF(Movimientos610221925[[#This Row],[CÓDIGO]]="","",Movimientos610221925[[#This Row],[ENTRADAS]]-Movimientos610221925[[#This Row],[SALIDAS]]+G36),Movimientos610221925[[#This Row],[ENTRADAS]]-Movimientos610221925[[#This Row],[SALIDAS]])</f>
        <v>70287</v>
      </c>
      <c r="H37" s="3"/>
      <c r="I37" s="3"/>
      <c r="J37" s="3"/>
      <c r="K37" s="3"/>
      <c r="L37" s="3"/>
      <c r="M37" s="3"/>
      <c r="N37" s="3"/>
    </row>
    <row r="38" spans="2:14" ht="18.75" x14ac:dyDescent="0.25">
      <c r="B38" s="141">
        <v>44400</v>
      </c>
      <c r="C38" s="108" t="s">
        <v>110</v>
      </c>
      <c r="D38" s="139">
        <v>1</v>
      </c>
      <c r="E38" s="142"/>
      <c r="F38" s="142">
        <v>40000</v>
      </c>
      <c r="G38" s="116">
        <f>IFERROR(IF(Movimientos610221925[[#This Row],[CÓDIGO]]="","",Movimientos610221925[[#This Row],[ENTRADAS]]-Movimientos610221925[[#This Row],[SALIDAS]]+G37),Movimientos610221925[[#This Row],[ENTRADAS]]-Movimientos610221925[[#This Row],[SALIDAS]])</f>
        <v>30287</v>
      </c>
      <c r="H38" s="3"/>
      <c r="I38" s="3"/>
      <c r="J38" s="3"/>
      <c r="K38" s="3"/>
      <c r="L38" s="3"/>
      <c r="M38" s="3"/>
      <c r="N38" s="3"/>
    </row>
    <row r="39" spans="2:14" ht="18.75" x14ac:dyDescent="0.25">
      <c r="B39" s="141">
        <v>44401</v>
      </c>
      <c r="C39" s="108" t="s">
        <v>111</v>
      </c>
      <c r="D39" s="139">
        <v>1</v>
      </c>
      <c r="E39" s="142">
        <v>700000</v>
      </c>
      <c r="F39" s="142"/>
      <c r="G39" s="100">
        <f>IFERROR(IF(Movimientos610221925[[#This Row],[CÓDIGO]]="","",Movimientos610221925[[#This Row],[ENTRADAS]]-Movimientos610221925[[#This Row],[SALIDAS]]+G38),Movimientos610221925[[#This Row],[ENTRADAS]]-Movimientos610221925[[#This Row],[SALIDAS]])</f>
        <v>730287</v>
      </c>
      <c r="H39" s="3"/>
      <c r="I39" s="3"/>
      <c r="J39" s="3"/>
      <c r="K39" s="3"/>
      <c r="L39" s="3"/>
      <c r="M39" s="3"/>
      <c r="N39" s="3"/>
    </row>
    <row r="40" spans="2:14" ht="18.75" x14ac:dyDescent="0.25">
      <c r="B40" s="141">
        <v>44401</v>
      </c>
      <c r="C40" s="108" t="s">
        <v>112</v>
      </c>
      <c r="D40" s="139">
        <v>1</v>
      </c>
      <c r="E40" s="142"/>
      <c r="F40" s="142">
        <v>200000</v>
      </c>
      <c r="G40" s="100">
        <f>IFERROR(IF(Movimientos610221925[[#This Row],[CÓDIGO]]="","",Movimientos610221925[[#This Row],[ENTRADAS]]-Movimientos610221925[[#This Row],[SALIDAS]]+G39),Movimientos610221925[[#This Row],[ENTRADAS]]-Movimientos610221925[[#This Row],[SALIDAS]])</f>
        <v>530287</v>
      </c>
      <c r="H40" s="3"/>
      <c r="I40" s="3"/>
      <c r="J40" s="3"/>
      <c r="K40" s="3"/>
      <c r="L40" s="3"/>
      <c r="M40" s="3"/>
      <c r="N40" s="3"/>
    </row>
    <row r="41" spans="2:14" ht="18.75" x14ac:dyDescent="0.25">
      <c r="B41" s="140">
        <v>44405</v>
      </c>
      <c r="C41" s="108" t="s">
        <v>117</v>
      </c>
      <c r="D41" s="139">
        <v>1</v>
      </c>
      <c r="E41" s="142"/>
      <c r="F41" s="142">
        <v>35000</v>
      </c>
      <c r="G41" s="100">
        <f>IFERROR(IF(Movimientos610221925[[#This Row],[CÓDIGO]]="","",Movimientos610221925[[#This Row],[ENTRADAS]]-Movimientos610221925[[#This Row],[SALIDAS]]+G40),Movimientos610221925[[#This Row],[ENTRADAS]]-Movimientos610221925[[#This Row],[SALIDAS]])</f>
        <v>495287</v>
      </c>
      <c r="H41" s="3"/>
      <c r="I41" s="3"/>
      <c r="J41" s="3"/>
      <c r="K41" s="3"/>
      <c r="L41" s="3"/>
      <c r="M41" s="3"/>
      <c r="N41" s="3"/>
    </row>
    <row r="42" spans="2:14" ht="18.75" x14ac:dyDescent="0.25">
      <c r="B42" s="140">
        <v>44405</v>
      </c>
      <c r="C42" s="108" t="s">
        <v>118</v>
      </c>
      <c r="D42" s="139">
        <v>1</v>
      </c>
      <c r="E42" s="142"/>
      <c r="F42" s="142">
        <v>107574</v>
      </c>
      <c r="G42" s="100">
        <f>IFERROR(IF(Movimientos610221925[[#This Row],[CÓDIGO]]="","",Movimientos610221925[[#This Row],[ENTRADAS]]-Movimientos610221925[[#This Row],[SALIDAS]]+G41),Movimientos610221925[[#This Row],[ENTRADAS]]-Movimientos610221925[[#This Row],[SALIDAS]])</f>
        <v>387713</v>
      </c>
      <c r="H42" s="3"/>
      <c r="I42" s="3"/>
      <c r="J42" s="3"/>
      <c r="K42" s="3"/>
      <c r="L42" s="3"/>
      <c r="M42" s="3"/>
      <c r="N42" s="3"/>
    </row>
    <row r="43" spans="2:14" ht="18.75" x14ac:dyDescent="0.25">
      <c r="B43" s="140">
        <v>44405</v>
      </c>
      <c r="C43" s="108" t="s">
        <v>119</v>
      </c>
      <c r="D43" s="139">
        <v>1</v>
      </c>
      <c r="E43" s="142"/>
      <c r="F43" s="142">
        <v>107574</v>
      </c>
      <c r="G43" s="100">
        <f>IFERROR(IF(Movimientos610221925[[#This Row],[CÓDIGO]]="","",Movimientos610221925[[#This Row],[ENTRADAS]]-Movimientos610221925[[#This Row],[SALIDAS]]+G42),Movimientos610221925[[#This Row],[ENTRADAS]]-Movimientos610221925[[#This Row],[SALIDAS]])</f>
        <v>280139</v>
      </c>
      <c r="H43" s="3"/>
      <c r="I43" s="3"/>
      <c r="J43" s="3"/>
      <c r="K43" s="3"/>
      <c r="L43" s="3"/>
      <c r="M43" s="3"/>
      <c r="N43" s="3"/>
    </row>
    <row r="44" spans="2:14" ht="18.75" x14ac:dyDescent="0.25">
      <c r="B44" s="140">
        <v>44405</v>
      </c>
      <c r="C44" s="108" t="s">
        <v>120</v>
      </c>
      <c r="D44" s="139">
        <v>1</v>
      </c>
      <c r="E44" s="142"/>
      <c r="F44" s="142">
        <v>15000</v>
      </c>
      <c r="G44" s="100">
        <f>IFERROR(IF(Movimientos610221925[[#This Row],[CÓDIGO]]="","",Movimientos610221925[[#This Row],[ENTRADAS]]-Movimientos610221925[[#This Row],[SALIDAS]]+G43),Movimientos610221925[[#This Row],[ENTRADAS]]-Movimientos610221925[[#This Row],[SALIDAS]])</f>
        <v>265139</v>
      </c>
      <c r="H44" s="3"/>
      <c r="I44" s="3"/>
      <c r="J44" s="3"/>
      <c r="K44" s="3"/>
      <c r="L44" s="3"/>
      <c r="M44" s="3"/>
      <c r="N44" s="3"/>
    </row>
    <row r="45" spans="2:14" ht="18.75" x14ac:dyDescent="0.25">
      <c r="B45" s="140">
        <v>44405</v>
      </c>
      <c r="C45" s="108" t="s">
        <v>122</v>
      </c>
      <c r="D45" s="139">
        <v>1</v>
      </c>
      <c r="E45" s="142"/>
      <c r="F45" s="142">
        <v>13800</v>
      </c>
      <c r="G45" s="100">
        <f>IFERROR(IF(Movimientos610221925[[#This Row],[CÓDIGO]]="","",Movimientos610221925[[#This Row],[ENTRADAS]]-Movimientos610221925[[#This Row],[SALIDAS]]+G44),Movimientos610221925[[#This Row],[ENTRADAS]]-Movimientos610221925[[#This Row],[SALIDAS]])</f>
        <v>251339</v>
      </c>
      <c r="H45" s="3"/>
      <c r="I45" s="3"/>
      <c r="J45" s="3"/>
      <c r="K45" s="3"/>
      <c r="L45" s="3"/>
      <c r="M45" s="3"/>
      <c r="N45" s="3"/>
    </row>
    <row r="46" spans="2:14" ht="18.75" x14ac:dyDescent="0.25">
      <c r="B46" s="140">
        <v>44406</v>
      </c>
      <c r="C46" s="108" t="s">
        <v>121</v>
      </c>
      <c r="D46" s="139">
        <v>1</v>
      </c>
      <c r="E46" s="142"/>
      <c r="F46" s="142">
        <v>146000</v>
      </c>
      <c r="G46" s="100">
        <f>IFERROR(IF(Movimientos610221925[[#This Row],[CÓDIGO]]="","",Movimientos610221925[[#This Row],[ENTRADAS]]-Movimientos610221925[[#This Row],[SALIDAS]]+G45),Movimientos610221925[[#This Row],[ENTRADAS]]-Movimientos610221925[[#This Row],[SALIDAS]])</f>
        <v>105339</v>
      </c>
    </row>
    <row r="47" spans="2:14" ht="18.75" x14ac:dyDescent="0.25">
      <c r="B47" s="140">
        <v>44407</v>
      </c>
      <c r="C47" s="108" t="s">
        <v>123</v>
      </c>
      <c r="D47" s="139">
        <v>1</v>
      </c>
      <c r="E47" s="142"/>
      <c r="F47" s="142">
        <v>33000</v>
      </c>
      <c r="G47" s="100">
        <f>IFERROR(IF(Movimientos610221925[[#This Row],[CÓDIGO]]="","",Movimientos610221925[[#This Row],[ENTRADAS]]-Movimientos610221925[[#This Row],[SALIDAS]]+G46),Movimientos610221925[[#This Row],[ENTRADAS]]-Movimientos610221925[[#This Row],[SALIDAS]])</f>
        <v>72339</v>
      </c>
    </row>
    <row r="48" spans="2:14" ht="18.75" x14ac:dyDescent="0.25">
      <c r="B48" s="140">
        <v>44408</v>
      </c>
      <c r="C48" s="108" t="s">
        <v>92</v>
      </c>
      <c r="D48" s="139">
        <v>1</v>
      </c>
      <c r="E48" s="142">
        <v>5000000</v>
      </c>
      <c r="F48" s="142">
        <v>5000000</v>
      </c>
      <c r="G48" s="100">
        <f>IFERROR(IF(Movimientos610221925[[#This Row],[CÓDIGO]]="","",Movimientos610221925[[#This Row],[ENTRADAS]]-Movimientos610221925[[#This Row],[SALIDAS]]+G47),Movimientos610221925[[#This Row],[ENTRADAS]]-Movimientos610221925[[#This Row],[SALIDAS]])</f>
        <v>72339</v>
      </c>
    </row>
    <row r="49" spans="2:7" ht="19.5" thickBot="1" x14ac:dyDescent="0.3">
      <c r="B49" s="145"/>
      <c r="C49" s="146"/>
      <c r="D49" s="147"/>
      <c r="E49" s="148">
        <f>SUM(E16:E48)</f>
        <v>29524338</v>
      </c>
      <c r="F49" s="148">
        <f>SUM(F16:F48)</f>
        <v>29451999</v>
      </c>
      <c r="G49" s="76" t="str">
        <f>IFERROR(IF(Movimientos610221925[[#This Row],[CÓDIGO]]="","",Movimientos610221925[[#This Row],[ENTRADAS]]-Movimientos610221925[[#This Row],[SALIDAS]]+G48),Movimientos610221925[[#This Row],[ENTRADAS]]-Movimientos610221925[[#This Row],[SALIDAS]])</f>
        <v/>
      </c>
    </row>
    <row r="50" spans="2:7" ht="19.5" thickBot="1" x14ac:dyDescent="0.3">
      <c r="B50" s="59"/>
      <c r="C50" s="61"/>
      <c r="D50" s="63"/>
      <c r="E50" s="65"/>
      <c r="F50" s="65"/>
      <c r="G50" s="76" t="str">
        <f>IFERROR(IF(Movimientos610221925[[#This Row],[CÓDIGO]]="","",Movimientos610221925[[#This Row],[ENTRADAS]]-Movimientos610221925[[#This Row],[SALIDAS]]+G49),Movimientos610221925[[#This Row],[ENTRADAS]]-Movimientos610221925[[#This Row],[SALIDAS]])</f>
        <v/>
      </c>
    </row>
    <row r="51" spans="2:7" ht="19.5" thickBot="1" x14ac:dyDescent="0.3">
      <c r="B51" s="59"/>
      <c r="C51" s="61"/>
      <c r="D51" s="63"/>
      <c r="E51" s="65"/>
      <c r="F51" s="65"/>
      <c r="G51" s="76" t="str">
        <f>IFERROR(IF(Movimientos610221925[[#This Row],[CÓDIGO]]="","",Movimientos610221925[[#This Row],[ENTRADAS]]-Movimientos610221925[[#This Row],[SALIDAS]]+G50),Movimientos610221925[[#This Row],[ENTRADAS]]-Movimientos610221925[[#This Row],[SALIDAS]])</f>
        <v/>
      </c>
    </row>
    <row r="52" spans="2:7" ht="19.5" thickBot="1" x14ac:dyDescent="0.3">
      <c r="B52" s="59"/>
      <c r="C52" s="61"/>
      <c r="D52" s="63"/>
      <c r="E52" s="65"/>
      <c r="F52" s="65"/>
      <c r="G52" s="76" t="str">
        <f>IFERROR(IF(Movimientos610221925[[#This Row],[CÓDIGO]]="","",Movimientos610221925[[#This Row],[ENTRADAS]]-Movimientos610221925[[#This Row],[SALIDAS]]+G51),Movimientos610221925[[#This Row],[ENTRADAS]]-Movimientos610221925[[#This Row],[SALIDAS]])</f>
        <v/>
      </c>
    </row>
    <row r="53" spans="2:7" ht="19.5" thickBot="1" x14ac:dyDescent="0.3">
      <c r="B53" s="59"/>
      <c r="C53" s="61"/>
      <c r="D53" s="63"/>
      <c r="E53" s="65"/>
      <c r="F53" s="65"/>
      <c r="G53" s="76" t="str">
        <f>IFERROR(IF(Movimientos610221925[[#This Row],[CÓDIGO]]="","",Movimientos610221925[[#This Row],[ENTRADAS]]-Movimientos610221925[[#This Row],[SALIDAS]]+G52),Movimientos610221925[[#This Row],[ENTRADAS]]-Movimientos610221925[[#This Row],[SALIDAS]])</f>
        <v/>
      </c>
    </row>
    <row r="54" spans="2:7" ht="19.5" thickBot="1" x14ac:dyDescent="0.3">
      <c r="B54" s="59"/>
      <c r="C54" s="61"/>
      <c r="D54" s="63"/>
      <c r="E54" s="65"/>
      <c r="F54" s="65"/>
      <c r="G54" s="76" t="str">
        <f>IFERROR(IF(Movimientos610221925[[#This Row],[CÓDIGO]]="","",Movimientos610221925[[#This Row],[ENTRADAS]]-Movimientos610221925[[#This Row],[SALIDAS]]+G53),Movimientos610221925[[#This Row],[ENTRADAS]]-Movimientos610221925[[#This Row],[SALIDAS]])</f>
        <v/>
      </c>
    </row>
    <row r="55" spans="2:7" ht="19.5" thickBot="1" x14ac:dyDescent="0.3">
      <c r="B55" s="59"/>
      <c r="C55" s="61"/>
      <c r="D55" s="63"/>
      <c r="E55" s="65"/>
      <c r="F55" s="65"/>
      <c r="G55" s="76" t="str">
        <f>IFERROR(IF(Movimientos610221925[[#This Row],[CÓDIGO]]="","",Movimientos610221925[[#This Row],[ENTRADAS]]-Movimientos610221925[[#This Row],[SALIDAS]]+G54),Movimientos610221925[[#This Row],[ENTRADAS]]-Movimientos610221925[[#This Row],[SALIDAS]])</f>
        <v/>
      </c>
    </row>
    <row r="56" spans="2:7" ht="19.5" thickBot="1" x14ac:dyDescent="0.3">
      <c r="B56" s="59"/>
      <c r="C56" s="61"/>
      <c r="D56" s="63"/>
      <c r="E56" s="65"/>
      <c r="F56" s="65"/>
      <c r="G56" s="76" t="str">
        <f>IFERROR(IF(Movimientos610221925[[#This Row],[CÓDIGO]]="","",Movimientos610221925[[#This Row],[ENTRADAS]]-Movimientos610221925[[#This Row],[SALIDAS]]+G55),Movimientos610221925[[#This Row],[ENTRADAS]]-Movimientos610221925[[#This Row],[SALIDAS]])</f>
        <v/>
      </c>
    </row>
    <row r="57" spans="2:7" ht="19.5" thickBot="1" x14ac:dyDescent="0.3">
      <c r="B57" s="59"/>
      <c r="C57" s="61"/>
      <c r="D57" s="63"/>
      <c r="E57" s="65"/>
      <c r="F57" s="65"/>
      <c r="G57" s="76" t="str">
        <f>IFERROR(IF(Movimientos610221925[[#This Row],[CÓDIGO]]="","",Movimientos610221925[[#This Row],[ENTRADAS]]-Movimientos610221925[[#This Row],[SALIDAS]]+G56),Movimientos610221925[[#This Row],[ENTRADAS]]-Movimientos610221925[[#This Row],[SALIDAS]])</f>
        <v/>
      </c>
    </row>
    <row r="58" spans="2:7" ht="19.5" thickBot="1" x14ac:dyDescent="0.3">
      <c r="B58" s="59"/>
      <c r="C58" s="61"/>
      <c r="D58" s="63"/>
      <c r="E58" s="65"/>
      <c r="F58" s="65"/>
      <c r="G58" s="76" t="str">
        <f>IFERROR(IF(Movimientos610221925[[#This Row],[CÓDIGO]]="","",Movimientos610221925[[#This Row],[ENTRADAS]]-Movimientos610221925[[#This Row],[SALIDAS]]+G57),Movimientos610221925[[#This Row],[ENTRADAS]]-Movimientos610221925[[#This Row],[SALIDAS]])</f>
        <v/>
      </c>
    </row>
    <row r="59" spans="2:7" ht="19.5" thickBot="1" x14ac:dyDescent="0.3">
      <c r="B59" s="59"/>
      <c r="C59" s="61"/>
      <c r="D59" s="63"/>
      <c r="E59" s="65"/>
      <c r="F59" s="65"/>
      <c r="G59" s="76" t="str">
        <f>IFERROR(IF(Movimientos610221925[[#This Row],[CÓDIGO]]="","",Movimientos610221925[[#This Row],[ENTRADAS]]-Movimientos610221925[[#This Row],[SALIDAS]]+G58),Movimientos610221925[[#This Row],[ENTRADAS]]-Movimientos610221925[[#This Row],[SALIDAS]])</f>
        <v/>
      </c>
    </row>
    <row r="60" spans="2:7" ht="19.5" thickBot="1" x14ac:dyDescent="0.3">
      <c r="B60" s="59"/>
      <c r="C60" s="61"/>
      <c r="D60" s="63"/>
      <c r="E60" s="65"/>
      <c r="F60" s="65"/>
      <c r="G60" s="76" t="str">
        <f>IFERROR(IF(Movimientos610221925[[#This Row],[CÓDIGO]]="","",Movimientos610221925[[#This Row],[ENTRADAS]]-Movimientos610221925[[#This Row],[SALIDAS]]+G59),Movimientos610221925[[#This Row],[ENTRADAS]]-Movimientos610221925[[#This Row],[SALIDAS]])</f>
        <v/>
      </c>
    </row>
    <row r="61" spans="2:7" ht="19.5" thickBot="1" x14ac:dyDescent="0.3">
      <c r="B61" s="59"/>
      <c r="C61" s="61"/>
      <c r="D61" s="63"/>
      <c r="E61" s="65"/>
      <c r="F61" s="65"/>
      <c r="G61" s="76" t="str">
        <f>IFERROR(IF(Movimientos610221925[[#This Row],[CÓDIGO]]="","",Movimientos610221925[[#This Row],[ENTRADAS]]-Movimientos610221925[[#This Row],[SALIDAS]]+G60),Movimientos610221925[[#This Row],[ENTRADAS]]-Movimientos610221925[[#This Row],[SALIDAS]])</f>
        <v/>
      </c>
    </row>
    <row r="62" spans="2:7" ht="19.5" thickBot="1" x14ac:dyDescent="0.3">
      <c r="B62" s="59"/>
      <c r="C62" s="61"/>
      <c r="D62" s="63"/>
      <c r="E62" s="65"/>
      <c r="F62" s="65"/>
      <c r="G62" s="76" t="str">
        <f>IFERROR(IF(Movimientos610221925[[#This Row],[CÓDIGO]]="","",Movimientos610221925[[#This Row],[ENTRADAS]]-Movimientos610221925[[#This Row],[SALIDAS]]+G61),Movimientos610221925[[#This Row],[ENTRADAS]]-Movimientos610221925[[#This Row],[SALIDAS]])</f>
        <v/>
      </c>
    </row>
    <row r="63" spans="2:7" ht="19.5" thickBot="1" x14ac:dyDescent="0.3">
      <c r="B63" s="59"/>
      <c r="C63" s="61"/>
      <c r="D63" s="63"/>
      <c r="E63" s="65"/>
      <c r="F63" s="65"/>
      <c r="G63" s="76" t="str">
        <f>IFERROR(IF(Movimientos610221925[[#This Row],[CÓDIGO]]="","",Movimientos610221925[[#This Row],[ENTRADAS]]-Movimientos610221925[[#This Row],[SALIDAS]]+G62),Movimientos610221925[[#This Row],[ENTRADAS]]-Movimientos610221925[[#This Row],[SALIDAS]])</f>
        <v/>
      </c>
    </row>
    <row r="64" spans="2:7" ht="19.5" thickBot="1" x14ac:dyDescent="0.3">
      <c r="B64" s="59"/>
      <c r="C64" s="61"/>
      <c r="D64" s="63"/>
      <c r="E64" s="65"/>
      <c r="F64" s="65"/>
      <c r="G64" s="76" t="str">
        <f>IFERROR(IF(Movimientos610221925[[#This Row],[CÓDIGO]]="","",Movimientos610221925[[#This Row],[ENTRADAS]]-Movimientos610221925[[#This Row],[SALIDAS]]+G63),Movimientos610221925[[#This Row],[ENTRADAS]]-Movimientos610221925[[#This Row],[SALIDAS]])</f>
        <v/>
      </c>
    </row>
    <row r="65" spans="2:7" ht="19.5" thickBot="1" x14ac:dyDescent="0.3">
      <c r="B65" s="59"/>
      <c r="C65" s="61"/>
      <c r="D65" s="63"/>
      <c r="E65" s="65"/>
      <c r="F65" s="65"/>
      <c r="G65" s="76" t="str">
        <f>IFERROR(IF(Movimientos610221925[[#This Row],[CÓDIGO]]="","",Movimientos610221925[[#This Row],[ENTRADAS]]-Movimientos610221925[[#This Row],[SALIDAS]]+G64),Movimientos610221925[[#This Row],[ENTRADAS]]-Movimientos610221925[[#This Row],[SALIDAS]])</f>
        <v/>
      </c>
    </row>
    <row r="66" spans="2:7" ht="19.5" thickBot="1" x14ac:dyDescent="0.3">
      <c r="B66" s="59"/>
      <c r="C66" s="61"/>
      <c r="D66" s="63"/>
      <c r="E66" s="65"/>
      <c r="F66" s="65"/>
      <c r="G66" s="76" t="str">
        <f>IFERROR(IF(Movimientos610221925[[#This Row],[CÓDIGO]]="","",Movimientos610221925[[#This Row],[ENTRADAS]]-Movimientos610221925[[#This Row],[SALIDAS]]+G65),Movimientos610221925[[#This Row],[ENTRADAS]]-Movimientos610221925[[#This Row],[SALIDAS]])</f>
        <v/>
      </c>
    </row>
    <row r="67" spans="2:7" ht="19.5" thickBot="1" x14ac:dyDescent="0.3">
      <c r="B67" s="59"/>
      <c r="C67" s="61"/>
      <c r="D67" s="63"/>
      <c r="E67" s="65"/>
      <c r="F67" s="65"/>
      <c r="G67" s="76" t="str">
        <f>IFERROR(IF(Movimientos610221925[[#This Row],[CÓDIGO]]="","",Movimientos610221925[[#This Row],[ENTRADAS]]-Movimientos610221925[[#This Row],[SALIDAS]]+G66),Movimientos610221925[[#This Row],[ENTRADAS]]-Movimientos610221925[[#This Row],[SALIDAS]])</f>
        <v/>
      </c>
    </row>
    <row r="68" spans="2:7" ht="19.5" thickBot="1" x14ac:dyDescent="0.3">
      <c r="B68" s="59"/>
      <c r="C68" s="61"/>
      <c r="D68" s="63"/>
      <c r="E68" s="65"/>
      <c r="F68" s="65"/>
      <c r="G68" s="76" t="str">
        <f>IFERROR(IF(Movimientos610221925[[#This Row],[CÓDIGO]]="","",Movimientos610221925[[#This Row],[ENTRADAS]]-Movimientos610221925[[#This Row],[SALIDAS]]+G67),Movimientos610221925[[#This Row],[ENTRADAS]]-Movimientos610221925[[#This Row],[SALIDAS]])</f>
        <v/>
      </c>
    </row>
    <row r="69" spans="2:7" ht="19.5" thickBot="1" x14ac:dyDescent="0.3">
      <c r="B69" s="59"/>
      <c r="C69" s="61"/>
      <c r="D69" s="63"/>
      <c r="E69" s="65"/>
      <c r="F69" s="65"/>
      <c r="G69" s="76" t="str">
        <f>IFERROR(IF(Movimientos610221925[[#This Row],[CÓDIGO]]="","",Movimientos610221925[[#This Row],[ENTRADAS]]-Movimientos610221925[[#This Row],[SALIDAS]]+G68),Movimientos610221925[[#This Row],[ENTRADAS]]-Movimientos610221925[[#This Row],[SALIDAS]])</f>
        <v/>
      </c>
    </row>
    <row r="70" spans="2:7" ht="19.5" thickBot="1" x14ac:dyDescent="0.3">
      <c r="B70" s="59"/>
      <c r="C70" s="61"/>
      <c r="D70" s="63"/>
      <c r="E70" s="65"/>
      <c r="F70" s="65"/>
      <c r="G70" s="76" t="str">
        <f>IFERROR(IF(Movimientos610221925[[#This Row],[CÓDIGO]]="","",Movimientos610221925[[#This Row],[ENTRADAS]]-Movimientos610221925[[#This Row],[SALIDAS]]+G69),Movimientos610221925[[#This Row],[ENTRADAS]]-Movimientos610221925[[#This Row],[SALIDAS]])</f>
        <v/>
      </c>
    </row>
    <row r="71" spans="2:7" ht="19.5" thickBot="1" x14ac:dyDescent="0.3">
      <c r="B71" s="59"/>
      <c r="C71" s="61"/>
      <c r="D71" s="63"/>
      <c r="E71" s="65"/>
      <c r="F71" s="65"/>
      <c r="G71" s="76" t="str">
        <f>IFERROR(IF(Movimientos610221925[[#This Row],[CÓDIGO]]="","",Movimientos610221925[[#This Row],[ENTRADAS]]-Movimientos610221925[[#This Row],[SALIDAS]]+G70),Movimientos610221925[[#This Row],[ENTRADAS]]-Movimientos610221925[[#This Row],[SALIDAS]])</f>
        <v/>
      </c>
    </row>
    <row r="72" spans="2:7" ht="19.5" thickBot="1" x14ac:dyDescent="0.3">
      <c r="B72" s="59"/>
      <c r="C72" s="61"/>
      <c r="D72" s="63"/>
      <c r="E72" s="65"/>
      <c r="F72" s="65"/>
      <c r="G72" s="76" t="str">
        <f>IFERROR(IF(Movimientos610221925[[#This Row],[CÓDIGO]]="","",Movimientos610221925[[#This Row],[ENTRADAS]]-Movimientos610221925[[#This Row],[SALIDAS]]+G71),Movimientos610221925[[#This Row],[ENTRADAS]]-Movimientos610221925[[#This Row],[SALIDAS]])</f>
        <v/>
      </c>
    </row>
    <row r="73" spans="2:7" ht="19.5" thickBot="1" x14ac:dyDescent="0.3">
      <c r="B73" s="59"/>
      <c r="C73" s="61"/>
      <c r="D73" s="63"/>
      <c r="E73" s="65"/>
      <c r="F73" s="65"/>
      <c r="G73" s="76" t="str">
        <f>IFERROR(IF(Movimientos610221925[[#This Row],[CÓDIGO]]="","",Movimientos610221925[[#This Row],[ENTRADAS]]-Movimientos610221925[[#This Row],[SALIDAS]]+G72),Movimientos610221925[[#This Row],[ENTRADAS]]-Movimientos610221925[[#This Row],[SALIDAS]])</f>
        <v/>
      </c>
    </row>
    <row r="74" spans="2:7" ht="19.5" thickBot="1" x14ac:dyDescent="0.3">
      <c r="B74" s="59"/>
      <c r="C74" s="61"/>
      <c r="D74" s="63"/>
      <c r="E74" s="65"/>
      <c r="F74" s="65"/>
      <c r="G74" s="76" t="str">
        <f>IFERROR(IF(Movimientos610221925[[#This Row],[CÓDIGO]]="","",Movimientos610221925[[#This Row],[ENTRADAS]]-Movimientos610221925[[#This Row],[SALIDAS]]+G73),Movimientos610221925[[#This Row],[ENTRADAS]]-Movimientos610221925[[#This Row],[SALIDAS]])</f>
        <v/>
      </c>
    </row>
    <row r="75" spans="2:7" ht="19.5" thickBot="1" x14ac:dyDescent="0.3">
      <c r="B75" s="59"/>
      <c r="C75" s="61"/>
      <c r="D75" s="63"/>
      <c r="E75" s="65"/>
      <c r="F75" s="65"/>
      <c r="G75" s="76" t="str">
        <f>IFERROR(IF(Movimientos610221925[[#This Row],[CÓDIGO]]="","",Movimientos610221925[[#This Row],[ENTRADAS]]-Movimientos610221925[[#This Row],[SALIDAS]]+G74),Movimientos610221925[[#This Row],[ENTRADAS]]-Movimientos610221925[[#This Row],[SALIDAS]])</f>
        <v/>
      </c>
    </row>
    <row r="76" spans="2:7" ht="19.5" thickBot="1" x14ac:dyDescent="0.3">
      <c r="B76" s="60"/>
      <c r="C76" s="62"/>
      <c r="D76" s="64"/>
      <c r="E76" s="66"/>
      <c r="F76" s="66"/>
      <c r="G76" s="76" t="str">
        <f>IFERROR(IF(Movimientos610221925[[#This Row],[CÓDIGO]]="","",Movimientos610221925[[#This Row],[ENTRADAS]]-Movimientos610221925[[#This Row],[SALIDAS]]+G75),Movimientos610221925[[#This Row],[ENTRADAS]]-Movimientos610221925[[#This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76" t="str">
        <f>IFERROR(IF(Movimientos610221925[[#This Row],[CÓDIGO]]="","",Movimientos610221925[[#This Row],[ENTRADAS]]-Movimientos610221925[[#This Row],[SALIDAS]]+G76),Movimientos610221925[[#This Row],[ENTRADAS]]-Movimientos610221925[[#This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76" t="str">
        <f>IFERROR(IF(Movimientos610221925[[#This Row],[CÓDIGO]]="","",Movimientos610221925[[#This Row],[ENTRADAS]]-Movimientos610221925[[#This Row],[SALIDAS]]+G77),Movimientos610221925[[#This Row],[ENTRADAS]]-Movimientos610221925[[#This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76" t="str">
        <f>IFERROR(IF(Movimientos610221925[[#This Row],[CÓDIGO]]="","",Movimientos610221925[[#This Row],[ENTRADAS]]-Movimientos610221925[[#This Row],[SALIDAS]]+G78),Movimientos610221925[[#This Row],[ENTRADAS]]-Movimientos610221925[[#This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76" t="str">
        <f>IFERROR(IF(Movimientos610221925[[#This Row],[CÓDIGO]]="","",Movimientos610221925[[#This Row],[ENTRADAS]]-Movimientos610221925[[#This Row],[SALIDAS]]+G79),Movimientos610221925[[#This Row],[ENTRADAS]]-Movimientos610221925[[#This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76" t="str">
        <f>IFERROR(IF(Movimientos610221925[[#This Row],[CÓDIGO]]="","",Movimientos610221925[[#This Row],[ENTRADAS]]-Movimientos610221925[[#This Row],[SALIDAS]]+G80),Movimientos610221925[[#This Row],[ENTRADAS]]-Movimientos610221925[[#This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76" t="str">
        <f>IFERROR(IF(Movimientos610221925[[#This Row],[CÓDIGO]]="","",Movimientos610221925[[#This Row],[ENTRADAS]]-Movimientos610221925[[#This Row],[SALIDAS]]+G81),Movimientos610221925[[#This Row],[ENTRADAS]]-Movimientos610221925[[#This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76" t="str">
        <f>IFERROR(IF(Movimientos610221925[[#This Row],[CÓDIGO]]="","",Movimientos610221925[[#This Row],[ENTRADAS]]-Movimientos610221925[[#This Row],[SALIDAS]]+G82),Movimientos610221925[[#This Row],[ENTRADAS]]-Movimientos610221925[[#This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76" t="str">
        <f>IFERROR(IF(Movimientos610221925[[#This Row],[CÓDIGO]]="","",Movimientos610221925[[#This Row],[ENTRADAS]]-Movimientos610221925[[#This Row],[SALIDAS]]+G83),Movimientos610221925[[#This Row],[ENTRADAS]]-Movimientos610221925[[#This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76" t="str">
        <f>IFERROR(IF(Movimientos610221925[[#This Row],[CÓDIGO]]="","",Movimientos610221925[[#This Row],[ENTRADAS]]-Movimientos610221925[[#This Row],[SALIDAS]]+G84),Movimientos610221925[[#This Row],[ENTRADAS]]-Movimientos610221925[[#This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76" t="str">
        <f>IFERROR(IF(Movimientos610221925[[#This Row],[CÓDIGO]]="","",Movimientos610221925[[#This Row],[ENTRADAS]]-Movimientos610221925[[#This Row],[SALIDAS]]+G85),Movimientos610221925[[#This Row],[ENTRADAS]]-Movimientos610221925[[#This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76" t="str">
        <f>IFERROR(IF(Movimientos610221925[[#This Row],[CÓDIGO]]="","",Movimientos610221925[[#This Row],[ENTRADAS]]-Movimientos610221925[[#This Row],[SALIDAS]]+G86),Movimientos610221925[[#This Row],[ENTRADAS]]-Movimientos610221925[[#This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76" t="str">
        <f>IFERROR(IF(Movimientos610221925[[#This Row],[CÓDIGO]]="","",Movimientos610221925[[#This Row],[ENTRADAS]]-Movimientos610221925[[#This Row],[SALIDAS]]+G87),Movimientos610221925[[#This Row],[ENTRADAS]]-Movimientos610221925[[#This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76" t="str">
        <f>IFERROR(IF(Movimientos610221925[[#This Row],[CÓDIGO]]="","",Movimientos610221925[[#This Row],[ENTRADAS]]-Movimientos610221925[[#This Row],[SALIDAS]]+G88),Movimientos610221925[[#This Row],[ENTRADAS]]-Movimientos610221925[[#This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76" t="str">
        <f>IFERROR(IF(Movimientos610221925[[#This Row],[CÓDIGO]]="","",Movimientos610221925[[#This Row],[ENTRADAS]]-Movimientos610221925[[#This Row],[SALIDAS]]+G89),Movimientos610221925[[#This Row],[ENTRADAS]]-Movimientos610221925[[#This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76" t="str">
        <f>IFERROR(IF(Movimientos610221925[[#This Row],[CÓDIGO]]="","",Movimientos610221925[[#This Row],[ENTRADAS]]-Movimientos610221925[[#This Row],[SALIDAS]]+G90),Movimientos610221925[[#This Row],[ENTRADAS]]-Movimientos610221925[[#This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76" t="str">
        <f>IFERROR(IF(Movimientos610221925[[#This Row],[CÓDIGO]]="","",Movimientos610221925[[#This Row],[ENTRADAS]]-Movimientos610221925[[#This Row],[SALIDAS]]+G91),Movimientos610221925[[#This Row],[ENTRADAS]]-Movimientos610221925[[#This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76" t="str">
        <f>IFERROR(IF(Movimientos610221925[[#This Row],[CÓDIGO]]="","",Movimientos610221925[[#This Row],[ENTRADAS]]-Movimientos610221925[[#This Row],[SALIDAS]]+G92),Movimientos610221925[[#This Row],[ENTRADAS]]-Movimientos610221925[[#This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76" t="str">
        <f>IFERROR(IF(Movimientos610221925[[#This Row],[CÓDIGO]]="","",Movimientos610221925[[#This Row],[ENTRADAS]]-Movimientos610221925[[#This Row],[SALIDAS]]+G93),Movimientos610221925[[#This Row],[ENTRADAS]]-Movimientos610221925[[#This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76" t="str">
        <f>IFERROR(IF(Movimientos610221925[[#This Row],[CÓDIGO]]="","",Movimientos610221925[[#This Row],[ENTRADAS]]-Movimientos610221925[[#This Row],[SALIDAS]]+G94),Movimientos610221925[[#This Row],[ENTRADAS]]-Movimientos610221925[[#This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76" t="str">
        <f>IFERROR(IF(Movimientos610221925[[#This Row],[CÓDIGO]]="","",Movimientos610221925[[#This Row],[ENTRADAS]]-Movimientos610221925[[#This Row],[SALIDAS]]+G95),Movimientos610221925[[#This Row],[ENTRADAS]]-Movimientos610221925[[#This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76" t="str">
        <f>IFERROR(IF(Movimientos610221925[[#This Row],[CÓDIGO]]="","",Movimientos610221925[[#This Row],[ENTRADAS]]-Movimientos610221925[[#This Row],[SALIDAS]]+G96),Movimientos610221925[[#This Row],[ENTRADAS]]-Movimientos610221925[[#This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76" t="str">
        <f>IFERROR(IF(Movimientos610221925[[#This Row],[CÓDIGO]]="","",Movimientos610221925[[#This Row],[ENTRADAS]]-Movimientos610221925[[#This Row],[SALIDAS]]+G97),Movimientos610221925[[#This Row],[ENTRADAS]]-Movimientos610221925[[#This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76" t="str">
        <f>IFERROR(IF(Movimientos610221925[[#This Row],[CÓDIGO]]="","",Movimientos610221925[[#This Row],[ENTRADAS]]-Movimientos610221925[[#This Row],[SALIDAS]]+G98),Movimientos610221925[[#This Row],[ENTRADAS]]-Movimientos610221925[[#This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76" t="str">
        <f>IFERROR(IF(Movimientos610221925[[#This Row],[CÓDIGO]]="","",Movimientos610221925[[#This Row],[ENTRADAS]]-Movimientos610221925[[#This Row],[SALIDAS]]+G99),Movimientos610221925[[#This Row],[ENTRADAS]]-Movimientos610221925[[#This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76" t="str">
        <f>IFERROR(IF(Movimientos610221925[[#This Row],[CÓDIGO]]="","",Movimientos610221925[[#This Row],[ENTRADAS]]-Movimientos610221925[[#This Row],[SALIDAS]]+G100),Movimientos610221925[[#This Row],[ENTRADAS]]-Movimientos610221925[[#This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76" t="str">
        <f>IFERROR(IF(Movimientos610221925[[#This Row],[CÓDIGO]]="","",Movimientos610221925[[#This Row],[ENTRADAS]]-Movimientos610221925[[#This Row],[SALIDAS]]+G101),Movimientos610221925[[#This Row],[ENTRADAS]]-Movimientos610221925[[#This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76" t="str">
        <f>IFERROR(IF(Movimientos610221925[[#This Row],[CÓDIGO]]="","",Movimientos610221925[[#This Row],[ENTRADAS]]-Movimientos610221925[[#This Row],[SALIDAS]]+G102),Movimientos610221925[[#This Row],[ENTRADAS]]-Movimientos610221925[[#This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76" t="str">
        <f>IFERROR(IF(Movimientos610221925[[#This Row],[CÓDIGO]]="","",Movimientos610221925[[#This Row],[ENTRADAS]]-Movimientos610221925[[#This Row],[SALIDAS]]+G103),Movimientos610221925[[#This Row],[ENTRADAS]]-Movimientos610221925[[#This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76" t="str">
        <f>IFERROR(IF(Movimientos610221925[[#This Row],[CÓDIGO]]="","",Movimientos610221925[[#This Row],[ENTRADAS]]-Movimientos610221925[[#This Row],[SALIDAS]]+G104),Movimientos610221925[[#This Row],[ENTRADAS]]-Movimientos610221925[[#This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76" t="str">
        <f>IFERROR(IF(Movimientos610221925[[#This Row],[CÓDIGO]]="","",Movimientos610221925[[#This Row],[ENTRADAS]]-Movimientos610221925[[#This Row],[SALIDAS]]+G105),Movimientos610221925[[#This Row],[ENTRADAS]]-Movimientos610221925[[#This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76" t="str">
        <f>IFERROR(IF(Movimientos610221925[[#This Row],[CÓDIGO]]="","",Movimientos610221925[[#This Row],[ENTRADAS]]-Movimientos610221925[[#This Row],[SALIDAS]]+G106),Movimientos610221925[[#This Row],[ENTRADAS]]-Movimientos610221925[[#This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76" t="str">
        <f>IFERROR(IF(Movimientos610221925[[#This Row],[CÓDIGO]]="","",Movimientos610221925[[#This Row],[ENTRADAS]]-Movimientos610221925[[#This Row],[SALIDAS]]+G107),Movimientos610221925[[#This Row],[ENTRADAS]]-Movimientos610221925[[#This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76" t="str">
        <f>IFERROR(IF(Movimientos610221925[[#This Row],[CÓDIGO]]="","",Movimientos610221925[[#This Row],[ENTRADAS]]-Movimientos610221925[[#This Row],[SALIDAS]]+G108),Movimientos610221925[[#This Row],[ENTRADAS]]-Movimientos610221925[[#This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76" t="str">
        <f>IFERROR(IF(Movimientos610221925[[#This Row],[CÓDIGO]]="","",Movimientos610221925[[#This Row],[ENTRADAS]]-Movimientos610221925[[#This Row],[SALIDAS]]+G109),Movimientos610221925[[#This Row],[ENTRADAS]]-Movimientos610221925[[#This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76" t="str">
        <f>IFERROR(IF(Movimientos610221925[[#This Row],[CÓDIGO]]="","",Movimientos610221925[[#This Row],[ENTRADAS]]-Movimientos610221925[[#This Row],[SALIDAS]]+G110),Movimientos610221925[[#This Row],[ENTRADAS]]-Movimientos610221925[[#This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76" t="str">
        <f>IFERROR(IF(Movimientos610221925[[#This Row],[CÓDIGO]]="","",Movimientos610221925[[#This Row],[ENTRADAS]]-Movimientos610221925[[#This Row],[SALIDAS]]+G111),Movimientos610221925[[#This Row],[ENTRADAS]]-Movimientos610221925[[#This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76" t="str">
        <f>IFERROR(IF(Movimientos610221925[[#This Row],[CÓDIGO]]="","",Movimientos610221925[[#This Row],[ENTRADAS]]-Movimientos610221925[[#This Row],[SALIDAS]]+G112),Movimientos610221925[[#This Row],[ENTRADAS]]-Movimientos610221925[[#This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76" t="str">
        <f>IFERROR(IF(Movimientos610221925[[#This Row],[CÓDIGO]]="","",Movimientos610221925[[#This Row],[ENTRADAS]]-Movimientos610221925[[#This Row],[SALIDAS]]+G113),Movimientos610221925[[#This Row],[ENTRADAS]]-Movimientos610221925[[#This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76" t="str">
        <f>IFERROR(IF(Movimientos610221925[[#This Row],[CÓDIGO]]="","",Movimientos610221925[[#This Row],[ENTRADAS]]-Movimientos610221925[[#This Row],[SALIDAS]]+G114),Movimientos610221925[[#This Row],[ENTRADAS]]-Movimientos610221925[[#This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IFERROR(IF(Movimientos610221925[[#This Row],[CÓDIGO]]="","",Movimientos610221925[[#This Row],[ENTRADAS]]-Movimientos610221925[[#This Row],[SALIDAS]]+G115),Movimientos610221925[[#This Row],[ENTRADAS]]-Movimientos610221925[[#This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IFERROR(IF(Movimientos610221925[[#This Row],[CÓDIGO]]="","",Movimientos610221925[[#This Row],[ENTRADAS]]-Movimientos610221925[[#This Row],[SALIDAS]]+G116),Movimientos610221925[[#This Row],[ENTRADAS]]-Movimientos610221925[[#This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IFERROR(IF(Movimientos610221925[[#This Row],[CÓDIGO]]="","",Movimientos610221925[[#This Row],[ENTRADAS]]-Movimientos610221925[[#This Row],[SALIDAS]]+G117),Movimientos610221925[[#This Row],[ENTRADAS]]-Movimientos610221925[[#This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IFERROR(IF(Movimientos610221925[[#This Row],[CÓDIGO]]="","",Movimientos610221925[[#This Row],[ENTRADAS]]-Movimientos610221925[[#This Row],[SALIDAS]]+G118),Movimientos610221925[[#This Row],[ENTRADAS]]-Movimientos610221925[[#This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IFERROR(IF(Movimientos610221925[[#This Row],[CÓDIGO]]="","",Movimientos610221925[[#This Row],[ENTRADAS]]-Movimientos610221925[[#This Row],[SALIDAS]]+G119),Movimientos610221925[[#This Row],[ENTRADAS]]-Movimientos610221925[[#This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IFERROR(IF(Movimientos610221925[[#This Row],[CÓDIGO]]="","",Movimientos610221925[[#This Row],[ENTRADAS]]-Movimientos610221925[[#This Row],[SALIDAS]]+G120),Movimientos610221925[[#This Row],[ENTRADAS]]-Movimientos610221925[[#This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IFERROR(IF(Movimientos610221925[[#This Row],[CÓDIGO]]="","",Movimientos610221925[[#This Row],[ENTRADAS]]-Movimientos610221925[[#This Row],[SALIDAS]]+G121),Movimientos610221925[[#This Row],[ENTRADAS]]-Movimientos610221925[[#This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IFERROR(IF(Movimientos610221925[[#This Row],[CÓDIGO]]="","",Movimientos610221925[[#This Row],[ENTRADAS]]-Movimientos610221925[[#This Row],[SALIDAS]]+G122),Movimientos610221925[[#This Row],[ENTRADAS]]-Movimientos610221925[[#This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IFERROR(IF(Movimientos610221925[[#This Row],[CÓDIGO]]="","",Movimientos610221925[[#This Row],[ENTRADAS]]-Movimientos610221925[[#This Row],[SALIDAS]]+G123),Movimientos610221925[[#This Row],[ENTRADAS]]-Movimientos610221925[[#This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IFERROR(IF(Movimientos610221925[[#This Row],[CÓDIGO]]="","",Movimientos610221925[[#This Row],[ENTRADAS]]-Movimientos610221925[[#This Row],[SALIDAS]]+G124),Movimientos610221925[[#This Row],[ENTRADAS]]-Movimientos610221925[[#This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IFERROR(IF(Movimientos610221925[[#This Row],[CÓDIGO]]="","",Movimientos610221925[[#This Row],[ENTRADAS]]-Movimientos610221925[[#This Row],[SALIDAS]]+G125),Movimientos610221925[[#This Row],[ENTRADAS]]-Movimientos610221925[[#This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IFERROR(IF(Movimientos610221925[[#This Row],[CÓDIGO]]="","",Movimientos610221925[[#This Row],[ENTRADAS]]-Movimientos610221925[[#This Row],[SALIDAS]]+G126),Movimientos610221925[[#This Row],[ENTRADAS]]-Movimientos610221925[[#This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IFERROR(IF(Movimientos610221925[[#This Row],[CÓDIGO]]="","",Movimientos610221925[[#This Row],[ENTRADAS]]-Movimientos610221925[[#This Row],[SALIDAS]]+G127),Movimientos610221925[[#This Row],[ENTRADAS]]-Movimientos610221925[[#This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IFERROR(IF(Movimientos610221925[[#This Row],[CÓDIGO]]="","",Movimientos610221925[[#This Row],[ENTRADAS]]-Movimientos610221925[[#This Row],[SALIDAS]]+G128),Movimientos610221925[[#This Row],[ENTRADAS]]-Movimientos610221925[[#This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IFERROR(IF(Movimientos610221925[[#This Row],[CÓDIGO]]="","",Movimientos610221925[[#This Row],[ENTRADAS]]-Movimientos610221925[[#This Row],[SALIDAS]]+G129),Movimientos610221925[[#This Row],[ENTRADAS]]-Movimientos610221925[[#This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IFERROR(IF(Movimientos610221925[[#This Row],[CÓDIGO]]="","",Movimientos610221925[[#This Row],[ENTRADAS]]-Movimientos610221925[[#This Row],[SALIDAS]]+G130),Movimientos610221925[[#This Row],[ENTRADAS]]-Movimientos610221925[[#This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IFERROR(IF(Movimientos610221925[[#This Row],[CÓDIGO]]="","",Movimientos610221925[[#This Row],[ENTRADAS]]-Movimientos610221925[[#This Row],[SALIDAS]]+G131),Movimientos610221925[[#This Row],[ENTRADAS]]-Movimientos610221925[[#This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IFERROR(IF(Movimientos610221925[[#This Row],[CÓDIGO]]="","",Movimientos610221925[[#This Row],[ENTRADAS]]-Movimientos610221925[[#This Row],[SALIDAS]]+G132),Movimientos610221925[[#This Row],[ENTRADAS]]-Movimientos610221925[[#This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IFERROR(IF(Movimientos610221925[[#This Row],[CÓDIGO]]="","",Movimientos610221925[[#This Row],[ENTRADAS]]-Movimientos610221925[[#This Row],[SALIDAS]]+G133),Movimientos610221925[[#This Row],[ENTRADAS]]-Movimientos610221925[[#This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IFERROR(IF(Movimientos610221925[[#This Row],[CÓDIGO]]="","",Movimientos610221925[[#This Row],[ENTRADAS]]-Movimientos610221925[[#This Row],[SALIDAS]]+G134),Movimientos610221925[[#This Row],[ENTRADAS]]-Movimientos610221925[[#This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IFERROR(IF(Movimientos610221925[[#This Row],[CÓDIGO]]="","",Movimientos610221925[[#This Row],[ENTRADAS]]-Movimientos610221925[[#This Row],[SALIDAS]]+G135),Movimientos610221925[[#This Row],[ENTRADAS]]-Movimientos610221925[[#This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IFERROR(IF(Movimientos610221925[[#This Row],[CÓDIGO]]="","",Movimientos610221925[[#This Row],[ENTRADAS]]-Movimientos610221925[[#This Row],[SALIDAS]]+G136),Movimientos610221925[[#This Row],[ENTRADAS]]-Movimientos610221925[[#This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IFERROR(IF(Movimientos610221925[[#This Row],[CÓDIGO]]="","",Movimientos610221925[[#This Row],[ENTRADAS]]-Movimientos610221925[[#This Row],[SALIDAS]]+G137),Movimientos610221925[[#This Row],[ENTRADAS]]-Movimientos610221925[[#This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IFERROR(IF(Movimientos610221925[[#This Row],[CÓDIGO]]="","",Movimientos610221925[[#This Row],[ENTRADAS]]-Movimientos610221925[[#This Row],[SALIDAS]]+G138),Movimientos610221925[[#This Row],[ENTRADAS]]-Movimientos610221925[[#This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IFERROR(IF(Movimientos610221925[[#This Row],[CÓDIGO]]="","",Movimientos610221925[[#This Row],[ENTRADAS]]-Movimientos610221925[[#This Row],[SALIDAS]]+G139),Movimientos610221925[[#This Row],[ENTRADAS]]-Movimientos610221925[[#This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IFERROR(IF(Movimientos610221925[[#This Row],[CÓDIGO]]="","",Movimientos610221925[[#This Row],[ENTRADAS]]-Movimientos610221925[[#This Row],[SALIDAS]]+G140),Movimientos610221925[[#This Row],[ENTRADAS]]-Movimientos610221925[[#This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IFERROR(IF(Movimientos610221925[[#This Row],[CÓDIGO]]="","",Movimientos610221925[[#This Row],[ENTRADAS]]-Movimientos610221925[[#This Row],[SALIDAS]]+G141),Movimientos610221925[[#This Row],[ENTRADAS]]-Movimientos610221925[[#This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IFERROR(IF(Movimientos610221925[[#This Row],[CÓDIGO]]="","",Movimientos610221925[[#This Row],[ENTRADAS]]-Movimientos610221925[[#This Row],[SALIDAS]]+G142),Movimientos610221925[[#This Row],[ENTRADAS]]-Movimientos610221925[[#This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IFERROR(IF(Movimientos610221925[[#This Row],[CÓDIGO]]="","",Movimientos610221925[[#This Row],[ENTRADAS]]-Movimientos610221925[[#This Row],[SALIDAS]]+G143),Movimientos610221925[[#This Row],[ENTRADAS]]-Movimientos610221925[[#This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IFERROR(IF(Movimientos610221925[[#This Row],[CÓDIGO]]="","",Movimientos610221925[[#This Row],[ENTRADAS]]-Movimientos610221925[[#This Row],[SALIDAS]]+G144),Movimientos610221925[[#This Row],[ENTRADAS]]-Movimientos610221925[[#This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IFERROR(IF(Movimientos610221925[[#This Row],[CÓDIGO]]="","",Movimientos610221925[[#This Row],[ENTRADAS]]-Movimientos610221925[[#This Row],[SALIDAS]]+G145),Movimientos610221925[[#This Row],[ENTRADAS]]-Movimientos610221925[[#This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IFERROR(IF(Movimientos610221925[[#This Row],[CÓDIGO]]="","",Movimientos610221925[[#This Row],[ENTRADAS]]-Movimientos610221925[[#This Row],[SALIDAS]]+G146),Movimientos610221925[[#This Row],[ENTRADAS]]-Movimientos610221925[[#This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IFERROR(IF(Movimientos610221925[[#This Row],[CÓDIGO]]="","",Movimientos610221925[[#This Row],[ENTRADAS]]-Movimientos610221925[[#This Row],[SALIDAS]]+G147),Movimientos610221925[[#This Row],[ENTRADAS]]-Movimientos610221925[[#This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IFERROR(IF(Movimientos610221925[[#This Row],[CÓDIGO]]="","",Movimientos610221925[[#This Row],[ENTRADAS]]-Movimientos610221925[[#This Row],[SALIDAS]]+G148),Movimientos610221925[[#This Row],[ENTRADAS]]-Movimientos610221925[[#This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IFERROR(IF(Movimientos610221925[[#This Row],[CÓDIGO]]="","",Movimientos610221925[[#This Row],[ENTRADAS]]-Movimientos610221925[[#This Row],[SALIDAS]]+G149),Movimientos610221925[[#This Row],[ENTRADAS]]-Movimientos610221925[[#This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IFERROR(IF(Movimientos610221925[[#This Row],[CÓDIGO]]="","",Movimientos610221925[[#This Row],[ENTRADAS]]-Movimientos610221925[[#This Row],[SALIDAS]]+G150),Movimientos610221925[[#This Row],[ENTRADAS]]-Movimientos610221925[[#This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IFERROR(IF(Movimientos610221925[[#This Row],[CÓDIGO]]="","",Movimientos610221925[[#This Row],[ENTRADAS]]-Movimientos610221925[[#This Row],[SALIDAS]]+G151),Movimientos610221925[[#This Row],[ENTRADAS]]-Movimientos610221925[[#This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IFERROR(IF(Movimientos610221925[[#This Row],[CÓDIGO]]="","",Movimientos610221925[[#This Row],[ENTRADAS]]-Movimientos610221925[[#This Row],[SALIDAS]]+G152),Movimientos610221925[[#This Row],[ENTRADAS]]-Movimientos610221925[[#This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IFERROR(IF(Movimientos610221925[[#This Row],[CÓDIGO]]="","",Movimientos610221925[[#This Row],[ENTRADAS]]-Movimientos610221925[[#This Row],[SALIDAS]]+G153),Movimientos610221925[[#This Row],[ENTRADAS]]-Movimientos610221925[[#This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IFERROR(IF(Movimientos610221925[[#This Row],[CÓDIGO]]="","",Movimientos610221925[[#This Row],[ENTRADAS]]-Movimientos610221925[[#This Row],[SALIDAS]]+G154),Movimientos610221925[[#This Row],[ENTRADAS]]-Movimientos610221925[[#This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IFERROR(IF(Movimientos610221925[[#This Row],[CÓDIGO]]="","",Movimientos610221925[[#This Row],[ENTRADAS]]-Movimientos610221925[[#This Row],[SALIDAS]]+G155),Movimientos610221925[[#This Row],[ENTRADAS]]-Movimientos610221925[[#This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IFERROR(IF(Movimientos610221925[[#This Row],[CÓDIGO]]="","",Movimientos610221925[[#This Row],[ENTRADAS]]-Movimientos610221925[[#This Row],[SALIDAS]]+G156),Movimientos610221925[[#This Row],[ENTRADAS]]-Movimientos610221925[[#This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IFERROR(IF(Movimientos610221925[[#This Row],[CÓDIGO]]="","",Movimientos610221925[[#This Row],[ENTRADAS]]-Movimientos610221925[[#This Row],[SALIDAS]]+G157),Movimientos610221925[[#This Row],[ENTRADAS]]-Movimientos610221925[[#This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IFERROR(IF(Movimientos610221925[[#This Row],[CÓDIGO]]="","",Movimientos610221925[[#This Row],[ENTRADAS]]-Movimientos610221925[[#This Row],[SALIDAS]]+G158),Movimientos610221925[[#This Row],[ENTRADAS]]-Movimientos610221925[[#This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IFERROR(IF(Movimientos610221925[[#This Row],[CÓDIGO]]="","",Movimientos610221925[[#This Row],[ENTRADAS]]-Movimientos610221925[[#This Row],[SALIDAS]]+G159),Movimientos610221925[[#This Row],[ENTRADAS]]-Movimientos610221925[[#This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IFERROR(IF(Movimientos610221925[[#This Row],[CÓDIGO]]="","",Movimientos610221925[[#This Row],[ENTRADAS]]-Movimientos610221925[[#This Row],[SALIDAS]]+G160),Movimientos610221925[[#This Row],[ENTRADAS]]-Movimientos610221925[[#This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IFERROR(IF(Movimientos610221925[[#This Row],[CÓDIGO]]="","",Movimientos610221925[[#This Row],[ENTRADAS]]-Movimientos610221925[[#This Row],[SALIDAS]]+G161),Movimientos610221925[[#This Row],[ENTRADAS]]-Movimientos610221925[[#This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IFERROR(IF(Movimientos610221925[[#This Row],[CÓDIGO]]="","",Movimientos610221925[[#This Row],[ENTRADAS]]-Movimientos610221925[[#This Row],[SALIDAS]]+G162),Movimientos610221925[[#This Row],[ENTRADAS]]-Movimientos610221925[[#This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IFERROR(IF(Movimientos610221925[[#This Row],[CÓDIGO]]="","",Movimientos610221925[[#This Row],[ENTRADAS]]-Movimientos610221925[[#This Row],[SALIDAS]]+G163),Movimientos610221925[[#This Row],[ENTRADAS]]-Movimientos610221925[[#This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IFERROR(IF(Movimientos610221925[[#This Row],[CÓDIGO]]="","",Movimientos610221925[[#This Row],[ENTRADAS]]-Movimientos610221925[[#This Row],[SALIDAS]]+G164),Movimientos610221925[[#This Row],[ENTRADAS]]-Movimientos610221925[[#This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IFERROR(IF(Movimientos610221925[[#This Row],[CÓDIGO]]="","",Movimientos610221925[[#This Row],[ENTRADAS]]-Movimientos610221925[[#This Row],[SALIDAS]]+G165),Movimientos610221925[[#This Row],[ENTRADAS]]-Movimientos610221925[[#This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IFERROR(IF(Movimientos610221925[[#This Row],[CÓDIGO]]="","",Movimientos610221925[[#This Row],[ENTRADAS]]-Movimientos610221925[[#This Row],[SALIDAS]]+G166),Movimientos610221925[[#This Row],[ENTRADAS]]-Movimientos610221925[[#This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IFERROR(IF(Movimientos610221925[[#This Row],[CÓDIGO]]="","",Movimientos610221925[[#This Row],[ENTRADAS]]-Movimientos610221925[[#This Row],[SALIDAS]]+G167),Movimientos610221925[[#This Row],[ENTRADAS]]-Movimientos610221925[[#This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IFERROR(IF(Movimientos610221925[[#This Row],[CÓDIGO]]="","",Movimientos610221925[[#This Row],[ENTRADAS]]-Movimientos610221925[[#This Row],[SALIDAS]]+G168),Movimientos610221925[[#This Row],[ENTRADAS]]-Movimientos610221925[[#This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IFERROR(IF(Movimientos610221925[[#This Row],[CÓDIGO]]="","",Movimientos610221925[[#This Row],[ENTRADAS]]-Movimientos610221925[[#This Row],[SALIDAS]]+G169),Movimientos610221925[[#This Row],[ENTRADAS]]-Movimientos610221925[[#This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IFERROR(IF(Movimientos610221925[[#This Row],[CÓDIGO]]="","",Movimientos610221925[[#This Row],[ENTRADAS]]-Movimientos610221925[[#This Row],[SALIDAS]]+G170),Movimientos610221925[[#This Row],[ENTRADAS]]-Movimientos610221925[[#This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IFERROR(IF(Movimientos610221925[[#This Row],[CÓDIGO]]="","",Movimientos610221925[[#This Row],[ENTRADAS]]-Movimientos610221925[[#This Row],[SALIDAS]]+G171),Movimientos610221925[[#This Row],[ENTRADAS]]-Movimientos610221925[[#This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IFERROR(IF(Movimientos610221925[[#This Row],[CÓDIGO]]="","",Movimientos610221925[[#This Row],[ENTRADAS]]-Movimientos610221925[[#This Row],[SALIDAS]]+G172),Movimientos610221925[[#This Row],[ENTRADAS]]-Movimientos610221925[[#This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IFERROR(IF(Movimientos610221925[[#This Row],[CÓDIGO]]="","",Movimientos610221925[[#This Row],[ENTRADAS]]-Movimientos610221925[[#This Row],[SALIDAS]]+G173),Movimientos610221925[[#This Row],[ENTRADAS]]-Movimientos610221925[[#This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IFERROR(IF(Movimientos610221925[[#This Row],[CÓDIGO]]="","",Movimientos610221925[[#This Row],[ENTRADAS]]-Movimientos610221925[[#This Row],[SALIDAS]]+G174),Movimientos610221925[[#This Row],[ENTRADAS]]-Movimientos610221925[[#This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IFERROR(IF(Movimientos610221925[[#This Row],[CÓDIGO]]="","",Movimientos610221925[[#This Row],[ENTRADAS]]-Movimientos610221925[[#This Row],[SALIDAS]]+G175),Movimientos610221925[[#This Row],[ENTRADAS]]-Movimientos610221925[[#This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IFERROR(IF(Movimientos610221925[[#This Row],[CÓDIGO]]="","",Movimientos610221925[[#This Row],[ENTRADAS]]-Movimientos610221925[[#This Row],[SALIDAS]]+G176),Movimientos610221925[[#This Row],[ENTRADAS]]-Movimientos610221925[[#This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IFERROR(IF(Movimientos610221925[[#This Row],[CÓDIGO]]="","",Movimientos610221925[[#This Row],[ENTRADAS]]-Movimientos610221925[[#This Row],[SALIDAS]]+G177),Movimientos610221925[[#This Row],[ENTRADAS]]-Movimientos610221925[[#This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IFERROR(IF(Movimientos610221925[[#This Row],[CÓDIGO]]="","",Movimientos610221925[[#This Row],[ENTRADAS]]-Movimientos610221925[[#This Row],[SALIDAS]]+G178),Movimientos610221925[[#This Row],[ENTRADAS]]-Movimientos610221925[[#This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IFERROR(IF(Movimientos610221925[[#This Row],[CÓDIGO]]="","",Movimientos610221925[[#This Row],[ENTRADAS]]-Movimientos610221925[[#This Row],[SALIDAS]]+G179),Movimientos610221925[[#This Row],[ENTRADAS]]-Movimientos610221925[[#This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IFERROR(IF(Movimientos610221925[[#This Row],[CÓDIGO]]="","",Movimientos610221925[[#This Row],[ENTRADAS]]-Movimientos610221925[[#This Row],[SALIDAS]]+G180),Movimientos610221925[[#This Row],[ENTRADAS]]-Movimientos610221925[[#This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IFERROR(IF(Movimientos610221925[[#This Row],[CÓDIGO]]="","",Movimientos610221925[[#This Row],[ENTRADAS]]-Movimientos610221925[[#This Row],[SALIDAS]]+G181),Movimientos610221925[[#This Row],[ENTRADAS]]-Movimientos610221925[[#This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IFERROR(IF(Movimientos610221925[[#This Row],[CÓDIGO]]="","",Movimientos610221925[[#This Row],[ENTRADAS]]-Movimientos610221925[[#This Row],[SALIDAS]]+G182),Movimientos610221925[[#This Row],[ENTRADAS]]-Movimientos610221925[[#This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IFERROR(IF(Movimientos610221925[[#This Row],[CÓDIGO]]="","",Movimientos610221925[[#This Row],[ENTRADAS]]-Movimientos610221925[[#This Row],[SALIDAS]]+G183),Movimientos610221925[[#This Row],[ENTRADAS]]-Movimientos610221925[[#This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IFERROR(IF(Movimientos610221925[[#This Row],[CÓDIGO]]="","",Movimientos610221925[[#This Row],[ENTRADAS]]-Movimientos610221925[[#This Row],[SALIDAS]]+G184),Movimientos610221925[[#This Row],[ENTRADAS]]-Movimientos610221925[[#This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IFERROR(IF(Movimientos610221925[[#This Row],[CÓDIGO]]="","",Movimientos610221925[[#This Row],[ENTRADAS]]-Movimientos610221925[[#This Row],[SALIDAS]]+G185),Movimientos610221925[[#This Row],[ENTRADAS]]-Movimientos610221925[[#This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IFERROR(IF(Movimientos610221925[[#This Row],[CÓDIGO]]="","",Movimientos610221925[[#This Row],[ENTRADAS]]-Movimientos610221925[[#This Row],[SALIDAS]]+G186),Movimientos610221925[[#This Row],[ENTRADAS]]-Movimientos610221925[[#This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IFERROR(IF(Movimientos610221925[[#This Row],[CÓDIGO]]="","",Movimientos610221925[[#This Row],[ENTRADAS]]-Movimientos610221925[[#This Row],[SALIDAS]]+G187),Movimientos610221925[[#This Row],[ENTRADAS]]-Movimientos610221925[[#This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IFERROR(IF(Movimientos610221925[[#This Row],[CÓDIGO]]="","",Movimientos610221925[[#This Row],[ENTRADAS]]-Movimientos610221925[[#This Row],[SALIDAS]]+G188),Movimientos610221925[[#This Row],[ENTRADAS]]-Movimientos610221925[[#This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IFERROR(IF(Movimientos610221925[[#This Row],[CÓDIGO]]="","",Movimientos610221925[[#This Row],[ENTRADAS]]-Movimientos610221925[[#This Row],[SALIDAS]]+G189),Movimientos610221925[[#This Row],[ENTRADAS]]-Movimientos610221925[[#This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IFERROR(IF(Movimientos610221925[[#This Row],[CÓDIGO]]="","",Movimientos610221925[[#This Row],[ENTRADAS]]-Movimientos610221925[[#This Row],[SALIDAS]]+G190),Movimientos610221925[[#This Row],[ENTRADAS]]-Movimientos610221925[[#This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IFERROR(IF(Movimientos610221925[[#This Row],[CÓDIGO]]="","",Movimientos610221925[[#This Row],[ENTRADAS]]-Movimientos610221925[[#This Row],[SALIDAS]]+G191),Movimientos610221925[[#This Row],[ENTRADAS]]-Movimientos610221925[[#This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IFERROR(IF(Movimientos610221925[[#This Row],[CÓDIGO]]="","",Movimientos610221925[[#This Row],[ENTRADAS]]-Movimientos610221925[[#This Row],[SALIDAS]]+G192),Movimientos610221925[[#This Row],[ENTRADAS]]-Movimientos610221925[[#This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IFERROR(IF(Movimientos610221925[[#This Row],[CÓDIGO]]="","",Movimientos610221925[[#This Row],[ENTRADAS]]-Movimientos610221925[[#This Row],[SALIDAS]]+G193),Movimientos610221925[[#This Row],[ENTRADAS]]-Movimientos610221925[[#This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IFERROR(IF(Movimientos610221925[[#This Row],[CÓDIGO]]="","",Movimientos610221925[[#This Row],[ENTRADAS]]-Movimientos610221925[[#This Row],[SALIDAS]]+G194),Movimientos610221925[[#This Row],[ENTRADAS]]-Movimientos610221925[[#This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IFERROR(IF(Movimientos610221925[[#This Row],[CÓDIGO]]="","",Movimientos610221925[[#This Row],[ENTRADAS]]-Movimientos610221925[[#This Row],[SALIDAS]]+G195),Movimientos610221925[[#This Row],[ENTRADAS]]-Movimientos610221925[[#This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IFERROR(IF(Movimientos610221925[[#This Row],[CÓDIGO]]="","",Movimientos610221925[[#This Row],[ENTRADAS]]-Movimientos610221925[[#This Row],[SALIDAS]]+G196),Movimientos610221925[[#This Row],[ENTRADAS]]-Movimientos610221925[[#This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IFERROR(IF(Movimientos610221925[[#This Row],[CÓDIGO]]="","",Movimientos610221925[[#This Row],[ENTRADAS]]-Movimientos610221925[[#This Row],[SALIDAS]]+G197),Movimientos610221925[[#This Row],[ENTRADAS]]-Movimientos610221925[[#This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IFERROR(IF(Movimientos610221925[[#This Row],[CÓDIGO]]="","",Movimientos610221925[[#This Row],[ENTRADAS]]-Movimientos610221925[[#This Row],[SALIDAS]]+G198),Movimientos610221925[[#This Row],[ENTRADAS]]-Movimientos610221925[[#This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IFERROR(IF(Movimientos610221925[[#This Row],[CÓDIGO]]="","",Movimientos610221925[[#This Row],[ENTRADAS]]-Movimientos610221925[[#This Row],[SALIDAS]]+G199),Movimientos610221925[[#This Row],[ENTRADAS]]-Movimientos610221925[[#This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IFERROR(IF(Movimientos610221925[[#This Row],[CÓDIGO]]="","",Movimientos610221925[[#This Row],[ENTRADAS]]-Movimientos610221925[[#This Row],[SALIDAS]]+G200),Movimientos610221925[[#This Row],[ENTRADAS]]-Movimientos610221925[[#This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IFERROR(IF(Movimientos610221925[[#This Row],[CÓDIGO]]="","",Movimientos610221925[[#This Row],[ENTRADAS]]-Movimientos610221925[[#This Row],[SALIDAS]]+G201),Movimientos610221925[[#This Row],[ENTRADAS]]-Movimientos610221925[[#This Row],[SALIDAS]])</f>
        <v/>
      </c>
    </row>
    <row r="203" spans="2:7" ht="19.5" thickBot="1" x14ac:dyDescent="0.3">
      <c r="B203" s="60"/>
      <c r="C203" s="62"/>
      <c r="D203" s="64"/>
      <c r="E203" s="66"/>
      <c r="F203" s="66"/>
      <c r="G203" s="68" t="str">
        <f>IFERROR(IF(Movimientos610221925[[#This Row],[CÓDIGO]]="","",Movimientos610221925[[#This Row],[ENTRADAS]]-Movimientos610221925[[#This Row],[SALIDAS]]+G202),Movimientos610221925[[#This Row],[ENTRADAS]]-Movimientos610221925[[#This Row],[SALIDAS]])</f>
        <v/>
      </c>
    </row>
    <row r="204" spans="2:7" ht="19.5" thickBot="1" x14ac:dyDescent="0.3">
      <c r="B204" s="60"/>
      <c r="C204" s="62"/>
      <c r="D204" s="64"/>
      <c r="E204" s="66"/>
      <c r="F204" s="66"/>
      <c r="G204" s="68" t="str">
        <f>IFERROR(IF(Movimientos610221925[[#This Row],[CÓDIGO]]="","",Movimientos610221925[[#This Row],[ENTRADAS]]-Movimientos610221925[[#This Row],[SALIDAS]]+G203),Movimientos610221925[[#This Row],[ENTRADAS]]-Movimientos610221925[[#This Row],[SALIDAS]])</f>
        <v/>
      </c>
    </row>
    <row r="205" spans="2:7" ht="19.5" thickBot="1" x14ac:dyDescent="0.3">
      <c r="B205" s="60"/>
      <c r="C205" s="62"/>
      <c r="D205" s="64"/>
      <c r="E205" s="66"/>
      <c r="F205" s="66"/>
      <c r="G205" s="68" t="str">
        <f>IFERROR(IF(Movimientos610221925[[#This Row],[CÓDIGO]]="","",Movimientos610221925[[#This Row],[ENTRADAS]]-Movimientos610221925[[#This Row],[SALIDAS]]+G204),Movimientos610221925[[#This Row],[ENTRADAS]]-Movimientos610221925[[#This Row],[SALIDAS]])</f>
        <v/>
      </c>
    </row>
    <row r="206" spans="2:7" ht="19.5" thickBot="1" x14ac:dyDescent="0.3">
      <c r="B206" s="60"/>
      <c r="C206" s="62"/>
      <c r="D206" s="64"/>
      <c r="E206" s="66"/>
      <c r="F206" s="66"/>
      <c r="G206" s="68" t="str">
        <f>IFERROR(IF(Movimientos610221925[[#This Row],[CÓDIGO]]="","",Movimientos610221925[[#This Row],[ENTRADAS]]-Movimientos610221925[[#This Row],[SALIDAS]]+G205),Movimientos610221925[[#This Row],[ENTRADAS]]-Movimientos610221925[[#This Row],[SALIDAS]])</f>
        <v/>
      </c>
    </row>
    <row r="207" spans="2:7" ht="19.5" thickBot="1" x14ac:dyDescent="0.3">
      <c r="B207" s="60"/>
      <c r="C207" s="62"/>
      <c r="D207" s="64"/>
      <c r="E207" s="66"/>
      <c r="F207" s="66"/>
      <c r="G207" s="68" t="str">
        <f>IFERROR(IF(Movimientos610221925[[#This Row],[CÓDIGO]]="","",Movimientos610221925[[#This Row],[ENTRADAS]]-Movimientos610221925[[#This Row],[SALIDAS]]+G206),Movimientos610221925[[#This Row],[ENTRADAS]]-Movimientos610221925[[#This Row],[SALIDAS]])</f>
        <v/>
      </c>
    </row>
    <row r="208" spans="2:7" ht="19.5" thickBot="1" x14ac:dyDescent="0.3">
      <c r="B208" s="60"/>
      <c r="C208" s="62"/>
      <c r="D208" s="64"/>
      <c r="E208" s="66"/>
      <c r="F208" s="66"/>
      <c r="G208" s="68" t="str">
        <f>IFERROR(IF(Movimientos610221925[[#This Row],[CÓDIGO]]="","",Movimientos610221925[[#This Row],[ENTRADAS]]-Movimientos610221925[[#This Row],[SALIDAS]]+G207),Movimientos610221925[[#This Row],[ENTRADAS]]-Movimientos610221925[[#This Row],[SALIDAS]])</f>
        <v/>
      </c>
    </row>
    <row r="209" spans="2:7" ht="19.5" thickBot="1" x14ac:dyDescent="0.3">
      <c r="B209" s="60"/>
      <c r="C209" s="62"/>
      <c r="D209" s="64"/>
      <c r="E209" s="66"/>
      <c r="F209" s="66"/>
      <c r="G209" s="68" t="str">
        <f>IFERROR(IF(Movimientos610221925[[#This Row],[CÓDIGO]]="","",Movimientos610221925[[#This Row],[ENTRADAS]]-Movimientos610221925[[#This Row],[SALIDAS]]+G208),Movimientos610221925[[#This Row],[ENTRADAS]]-Movimientos610221925[[#This Row],[SALIDAS]])</f>
        <v/>
      </c>
    </row>
    <row r="210" spans="2:7" ht="19.5" thickBot="1" x14ac:dyDescent="0.3">
      <c r="B210" s="60"/>
      <c r="C210" s="62"/>
      <c r="D210" s="64"/>
      <c r="E210" s="66"/>
      <c r="F210" s="66"/>
      <c r="G210" s="68" t="str">
        <f>IFERROR(IF(Movimientos610221925[[#This Row],[CÓDIGO]]="","",Movimientos610221925[[#This Row],[ENTRADAS]]-Movimientos610221925[[#This Row],[SALIDAS]]+G209),Movimientos610221925[[#This Row],[ENTRADAS]]-Movimientos610221925[[#This Row],[SALIDAS]])</f>
        <v/>
      </c>
    </row>
    <row r="211" spans="2:7" ht="19.5" thickBot="1" x14ac:dyDescent="0.3">
      <c r="B211" s="60"/>
      <c r="C211" s="62"/>
      <c r="D211" s="64"/>
      <c r="E211" s="66"/>
      <c r="F211" s="66"/>
      <c r="G211" s="68" t="str">
        <f>IFERROR(IF(Movimientos610221925[[#This Row],[CÓDIGO]]="","",Movimientos610221925[[#This Row],[ENTRADAS]]-Movimientos610221925[[#This Row],[SALIDAS]]+G210),Movimientos610221925[[#This Row],[ENTRADAS]]-Movimientos610221925[[#This Row],[SALIDAS]])</f>
        <v/>
      </c>
    </row>
    <row r="212" spans="2:7" ht="19.5" thickBot="1" x14ac:dyDescent="0.3">
      <c r="B212" s="60"/>
      <c r="C212" s="62"/>
      <c r="D212" s="64"/>
      <c r="E212" s="66"/>
      <c r="F212" s="66"/>
      <c r="G212" s="68" t="str">
        <f>IFERROR(IF(Movimientos610221925[[#This Row],[CÓDIGO]]="","",Movimientos610221925[[#This Row],[ENTRADAS]]-Movimientos610221925[[#This Row],[SALIDAS]]+G211),Movimientos610221925[[#This Row],[ENTRADAS]]-Movimientos610221925[[#This Row],[SALIDAS]])</f>
        <v/>
      </c>
    </row>
    <row r="213" spans="2:7" ht="19.5" thickBot="1" x14ac:dyDescent="0.3">
      <c r="B213" s="60"/>
      <c r="C213" s="62"/>
      <c r="D213" s="64"/>
      <c r="E213" s="66"/>
      <c r="F213" s="66"/>
      <c r="G213" s="68" t="str">
        <f>IFERROR(IF(Movimientos610221925[[#This Row],[CÓDIGO]]="","",Movimientos610221925[[#This Row],[ENTRADAS]]-Movimientos610221925[[#This Row],[SALIDAS]]+G212),Movimientos610221925[[#This Row],[ENTRADAS]]-Movimientos610221925[[#This Row],[SALIDAS]])</f>
        <v/>
      </c>
    </row>
    <row r="214" spans="2:7" ht="19.5" thickBot="1" x14ac:dyDescent="0.3">
      <c r="B214" s="60"/>
      <c r="C214" s="62"/>
      <c r="D214" s="64"/>
      <c r="E214" s="66"/>
      <c r="F214" s="66"/>
      <c r="G214" s="68" t="str">
        <f>IFERROR(IF(Movimientos610221925[[#This Row],[CÓDIGO]]="","",Movimientos610221925[[#This Row],[ENTRADAS]]-Movimientos610221925[[#This Row],[SALIDAS]]+G213),Movimientos610221925[[#This Row],[ENTRADAS]]-Movimientos610221925[[#This Row],[SALIDAS]])</f>
        <v/>
      </c>
    </row>
    <row r="215" spans="2:7" ht="19.5" thickBot="1" x14ac:dyDescent="0.3">
      <c r="B215" s="60"/>
      <c r="C215" s="62"/>
      <c r="D215" s="64"/>
      <c r="E215" s="66"/>
      <c r="F215" s="66"/>
      <c r="G215" s="68" t="str">
        <f>IFERROR(IF(Movimientos610221925[[#This Row],[CÓDIGO]]="","",Movimientos610221925[[#This Row],[ENTRADAS]]-Movimientos610221925[[#This Row],[SALIDAS]]+G214),Movimientos610221925[[#This Row],[ENTRADAS]]-Movimientos610221925[[#This Row],[SALIDAS]])</f>
        <v/>
      </c>
    </row>
    <row r="216" spans="2:7" ht="19.5" thickBot="1" x14ac:dyDescent="0.3">
      <c r="B216" s="60"/>
      <c r="C216" s="62"/>
      <c r="D216" s="64"/>
      <c r="E216" s="66"/>
      <c r="F216" s="66"/>
      <c r="G216" s="68" t="str">
        <f>IFERROR(IF(Movimientos610221925[[#This Row],[CÓDIGO]]="","",Movimientos610221925[[#This Row],[ENTRADAS]]-Movimientos610221925[[#This Row],[SALIDAS]]+G215),Movimientos610221925[[#This Row],[ENTRADAS]]-Movimientos610221925[[#This Row],[SALIDAS]])</f>
        <v/>
      </c>
    </row>
    <row r="217" spans="2:7" ht="19.5" thickBot="1" x14ac:dyDescent="0.3">
      <c r="B217" s="60"/>
      <c r="C217" s="62"/>
      <c r="D217" s="64"/>
      <c r="E217" s="66"/>
      <c r="F217" s="66"/>
      <c r="G217" s="68" t="str">
        <f>IFERROR(IF(Movimientos610221925[[#This Row],[CÓDIGO]]="","",Movimientos610221925[[#This Row],[ENTRADAS]]-Movimientos610221925[[#This Row],[SALIDAS]]+G216),Movimientos610221925[[#This Row],[ENTRADAS]]-Movimientos610221925[[#This Row],[SALIDAS]])</f>
        <v/>
      </c>
    </row>
    <row r="218" spans="2:7" ht="19.5" thickBot="1" x14ac:dyDescent="0.3">
      <c r="B218" s="60"/>
      <c r="C218" s="62"/>
      <c r="D218" s="64"/>
      <c r="E218" s="66"/>
      <c r="F218" s="66"/>
      <c r="G218" s="68" t="str">
        <f>IFERROR(IF(Movimientos610221925[[#This Row],[CÓDIGO]]="","",Movimientos610221925[[#This Row],[ENTRADAS]]-Movimientos610221925[[#This Row],[SALIDAS]]+G217),Movimientos610221925[[#This Row],[ENTRADAS]]-Movimientos610221925[[#This Row],[SALIDAS]])</f>
        <v/>
      </c>
    </row>
    <row r="219" spans="2:7" ht="19.5" thickBot="1" x14ac:dyDescent="0.3">
      <c r="B219" s="60"/>
      <c r="C219" s="62"/>
      <c r="D219" s="64"/>
      <c r="E219" s="66"/>
      <c r="F219" s="66"/>
      <c r="G219" s="68" t="str">
        <f>IFERROR(IF(Movimientos610221925[[#This Row],[CÓDIGO]]="","",Movimientos610221925[[#This Row],[ENTRADAS]]-Movimientos610221925[[#This Row],[SALIDAS]]+G218),Movimientos610221925[[#This Row],[ENTRADAS]]-Movimientos610221925[[#This Row],[SALIDAS]])</f>
        <v/>
      </c>
    </row>
    <row r="220" spans="2:7" ht="19.5" thickBot="1" x14ac:dyDescent="0.3">
      <c r="B220" s="60"/>
      <c r="C220" s="62"/>
      <c r="D220" s="64"/>
      <c r="E220" s="66"/>
      <c r="F220" s="66"/>
      <c r="G220" s="68" t="str">
        <f>IFERROR(IF(Movimientos610221925[[#This Row],[CÓDIGO]]="","",Movimientos610221925[[#This Row],[ENTRADAS]]-Movimientos610221925[[#This Row],[SALIDAS]]+G219),Movimientos610221925[[#This Row],[ENTRADAS]]-Movimientos610221925[[#This Row],[SALIDAS]])</f>
        <v/>
      </c>
    </row>
    <row r="221" spans="2:7" ht="19.5" thickBot="1" x14ac:dyDescent="0.3">
      <c r="B221" s="60"/>
      <c r="C221" s="62"/>
      <c r="D221" s="64"/>
      <c r="E221" s="66"/>
      <c r="F221" s="66"/>
      <c r="G221" s="68" t="str">
        <f>IFERROR(IF(Movimientos610221925[[#This Row],[CÓDIGO]]="","",Movimientos610221925[[#This Row],[ENTRADAS]]-Movimientos610221925[[#This Row],[SALIDAS]]+G220),Movimientos610221925[[#This Row],[ENTRADAS]]-Movimientos610221925[[#This Row],[SALIDAS]])</f>
        <v/>
      </c>
    </row>
    <row r="222" spans="2:7" ht="19.5" thickBot="1" x14ac:dyDescent="0.3">
      <c r="B222" s="60"/>
      <c r="C222" s="62"/>
      <c r="D222" s="64"/>
      <c r="E222" s="66"/>
      <c r="F222" s="66"/>
      <c r="G222" s="68" t="str">
        <f>IFERROR(IF(Movimientos610221925[[#This Row],[CÓDIGO]]="","",Movimientos610221925[[#This Row],[ENTRADAS]]-Movimientos610221925[[#This Row],[SALIDAS]]+G221),Movimientos610221925[[#This Row],[ENTRADAS]]-Movimientos610221925[[#This Row],[SALIDAS]])</f>
        <v/>
      </c>
    </row>
    <row r="223" spans="2:7" ht="19.5" thickBot="1" x14ac:dyDescent="0.3">
      <c r="B223" s="60"/>
      <c r="C223" s="62"/>
      <c r="D223" s="64"/>
      <c r="E223" s="66"/>
      <c r="F223" s="66"/>
      <c r="G223" s="68" t="str">
        <f>IFERROR(IF(Movimientos610221925[[#This Row],[CÓDIGO]]="","",Movimientos610221925[[#This Row],[ENTRADAS]]-Movimientos610221925[[#This Row],[SALIDAS]]+G222),Movimientos610221925[[#This Row],[ENTRADAS]]-Movimientos610221925[[#This Row],[SALIDAS]])</f>
        <v/>
      </c>
    </row>
    <row r="224" spans="2:7" ht="19.5" thickBot="1" x14ac:dyDescent="0.3">
      <c r="B224" s="60"/>
      <c r="C224" s="62"/>
      <c r="D224" s="64"/>
      <c r="E224" s="66"/>
      <c r="F224" s="66"/>
      <c r="G224" s="68" t="str">
        <f>IFERROR(IF(Movimientos610221925[[#This Row],[CÓDIGO]]="","",Movimientos610221925[[#This Row],[ENTRADAS]]-Movimientos610221925[[#This Row],[SALIDAS]]+G223),Movimientos610221925[[#This Row],[ENTRADAS]]-Movimientos610221925[[#This Row],[SALIDAS]])</f>
        <v/>
      </c>
    </row>
    <row r="225" spans="2:7" ht="19.5" thickBot="1" x14ac:dyDescent="0.3">
      <c r="B225" s="60"/>
      <c r="C225" s="62"/>
      <c r="D225" s="64"/>
      <c r="E225" s="66"/>
      <c r="F225" s="66"/>
      <c r="G225" s="68" t="str">
        <f>IFERROR(IF(Movimientos610221925[[#This Row],[CÓDIGO]]="","",Movimientos610221925[[#This Row],[ENTRADAS]]-Movimientos610221925[[#This Row],[SALIDAS]]+G224),Movimientos610221925[[#This Row],[ENTRADAS]]-Movimientos610221925[[#This Row],[SALIDAS]])</f>
        <v/>
      </c>
    </row>
    <row r="226" spans="2:7" ht="19.5" thickBot="1" x14ac:dyDescent="0.3">
      <c r="B226" s="60"/>
      <c r="C226" s="62"/>
      <c r="D226" s="64"/>
      <c r="E226" s="66"/>
      <c r="F226" s="66"/>
      <c r="G226" s="68" t="str">
        <f>IFERROR(IF(Movimientos610221925[[#This Row],[CÓDIGO]]="","",Movimientos610221925[[#This Row],[ENTRADAS]]-Movimientos610221925[[#This Row],[SALIDAS]]+G225),Movimientos610221925[[#This Row],[ENTRADAS]]-Movimientos610221925[[#This Row],[SALIDAS]])</f>
        <v/>
      </c>
    </row>
    <row r="227" spans="2:7" ht="19.5" thickBot="1" x14ac:dyDescent="0.3">
      <c r="B227" s="60"/>
      <c r="C227" s="62"/>
      <c r="D227" s="64"/>
      <c r="E227" s="66"/>
      <c r="F227" s="66"/>
      <c r="G227" s="68" t="str">
        <f>IFERROR(IF(Movimientos610221925[[#This Row],[CÓDIGO]]="","",Movimientos610221925[[#This Row],[ENTRADAS]]-Movimientos610221925[[#This Row],[SALIDAS]]+G226),Movimientos610221925[[#This Row],[ENTRADAS]]-Movimientos610221925[[#This Row],[SALIDAS]])</f>
        <v/>
      </c>
    </row>
    <row r="228" spans="2:7" ht="19.5" thickBot="1" x14ac:dyDescent="0.3">
      <c r="B228" s="60"/>
      <c r="C228" s="62"/>
      <c r="D228" s="64"/>
      <c r="E228" s="66"/>
      <c r="F228" s="66"/>
      <c r="G228" s="68" t="str">
        <f>IFERROR(IF(Movimientos610221925[[#This Row],[CÓDIGO]]="","",Movimientos610221925[[#This Row],[ENTRADAS]]-Movimientos610221925[[#This Row],[SALIDAS]]+G227),Movimientos610221925[[#This Row],[ENTRADAS]]-Movimientos610221925[[#This Row],[SALIDAS]])</f>
        <v/>
      </c>
    </row>
    <row r="229" spans="2:7" ht="19.5" thickBot="1" x14ac:dyDescent="0.3">
      <c r="B229" s="60"/>
      <c r="C229" s="62"/>
      <c r="D229" s="64"/>
      <c r="E229" s="66"/>
      <c r="F229" s="66"/>
      <c r="G229" s="68" t="str">
        <f>IFERROR(IF(Movimientos610221925[[#This Row],[CÓDIGO]]="","",Movimientos610221925[[#This Row],[ENTRADAS]]-Movimientos610221925[[#This Row],[SALIDAS]]+G228),Movimientos610221925[[#This Row],[ENTRADAS]]-Movimientos610221925[[#This Row],[SALIDAS]])</f>
        <v/>
      </c>
    </row>
    <row r="230" spans="2:7" ht="19.5" thickBot="1" x14ac:dyDescent="0.3">
      <c r="B230" s="60"/>
      <c r="C230" s="62"/>
      <c r="D230" s="64"/>
      <c r="E230" s="66"/>
      <c r="F230" s="66"/>
      <c r="G230" s="68" t="str">
        <f>IFERROR(IF(Movimientos610221925[[#This Row],[CÓDIGO]]="","",Movimientos610221925[[#This Row],[ENTRADAS]]-Movimientos610221925[[#This Row],[SALIDAS]]+G229),Movimientos610221925[[#This Row],[ENTRADAS]]-Movimientos610221925[[#This Row],[SALIDAS]])</f>
        <v/>
      </c>
    </row>
    <row r="231" spans="2:7" ht="18.75" x14ac:dyDescent="0.25">
      <c r="B231" s="69"/>
      <c r="C231" s="70"/>
      <c r="D231" s="71"/>
      <c r="E231" s="72"/>
      <c r="F231" s="72"/>
      <c r="G231" s="73" t="str">
        <f>IFERROR(IF(Movimientos610221925[[#This Row],[CÓDIGO]]="","",Movimientos610221925[[#This Row],[ENTRADAS]]-Movimientos610221925[[#This Row],[SALIDAS]]+G230),Movimientos610221925[[#This Row],[ENTRADAS]]-Movimientos610221925[[#This Row],[SALIDAS]])</f>
        <v/>
      </c>
    </row>
  </sheetData>
  <mergeCells count="1">
    <mergeCell ref="J7:M7"/>
  </mergeCells>
  <phoneticPr fontId="5" type="noConversion"/>
  <pageMargins left="0.7" right="0.7" top="0.75" bottom="0.75" header="0.3" footer="0.3"/>
  <pageSetup scale="75" orientation="landscape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22F9-68CC-4E4A-A2BB-E1F14338A326}">
  <dimension ref="A1:O203"/>
  <sheetViews>
    <sheetView showGridLines="0" topLeftCell="A7" zoomScale="95" zoomScaleNormal="95" zoomScaleSheetLayoutView="70" workbookViewId="0">
      <selection activeCell="F31" sqref="F31"/>
    </sheetView>
  </sheetViews>
  <sheetFormatPr baseColWidth="10" defaultColWidth="9.140625" defaultRowHeight="15" x14ac:dyDescent="0.25"/>
  <cols>
    <col min="1" max="1" width="3.42578125" style="2" customWidth="1"/>
    <col min="2" max="2" width="20.5703125" style="2" bestFit="1" customWidth="1"/>
    <col min="3" max="3" width="61.42578125" style="2" customWidth="1"/>
    <col min="4" max="4" width="13" style="2" customWidth="1"/>
    <col min="5" max="5" width="19.85546875" style="7" bestFit="1" customWidth="1"/>
    <col min="6" max="6" width="19.7109375" style="8" customWidth="1"/>
    <col min="7" max="7" width="20" style="9" customWidth="1"/>
    <col min="8" max="8" width="5.42578125" style="2" customWidth="1"/>
    <col min="9" max="9" width="6.140625" style="2" customWidth="1"/>
    <col min="10" max="10" width="11.140625" style="2" customWidth="1"/>
    <col min="11" max="11" width="38.5703125" style="2" bestFit="1" customWidth="1"/>
    <col min="12" max="12" width="30.85546875" style="2" customWidth="1"/>
    <col min="13" max="13" width="13.7109375" style="2" customWidth="1"/>
    <col min="14" max="16384" width="9.140625" style="2"/>
  </cols>
  <sheetData>
    <row r="1" spans="1:15" ht="15" customHeight="1" x14ac:dyDescent="0.25"/>
    <row r="2" spans="1:15" ht="76.5" customHeight="1" x14ac:dyDescent="0.2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3"/>
      <c r="O2" s="3"/>
    </row>
    <row r="3" spans="1:15" s="3" customFormat="1" ht="9" customHeight="1" x14ac:dyDescent="0.25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s="3" customFormat="1" ht="14.25" customHeight="1" thickBo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5" ht="21.75" thickBot="1" x14ac:dyDescent="0.3">
      <c r="A5" s="4"/>
      <c r="B5" s="12" t="s">
        <v>16</v>
      </c>
      <c r="E5" s="12" t="s">
        <v>10</v>
      </c>
      <c r="F5" s="2"/>
      <c r="I5" s="22"/>
      <c r="J5" s="23"/>
      <c r="K5" s="23"/>
      <c r="L5" s="23"/>
      <c r="M5" s="24"/>
      <c r="N5" s="5"/>
      <c r="O5" s="3"/>
    </row>
    <row r="6" spans="1:15" ht="19.5" thickBot="1" x14ac:dyDescent="0.3">
      <c r="A6" s="4"/>
      <c r="B6" s="19" t="s">
        <v>5</v>
      </c>
      <c r="C6" s="19" t="s">
        <v>12</v>
      </c>
      <c r="E6" s="19" t="s">
        <v>7</v>
      </c>
      <c r="F6" s="17">
        <v>0</v>
      </c>
      <c r="I6" s="25"/>
      <c r="K6" s="21" t="s">
        <v>9</v>
      </c>
      <c r="L6" s="20">
        <f>SUM(Saldos3921182427[SALDO])</f>
        <v>220738</v>
      </c>
      <c r="M6" s="26"/>
      <c r="N6" s="5"/>
      <c r="O6" s="3"/>
    </row>
    <row r="7" spans="1:15" ht="19.5" thickBot="1" x14ac:dyDescent="0.35">
      <c r="A7" s="4"/>
      <c r="B7" s="30">
        <v>1</v>
      </c>
      <c r="C7" s="17" t="s">
        <v>14</v>
      </c>
      <c r="E7" s="19" t="s">
        <v>8</v>
      </c>
      <c r="F7" s="11">
        <v>0</v>
      </c>
      <c r="I7" s="25"/>
      <c r="J7" s="143" t="str">
        <f>IF(AND(E16="",F16=""),"",IF(L6&gt;F7,"Se superó el máximo a mantener en caja en un monto equivalente a "&amp;TEXT(L6-F7,"#.##"),IF(L6&lt;F6,"La caja es inferior a su mínimo tolerable en un monto equivalente a "&amp;TEXT(F6-L6,"#.##"),"")))</f>
        <v>Se superó el máximo a mantener en caja en un monto equivalente a 220.738</v>
      </c>
      <c r="K7" s="143"/>
      <c r="L7" s="143"/>
      <c r="M7" s="144"/>
    </row>
    <row r="8" spans="1:15" ht="19.5" thickBot="1" x14ac:dyDescent="0.3">
      <c r="A8" s="4"/>
      <c r="B8" s="30">
        <v>2</v>
      </c>
      <c r="C8" s="17" t="s">
        <v>15</v>
      </c>
      <c r="E8" s="2"/>
      <c r="F8" s="2"/>
      <c r="I8" s="25"/>
      <c r="K8" s="14"/>
      <c r="L8" s="14"/>
      <c r="M8" s="26"/>
    </row>
    <row r="9" spans="1:15" ht="19.5" thickBot="1" x14ac:dyDescent="0.3">
      <c r="A9" s="4"/>
      <c r="B9" s="30"/>
      <c r="C9" s="17"/>
      <c r="E9" s="2"/>
      <c r="F9" s="2"/>
      <c r="I9" s="25"/>
      <c r="K9" s="27" t="s">
        <v>13</v>
      </c>
      <c r="L9" s="27" t="s">
        <v>4</v>
      </c>
      <c r="M9" s="26"/>
    </row>
    <row r="10" spans="1:15" ht="19.5" thickBot="1" x14ac:dyDescent="0.3">
      <c r="A10" s="6"/>
      <c r="B10" s="30"/>
      <c r="C10" s="17"/>
      <c r="E10" s="2"/>
      <c r="F10" s="2"/>
      <c r="I10" s="25"/>
      <c r="K10" s="34" t="str">
        <f t="shared" ref="K10:K15" si="0">IF(C7="","",CONCATENATE("Saldo en ",IF(C7="","",C7)))</f>
        <v>Saldo en Efectivo</v>
      </c>
      <c r="L10" s="34">
        <f>SUMIF(Movimientos61022192528[CÓDIGO],B7,Movimientos61022192528[ENTRADAS])-SUMIF(Movimientos61022192528[CÓDIGO],B7,Movimientos61022192528[SALIDAS])</f>
        <v>220738</v>
      </c>
      <c r="M10" s="26"/>
    </row>
    <row r="11" spans="1:15" ht="19.5" thickBot="1" x14ac:dyDescent="0.3">
      <c r="A11" s="6"/>
      <c r="B11" s="46"/>
      <c r="C11" s="47"/>
      <c r="E11" s="13"/>
      <c r="F11" s="14"/>
      <c r="G11" s="2"/>
      <c r="I11" s="25"/>
      <c r="K11" s="34" t="str">
        <f t="shared" si="0"/>
        <v>Saldo en Banco</v>
      </c>
      <c r="L11" s="34">
        <f>SUMIF(Movimientos61022192528[CÓDIGO],B8,Movimientos61022192528[ENTRADAS])-SUMIF(Movimientos61022192528[CÓDIGO],B8,Movimientos61022192528[SALIDAS])</f>
        <v>0</v>
      </c>
      <c r="M11" s="26"/>
    </row>
    <row r="12" spans="1:15" ht="20.25" customHeight="1" thickBot="1" x14ac:dyDescent="0.3">
      <c r="B12" s="48"/>
      <c r="C12" s="10"/>
      <c r="I12" s="25"/>
      <c r="K12" s="34" t="str">
        <f t="shared" si="0"/>
        <v/>
      </c>
      <c r="L12" s="34">
        <f>SUMIF(Movimientos61022192528[CÓDIGO],B9,Movimientos61022192528[ENTRADAS])-SUMIF(Movimientos61022192528[CÓDIGO],B9,Movimientos61022192528[SALIDAS])</f>
        <v>0</v>
      </c>
      <c r="M12" s="26"/>
    </row>
    <row r="13" spans="1:15" s="14" customFormat="1" ht="20.25" customHeight="1" thickBot="1" x14ac:dyDescent="0.3">
      <c r="B13" s="48"/>
      <c r="C13" s="10"/>
      <c r="E13" s="49"/>
      <c r="F13" s="50"/>
      <c r="G13" s="51"/>
      <c r="I13" s="25"/>
      <c r="K13" s="34" t="str">
        <f t="shared" si="0"/>
        <v/>
      </c>
      <c r="L13" s="34">
        <f>SUMIF(Movimientos61022192528[CÓDIGO],B10,Movimientos61022192528[ENTRADAS])-SUMIF(Movimientos61022192528[CÓDIGO],B10,Movimientos61022192528[SALIDAS])</f>
        <v>0</v>
      </c>
      <c r="M13" s="26"/>
    </row>
    <row r="14" spans="1:15" ht="21.75" thickBot="1" x14ac:dyDescent="0.3">
      <c r="B14" s="12" t="s">
        <v>11</v>
      </c>
      <c r="I14" s="25"/>
      <c r="K14" s="34" t="str">
        <f t="shared" si="0"/>
        <v/>
      </c>
      <c r="L14" s="34">
        <f>SUMIF(Movimientos61022192528[CÓDIGO],B11,Movimientos61022192528[ENTRADAS])-SUMIF(Movimientos61022192528[CÓDIGO],B11,Movimientos61022192528[SALIDAS])</f>
        <v>0</v>
      </c>
      <c r="M14" s="26"/>
    </row>
    <row r="15" spans="1:15" ht="19.5" thickBot="1" x14ac:dyDescent="0.3">
      <c r="B15" s="38" t="s">
        <v>0</v>
      </c>
      <c r="C15" s="39" t="s">
        <v>1</v>
      </c>
      <c r="D15" s="39" t="s">
        <v>6</v>
      </c>
      <c r="E15" s="39" t="s">
        <v>2</v>
      </c>
      <c r="F15" s="43" t="s">
        <v>3</v>
      </c>
      <c r="G15" s="91" t="s">
        <v>4</v>
      </c>
      <c r="I15" s="25"/>
      <c r="K15" s="35" t="str">
        <f t="shared" si="0"/>
        <v/>
      </c>
      <c r="L15" s="14"/>
      <c r="M15" s="26"/>
    </row>
    <row r="16" spans="1:15" ht="19.5" thickBot="1" x14ac:dyDescent="0.3">
      <c r="B16" s="96">
        <v>44409</v>
      </c>
      <c r="C16" s="97" t="s">
        <v>18</v>
      </c>
      <c r="D16" s="98">
        <v>1</v>
      </c>
      <c r="E16" s="99">
        <v>72339</v>
      </c>
      <c r="F16" s="99"/>
      <c r="G16" s="100">
        <f>IFERROR(IF(Movimientos61022192528[[#This Row],[CÓDIGO]]="","",Movimientos61022192528[[#This Row],[ENTRADAS]]-Movimientos61022192528[[#This Row],[SALIDAS]]+G15),Movimientos61022192528[[#This Row],[ENTRADAS]]-Movimientos61022192528[[#This Row],[SALIDAS]])</f>
        <v>72339</v>
      </c>
      <c r="I16" s="25"/>
      <c r="J16" s="35" t="str">
        <f>IF(C14="","",CONCATENATE("Saldo en ",IF(C14="","",C14)))</f>
        <v/>
      </c>
      <c r="K16" s="35"/>
      <c r="L16" s="14"/>
      <c r="M16" s="26"/>
    </row>
    <row r="17" spans="2:13" ht="18.75" x14ac:dyDescent="0.25">
      <c r="B17" s="96">
        <v>44413</v>
      </c>
      <c r="C17" s="97" t="s">
        <v>125</v>
      </c>
      <c r="D17" s="98">
        <v>1</v>
      </c>
      <c r="E17" s="99">
        <v>6704000</v>
      </c>
      <c r="F17" s="99">
        <v>6704000</v>
      </c>
      <c r="G17" s="100">
        <f>IFERROR(IF(Movimientos61022192528[[#This Row],[CÓDIGO]]="","",Movimientos61022192528[[#This Row],[ENTRADAS]]-Movimientos61022192528[[#This Row],[SALIDAS]]+G16),Movimientos61022192528[[#This Row],[ENTRADAS]]-Movimientos61022192528[[#This Row],[SALIDAS]])</f>
        <v>72339</v>
      </c>
      <c r="I17" s="25"/>
      <c r="J17" s="10"/>
      <c r="K17" s="10"/>
      <c r="L17" s="14"/>
      <c r="M17" s="26"/>
    </row>
    <row r="18" spans="2:13" ht="18.75" x14ac:dyDescent="0.25">
      <c r="B18" s="96">
        <v>44413</v>
      </c>
      <c r="C18" s="97" t="s">
        <v>126</v>
      </c>
      <c r="D18" s="98">
        <v>1</v>
      </c>
      <c r="E18" s="99">
        <v>2546800</v>
      </c>
      <c r="F18" s="99">
        <v>2546800</v>
      </c>
      <c r="G18" s="100">
        <f>IFERROR(IF(Movimientos61022192528[[#This Row],[CÓDIGO]]="","",Movimientos61022192528[[#This Row],[ENTRADAS]]-Movimientos61022192528[[#This Row],[SALIDAS]]+G17),Movimientos61022192528[[#This Row],[ENTRADAS]]-Movimientos61022192528[[#This Row],[SALIDAS]])</f>
        <v>72339</v>
      </c>
      <c r="I18" s="25"/>
      <c r="J18" s="10"/>
      <c r="K18" s="10"/>
      <c r="L18" s="14"/>
      <c r="M18" s="26"/>
    </row>
    <row r="19" spans="2:13" ht="18.75" x14ac:dyDescent="0.25">
      <c r="B19" s="96">
        <v>44413</v>
      </c>
      <c r="C19" s="101" t="s">
        <v>127</v>
      </c>
      <c r="D19" s="98">
        <v>1</v>
      </c>
      <c r="E19" s="99">
        <v>120747</v>
      </c>
      <c r="F19" s="99">
        <v>120747</v>
      </c>
      <c r="G19" s="100">
        <f>IFERROR(IF(Movimientos61022192528[[#This Row],[CÓDIGO]]="","",Movimientos61022192528[[#This Row],[ENTRADAS]]-Movimientos61022192528[[#This Row],[SALIDAS]]+G18),Movimientos61022192528[[#This Row],[ENTRADAS]]-Movimientos61022192528[[#This Row],[SALIDAS]])</f>
        <v>72339</v>
      </c>
      <c r="I19" s="25"/>
      <c r="J19" s="10"/>
      <c r="K19" s="10"/>
      <c r="L19" s="14"/>
      <c r="M19" s="26"/>
    </row>
    <row r="20" spans="2:13" ht="18.75" x14ac:dyDescent="0.25">
      <c r="B20" s="96">
        <v>44413</v>
      </c>
      <c r="C20" s="108" t="s">
        <v>128</v>
      </c>
      <c r="D20" s="139">
        <v>1</v>
      </c>
      <c r="E20" s="142">
        <v>524000</v>
      </c>
      <c r="F20" s="142">
        <v>524000</v>
      </c>
      <c r="G20" s="100">
        <f>IFERROR(IF(Movimientos61022192528[[#This Row],[CÓDIGO]]="","",Movimientos61022192528[[#This Row],[ENTRADAS]]-Movimientos61022192528[[#This Row],[SALIDAS]]+G19),Movimientos61022192528[[#This Row],[ENTRADAS]]-Movimientos61022192528[[#This Row],[SALIDAS]])</f>
        <v>72339</v>
      </c>
    </row>
    <row r="21" spans="2:13" ht="18.75" x14ac:dyDescent="0.25">
      <c r="B21" s="96">
        <v>44417</v>
      </c>
      <c r="C21" s="108" t="s">
        <v>129</v>
      </c>
      <c r="D21" s="139">
        <v>1</v>
      </c>
      <c r="E21" s="142"/>
      <c r="F21" s="142">
        <v>20501</v>
      </c>
      <c r="G21" s="100">
        <f>IFERROR(IF(Movimientos61022192528[[#This Row],[CÓDIGO]]="","",Movimientos61022192528[[#This Row],[ENTRADAS]]-Movimientos61022192528[[#This Row],[SALIDAS]]+G20),Movimientos61022192528[[#This Row],[ENTRADAS]]-Movimientos61022192528[[#This Row],[SALIDAS]])</f>
        <v>51838</v>
      </c>
    </row>
    <row r="22" spans="2:13" ht="18.75" x14ac:dyDescent="0.25">
      <c r="B22" s="96">
        <v>44417</v>
      </c>
      <c r="C22" s="108" t="s">
        <v>130</v>
      </c>
      <c r="D22" s="139">
        <v>1</v>
      </c>
      <c r="E22" s="142"/>
      <c r="F22" s="142">
        <v>69100</v>
      </c>
      <c r="G22" s="100">
        <f>IFERROR(IF(Movimientos61022192528[[#This Row],[CÓDIGO]]="","",Movimientos61022192528[[#This Row],[ENTRADAS]]-Movimientos61022192528[[#This Row],[SALIDAS]]+G21),Movimientos61022192528[[#This Row],[ENTRADAS]]-Movimientos61022192528[[#This Row],[SALIDAS]])</f>
        <v>-17262</v>
      </c>
    </row>
    <row r="23" spans="2:13" ht="18.75" x14ac:dyDescent="0.25">
      <c r="B23" s="96">
        <v>44417</v>
      </c>
      <c r="C23" s="108" t="s">
        <v>131</v>
      </c>
      <c r="D23" s="139">
        <v>1</v>
      </c>
      <c r="E23" s="142"/>
      <c r="F23" s="142">
        <v>19000</v>
      </c>
      <c r="G23" s="100">
        <f>IFERROR(IF(Movimientos61022192528[[#This Row],[CÓDIGO]]="","",Movimientos61022192528[[#This Row],[ENTRADAS]]-Movimientos61022192528[[#This Row],[SALIDAS]]+G22),Movimientos61022192528[[#This Row],[ENTRADAS]]-Movimientos61022192528[[#This Row],[SALIDAS]])</f>
        <v>-36262</v>
      </c>
    </row>
    <row r="24" spans="2:13" ht="18.75" x14ac:dyDescent="0.25">
      <c r="B24" s="96">
        <v>44417</v>
      </c>
      <c r="C24" s="108" t="s">
        <v>133</v>
      </c>
      <c r="D24" s="139">
        <v>1</v>
      </c>
      <c r="E24" s="142"/>
      <c r="F24" s="142">
        <v>23000</v>
      </c>
      <c r="G24" s="100">
        <f>IFERROR(IF(Movimientos61022192528[[#This Row],[CÓDIGO]]="","",Movimientos61022192528[[#This Row],[ENTRADAS]]-Movimientos61022192528[[#This Row],[SALIDAS]]+G23),Movimientos61022192528[[#This Row],[ENTRADAS]]-Movimientos61022192528[[#This Row],[SALIDAS]])</f>
        <v>-59262</v>
      </c>
    </row>
    <row r="25" spans="2:13" ht="18.75" x14ac:dyDescent="0.25">
      <c r="B25" s="96">
        <v>44418</v>
      </c>
      <c r="C25" s="108" t="s">
        <v>132</v>
      </c>
      <c r="D25" s="139">
        <v>1</v>
      </c>
      <c r="E25" s="142">
        <v>300000</v>
      </c>
      <c r="F25" s="142"/>
      <c r="G25" s="100">
        <f>IFERROR(IF(Movimientos61022192528[[#This Row],[CÓDIGO]]="","",Movimientos61022192528[[#This Row],[ENTRADAS]]-Movimientos61022192528[[#This Row],[SALIDAS]]+G24),Movimientos61022192528[[#This Row],[ENTRADAS]]-Movimientos61022192528[[#This Row],[SALIDAS]])</f>
        <v>240738</v>
      </c>
    </row>
    <row r="26" spans="2:13" ht="18.75" x14ac:dyDescent="0.25">
      <c r="B26" s="96">
        <v>44419</v>
      </c>
      <c r="C26" s="108" t="s">
        <v>134</v>
      </c>
      <c r="D26" s="139">
        <v>1</v>
      </c>
      <c r="E26" s="142"/>
      <c r="F26" s="142">
        <v>20000</v>
      </c>
      <c r="G26" s="100">
        <f>IFERROR(IF(Movimientos61022192528[[#This Row],[CÓDIGO]]="","",Movimientos61022192528[[#This Row],[ENTRADAS]]-Movimientos61022192528[[#This Row],[SALIDAS]]+G25),Movimientos61022192528[[#This Row],[ENTRADAS]]-Movimientos61022192528[[#This Row],[SALIDAS]])</f>
        <v>220738</v>
      </c>
    </row>
    <row r="27" spans="2:13" ht="18.75" x14ac:dyDescent="0.25">
      <c r="B27" s="96">
        <v>44420</v>
      </c>
      <c r="C27" s="108" t="s">
        <v>135</v>
      </c>
      <c r="D27" s="139">
        <v>1</v>
      </c>
      <c r="E27" s="142">
        <v>6653171</v>
      </c>
      <c r="F27" s="142">
        <v>6653171</v>
      </c>
      <c r="G27" s="100">
        <f>IFERROR(IF(Movimientos61022192528[[#This Row],[CÓDIGO]]="","",Movimientos61022192528[[#This Row],[ENTRADAS]]-Movimientos61022192528[[#This Row],[SALIDAS]]+G26),Movimientos61022192528[[#This Row],[ENTRADAS]]-Movimientos61022192528[[#This Row],[SALIDAS]])</f>
        <v>220738</v>
      </c>
    </row>
    <row r="28" spans="2:13" ht="18.75" x14ac:dyDescent="0.25">
      <c r="B28" s="96">
        <v>44424</v>
      </c>
      <c r="C28" s="108" t="s">
        <v>92</v>
      </c>
      <c r="D28" s="139">
        <v>1</v>
      </c>
      <c r="E28" s="142">
        <v>5200000</v>
      </c>
      <c r="F28" s="142">
        <v>5200000</v>
      </c>
      <c r="G28" s="100">
        <f>IFERROR(IF(Movimientos61022192528[[#This Row],[CÓDIGO]]="","",Movimientos61022192528[[#This Row],[ENTRADAS]]-Movimientos61022192528[[#This Row],[SALIDAS]]+G27),Movimientos61022192528[[#This Row],[ENTRADAS]]-Movimientos61022192528[[#This Row],[SALIDAS]])</f>
        <v>220738</v>
      </c>
    </row>
    <row r="29" spans="2:13" ht="19.5" thickBot="1" x14ac:dyDescent="0.3">
      <c r="B29" s="145"/>
      <c r="C29" s="146"/>
      <c r="D29" s="147"/>
      <c r="E29" s="148"/>
      <c r="F29" s="148"/>
      <c r="G29" s="76" t="str">
        <f>IFERROR(IF(Movimientos61022192528[[#This Row],[CÓDIGO]]="","",Movimientos61022192528[[#This Row],[ENTRADAS]]-Movimientos61022192528[[#This Row],[SALIDAS]]+G28),Movimientos61022192528[[#This Row],[ENTRADAS]]-Movimientos61022192528[[#This Row],[SALIDAS]])</f>
        <v/>
      </c>
    </row>
    <row r="30" spans="2:13" ht="19.5" thickBot="1" x14ac:dyDescent="0.3">
      <c r="B30" s="59"/>
      <c r="C30" s="61"/>
      <c r="D30" s="63"/>
      <c r="E30" s="65">
        <f>SUM(E16:E28)</f>
        <v>22121057</v>
      </c>
      <c r="F30" s="65">
        <f>SUM(F16:F28)</f>
        <v>21900319</v>
      </c>
      <c r="G30" s="76" t="str">
        <f>IFERROR(IF(Movimientos61022192528[[#This Row],[CÓDIGO]]="","",Movimientos61022192528[[#This Row],[ENTRADAS]]-Movimientos61022192528[[#This Row],[SALIDAS]]+G29),Movimientos61022192528[[#This Row],[ENTRADAS]]-Movimientos61022192528[[#This Row],[SALIDAS]])</f>
        <v/>
      </c>
    </row>
    <row r="31" spans="2:13" ht="19.5" thickBot="1" x14ac:dyDescent="0.3">
      <c r="B31" s="59"/>
      <c r="C31" s="61"/>
      <c r="D31" s="63"/>
      <c r="E31" s="65"/>
      <c r="F31" s="65"/>
      <c r="G31" s="76" t="str">
        <f>IFERROR(IF(Movimientos61022192528[[#This Row],[CÓDIGO]]="","",Movimientos61022192528[[#This Row],[ENTRADAS]]-Movimientos61022192528[[#This Row],[SALIDAS]]+G30),Movimientos61022192528[[#This Row],[ENTRADAS]]-Movimientos61022192528[[#This Row],[SALIDAS]])</f>
        <v/>
      </c>
    </row>
    <row r="32" spans="2:13" ht="19.5" thickBot="1" x14ac:dyDescent="0.3">
      <c r="B32" s="59"/>
      <c r="C32" s="61"/>
      <c r="D32" s="63"/>
      <c r="E32" s="65"/>
      <c r="F32" s="65"/>
      <c r="G32" s="76" t="str">
        <f>IFERROR(IF(Movimientos61022192528[[#This Row],[CÓDIGO]]="","",Movimientos61022192528[[#This Row],[ENTRADAS]]-Movimientos61022192528[[#This Row],[SALIDAS]]+G31),Movimientos61022192528[[#This Row],[ENTRADAS]]-Movimientos61022192528[[#This Row],[SALIDAS]])</f>
        <v/>
      </c>
    </row>
    <row r="33" spans="2:7" ht="19.5" thickBot="1" x14ac:dyDescent="0.3">
      <c r="B33" s="59"/>
      <c r="C33" s="61"/>
      <c r="D33" s="63"/>
      <c r="E33" s="65"/>
      <c r="F33" s="65"/>
      <c r="G33" s="76" t="str">
        <f>IFERROR(IF(Movimientos61022192528[[#This Row],[CÓDIGO]]="","",Movimientos61022192528[[#This Row],[ENTRADAS]]-Movimientos61022192528[[#This Row],[SALIDAS]]+G32),Movimientos61022192528[[#This Row],[ENTRADAS]]-Movimientos61022192528[[#This Row],[SALIDAS]])</f>
        <v/>
      </c>
    </row>
    <row r="34" spans="2:7" ht="19.5" thickBot="1" x14ac:dyDescent="0.3">
      <c r="B34" s="59"/>
      <c r="C34" s="61"/>
      <c r="D34" s="63"/>
      <c r="E34" s="65"/>
      <c r="F34" s="65"/>
      <c r="G34" s="76" t="str">
        <f>IFERROR(IF(Movimientos61022192528[[#This Row],[CÓDIGO]]="","",Movimientos61022192528[[#This Row],[ENTRADAS]]-Movimientos61022192528[[#This Row],[SALIDAS]]+G33),Movimientos61022192528[[#This Row],[ENTRADAS]]-Movimientos61022192528[[#This Row],[SALIDAS]])</f>
        <v/>
      </c>
    </row>
    <row r="35" spans="2:7" ht="19.5" thickBot="1" x14ac:dyDescent="0.3">
      <c r="B35" s="59"/>
      <c r="C35" s="61"/>
      <c r="D35" s="63"/>
      <c r="E35" s="65"/>
      <c r="F35" s="65"/>
      <c r="G35" s="76" t="str">
        <f>IFERROR(IF(Movimientos61022192528[[#This Row],[CÓDIGO]]="","",Movimientos61022192528[[#This Row],[ENTRADAS]]-Movimientos61022192528[[#This Row],[SALIDAS]]+G34),Movimientos61022192528[[#This Row],[ENTRADAS]]-Movimientos61022192528[[#This Row],[SALIDAS]])</f>
        <v/>
      </c>
    </row>
    <row r="36" spans="2:7" ht="19.5" thickBot="1" x14ac:dyDescent="0.3">
      <c r="B36" s="59"/>
      <c r="C36" s="61"/>
      <c r="D36" s="63"/>
      <c r="E36" s="65"/>
      <c r="F36" s="65"/>
      <c r="G36" s="76" t="str">
        <f>IFERROR(IF(Movimientos61022192528[[#This Row],[CÓDIGO]]="","",Movimientos61022192528[[#This Row],[ENTRADAS]]-Movimientos61022192528[[#This Row],[SALIDAS]]+G35),Movimientos61022192528[[#This Row],[ENTRADAS]]-Movimientos61022192528[[#This Row],[SALIDAS]])</f>
        <v/>
      </c>
    </row>
    <row r="37" spans="2:7" ht="19.5" thickBot="1" x14ac:dyDescent="0.3">
      <c r="B37" s="59"/>
      <c r="C37" s="61"/>
      <c r="D37" s="63"/>
      <c r="E37" s="65"/>
      <c r="F37" s="65"/>
      <c r="G37" s="76" t="str">
        <f>IFERROR(IF(Movimientos61022192528[[#This Row],[CÓDIGO]]="","",Movimientos61022192528[[#This Row],[ENTRADAS]]-Movimientos61022192528[[#This Row],[SALIDAS]]+G36),Movimientos61022192528[[#This Row],[ENTRADAS]]-Movimientos61022192528[[#This Row],[SALIDAS]])</f>
        <v/>
      </c>
    </row>
    <row r="38" spans="2:7" ht="19.5" thickBot="1" x14ac:dyDescent="0.3">
      <c r="B38" s="59"/>
      <c r="C38" s="61"/>
      <c r="D38" s="63"/>
      <c r="E38" s="65"/>
      <c r="F38" s="65"/>
      <c r="G38" s="76" t="str">
        <f>IFERROR(IF(Movimientos61022192528[[#This Row],[CÓDIGO]]="","",Movimientos61022192528[[#This Row],[ENTRADAS]]-Movimientos61022192528[[#This Row],[SALIDAS]]+G37),Movimientos61022192528[[#This Row],[ENTRADAS]]-Movimientos61022192528[[#This Row],[SALIDAS]])</f>
        <v/>
      </c>
    </row>
    <row r="39" spans="2:7" ht="19.5" thickBot="1" x14ac:dyDescent="0.3">
      <c r="B39" s="59"/>
      <c r="C39" s="61"/>
      <c r="D39" s="63"/>
      <c r="E39" s="65"/>
      <c r="F39" s="65"/>
      <c r="G39" s="76" t="str">
        <f>IFERROR(IF(Movimientos61022192528[[#This Row],[CÓDIGO]]="","",Movimientos61022192528[[#This Row],[ENTRADAS]]-Movimientos61022192528[[#This Row],[SALIDAS]]+G38),Movimientos61022192528[[#This Row],[ENTRADAS]]-Movimientos61022192528[[#This Row],[SALIDAS]])</f>
        <v/>
      </c>
    </row>
    <row r="40" spans="2:7" ht="19.5" thickBot="1" x14ac:dyDescent="0.3">
      <c r="B40" s="59"/>
      <c r="C40" s="61"/>
      <c r="D40" s="63"/>
      <c r="E40" s="65"/>
      <c r="F40" s="65"/>
      <c r="G40" s="76" t="str">
        <f>IFERROR(IF(Movimientos61022192528[[#This Row],[CÓDIGO]]="","",Movimientos61022192528[[#This Row],[ENTRADAS]]-Movimientos61022192528[[#This Row],[SALIDAS]]+G39),Movimientos61022192528[[#This Row],[ENTRADAS]]-Movimientos61022192528[[#This Row],[SALIDAS]])</f>
        <v/>
      </c>
    </row>
    <row r="41" spans="2:7" ht="19.5" thickBot="1" x14ac:dyDescent="0.3">
      <c r="B41" s="59"/>
      <c r="C41" s="61"/>
      <c r="D41" s="63"/>
      <c r="E41" s="65"/>
      <c r="F41" s="65"/>
      <c r="G41" s="76" t="str">
        <f>IFERROR(IF(Movimientos61022192528[[#This Row],[CÓDIGO]]="","",Movimientos61022192528[[#This Row],[ENTRADAS]]-Movimientos61022192528[[#This Row],[SALIDAS]]+G40),Movimientos61022192528[[#This Row],[ENTRADAS]]-Movimientos61022192528[[#This Row],[SALIDAS]])</f>
        <v/>
      </c>
    </row>
    <row r="42" spans="2:7" ht="19.5" thickBot="1" x14ac:dyDescent="0.3">
      <c r="B42" s="59"/>
      <c r="C42" s="61"/>
      <c r="D42" s="63"/>
      <c r="E42" s="65"/>
      <c r="F42" s="65"/>
      <c r="G42" s="76" t="str">
        <f>IFERROR(IF(Movimientos61022192528[[#This Row],[CÓDIGO]]="","",Movimientos61022192528[[#This Row],[ENTRADAS]]-Movimientos61022192528[[#This Row],[SALIDAS]]+G41),Movimientos61022192528[[#This Row],[ENTRADAS]]-Movimientos61022192528[[#This Row],[SALIDAS]])</f>
        <v/>
      </c>
    </row>
    <row r="43" spans="2:7" ht="19.5" thickBot="1" x14ac:dyDescent="0.3">
      <c r="B43" s="59"/>
      <c r="C43" s="61"/>
      <c r="D43" s="63"/>
      <c r="E43" s="65"/>
      <c r="F43" s="65"/>
      <c r="G43" s="76" t="str">
        <f>IFERROR(IF(Movimientos61022192528[[#This Row],[CÓDIGO]]="","",Movimientos61022192528[[#This Row],[ENTRADAS]]-Movimientos61022192528[[#This Row],[SALIDAS]]+G42),Movimientos61022192528[[#This Row],[ENTRADAS]]-Movimientos61022192528[[#This Row],[SALIDAS]])</f>
        <v/>
      </c>
    </row>
    <row r="44" spans="2:7" ht="19.5" thickBot="1" x14ac:dyDescent="0.3">
      <c r="B44" s="59"/>
      <c r="C44" s="61"/>
      <c r="D44" s="63"/>
      <c r="E44" s="65"/>
      <c r="F44" s="65"/>
      <c r="G44" s="76" t="str">
        <f>IFERROR(IF(Movimientos61022192528[[#This Row],[CÓDIGO]]="","",Movimientos61022192528[[#This Row],[ENTRADAS]]-Movimientos61022192528[[#This Row],[SALIDAS]]+G43),Movimientos61022192528[[#This Row],[ENTRADAS]]-Movimientos61022192528[[#This Row],[SALIDAS]])</f>
        <v/>
      </c>
    </row>
    <row r="45" spans="2:7" ht="19.5" thickBot="1" x14ac:dyDescent="0.3">
      <c r="B45" s="59"/>
      <c r="C45" s="61"/>
      <c r="D45" s="63"/>
      <c r="E45" s="65"/>
      <c r="F45" s="65"/>
      <c r="G45" s="76" t="str">
        <f>IFERROR(IF(Movimientos61022192528[[#This Row],[CÓDIGO]]="","",Movimientos61022192528[[#This Row],[ENTRADAS]]-Movimientos61022192528[[#This Row],[SALIDAS]]+G44),Movimientos61022192528[[#This Row],[ENTRADAS]]-Movimientos61022192528[[#This Row],[SALIDAS]])</f>
        <v/>
      </c>
    </row>
    <row r="46" spans="2:7" ht="19.5" thickBot="1" x14ac:dyDescent="0.3">
      <c r="B46" s="59"/>
      <c r="C46" s="61"/>
      <c r="D46" s="63"/>
      <c r="E46" s="65"/>
      <c r="F46" s="65"/>
      <c r="G46" s="76" t="str">
        <f>IFERROR(IF(Movimientos61022192528[[#This Row],[CÓDIGO]]="","",Movimientos61022192528[[#This Row],[ENTRADAS]]-Movimientos61022192528[[#This Row],[SALIDAS]]+G45),Movimientos61022192528[[#This Row],[ENTRADAS]]-Movimientos61022192528[[#This Row],[SALIDAS]])</f>
        <v/>
      </c>
    </row>
    <row r="47" spans="2:7" ht="19.5" thickBot="1" x14ac:dyDescent="0.3">
      <c r="B47" s="59"/>
      <c r="C47" s="61"/>
      <c r="D47" s="63"/>
      <c r="E47" s="65"/>
      <c r="F47" s="65"/>
      <c r="G47" s="76" t="str">
        <f>IFERROR(IF(Movimientos61022192528[[#This Row],[CÓDIGO]]="","",Movimientos61022192528[[#This Row],[ENTRADAS]]-Movimientos61022192528[[#This Row],[SALIDAS]]+G46),Movimientos61022192528[[#This Row],[ENTRADAS]]-Movimientos61022192528[[#This Row],[SALIDAS]])</f>
        <v/>
      </c>
    </row>
    <row r="48" spans="2:7" ht="19.5" thickBot="1" x14ac:dyDescent="0.3">
      <c r="B48" s="60"/>
      <c r="C48" s="62"/>
      <c r="D48" s="64"/>
      <c r="E48" s="66"/>
      <c r="F48" s="66"/>
      <c r="G48" s="76" t="str">
        <f>IFERROR(IF(Movimientos61022192528[[#This Row],[CÓDIGO]]="","",Movimientos61022192528[[#This Row],[ENTRADAS]]-Movimientos61022192528[[#This Row],[SALIDAS]]+G47),Movimientos61022192528[[#This Row],[ENTRADAS]]-Movimientos61022192528[[#This Row],[SALIDAS]])</f>
        <v/>
      </c>
    </row>
    <row r="49" spans="2:7" ht="19.5" thickBot="1" x14ac:dyDescent="0.3">
      <c r="B49" s="60"/>
      <c r="C49" s="62"/>
      <c r="D49" s="64"/>
      <c r="E49" s="66"/>
      <c r="F49" s="66"/>
      <c r="G49" s="76" t="str">
        <f>IFERROR(IF(Movimientos61022192528[[#This Row],[CÓDIGO]]="","",Movimientos61022192528[[#This Row],[ENTRADAS]]-Movimientos61022192528[[#This Row],[SALIDAS]]+G48),Movimientos61022192528[[#This Row],[ENTRADAS]]-Movimientos61022192528[[#This Row],[SALIDAS]])</f>
        <v/>
      </c>
    </row>
    <row r="50" spans="2:7" ht="19.5" thickBot="1" x14ac:dyDescent="0.3">
      <c r="B50" s="60"/>
      <c r="C50" s="62"/>
      <c r="D50" s="64"/>
      <c r="E50" s="66"/>
      <c r="F50" s="66"/>
      <c r="G50" s="76" t="str">
        <f>IFERROR(IF(Movimientos61022192528[[#This Row],[CÓDIGO]]="","",Movimientos61022192528[[#This Row],[ENTRADAS]]-Movimientos61022192528[[#This Row],[SALIDAS]]+G49),Movimientos61022192528[[#This Row],[ENTRADAS]]-Movimientos61022192528[[#This Row],[SALIDAS]])</f>
        <v/>
      </c>
    </row>
    <row r="51" spans="2:7" ht="19.5" thickBot="1" x14ac:dyDescent="0.3">
      <c r="B51" s="60"/>
      <c r="C51" s="62"/>
      <c r="D51" s="64"/>
      <c r="E51" s="66"/>
      <c r="F51" s="66"/>
      <c r="G51" s="76" t="str">
        <f>IFERROR(IF(Movimientos61022192528[[#This Row],[CÓDIGO]]="","",Movimientos61022192528[[#This Row],[ENTRADAS]]-Movimientos61022192528[[#This Row],[SALIDAS]]+G50),Movimientos61022192528[[#This Row],[ENTRADAS]]-Movimientos61022192528[[#This Row],[SALIDAS]])</f>
        <v/>
      </c>
    </row>
    <row r="52" spans="2:7" ht="19.5" thickBot="1" x14ac:dyDescent="0.3">
      <c r="B52" s="60"/>
      <c r="C52" s="62"/>
      <c r="D52" s="64"/>
      <c r="E52" s="66"/>
      <c r="F52" s="66"/>
      <c r="G52" s="76" t="str">
        <f>IFERROR(IF(Movimientos61022192528[[#This Row],[CÓDIGO]]="","",Movimientos61022192528[[#This Row],[ENTRADAS]]-Movimientos61022192528[[#This Row],[SALIDAS]]+G51),Movimientos61022192528[[#This Row],[ENTRADAS]]-Movimientos61022192528[[#This Row],[SALIDAS]])</f>
        <v/>
      </c>
    </row>
    <row r="53" spans="2:7" ht="19.5" thickBot="1" x14ac:dyDescent="0.3">
      <c r="B53" s="60"/>
      <c r="C53" s="62"/>
      <c r="D53" s="64"/>
      <c r="E53" s="66"/>
      <c r="F53" s="66"/>
      <c r="G53" s="76" t="str">
        <f>IFERROR(IF(Movimientos61022192528[[#This Row],[CÓDIGO]]="","",Movimientos61022192528[[#This Row],[ENTRADAS]]-Movimientos61022192528[[#This Row],[SALIDAS]]+G52),Movimientos61022192528[[#This Row],[ENTRADAS]]-Movimientos61022192528[[#This Row],[SALIDAS]])</f>
        <v/>
      </c>
    </row>
    <row r="54" spans="2:7" ht="19.5" thickBot="1" x14ac:dyDescent="0.3">
      <c r="B54" s="60"/>
      <c r="C54" s="62"/>
      <c r="D54" s="64"/>
      <c r="E54" s="66"/>
      <c r="F54" s="66"/>
      <c r="G54" s="76" t="str">
        <f>IFERROR(IF(Movimientos61022192528[[#This Row],[CÓDIGO]]="","",Movimientos61022192528[[#This Row],[ENTRADAS]]-Movimientos61022192528[[#This Row],[SALIDAS]]+G53),Movimientos61022192528[[#This Row],[ENTRADAS]]-Movimientos61022192528[[#This Row],[SALIDAS]])</f>
        <v/>
      </c>
    </row>
    <row r="55" spans="2:7" ht="19.5" thickBot="1" x14ac:dyDescent="0.3">
      <c r="B55" s="60"/>
      <c r="C55" s="62"/>
      <c r="D55" s="64"/>
      <c r="E55" s="66"/>
      <c r="F55" s="66"/>
      <c r="G55" s="76" t="str">
        <f>IFERROR(IF(Movimientos61022192528[[#This Row],[CÓDIGO]]="","",Movimientos61022192528[[#This Row],[ENTRADAS]]-Movimientos61022192528[[#This Row],[SALIDAS]]+G54),Movimientos61022192528[[#This Row],[ENTRADAS]]-Movimientos61022192528[[#This Row],[SALIDAS]])</f>
        <v/>
      </c>
    </row>
    <row r="56" spans="2:7" ht="19.5" thickBot="1" x14ac:dyDescent="0.3">
      <c r="B56" s="60"/>
      <c r="C56" s="62"/>
      <c r="D56" s="64"/>
      <c r="E56" s="66"/>
      <c r="F56" s="66"/>
      <c r="G56" s="76" t="str">
        <f>IFERROR(IF(Movimientos61022192528[[#This Row],[CÓDIGO]]="","",Movimientos61022192528[[#This Row],[ENTRADAS]]-Movimientos61022192528[[#This Row],[SALIDAS]]+G55),Movimientos61022192528[[#This Row],[ENTRADAS]]-Movimientos61022192528[[#This Row],[SALIDAS]])</f>
        <v/>
      </c>
    </row>
    <row r="57" spans="2:7" ht="19.5" thickBot="1" x14ac:dyDescent="0.3">
      <c r="B57" s="60"/>
      <c r="C57" s="62"/>
      <c r="D57" s="64"/>
      <c r="E57" s="66"/>
      <c r="F57" s="66"/>
      <c r="G57" s="76" t="str">
        <f>IFERROR(IF(Movimientos61022192528[[#This Row],[CÓDIGO]]="","",Movimientos61022192528[[#This Row],[ENTRADAS]]-Movimientos61022192528[[#This Row],[SALIDAS]]+G56),Movimientos61022192528[[#This Row],[ENTRADAS]]-Movimientos61022192528[[#This Row],[SALIDAS]])</f>
        <v/>
      </c>
    </row>
    <row r="58" spans="2:7" ht="19.5" thickBot="1" x14ac:dyDescent="0.3">
      <c r="B58" s="60"/>
      <c r="C58" s="62"/>
      <c r="D58" s="64"/>
      <c r="E58" s="66"/>
      <c r="F58" s="66"/>
      <c r="G58" s="76" t="str">
        <f>IFERROR(IF(Movimientos61022192528[[#This Row],[CÓDIGO]]="","",Movimientos61022192528[[#This Row],[ENTRADAS]]-Movimientos61022192528[[#This Row],[SALIDAS]]+G57),Movimientos61022192528[[#This Row],[ENTRADAS]]-Movimientos61022192528[[#This Row],[SALIDAS]])</f>
        <v/>
      </c>
    </row>
    <row r="59" spans="2:7" ht="19.5" thickBot="1" x14ac:dyDescent="0.3">
      <c r="B59" s="60"/>
      <c r="C59" s="62"/>
      <c r="D59" s="64"/>
      <c r="E59" s="66"/>
      <c r="F59" s="66"/>
      <c r="G59" s="76" t="str">
        <f>IFERROR(IF(Movimientos61022192528[[#This Row],[CÓDIGO]]="","",Movimientos61022192528[[#This Row],[ENTRADAS]]-Movimientos61022192528[[#This Row],[SALIDAS]]+G58),Movimientos61022192528[[#This Row],[ENTRADAS]]-Movimientos61022192528[[#This Row],[SALIDAS]])</f>
        <v/>
      </c>
    </row>
    <row r="60" spans="2:7" ht="19.5" thickBot="1" x14ac:dyDescent="0.3">
      <c r="B60" s="60"/>
      <c r="C60" s="62"/>
      <c r="D60" s="64"/>
      <c r="E60" s="66"/>
      <c r="F60" s="66"/>
      <c r="G60" s="76" t="str">
        <f>IFERROR(IF(Movimientos61022192528[[#This Row],[CÓDIGO]]="","",Movimientos61022192528[[#This Row],[ENTRADAS]]-Movimientos61022192528[[#This Row],[SALIDAS]]+G59),Movimientos61022192528[[#This Row],[ENTRADAS]]-Movimientos61022192528[[#This Row],[SALIDAS]])</f>
        <v/>
      </c>
    </row>
    <row r="61" spans="2:7" ht="19.5" thickBot="1" x14ac:dyDescent="0.3">
      <c r="B61" s="60"/>
      <c r="C61" s="62"/>
      <c r="D61" s="64"/>
      <c r="E61" s="66"/>
      <c r="F61" s="66"/>
      <c r="G61" s="76" t="str">
        <f>IFERROR(IF(Movimientos61022192528[[#This Row],[CÓDIGO]]="","",Movimientos61022192528[[#This Row],[ENTRADAS]]-Movimientos61022192528[[#This Row],[SALIDAS]]+G60),Movimientos61022192528[[#This Row],[ENTRADAS]]-Movimientos61022192528[[#This Row],[SALIDAS]])</f>
        <v/>
      </c>
    </row>
    <row r="62" spans="2:7" ht="19.5" thickBot="1" x14ac:dyDescent="0.3">
      <c r="B62" s="60"/>
      <c r="C62" s="62"/>
      <c r="D62" s="64"/>
      <c r="E62" s="66"/>
      <c r="F62" s="66"/>
      <c r="G62" s="76" t="str">
        <f>IFERROR(IF(Movimientos61022192528[[#This Row],[CÓDIGO]]="","",Movimientos61022192528[[#This Row],[ENTRADAS]]-Movimientos61022192528[[#This Row],[SALIDAS]]+G61),Movimientos61022192528[[#This Row],[ENTRADAS]]-Movimientos61022192528[[#This Row],[SALIDAS]])</f>
        <v/>
      </c>
    </row>
    <row r="63" spans="2:7" ht="19.5" thickBot="1" x14ac:dyDescent="0.3">
      <c r="B63" s="60"/>
      <c r="C63" s="62"/>
      <c r="D63" s="64"/>
      <c r="E63" s="66"/>
      <c r="F63" s="66"/>
      <c r="G63" s="76" t="str">
        <f>IFERROR(IF(Movimientos61022192528[[#This Row],[CÓDIGO]]="","",Movimientos61022192528[[#This Row],[ENTRADAS]]-Movimientos61022192528[[#This Row],[SALIDAS]]+G62),Movimientos61022192528[[#This Row],[ENTRADAS]]-Movimientos61022192528[[#This Row],[SALIDAS]])</f>
        <v/>
      </c>
    </row>
    <row r="64" spans="2:7" ht="19.5" thickBot="1" x14ac:dyDescent="0.3">
      <c r="B64" s="60"/>
      <c r="C64" s="62"/>
      <c r="D64" s="64"/>
      <c r="E64" s="66"/>
      <c r="F64" s="66"/>
      <c r="G64" s="76" t="str">
        <f>IFERROR(IF(Movimientos61022192528[[#This Row],[CÓDIGO]]="","",Movimientos61022192528[[#This Row],[ENTRADAS]]-Movimientos61022192528[[#This Row],[SALIDAS]]+G63),Movimientos61022192528[[#This Row],[ENTRADAS]]-Movimientos61022192528[[#This Row],[SALIDAS]])</f>
        <v/>
      </c>
    </row>
    <row r="65" spans="2:7" ht="19.5" thickBot="1" x14ac:dyDescent="0.3">
      <c r="B65" s="60"/>
      <c r="C65" s="62"/>
      <c r="D65" s="64"/>
      <c r="E65" s="66"/>
      <c r="F65" s="66"/>
      <c r="G65" s="76" t="str">
        <f>IFERROR(IF(Movimientos61022192528[[#This Row],[CÓDIGO]]="","",Movimientos61022192528[[#This Row],[ENTRADAS]]-Movimientos61022192528[[#This Row],[SALIDAS]]+G64),Movimientos61022192528[[#This Row],[ENTRADAS]]-Movimientos61022192528[[#This Row],[SALIDAS]])</f>
        <v/>
      </c>
    </row>
    <row r="66" spans="2:7" ht="19.5" thickBot="1" x14ac:dyDescent="0.3">
      <c r="B66" s="60"/>
      <c r="C66" s="62"/>
      <c r="D66" s="64"/>
      <c r="E66" s="66"/>
      <c r="F66" s="66"/>
      <c r="G66" s="76" t="str">
        <f>IFERROR(IF(Movimientos61022192528[[#This Row],[CÓDIGO]]="","",Movimientos61022192528[[#This Row],[ENTRADAS]]-Movimientos61022192528[[#This Row],[SALIDAS]]+G65),Movimientos61022192528[[#This Row],[ENTRADAS]]-Movimientos61022192528[[#This Row],[SALIDAS]])</f>
        <v/>
      </c>
    </row>
    <row r="67" spans="2:7" ht="19.5" thickBot="1" x14ac:dyDescent="0.3">
      <c r="B67" s="60"/>
      <c r="C67" s="62"/>
      <c r="D67" s="64"/>
      <c r="E67" s="66"/>
      <c r="F67" s="66"/>
      <c r="G67" s="76" t="str">
        <f>IFERROR(IF(Movimientos61022192528[[#This Row],[CÓDIGO]]="","",Movimientos61022192528[[#This Row],[ENTRADAS]]-Movimientos61022192528[[#This Row],[SALIDAS]]+G66),Movimientos61022192528[[#This Row],[ENTRADAS]]-Movimientos61022192528[[#This Row],[SALIDAS]])</f>
        <v/>
      </c>
    </row>
    <row r="68" spans="2:7" ht="19.5" thickBot="1" x14ac:dyDescent="0.3">
      <c r="B68" s="60"/>
      <c r="C68" s="62"/>
      <c r="D68" s="64"/>
      <c r="E68" s="66"/>
      <c r="F68" s="66"/>
      <c r="G68" s="76" t="str">
        <f>IFERROR(IF(Movimientos61022192528[[#This Row],[CÓDIGO]]="","",Movimientos61022192528[[#This Row],[ENTRADAS]]-Movimientos61022192528[[#This Row],[SALIDAS]]+G67),Movimientos61022192528[[#This Row],[ENTRADAS]]-Movimientos61022192528[[#This Row],[SALIDAS]])</f>
        <v/>
      </c>
    </row>
    <row r="69" spans="2:7" ht="19.5" thickBot="1" x14ac:dyDescent="0.3">
      <c r="B69" s="60"/>
      <c r="C69" s="62"/>
      <c r="D69" s="64"/>
      <c r="E69" s="66"/>
      <c r="F69" s="66"/>
      <c r="G69" s="76" t="str">
        <f>IFERROR(IF(Movimientos61022192528[[#This Row],[CÓDIGO]]="","",Movimientos61022192528[[#This Row],[ENTRADAS]]-Movimientos61022192528[[#This Row],[SALIDAS]]+G68),Movimientos61022192528[[#This Row],[ENTRADAS]]-Movimientos61022192528[[#This Row],[SALIDAS]])</f>
        <v/>
      </c>
    </row>
    <row r="70" spans="2:7" ht="19.5" thickBot="1" x14ac:dyDescent="0.3">
      <c r="B70" s="60"/>
      <c r="C70" s="62"/>
      <c r="D70" s="64"/>
      <c r="E70" s="66"/>
      <c r="F70" s="66"/>
      <c r="G70" s="76" t="str">
        <f>IFERROR(IF(Movimientos61022192528[[#This Row],[CÓDIGO]]="","",Movimientos61022192528[[#This Row],[ENTRADAS]]-Movimientos61022192528[[#This Row],[SALIDAS]]+G69),Movimientos61022192528[[#This Row],[ENTRADAS]]-Movimientos61022192528[[#This Row],[SALIDAS]])</f>
        <v/>
      </c>
    </row>
    <row r="71" spans="2:7" ht="19.5" thickBot="1" x14ac:dyDescent="0.3">
      <c r="B71" s="60"/>
      <c r="C71" s="62"/>
      <c r="D71" s="64"/>
      <c r="E71" s="66"/>
      <c r="F71" s="66"/>
      <c r="G71" s="76" t="str">
        <f>IFERROR(IF(Movimientos61022192528[[#This Row],[CÓDIGO]]="","",Movimientos61022192528[[#This Row],[ENTRADAS]]-Movimientos61022192528[[#This Row],[SALIDAS]]+G70),Movimientos61022192528[[#This Row],[ENTRADAS]]-Movimientos61022192528[[#This Row],[SALIDAS]])</f>
        <v/>
      </c>
    </row>
    <row r="72" spans="2:7" ht="19.5" thickBot="1" x14ac:dyDescent="0.3">
      <c r="B72" s="60"/>
      <c r="C72" s="62"/>
      <c r="D72" s="64"/>
      <c r="E72" s="66"/>
      <c r="F72" s="66"/>
      <c r="G72" s="76" t="str">
        <f>IFERROR(IF(Movimientos61022192528[[#This Row],[CÓDIGO]]="","",Movimientos61022192528[[#This Row],[ENTRADAS]]-Movimientos61022192528[[#This Row],[SALIDAS]]+G71),Movimientos61022192528[[#This Row],[ENTRADAS]]-Movimientos61022192528[[#This Row],[SALIDAS]])</f>
        <v/>
      </c>
    </row>
    <row r="73" spans="2:7" ht="19.5" thickBot="1" x14ac:dyDescent="0.3">
      <c r="B73" s="60"/>
      <c r="C73" s="62"/>
      <c r="D73" s="64"/>
      <c r="E73" s="66"/>
      <c r="F73" s="66"/>
      <c r="G73" s="76" t="str">
        <f>IFERROR(IF(Movimientos61022192528[[#This Row],[CÓDIGO]]="","",Movimientos61022192528[[#This Row],[ENTRADAS]]-Movimientos61022192528[[#This Row],[SALIDAS]]+G72),Movimientos61022192528[[#This Row],[ENTRADAS]]-Movimientos61022192528[[#This Row],[SALIDAS]])</f>
        <v/>
      </c>
    </row>
    <row r="74" spans="2:7" ht="19.5" thickBot="1" x14ac:dyDescent="0.3">
      <c r="B74" s="60"/>
      <c r="C74" s="62"/>
      <c r="D74" s="64"/>
      <c r="E74" s="66"/>
      <c r="F74" s="66"/>
      <c r="G74" s="76" t="str">
        <f>IFERROR(IF(Movimientos61022192528[[#This Row],[CÓDIGO]]="","",Movimientos61022192528[[#This Row],[ENTRADAS]]-Movimientos61022192528[[#This Row],[SALIDAS]]+G73),Movimientos61022192528[[#This Row],[ENTRADAS]]-Movimientos61022192528[[#This Row],[SALIDAS]])</f>
        <v/>
      </c>
    </row>
    <row r="75" spans="2:7" ht="19.5" thickBot="1" x14ac:dyDescent="0.3">
      <c r="B75" s="60"/>
      <c r="C75" s="62"/>
      <c r="D75" s="64"/>
      <c r="E75" s="66"/>
      <c r="F75" s="66"/>
      <c r="G75" s="76" t="str">
        <f>IFERROR(IF(Movimientos61022192528[[#This Row],[CÓDIGO]]="","",Movimientos61022192528[[#This Row],[ENTRADAS]]-Movimientos61022192528[[#This Row],[SALIDAS]]+G74),Movimientos61022192528[[#This Row],[ENTRADAS]]-Movimientos61022192528[[#This Row],[SALIDAS]])</f>
        <v/>
      </c>
    </row>
    <row r="76" spans="2:7" ht="19.5" thickBot="1" x14ac:dyDescent="0.3">
      <c r="B76" s="60"/>
      <c r="C76" s="62"/>
      <c r="D76" s="64"/>
      <c r="E76" s="66"/>
      <c r="F76" s="66"/>
      <c r="G76" s="76" t="str">
        <f>IFERROR(IF(Movimientos61022192528[[#This Row],[CÓDIGO]]="","",Movimientos61022192528[[#This Row],[ENTRADAS]]-Movimientos61022192528[[#This Row],[SALIDAS]]+G75),Movimientos61022192528[[#This Row],[ENTRADAS]]-Movimientos61022192528[[#This Row],[SALIDAS]])</f>
        <v/>
      </c>
    </row>
    <row r="77" spans="2:7" ht="19.5" thickBot="1" x14ac:dyDescent="0.3">
      <c r="B77" s="60"/>
      <c r="C77" s="62"/>
      <c r="D77" s="64"/>
      <c r="E77" s="66"/>
      <c r="F77" s="66"/>
      <c r="G77" s="76" t="str">
        <f>IFERROR(IF(Movimientos61022192528[[#This Row],[CÓDIGO]]="","",Movimientos61022192528[[#This Row],[ENTRADAS]]-Movimientos61022192528[[#This Row],[SALIDAS]]+G76),Movimientos61022192528[[#This Row],[ENTRADAS]]-Movimientos61022192528[[#This Row],[SALIDAS]])</f>
        <v/>
      </c>
    </row>
    <row r="78" spans="2:7" ht="19.5" thickBot="1" x14ac:dyDescent="0.3">
      <c r="B78" s="60"/>
      <c r="C78" s="62"/>
      <c r="D78" s="64"/>
      <c r="E78" s="66"/>
      <c r="F78" s="66"/>
      <c r="G78" s="76" t="str">
        <f>IFERROR(IF(Movimientos61022192528[[#This Row],[CÓDIGO]]="","",Movimientos61022192528[[#This Row],[ENTRADAS]]-Movimientos61022192528[[#This Row],[SALIDAS]]+G77),Movimientos61022192528[[#This Row],[ENTRADAS]]-Movimientos61022192528[[#This Row],[SALIDAS]])</f>
        <v/>
      </c>
    </row>
    <row r="79" spans="2:7" ht="19.5" thickBot="1" x14ac:dyDescent="0.3">
      <c r="B79" s="60"/>
      <c r="C79" s="62"/>
      <c r="D79" s="64"/>
      <c r="E79" s="66"/>
      <c r="F79" s="66"/>
      <c r="G79" s="76" t="str">
        <f>IFERROR(IF(Movimientos61022192528[[#This Row],[CÓDIGO]]="","",Movimientos61022192528[[#This Row],[ENTRADAS]]-Movimientos61022192528[[#This Row],[SALIDAS]]+G78),Movimientos61022192528[[#This Row],[ENTRADAS]]-Movimientos61022192528[[#This Row],[SALIDAS]])</f>
        <v/>
      </c>
    </row>
    <row r="80" spans="2:7" ht="19.5" thickBot="1" x14ac:dyDescent="0.3">
      <c r="B80" s="60"/>
      <c r="C80" s="62"/>
      <c r="D80" s="64"/>
      <c r="E80" s="66"/>
      <c r="F80" s="66"/>
      <c r="G80" s="76" t="str">
        <f>IFERROR(IF(Movimientos61022192528[[#This Row],[CÓDIGO]]="","",Movimientos61022192528[[#This Row],[ENTRADAS]]-Movimientos61022192528[[#This Row],[SALIDAS]]+G79),Movimientos61022192528[[#This Row],[ENTRADAS]]-Movimientos61022192528[[#This Row],[SALIDAS]])</f>
        <v/>
      </c>
    </row>
    <row r="81" spans="2:7" ht="19.5" thickBot="1" x14ac:dyDescent="0.3">
      <c r="B81" s="60"/>
      <c r="C81" s="62"/>
      <c r="D81" s="64"/>
      <c r="E81" s="66"/>
      <c r="F81" s="66"/>
      <c r="G81" s="76" t="str">
        <f>IFERROR(IF(Movimientos61022192528[[#This Row],[CÓDIGO]]="","",Movimientos61022192528[[#This Row],[ENTRADAS]]-Movimientos61022192528[[#This Row],[SALIDAS]]+G80),Movimientos61022192528[[#This Row],[ENTRADAS]]-Movimientos61022192528[[#This Row],[SALIDAS]])</f>
        <v/>
      </c>
    </row>
    <row r="82" spans="2:7" ht="19.5" thickBot="1" x14ac:dyDescent="0.3">
      <c r="B82" s="60"/>
      <c r="C82" s="62"/>
      <c r="D82" s="64"/>
      <c r="E82" s="66"/>
      <c r="F82" s="66"/>
      <c r="G82" s="76" t="str">
        <f>IFERROR(IF(Movimientos61022192528[[#This Row],[CÓDIGO]]="","",Movimientos61022192528[[#This Row],[ENTRADAS]]-Movimientos61022192528[[#This Row],[SALIDAS]]+G81),Movimientos61022192528[[#This Row],[ENTRADAS]]-Movimientos61022192528[[#This Row],[SALIDAS]])</f>
        <v/>
      </c>
    </row>
    <row r="83" spans="2:7" ht="19.5" thickBot="1" x14ac:dyDescent="0.3">
      <c r="B83" s="60"/>
      <c r="C83" s="62"/>
      <c r="D83" s="64"/>
      <c r="E83" s="66"/>
      <c r="F83" s="66"/>
      <c r="G83" s="76" t="str">
        <f>IFERROR(IF(Movimientos61022192528[[#This Row],[CÓDIGO]]="","",Movimientos61022192528[[#This Row],[ENTRADAS]]-Movimientos61022192528[[#This Row],[SALIDAS]]+G82),Movimientos61022192528[[#This Row],[ENTRADAS]]-Movimientos61022192528[[#This Row],[SALIDAS]])</f>
        <v/>
      </c>
    </row>
    <row r="84" spans="2:7" ht="19.5" thickBot="1" x14ac:dyDescent="0.3">
      <c r="B84" s="60"/>
      <c r="C84" s="62"/>
      <c r="D84" s="64"/>
      <c r="E84" s="66"/>
      <c r="F84" s="66"/>
      <c r="G84" s="76" t="str">
        <f>IFERROR(IF(Movimientos61022192528[[#This Row],[CÓDIGO]]="","",Movimientos61022192528[[#This Row],[ENTRADAS]]-Movimientos61022192528[[#This Row],[SALIDAS]]+G83),Movimientos61022192528[[#This Row],[ENTRADAS]]-Movimientos61022192528[[#This Row],[SALIDAS]])</f>
        <v/>
      </c>
    </row>
    <row r="85" spans="2:7" ht="19.5" thickBot="1" x14ac:dyDescent="0.3">
      <c r="B85" s="60"/>
      <c r="C85" s="62"/>
      <c r="D85" s="64"/>
      <c r="E85" s="66"/>
      <c r="F85" s="66"/>
      <c r="G85" s="76" t="str">
        <f>IFERROR(IF(Movimientos61022192528[[#This Row],[CÓDIGO]]="","",Movimientos61022192528[[#This Row],[ENTRADAS]]-Movimientos61022192528[[#This Row],[SALIDAS]]+G84),Movimientos61022192528[[#This Row],[ENTRADAS]]-Movimientos61022192528[[#This Row],[SALIDAS]])</f>
        <v/>
      </c>
    </row>
    <row r="86" spans="2:7" ht="19.5" thickBot="1" x14ac:dyDescent="0.3">
      <c r="B86" s="60"/>
      <c r="C86" s="62"/>
      <c r="D86" s="64"/>
      <c r="E86" s="66"/>
      <c r="F86" s="66"/>
      <c r="G86" s="76" t="str">
        <f>IFERROR(IF(Movimientos61022192528[[#This Row],[CÓDIGO]]="","",Movimientos61022192528[[#This Row],[ENTRADAS]]-Movimientos61022192528[[#This Row],[SALIDAS]]+G85),Movimientos61022192528[[#This Row],[ENTRADAS]]-Movimientos61022192528[[#This Row],[SALIDAS]])</f>
        <v/>
      </c>
    </row>
    <row r="87" spans="2:7" ht="19.5" thickBot="1" x14ac:dyDescent="0.3">
      <c r="B87" s="60"/>
      <c r="C87" s="62"/>
      <c r="D87" s="64"/>
      <c r="E87" s="66"/>
      <c r="F87" s="66"/>
      <c r="G87" s="76" t="str">
        <f>IFERROR(IF(Movimientos61022192528[[#This Row],[CÓDIGO]]="","",Movimientos61022192528[[#This Row],[ENTRADAS]]-Movimientos61022192528[[#This Row],[SALIDAS]]+G86),Movimientos61022192528[[#This Row],[ENTRADAS]]-Movimientos61022192528[[#This Row],[SALIDAS]])</f>
        <v/>
      </c>
    </row>
    <row r="88" spans="2:7" ht="19.5" thickBot="1" x14ac:dyDescent="0.3">
      <c r="B88" s="60"/>
      <c r="C88" s="62"/>
      <c r="D88" s="64"/>
      <c r="E88" s="66"/>
      <c r="F88" s="66"/>
      <c r="G88" s="68" t="str">
        <f>IFERROR(IF(Movimientos61022192528[[#This Row],[CÓDIGO]]="","",Movimientos61022192528[[#This Row],[ENTRADAS]]-Movimientos61022192528[[#This Row],[SALIDAS]]+G87),Movimientos61022192528[[#This Row],[ENTRADAS]]-Movimientos61022192528[[#This Row],[SALIDAS]])</f>
        <v/>
      </c>
    </row>
    <row r="89" spans="2:7" ht="19.5" thickBot="1" x14ac:dyDescent="0.3">
      <c r="B89" s="60"/>
      <c r="C89" s="62"/>
      <c r="D89" s="64"/>
      <c r="E89" s="66"/>
      <c r="F89" s="66"/>
      <c r="G89" s="68" t="str">
        <f>IFERROR(IF(Movimientos61022192528[[#This Row],[CÓDIGO]]="","",Movimientos61022192528[[#This Row],[ENTRADAS]]-Movimientos61022192528[[#This Row],[SALIDAS]]+G88),Movimientos61022192528[[#This Row],[ENTRADAS]]-Movimientos61022192528[[#This Row],[SALIDAS]])</f>
        <v/>
      </c>
    </row>
    <row r="90" spans="2:7" ht="19.5" thickBot="1" x14ac:dyDescent="0.3">
      <c r="B90" s="60"/>
      <c r="C90" s="62"/>
      <c r="D90" s="64"/>
      <c r="E90" s="66"/>
      <c r="F90" s="66"/>
      <c r="G90" s="68" t="str">
        <f>IFERROR(IF(Movimientos61022192528[[#This Row],[CÓDIGO]]="","",Movimientos61022192528[[#This Row],[ENTRADAS]]-Movimientos61022192528[[#This Row],[SALIDAS]]+G89),Movimientos61022192528[[#This Row],[ENTRADAS]]-Movimientos61022192528[[#This Row],[SALIDAS]])</f>
        <v/>
      </c>
    </row>
    <row r="91" spans="2:7" ht="19.5" thickBot="1" x14ac:dyDescent="0.3">
      <c r="B91" s="60"/>
      <c r="C91" s="62"/>
      <c r="D91" s="64"/>
      <c r="E91" s="66"/>
      <c r="F91" s="66"/>
      <c r="G91" s="68" t="str">
        <f>IFERROR(IF(Movimientos61022192528[[#This Row],[CÓDIGO]]="","",Movimientos61022192528[[#This Row],[ENTRADAS]]-Movimientos61022192528[[#This Row],[SALIDAS]]+G90),Movimientos61022192528[[#This Row],[ENTRADAS]]-Movimientos61022192528[[#This Row],[SALIDAS]])</f>
        <v/>
      </c>
    </row>
    <row r="92" spans="2:7" ht="19.5" thickBot="1" x14ac:dyDescent="0.3">
      <c r="B92" s="60"/>
      <c r="C92" s="62"/>
      <c r="D92" s="64"/>
      <c r="E92" s="66"/>
      <c r="F92" s="66"/>
      <c r="G92" s="68" t="str">
        <f>IFERROR(IF(Movimientos61022192528[[#This Row],[CÓDIGO]]="","",Movimientos61022192528[[#This Row],[ENTRADAS]]-Movimientos61022192528[[#This Row],[SALIDAS]]+G91),Movimientos61022192528[[#This Row],[ENTRADAS]]-Movimientos61022192528[[#This Row],[SALIDAS]])</f>
        <v/>
      </c>
    </row>
    <row r="93" spans="2:7" ht="19.5" thickBot="1" x14ac:dyDescent="0.3">
      <c r="B93" s="60"/>
      <c r="C93" s="62"/>
      <c r="D93" s="64"/>
      <c r="E93" s="66"/>
      <c r="F93" s="66"/>
      <c r="G93" s="68" t="str">
        <f>IFERROR(IF(Movimientos61022192528[[#This Row],[CÓDIGO]]="","",Movimientos61022192528[[#This Row],[ENTRADAS]]-Movimientos61022192528[[#This Row],[SALIDAS]]+G92),Movimientos61022192528[[#This Row],[ENTRADAS]]-Movimientos61022192528[[#This Row],[SALIDAS]])</f>
        <v/>
      </c>
    </row>
    <row r="94" spans="2:7" ht="19.5" thickBot="1" x14ac:dyDescent="0.3">
      <c r="B94" s="60"/>
      <c r="C94" s="62"/>
      <c r="D94" s="64"/>
      <c r="E94" s="66"/>
      <c r="F94" s="66"/>
      <c r="G94" s="68" t="str">
        <f>IFERROR(IF(Movimientos61022192528[[#This Row],[CÓDIGO]]="","",Movimientos61022192528[[#This Row],[ENTRADAS]]-Movimientos61022192528[[#This Row],[SALIDAS]]+G93),Movimientos61022192528[[#This Row],[ENTRADAS]]-Movimientos61022192528[[#This Row],[SALIDAS]])</f>
        <v/>
      </c>
    </row>
    <row r="95" spans="2:7" ht="19.5" thickBot="1" x14ac:dyDescent="0.3">
      <c r="B95" s="60"/>
      <c r="C95" s="62"/>
      <c r="D95" s="64"/>
      <c r="E95" s="66"/>
      <c r="F95" s="66"/>
      <c r="G95" s="68" t="str">
        <f>IFERROR(IF(Movimientos61022192528[[#This Row],[CÓDIGO]]="","",Movimientos61022192528[[#This Row],[ENTRADAS]]-Movimientos61022192528[[#This Row],[SALIDAS]]+G94),Movimientos61022192528[[#This Row],[ENTRADAS]]-Movimientos61022192528[[#This Row],[SALIDAS]])</f>
        <v/>
      </c>
    </row>
    <row r="96" spans="2:7" ht="19.5" thickBot="1" x14ac:dyDescent="0.3">
      <c r="B96" s="60"/>
      <c r="C96" s="62"/>
      <c r="D96" s="64"/>
      <c r="E96" s="66"/>
      <c r="F96" s="66"/>
      <c r="G96" s="68" t="str">
        <f>IFERROR(IF(Movimientos61022192528[[#This Row],[CÓDIGO]]="","",Movimientos61022192528[[#This Row],[ENTRADAS]]-Movimientos61022192528[[#This Row],[SALIDAS]]+G95),Movimientos61022192528[[#This Row],[ENTRADAS]]-Movimientos61022192528[[#This Row],[SALIDAS]])</f>
        <v/>
      </c>
    </row>
    <row r="97" spans="2:7" ht="19.5" thickBot="1" x14ac:dyDescent="0.3">
      <c r="B97" s="60"/>
      <c r="C97" s="62"/>
      <c r="D97" s="64"/>
      <c r="E97" s="66"/>
      <c r="F97" s="66"/>
      <c r="G97" s="68" t="str">
        <f>IFERROR(IF(Movimientos61022192528[[#This Row],[CÓDIGO]]="","",Movimientos61022192528[[#This Row],[ENTRADAS]]-Movimientos61022192528[[#This Row],[SALIDAS]]+G96),Movimientos61022192528[[#This Row],[ENTRADAS]]-Movimientos61022192528[[#This Row],[SALIDAS]])</f>
        <v/>
      </c>
    </row>
    <row r="98" spans="2:7" ht="19.5" thickBot="1" x14ac:dyDescent="0.3">
      <c r="B98" s="60"/>
      <c r="C98" s="62"/>
      <c r="D98" s="64"/>
      <c r="E98" s="66"/>
      <c r="F98" s="66"/>
      <c r="G98" s="68" t="str">
        <f>IFERROR(IF(Movimientos61022192528[[#This Row],[CÓDIGO]]="","",Movimientos61022192528[[#This Row],[ENTRADAS]]-Movimientos61022192528[[#This Row],[SALIDAS]]+G97),Movimientos61022192528[[#This Row],[ENTRADAS]]-Movimientos61022192528[[#This Row],[SALIDAS]])</f>
        <v/>
      </c>
    </row>
    <row r="99" spans="2:7" ht="19.5" thickBot="1" x14ac:dyDescent="0.3">
      <c r="B99" s="60"/>
      <c r="C99" s="62"/>
      <c r="D99" s="64"/>
      <c r="E99" s="66"/>
      <c r="F99" s="66"/>
      <c r="G99" s="68" t="str">
        <f>IFERROR(IF(Movimientos61022192528[[#This Row],[CÓDIGO]]="","",Movimientos61022192528[[#This Row],[ENTRADAS]]-Movimientos61022192528[[#This Row],[SALIDAS]]+G98),Movimientos61022192528[[#This Row],[ENTRADAS]]-Movimientos61022192528[[#This Row],[SALIDAS]])</f>
        <v/>
      </c>
    </row>
    <row r="100" spans="2:7" ht="19.5" thickBot="1" x14ac:dyDescent="0.3">
      <c r="B100" s="60"/>
      <c r="C100" s="62"/>
      <c r="D100" s="64"/>
      <c r="E100" s="66"/>
      <c r="F100" s="66"/>
      <c r="G100" s="68" t="str">
        <f>IFERROR(IF(Movimientos61022192528[[#This Row],[CÓDIGO]]="","",Movimientos61022192528[[#This Row],[ENTRADAS]]-Movimientos61022192528[[#This Row],[SALIDAS]]+G99),Movimientos61022192528[[#This Row],[ENTRADAS]]-Movimientos61022192528[[#This Row],[SALIDAS]])</f>
        <v/>
      </c>
    </row>
    <row r="101" spans="2:7" ht="19.5" thickBot="1" x14ac:dyDescent="0.3">
      <c r="B101" s="60"/>
      <c r="C101" s="62"/>
      <c r="D101" s="64"/>
      <c r="E101" s="66"/>
      <c r="F101" s="66"/>
      <c r="G101" s="68" t="str">
        <f>IFERROR(IF(Movimientos61022192528[[#This Row],[CÓDIGO]]="","",Movimientos61022192528[[#This Row],[ENTRADAS]]-Movimientos61022192528[[#This Row],[SALIDAS]]+G100),Movimientos61022192528[[#This Row],[ENTRADAS]]-Movimientos61022192528[[#This Row],[SALIDAS]])</f>
        <v/>
      </c>
    </row>
    <row r="102" spans="2:7" ht="19.5" thickBot="1" x14ac:dyDescent="0.3">
      <c r="B102" s="60"/>
      <c r="C102" s="62"/>
      <c r="D102" s="64"/>
      <c r="E102" s="66"/>
      <c r="F102" s="66"/>
      <c r="G102" s="68" t="str">
        <f>IFERROR(IF(Movimientos61022192528[[#This Row],[CÓDIGO]]="","",Movimientos61022192528[[#This Row],[ENTRADAS]]-Movimientos61022192528[[#This Row],[SALIDAS]]+G101),Movimientos61022192528[[#This Row],[ENTRADAS]]-Movimientos61022192528[[#This Row],[SALIDAS]])</f>
        <v/>
      </c>
    </row>
    <row r="103" spans="2:7" ht="19.5" thickBot="1" x14ac:dyDescent="0.3">
      <c r="B103" s="60"/>
      <c r="C103" s="62"/>
      <c r="D103" s="64"/>
      <c r="E103" s="66"/>
      <c r="F103" s="66"/>
      <c r="G103" s="68" t="str">
        <f>IFERROR(IF(Movimientos61022192528[[#This Row],[CÓDIGO]]="","",Movimientos61022192528[[#This Row],[ENTRADAS]]-Movimientos61022192528[[#This Row],[SALIDAS]]+G102),Movimientos61022192528[[#This Row],[ENTRADAS]]-Movimientos61022192528[[#This Row],[SALIDAS]])</f>
        <v/>
      </c>
    </row>
    <row r="104" spans="2:7" ht="19.5" thickBot="1" x14ac:dyDescent="0.3">
      <c r="B104" s="60"/>
      <c r="C104" s="62"/>
      <c r="D104" s="64"/>
      <c r="E104" s="66"/>
      <c r="F104" s="66"/>
      <c r="G104" s="68" t="str">
        <f>IFERROR(IF(Movimientos61022192528[[#This Row],[CÓDIGO]]="","",Movimientos61022192528[[#This Row],[ENTRADAS]]-Movimientos61022192528[[#This Row],[SALIDAS]]+G103),Movimientos61022192528[[#This Row],[ENTRADAS]]-Movimientos61022192528[[#This Row],[SALIDAS]])</f>
        <v/>
      </c>
    </row>
    <row r="105" spans="2:7" ht="19.5" thickBot="1" x14ac:dyDescent="0.3">
      <c r="B105" s="60"/>
      <c r="C105" s="62"/>
      <c r="D105" s="64"/>
      <c r="E105" s="66"/>
      <c r="F105" s="66"/>
      <c r="G105" s="68" t="str">
        <f>IFERROR(IF(Movimientos61022192528[[#This Row],[CÓDIGO]]="","",Movimientos61022192528[[#This Row],[ENTRADAS]]-Movimientos61022192528[[#This Row],[SALIDAS]]+G104),Movimientos61022192528[[#This Row],[ENTRADAS]]-Movimientos61022192528[[#This Row],[SALIDAS]])</f>
        <v/>
      </c>
    </row>
    <row r="106" spans="2:7" ht="19.5" thickBot="1" x14ac:dyDescent="0.3">
      <c r="B106" s="60"/>
      <c r="C106" s="62"/>
      <c r="D106" s="64"/>
      <c r="E106" s="66"/>
      <c r="F106" s="66"/>
      <c r="G106" s="68" t="str">
        <f>IFERROR(IF(Movimientos61022192528[[#This Row],[CÓDIGO]]="","",Movimientos61022192528[[#This Row],[ENTRADAS]]-Movimientos61022192528[[#This Row],[SALIDAS]]+G105),Movimientos61022192528[[#This Row],[ENTRADAS]]-Movimientos61022192528[[#This Row],[SALIDAS]])</f>
        <v/>
      </c>
    </row>
    <row r="107" spans="2:7" ht="19.5" thickBot="1" x14ac:dyDescent="0.3">
      <c r="B107" s="60"/>
      <c r="C107" s="62"/>
      <c r="D107" s="64"/>
      <c r="E107" s="66"/>
      <c r="F107" s="66"/>
      <c r="G107" s="68" t="str">
        <f>IFERROR(IF(Movimientos61022192528[[#This Row],[CÓDIGO]]="","",Movimientos61022192528[[#This Row],[ENTRADAS]]-Movimientos61022192528[[#This Row],[SALIDAS]]+G106),Movimientos61022192528[[#This Row],[ENTRADAS]]-Movimientos61022192528[[#This Row],[SALIDAS]])</f>
        <v/>
      </c>
    </row>
    <row r="108" spans="2:7" ht="19.5" thickBot="1" x14ac:dyDescent="0.3">
      <c r="B108" s="60"/>
      <c r="C108" s="62"/>
      <c r="D108" s="64"/>
      <c r="E108" s="66"/>
      <c r="F108" s="66"/>
      <c r="G108" s="68" t="str">
        <f>IFERROR(IF(Movimientos61022192528[[#This Row],[CÓDIGO]]="","",Movimientos61022192528[[#This Row],[ENTRADAS]]-Movimientos61022192528[[#This Row],[SALIDAS]]+G107),Movimientos61022192528[[#This Row],[ENTRADAS]]-Movimientos61022192528[[#This Row],[SALIDAS]])</f>
        <v/>
      </c>
    </row>
    <row r="109" spans="2:7" ht="19.5" thickBot="1" x14ac:dyDescent="0.3">
      <c r="B109" s="60"/>
      <c r="C109" s="62"/>
      <c r="D109" s="64"/>
      <c r="E109" s="66"/>
      <c r="F109" s="66"/>
      <c r="G109" s="68" t="str">
        <f>IFERROR(IF(Movimientos61022192528[[#This Row],[CÓDIGO]]="","",Movimientos61022192528[[#This Row],[ENTRADAS]]-Movimientos61022192528[[#This Row],[SALIDAS]]+G108),Movimientos61022192528[[#This Row],[ENTRADAS]]-Movimientos61022192528[[#This Row],[SALIDAS]])</f>
        <v/>
      </c>
    </row>
    <row r="110" spans="2:7" ht="19.5" thickBot="1" x14ac:dyDescent="0.3">
      <c r="B110" s="60"/>
      <c r="C110" s="62"/>
      <c r="D110" s="64"/>
      <c r="E110" s="66"/>
      <c r="F110" s="66"/>
      <c r="G110" s="68" t="str">
        <f>IFERROR(IF(Movimientos61022192528[[#This Row],[CÓDIGO]]="","",Movimientos61022192528[[#This Row],[ENTRADAS]]-Movimientos61022192528[[#This Row],[SALIDAS]]+G109),Movimientos61022192528[[#This Row],[ENTRADAS]]-Movimientos61022192528[[#This Row],[SALIDAS]])</f>
        <v/>
      </c>
    </row>
    <row r="111" spans="2:7" ht="19.5" thickBot="1" x14ac:dyDescent="0.3">
      <c r="B111" s="60"/>
      <c r="C111" s="62"/>
      <c r="D111" s="64"/>
      <c r="E111" s="66"/>
      <c r="F111" s="66"/>
      <c r="G111" s="68" t="str">
        <f>IFERROR(IF(Movimientos61022192528[[#This Row],[CÓDIGO]]="","",Movimientos61022192528[[#This Row],[ENTRADAS]]-Movimientos61022192528[[#This Row],[SALIDAS]]+G110),Movimientos61022192528[[#This Row],[ENTRADAS]]-Movimientos61022192528[[#This Row],[SALIDAS]])</f>
        <v/>
      </c>
    </row>
    <row r="112" spans="2:7" ht="19.5" thickBot="1" x14ac:dyDescent="0.3">
      <c r="B112" s="60"/>
      <c r="C112" s="62"/>
      <c r="D112" s="64"/>
      <c r="E112" s="66"/>
      <c r="F112" s="66"/>
      <c r="G112" s="68" t="str">
        <f>IFERROR(IF(Movimientos61022192528[[#This Row],[CÓDIGO]]="","",Movimientos61022192528[[#This Row],[ENTRADAS]]-Movimientos61022192528[[#This Row],[SALIDAS]]+G111),Movimientos61022192528[[#This Row],[ENTRADAS]]-Movimientos61022192528[[#This Row],[SALIDAS]])</f>
        <v/>
      </c>
    </row>
    <row r="113" spans="2:7" ht="19.5" thickBot="1" x14ac:dyDescent="0.3">
      <c r="B113" s="60"/>
      <c r="C113" s="62"/>
      <c r="D113" s="64"/>
      <c r="E113" s="66"/>
      <c r="F113" s="66"/>
      <c r="G113" s="68" t="str">
        <f>IFERROR(IF(Movimientos61022192528[[#This Row],[CÓDIGO]]="","",Movimientos61022192528[[#This Row],[ENTRADAS]]-Movimientos61022192528[[#This Row],[SALIDAS]]+G112),Movimientos61022192528[[#This Row],[ENTRADAS]]-Movimientos61022192528[[#This Row],[SALIDAS]])</f>
        <v/>
      </c>
    </row>
    <row r="114" spans="2:7" ht="19.5" thickBot="1" x14ac:dyDescent="0.3">
      <c r="B114" s="60"/>
      <c r="C114" s="62"/>
      <c r="D114" s="64"/>
      <c r="E114" s="66"/>
      <c r="F114" s="66"/>
      <c r="G114" s="68" t="str">
        <f>IFERROR(IF(Movimientos61022192528[[#This Row],[CÓDIGO]]="","",Movimientos61022192528[[#This Row],[ENTRADAS]]-Movimientos61022192528[[#This Row],[SALIDAS]]+G113),Movimientos61022192528[[#This Row],[ENTRADAS]]-Movimientos61022192528[[#This Row],[SALIDAS]])</f>
        <v/>
      </c>
    </row>
    <row r="115" spans="2:7" ht="19.5" thickBot="1" x14ac:dyDescent="0.3">
      <c r="B115" s="60"/>
      <c r="C115" s="62"/>
      <c r="D115" s="64"/>
      <c r="E115" s="66"/>
      <c r="F115" s="66"/>
      <c r="G115" s="68" t="str">
        <f>IFERROR(IF(Movimientos61022192528[[#This Row],[CÓDIGO]]="","",Movimientos61022192528[[#This Row],[ENTRADAS]]-Movimientos61022192528[[#This Row],[SALIDAS]]+G114),Movimientos61022192528[[#This Row],[ENTRADAS]]-Movimientos61022192528[[#This Row],[SALIDAS]])</f>
        <v/>
      </c>
    </row>
    <row r="116" spans="2:7" ht="19.5" thickBot="1" x14ac:dyDescent="0.3">
      <c r="B116" s="60"/>
      <c r="C116" s="62"/>
      <c r="D116" s="64"/>
      <c r="E116" s="66"/>
      <c r="F116" s="66"/>
      <c r="G116" s="68" t="str">
        <f>IFERROR(IF(Movimientos61022192528[[#This Row],[CÓDIGO]]="","",Movimientos61022192528[[#This Row],[ENTRADAS]]-Movimientos61022192528[[#This Row],[SALIDAS]]+G115),Movimientos61022192528[[#This Row],[ENTRADAS]]-Movimientos61022192528[[#This Row],[SALIDAS]])</f>
        <v/>
      </c>
    </row>
    <row r="117" spans="2:7" ht="19.5" thickBot="1" x14ac:dyDescent="0.3">
      <c r="B117" s="60"/>
      <c r="C117" s="62"/>
      <c r="D117" s="64"/>
      <c r="E117" s="66"/>
      <c r="F117" s="66"/>
      <c r="G117" s="68" t="str">
        <f>IFERROR(IF(Movimientos61022192528[[#This Row],[CÓDIGO]]="","",Movimientos61022192528[[#This Row],[ENTRADAS]]-Movimientos61022192528[[#This Row],[SALIDAS]]+G116),Movimientos61022192528[[#This Row],[ENTRADAS]]-Movimientos61022192528[[#This Row],[SALIDAS]])</f>
        <v/>
      </c>
    </row>
    <row r="118" spans="2:7" ht="19.5" thickBot="1" x14ac:dyDescent="0.3">
      <c r="B118" s="60"/>
      <c r="C118" s="62"/>
      <c r="D118" s="64"/>
      <c r="E118" s="66"/>
      <c r="F118" s="66"/>
      <c r="G118" s="68" t="str">
        <f>IFERROR(IF(Movimientos61022192528[[#This Row],[CÓDIGO]]="","",Movimientos61022192528[[#This Row],[ENTRADAS]]-Movimientos61022192528[[#This Row],[SALIDAS]]+G117),Movimientos61022192528[[#This Row],[ENTRADAS]]-Movimientos61022192528[[#This Row],[SALIDAS]])</f>
        <v/>
      </c>
    </row>
    <row r="119" spans="2:7" ht="19.5" thickBot="1" x14ac:dyDescent="0.3">
      <c r="B119" s="60"/>
      <c r="C119" s="62"/>
      <c r="D119" s="64"/>
      <c r="E119" s="66"/>
      <c r="F119" s="66"/>
      <c r="G119" s="68" t="str">
        <f>IFERROR(IF(Movimientos61022192528[[#This Row],[CÓDIGO]]="","",Movimientos61022192528[[#This Row],[ENTRADAS]]-Movimientos61022192528[[#This Row],[SALIDAS]]+G118),Movimientos61022192528[[#This Row],[ENTRADAS]]-Movimientos61022192528[[#This Row],[SALIDAS]])</f>
        <v/>
      </c>
    </row>
    <row r="120" spans="2:7" ht="19.5" thickBot="1" x14ac:dyDescent="0.3">
      <c r="B120" s="60"/>
      <c r="C120" s="62"/>
      <c r="D120" s="64"/>
      <c r="E120" s="66"/>
      <c r="F120" s="66"/>
      <c r="G120" s="68" t="str">
        <f>IFERROR(IF(Movimientos61022192528[[#This Row],[CÓDIGO]]="","",Movimientos61022192528[[#This Row],[ENTRADAS]]-Movimientos61022192528[[#This Row],[SALIDAS]]+G119),Movimientos61022192528[[#This Row],[ENTRADAS]]-Movimientos61022192528[[#This Row],[SALIDAS]])</f>
        <v/>
      </c>
    </row>
    <row r="121" spans="2:7" ht="19.5" thickBot="1" x14ac:dyDescent="0.3">
      <c r="B121" s="60"/>
      <c r="C121" s="62"/>
      <c r="D121" s="64"/>
      <c r="E121" s="66"/>
      <c r="F121" s="66"/>
      <c r="G121" s="68" t="str">
        <f>IFERROR(IF(Movimientos61022192528[[#This Row],[CÓDIGO]]="","",Movimientos61022192528[[#This Row],[ENTRADAS]]-Movimientos61022192528[[#This Row],[SALIDAS]]+G120),Movimientos61022192528[[#This Row],[ENTRADAS]]-Movimientos61022192528[[#This Row],[SALIDAS]])</f>
        <v/>
      </c>
    </row>
    <row r="122" spans="2:7" ht="19.5" thickBot="1" x14ac:dyDescent="0.3">
      <c r="B122" s="60"/>
      <c r="C122" s="62"/>
      <c r="D122" s="64"/>
      <c r="E122" s="66"/>
      <c r="F122" s="66"/>
      <c r="G122" s="68" t="str">
        <f>IFERROR(IF(Movimientos61022192528[[#This Row],[CÓDIGO]]="","",Movimientos61022192528[[#This Row],[ENTRADAS]]-Movimientos61022192528[[#This Row],[SALIDAS]]+G121),Movimientos61022192528[[#This Row],[ENTRADAS]]-Movimientos61022192528[[#This Row],[SALIDAS]])</f>
        <v/>
      </c>
    </row>
    <row r="123" spans="2:7" ht="19.5" thickBot="1" x14ac:dyDescent="0.3">
      <c r="B123" s="60"/>
      <c r="C123" s="62"/>
      <c r="D123" s="64"/>
      <c r="E123" s="66"/>
      <c r="F123" s="66"/>
      <c r="G123" s="68" t="str">
        <f>IFERROR(IF(Movimientos61022192528[[#This Row],[CÓDIGO]]="","",Movimientos61022192528[[#This Row],[ENTRADAS]]-Movimientos61022192528[[#This Row],[SALIDAS]]+G122),Movimientos61022192528[[#This Row],[ENTRADAS]]-Movimientos61022192528[[#This Row],[SALIDAS]])</f>
        <v/>
      </c>
    </row>
    <row r="124" spans="2:7" ht="19.5" thickBot="1" x14ac:dyDescent="0.3">
      <c r="B124" s="60"/>
      <c r="C124" s="62"/>
      <c r="D124" s="64"/>
      <c r="E124" s="66"/>
      <c r="F124" s="66"/>
      <c r="G124" s="68" t="str">
        <f>IFERROR(IF(Movimientos61022192528[[#This Row],[CÓDIGO]]="","",Movimientos61022192528[[#This Row],[ENTRADAS]]-Movimientos61022192528[[#This Row],[SALIDAS]]+G123),Movimientos61022192528[[#This Row],[ENTRADAS]]-Movimientos61022192528[[#This Row],[SALIDAS]])</f>
        <v/>
      </c>
    </row>
    <row r="125" spans="2:7" ht="19.5" thickBot="1" x14ac:dyDescent="0.3">
      <c r="B125" s="60"/>
      <c r="C125" s="62"/>
      <c r="D125" s="64"/>
      <c r="E125" s="66"/>
      <c r="F125" s="66"/>
      <c r="G125" s="68" t="str">
        <f>IFERROR(IF(Movimientos61022192528[[#This Row],[CÓDIGO]]="","",Movimientos61022192528[[#This Row],[ENTRADAS]]-Movimientos61022192528[[#This Row],[SALIDAS]]+G124),Movimientos61022192528[[#This Row],[ENTRADAS]]-Movimientos61022192528[[#This Row],[SALIDAS]])</f>
        <v/>
      </c>
    </row>
    <row r="126" spans="2:7" ht="19.5" thickBot="1" x14ac:dyDescent="0.3">
      <c r="B126" s="60"/>
      <c r="C126" s="62"/>
      <c r="D126" s="64"/>
      <c r="E126" s="66"/>
      <c r="F126" s="66"/>
      <c r="G126" s="68" t="str">
        <f>IFERROR(IF(Movimientos61022192528[[#This Row],[CÓDIGO]]="","",Movimientos61022192528[[#This Row],[ENTRADAS]]-Movimientos61022192528[[#This Row],[SALIDAS]]+G125),Movimientos61022192528[[#This Row],[ENTRADAS]]-Movimientos61022192528[[#This Row],[SALIDAS]])</f>
        <v/>
      </c>
    </row>
    <row r="127" spans="2:7" ht="19.5" thickBot="1" x14ac:dyDescent="0.3">
      <c r="B127" s="60"/>
      <c r="C127" s="62"/>
      <c r="D127" s="64"/>
      <c r="E127" s="66"/>
      <c r="F127" s="66"/>
      <c r="G127" s="68" t="str">
        <f>IFERROR(IF(Movimientos61022192528[[#This Row],[CÓDIGO]]="","",Movimientos61022192528[[#This Row],[ENTRADAS]]-Movimientos61022192528[[#This Row],[SALIDAS]]+G126),Movimientos61022192528[[#This Row],[ENTRADAS]]-Movimientos61022192528[[#This Row],[SALIDAS]])</f>
        <v/>
      </c>
    </row>
    <row r="128" spans="2:7" ht="19.5" thickBot="1" x14ac:dyDescent="0.3">
      <c r="B128" s="60"/>
      <c r="C128" s="62"/>
      <c r="D128" s="64"/>
      <c r="E128" s="66"/>
      <c r="F128" s="66"/>
      <c r="G128" s="68" t="str">
        <f>IFERROR(IF(Movimientos61022192528[[#This Row],[CÓDIGO]]="","",Movimientos61022192528[[#This Row],[ENTRADAS]]-Movimientos61022192528[[#This Row],[SALIDAS]]+G127),Movimientos61022192528[[#This Row],[ENTRADAS]]-Movimientos61022192528[[#This Row],[SALIDAS]])</f>
        <v/>
      </c>
    </row>
    <row r="129" spans="2:7" ht="19.5" thickBot="1" x14ac:dyDescent="0.3">
      <c r="B129" s="60"/>
      <c r="C129" s="62"/>
      <c r="D129" s="64"/>
      <c r="E129" s="66"/>
      <c r="F129" s="66"/>
      <c r="G129" s="68" t="str">
        <f>IFERROR(IF(Movimientos61022192528[[#This Row],[CÓDIGO]]="","",Movimientos61022192528[[#This Row],[ENTRADAS]]-Movimientos61022192528[[#This Row],[SALIDAS]]+G128),Movimientos61022192528[[#This Row],[ENTRADAS]]-Movimientos61022192528[[#This Row],[SALIDAS]])</f>
        <v/>
      </c>
    </row>
    <row r="130" spans="2:7" ht="19.5" thickBot="1" x14ac:dyDescent="0.3">
      <c r="B130" s="60"/>
      <c r="C130" s="62"/>
      <c r="D130" s="64"/>
      <c r="E130" s="66"/>
      <c r="F130" s="66"/>
      <c r="G130" s="68" t="str">
        <f>IFERROR(IF(Movimientos61022192528[[#This Row],[CÓDIGO]]="","",Movimientos61022192528[[#This Row],[ENTRADAS]]-Movimientos61022192528[[#This Row],[SALIDAS]]+G129),Movimientos61022192528[[#This Row],[ENTRADAS]]-Movimientos61022192528[[#This Row],[SALIDAS]])</f>
        <v/>
      </c>
    </row>
    <row r="131" spans="2:7" ht="19.5" thickBot="1" x14ac:dyDescent="0.3">
      <c r="B131" s="60"/>
      <c r="C131" s="62"/>
      <c r="D131" s="64"/>
      <c r="E131" s="66"/>
      <c r="F131" s="66"/>
      <c r="G131" s="68" t="str">
        <f>IFERROR(IF(Movimientos61022192528[[#This Row],[CÓDIGO]]="","",Movimientos61022192528[[#This Row],[ENTRADAS]]-Movimientos61022192528[[#This Row],[SALIDAS]]+G130),Movimientos61022192528[[#This Row],[ENTRADAS]]-Movimientos61022192528[[#This Row],[SALIDAS]])</f>
        <v/>
      </c>
    </row>
    <row r="132" spans="2:7" ht="19.5" thickBot="1" x14ac:dyDescent="0.3">
      <c r="B132" s="60"/>
      <c r="C132" s="62"/>
      <c r="D132" s="64"/>
      <c r="E132" s="66"/>
      <c r="F132" s="66"/>
      <c r="G132" s="68" t="str">
        <f>IFERROR(IF(Movimientos61022192528[[#This Row],[CÓDIGO]]="","",Movimientos61022192528[[#This Row],[ENTRADAS]]-Movimientos61022192528[[#This Row],[SALIDAS]]+G131),Movimientos61022192528[[#This Row],[ENTRADAS]]-Movimientos61022192528[[#This Row],[SALIDAS]])</f>
        <v/>
      </c>
    </row>
    <row r="133" spans="2:7" ht="19.5" thickBot="1" x14ac:dyDescent="0.3">
      <c r="B133" s="60"/>
      <c r="C133" s="62"/>
      <c r="D133" s="64"/>
      <c r="E133" s="66"/>
      <c r="F133" s="66"/>
      <c r="G133" s="68" t="str">
        <f>IFERROR(IF(Movimientos61022192528[[#This Row],[CÓDIGO]]="","",Movimientos61022192528[[#This Row],[ENTRADAS]]-Movimientos61022192528[[#This Row],[SALIDAS]]+G132),Movimientos61022192528[[#This Row],[ENTRADAS]]-Movimientos61022192528[[#This Row],[SALIDAS]])</f>
        <v/>
      </c>
    </row>
    <row r="134" spans="2:7" ht="19.5" thickBot="1" x14ac:dyDescent="0.3">
      <c r="B134" s="60"/>
      <c r="C134" s="62"/>
      <c r="D134" s="64"/>
      <c r="E134" s="66"/>
      <c r="F134" s="66"/>
      <c r="G134" s="68" t="str">
        <f>IFERROR(IF(Movimientos61022192528[[#This Row],[CÓDIGO]]="","",Movimientos61022192528[[#This Row],[ENTRADAS]]-Movimientos61022192528[[#This Row],[SALIDAS]]+G133),Movimientos61022192528[[#This Row],[ENTRADAS]]-Movimientos61022192528[[#This Row],[SALIDAS]])</f>
        <v/>
      </c>
    </row>
    <row r="135" spans="2:7" ht="19.5" thickBot="1" x14ac:dyDescent="0.3">
      <c r="B135" s="60"/>
      <c r="C135" s="62"/>
      <c r="D135" s="64"/>
      <c r="E135" s="66"/>
      <c r="F135" s="66"/>
      <c r="G135" s="68" t="str">
        <f>IFERROR(IF(Movimientos61022192528[[#This Row],[CÓDIGO]]="","",Movimientos61022192528[[#This Row],[ENTRADAS]]-Movimientos61022192528[[#This Row],[SALIDAS]]+G134),Movimientos61022192528[[#This Row],[ENTRADAS]]-Movimientos61022192528[[#This Row],[SALIDAS]])</f>
        <v/>
      </c>
    </row>
    <row r="136" spans="2:7" ht="19.5" thickBot="1" x14ac:dyDescent="0.3">
      <c r="B136" s="60"/>
      <c r="C136" s="62"/>
      <c r="D136" s="64"/>
      <c r="E136" s="66"/>
      <c r="F136" s="66"/>
      <c r="G136" s="68" t="str">
        <f>IFERROR(IF(Movimientos61022192528[[#This Row],[CÓDIGO]]="","",Movimientos61022192528[[#This Row],[ENTRADAS]]-Movimientos61022192528[[#This Row],[SALIDAS]]+G135),Movimientos61022192528[[#This Row],[ENTRADAS]]-Movimientos61022192528[[#This Row],[SALIDAS]])</f>
        <v/>
      </c>
    </row>
    <row r="137" spans="2:7" ht="19.5" thickBot="1" x14ac:dyDescent="0.3">
      <c r="B137" s="60"/>
      <c r="C137" s="62"/>
      <c r="D137" s="64"/>
      <c r="E137" s="66"/>
      <c r="F137" s="66"/>
      <c r="G137" s="68" t="str">
        <f>IFERROR(IF(Movimientos61022192528[[#This Row],[CÓDIGO]]="","",Movimientos61022192528[[#This Row],[ENTRADAS]]-Movimientos61022192528[[#This Row],[SALIDAS]]+G136),Movimientos61022192528[[#This Row],[ENTRADAS]]-Movimientos61022192528[[#This Row],[SALIDAS]])</f>
        <v/>
      </c>
    </row>
    <row r="138" spans="2:7" ht="19.5" thickBot="1" x14ac:dyDescent="0.3">
      <c r="B138" s="60"/>
      <c r="C138" s="62"/>
      <c r="D138" s="64"/>
      <c r="E138" s="66"/>
      <c r="F138" s="66"/>
      <c r="G138" s="68" t="str">
        <f>IFERROR(IF(Movimientos61022192528[[#This Row],[CÓDIGO]]="","",Movimientos61022192528[[#This Row],[ENTRADAS]]-Movimientos61022192528[[#This Row],[SALIDAS]]+G137),Movimientos61022192528[[#This Row],[ENTRADAS]]-Movimientos61022192528[[#This Row],[SALIDAS]])</f>
        <v/>
      </c>
    </row>
    <row r="139" spans="2:7" ht="19.5" thickBot="1" x14ac:dyDescent="0.3">
      <c r="B139" s="60"/>
      <c r="C139" s="62"/>
      <c r="D139" s="64"/>
      <c r="E139" s="66"/>
      <c r="F139" s="66"/>
      <c r="G139" s="68" t="str">
        <f>IFERROR(IF(Movimientos61022192528[[#This Row],[CÓDIGO]]="","",Movimientos61022192528[[#This Row],[ENTRADAS]]-Movimientos61022192528[[#This Row],[SALIDAS]]+G138),Movimientos61022192528[[#This Row],[ENTRADAS]]-Movimientos61022192528[[#This Row],[SALIDAS]])</f>
        <v/>
      </c>
    </row>
    <row r="140" spans="2:7" ht="19.5" thickBot="1" x14ac:dyDescent="0.3">
      <c r="B140" s="60"/>
      <c r="C140" s="62"/>
      <c r="D140" s="64"/>
      <c r="E140" s="66"/>
      <c r="F140" s="66"/>
      <c r="G140" s="68" t="str">
        <f>IFERROR(IF(Movimientos61022192528[[#This Row],[CÓDIGO]]="","",Movimientos61022192528[[#This Row],[ENTRADAS]]-Movimientos61022192528[[#This Row],[SALIDAS]]+G139),Movimientos61022192528[[#This Row],[ENTRADAS]]-Movimientos61022192528[[#This Row],[SALIDAS]])</f>
        <v/>
      </c>
    </row>
    <row r="141" spans="2:7" ht="19.5" thickBot="1" x14ac:dyDescent="0.3">
      <c r="B141" s="60"/>
      <c r="C141" s="62"/>
      <c r="D141" s="64"/>
      <c r="E141" s="66"/>
      <c r="F141" s="66"/>
      <c r="G141" s="68" t="str">
        <f>IFERROR(IF(Movimientos61022192528[[#This Row],[CÓDIGO]]="","",Movimientos61022192528[[#This Row],[ENTRADAS]]-Movimientos61022192528[[#This Row],[SALIDAS]]+G140),Movimientos61022192528[[#This Row],[ENTRADAS]]-Movimientos61022192528[[#This Row],[SALIDAS]])</f>
        <v/>
      </c>
    </row>
    <row r="142" spans="2:7" ht="19.5" thickBot="1" x14ac:dyDescent="0.3">
      <c r="B142" s="60"/>
      <c r="C142" s="62"/>
      <c r="D142" s="64"/>
      <c r="E142" s="66"/>
      <c r="F142" s="66"/>
      <c r="G142" s="68" t="str">
        <f>IFERROR(IF(Movimientos61022192528[[#This Row],[CÓDIGO]]="","",Movimientos61022192528[[#This Row],[ENTRADAS]]-Movimientos61022192528[[#This Row],[SALIDAS]]+G141),Movimientos61022192528[[#This Row],[ENTRADAS]]-Movimientos61022192528[[#This Row],[SALIDAS]])</f>
        <v/>
      </c>
    </row>
    <row r="143" spans="2:7" ht="19.5" thickBot="1" x14ac:dyDescent="0.3">
      <c r="B143" s="60"/>
      <c r="C143" s="62"/>
      <c r="D143" s="64"/>
      <c r="E143" s="66"/>
      <c r="F143" s="66"/>
      <c r="G143" s="68" t="str">
        <f>IFERROR(IF(Movimientos61022192528[[#This Row],[CÓDIGO]]="","",Movimientos61022192528[[#This Row],[ENTRADAS]]-Movimientos61022192528[[#This Row],[SALIDAS]]+G142),Movimientos61022192528[[#This Row],[ENTRADAS]]-Movimientos61022192528[[#This Row],[SALIDAS]])</f>
        <v/>
      </c>
    </row>
    <row r="144" spans="2:7" ht="19.5" thickBot="1" x14ac:dyDescent="0.3">
      <c r="B144" s="60"/>
      <c r="C144" s="62"/>
      <c r="D144" s="64"/>
      <c r="E144" s="66"/>
      <c r="F144" s="66"/>
      <c r="G144" s="68" t="str">
        <f>IFERROR(IF(Movimientos61022192528[[#This Row],[CÓDIGO]]="","",Movimientos61022192528[[#This Row],[ENTRADAS]]-Movimientos61022192528[[#This Row],[SALIDAS]]+G143),Movimientos61022192528[[#This Row],[ENTRADAS]]-Movimientos61022192528[[#This Row],[SALIDAS]])</f>
        <v/>
      </c>
    </row>
    <row r="145" spans="2:7" ht="19.5" thickBot="1" x14ac:dyDescent="0.3">
      <c r="B145" s="60"/>
      <c r="C145" s="62"/>
      <c r="D145" s="64"/>
      <c r="E145" s="66"/>
      <c r="F145" s="66"/>
      <c r="G145" s="68" t="str">
        <f>IFERROR(IF(Movimientos61022192528[[#This Row],[CÓDIGO]]="","",Movimientos61022192528[[#This Row],[ENTRADAS]]-Movimientos61022192528[[#This Row],[SALIDAS]]+G144),Movimientos61022192528[[#This Row],[ENTRADAS]]-Movimientos61022192528[[#This Row],[SALIDAS]])</f>
        <v/>
      </c>
    </row>
    <row r="146" spans="2:7" ht="19.5" thickBot="1" x14ac:dyDescent="0.3">
      <c r="B146" s="60"/>
      <c r="C146" s="62"/>
      <c r="D146" s="64"/>
      <c r="E146" s="66"/>
      <c r="F146" s="66"/>
      <c r="G146" s="68" t="str">
        <f>IFERROR(IF(Movimientos61022192528[[#This Row],[CÓDIGO]]="","",Movimientos61022192528[[#This Row],[ENTRADAS]]-Movimientos61022192528[[#This Row],[SALIDAS]]+G145),Movimientos61022192528[[#This Row],[ENTRADAS]]-Movimientos61022192528[[#This Row],[SALIDAS]])</f>
        <v/>
      </c>
    </row>
    <row r="147" spans="2:7" ht="19.5" thickBot="1" x14ac:dyDescent="0.3">
      <c r="B147" s="60"/>
      <c r="C147" s="62"/>
      <c r="D147" s="64"/>
      <c r="E147" s="66"/>
      <c r="F147" s="66"/>
      <c r="G147" s="68" t="str">
        <f>IFERROR(IF(Movimientos61022192528[[#This Row],[CÓDIGO]]="","",Movimientos61022192528[[#This Row],[ENTRADAS]]-Movimientos61022192528[[#This Row],[SALIDAS]]+G146),Movimientos61022192528[[#This Row],[ENTRADAS]]-Movimientos61022192528[[#This Row],[SALIDAS]])</f>
        <v/>
      </c>
    </row>
    <row r="148" spans="2:7" ht="19.5" thickBot="1" x14ac:dyDescent="0.3">
      <c r="B148" s="60"/>
      <c r="C148" s="62"/>
      <c r="D148" s="64"/>
      <c r="E148" s="66"/>
      <c r="F148" s="66"/>
      <c r="G148" s="68" t="str">
        <f>IFERROR(IF(Movimientos61022192528[[#This Row],[CÓDIGO]]="","",Movimientos61022192528[[#This Row],[ENTRADAS]]-Movimientos61022192528[[#This Row],[SALIDAS]]+G147),Movimientos61022192528[[#This Row],[ENTRADAS]]-Movimientos61022192528[[#This Row],[SALIDAS]])</f>
        <v/>
      </c>
    </row>
    <row r="149" spans="2:7" ht="19.5" thickBot="1" x14ac:dyDescent="0.3">
      <c r="B149" s="60"/>
      <c r="C149" s="62"/>
      <c r="D149" s="64"/>
      <c r="E149" s="66"/>
      <c r="F149" s="66"/>
      <c r="G149" s="68" t="str">
        <f>IFERROR(IF(Movimientos61022192528[[#This Row],[CÓDIGO]]="","",Movimientos61022192528[[#This Row],[ENTRADAS]]-Movimientos61022192528[[#This Row],[SALIDAS]]+G148),Movimientos61022192528[[#This Row],[ENTRADAS]]-Movimientos61022192528[[#This Row],[SALIDAS]])</f>
        <v/>
      </c>
    </row>
    <row r="150" spans="2:7" ht="19.5" thickBot="1" x14ac:dyDescent="0.3">
      <c r="B150" s="60"/>
      <c r="C150" s="62"/>
      <c r="D150" s="64"/>
      <c r="E150" s="66"/>
      <c r="F150" s="66"/>
      <c r="G150" s="68" t="str">
        <f>IFERROR(IF(Movimientos61022192528[[#This Row],[CÓDIGO]]="","",Movimientos61022192528[[#This Row],[ENTRADAS]]-Movimientos61022192528[[#This Row],[SALIDAS]]+G149),Movimientos61022192528[[#This Row],[ENTRADAS]]-Movimientos61022192528[[#This Row],[SALIDAS]])</f>
        <v/>
      </c>
    </row>
    <row r="151" spans="2:7" ht="19.5" thickBot="1" x14ac:dyDescent="0.3">
      <c r="B151" s="60"/>
      <c r="C151" s="62"/>
      <c r="D151" s="64"/>
      <c r="E151" s="66"/>
      <c r="F151" s="66"/>
      <c r="G151" s="68" t="str">
        <f>IFERROR(IF(Movimientos61022192528[[#This Row],[CÓDIGO]]="","",Movimientos61022192528[[#This Row],[ENTRADAS]]-Movimientos61022192528[[#This Row],[SALIDAS]]+G150),Movimientos61022192528[[#This Row],[ENTRADAS]]-Movimientos61022192528[[#This Row],[SALIDAS]])</f>
        <v/>
      </c>
    </row>
    <row r="152" spans="2:7" ht="19.5" thickBot="1" x14ac:dyDescent="0.3">
      <c r="B152" s="60"/>
      <c r="C152" s="62"/>
      <c r="D152" s="64"/>
      <c r="E152" s="66"/>
      <c r="F152" s="66"/>
      <c r="G152" s="68" t="str">
        <f>IFERROR(IF(Movimientos61022192528[[#This Row],[CÓDIGO]]="","",Movimientos61022192528[[#This Row],[ENTRADAS]]-Movimientos61022192528[[#This Row],[SALIDAS]]+G151),Movimientos61022192528[[#This Row],[ENTRADAS]]-Movimientos61022192528[[#This Row],[SALIDAS]])</f>
        <v/>
      </c>
    </row>
    <row r="153" spans="2:7" ht="19.5" thickBot="1" x14ac:dyDescent="0.3">
      <c r="B153" s="60"/>
      <c r="C153" s="62"/>
      <c r="D153" s="64"/>
      <c r="E153" s="66"/>
      <c r="F153" s="66"/>
      <c r="G153" s="68" t="str">
        <f>IFERROR(IF(Movimientos61022192528[[#This Row],[CÓDIGO]]="","",Movimientos61022192528[[#This Row],[ENTRADAS]]-Movimientos61022192528[[#This Row],[SALIDAS]]+G152),Movimientos61022192528[[#This Row],[ENTRADAS]]-Movimientos61022192528[[#This Row],[SALIDAS]])</f>
        <v/>
      </c>
    </row>
    <row r="154" spans="2:7" ht="19.5" thickBot="1" x14ac:dyDescent="0.3">
      <c r="B154" s="60"/>
      <c r="C154" s="62"/>
      <c r="D154" s="64"/>
      <c r="E154" s="66"/>
      <c r="F154" s="66"/>
      <c r="G154" s="68" t="str">
        <f>IFERROR(IF(Movimientos61022192528[[#This Row],[CÓDIGO]]="","",Movimientos61022192528[[#This Row],[ENTRADAS]]-Movimientos61022192528[[#This Row],[SALIDAS]]+G153),Movimientos61022192528[[#This Row],[ENTRADAS]]-Movimientos61022192528[[#This Row],[SALIDAS]])</f>
        <v/>
      </c>
    </row>
    <row r="155" spans="2:7" ht="19.5" thickBot="1" x14ac:dyDescent="0.3">
      <c r="B155" s="60"/>
      <c r="C155" s="62"/>
      <c r="D155" s="64"/>
      <c r="E155" s="66"/>
      <c r="F155" s="66"/>
      <c r="G155" s="68" t="str">
        <f>IFERROR(IF(Movimientos61022192528[[#This Row],[CÓDIGO]]="","",Movimientos61022192528[[#This Row],[ENTRADAS]]-Movimientos61022192528[[#This Row],[SALIDAS]]+G154),Movimientos61022192528[[#This Row],[ENTRADAS]]-Movimientos61022192528[[#This Row],[SALIDAS]])</f>
        <v/>
      </c>
    </row>
    <row r="156" spans="2:7" ht="19.5" thickBot="1" x14ac:dyDescent="0.3">
      <c r="B156" s="60"/>
      <c r="C156" s="62"/>
      <c r="D156" s="64"/>
      <c r="E156" s="66"/>
      <c r="F156" s="66"/>
      <c r="G156" s="68" t="str">
        <f>IFERROR(IF(Movimientos61022192528[[#This Row],[CÓDIGO]]="","",Movimientos61022192528[[#This Row],[ENTRADAS]]-Movimientos61022192528[[#This Row],[SALIDAS]]+G155),Movimientos61022192528[[#This Row],[ENTRADAS]]-Movimientos61022192528[[#This Row],[SALIDAS]])</f>
        <v/>
      </c>
    </row>
    <row r="157" spans="2:7" ht="19.5" thickBot="1" x14ac:dyDescent="0.3">
      <c r="B157" s="60"/>
      <c r="C157" s="62"/>
      <c r="D157" s="64"/>
      <c r="E157" s="66"/>
      <c r="F157" s="66"/>
      <c r="G157" s="68" t="str">
        <f>IFERROR(IF(Movimientos61022192528[[#This Row],[CÓDIGO]]="","",Movimientos61022192528[[#This Row],[ENTRADAS]]-Movimientos61022192528[[#This Row],[SALIDAS]]+G156),Movimientos61022192528[[#This Row],[ENTRADAS]]-Movimientos61022192528[[#This Row],[SALIDAS]])</f>
        <v/>
      </c>
    </row>
    <row r="158" spans="2:7" ht="19.5" thickBot="1" x14ac:dyDescent="0.3">
      <c r="B158" s="60"/>
      <c r="C158" s="62"/>
      <c r="D158" s="64"/>
      <c r="E158" s="66"/>
      <c r="F158" s="66"/>
      <c r="G158" s="68" t="str">
        <f>IFERROR(IF(Movimientos61022192528[[#This Row],[CÓDIGO]]="","",Movimientos61022192528[[#This Row],[ENTRADAS]]-Movimientos61022192528[[#This Row],[SALIDAS]]+G157),Movimientos61022192528[[#This Row],[ENTRADAS]]-Movimientos61022192528[[#This Row],[SALIDAS]])</f>
        <v/>
      </c>
    </row>
    <row r="159" spans="2:7" ht="19.5" thickBot="1" x14ac:dyDescent="0.3">
      <c r="B159" s="60"/>
      <c r="C159" s="62"/>
      <c r="D159" s="64"/>
      <c r="E159" s="66"/>
      <c r="F159" s="66"/>
      <c r="G159" s="68" t="str">
        <f>IFERROR(IF(Movimientos61022192528[[#This Row],[CÓDIGO]]="","",Movimientos61022192528[[#This Row],[ENTRADAS]]-Movimientos61022192528[[#This Row],[SALIDAS]]+G158),Movimientos61022192528[[#This Row],[ENTRADAS]]-Movimientos61022192528[[#This Row],[SALIDAS]])</f>
        <v/>
      </c>
    </row>
    <row r="160" spans="2:7" ht="19.5" thickBot="1" x14ac:dyDescent="0.3">
      <c r="B160" s="60"/>
      <c r="C160" s="62"/>
      <c r="D160" s="64"/>
      <c r="E160" s="66"/>
      <c r="F160" s="66"/>
      <c r="G160" s="68" t="str">
        <f>IFERROR(IF(Movimientos61022192528[[#This Row],[CÓDIGO]]="","",Movimientos61022192528[[#This Row],[ENTRADAS]]-Movimientos61022192528[[#This Row],[SALIDAS]]+G159),Movimientos61022192528[[#This Row],[ENTRADAS]]-Movimientos61022192528[[#This Row],[SALIDAS]])</f>
        <v/>
      </c>
    </row>
    <row r="161" spans="2:7" ht="19.5" thickBot="1" x14ac:dyDescent="0.3">
      <c r="B161" s="60"/>
      <c r="C161" s="62"/>
      <c r="D161" s="64"/>
      <c r="E161" s="66"/>
      <c r="F161" s="66"/>
      <c r="G161" s="68" t="str">
        <f>IFERROR(IF(Movimientos61022192528[[#This Row],[CÓDIGO]]="","",Movimientos61022192528[[#This Row],[ENTRADAS]]-Movimientos61022192528[[#This Row],[SALIDAS]]+G160),Movimientos61022192528[[#This Row],[ENTRADAS]]-Movimientos61022192528[[#This Row],[SALIDAS]])</f>
        <v/>
      </c>
    </row>
    <row r="162" spans="2:7" ht="19.5" thickBot="1" x14ac:dyDescent="0.3">
      <c r="B162" s="60"/>
      <c r="C162" s="62"/>
      <c r="D162" s="64"/>
      <c r="E162" s="66"/>
      <c r="F162" s="66"/>
      <c r="G162" s="68" t="str">
        <f>IFERROR(IF(Movimientos61022192528[[#This Row],[CÓDIGO]]="","",Movimientos61022192528[[#This Row],[ENTRADAS]]-Movimientos61022192528[[#This Row],[SALIDAS]]+G161),Movimientos61022192528[[#This Row],[ENTRADAS]]-Movimientos61022192528[[#This Row],[SALIDAS]])</f>
        <v/>
      </c>
    </row>
    <row r="163" spans="2:7" ht="19.5" thickBot="1" x14ac:dyDescent="0.3">
      <c r="B163" s="60"/>
      <c r="C163" s="62"/>
      <c r="D163" s="64"/>
      <c r="E163" s="66"/>
      <c r="F163" s="66"/>
      <c r="G163" s="68" t="str">
        <f>IFERROR(IF(Movimientos61022192528[[#This Row],[CÓDIGO]]="","",Movimientos61022192528[[#This Row],[ENTRADAS]]-Movimientos61022192528[[#This Row],[SALIDAS]]+G162),Movimientos61022192528[[#This Row],[ENTRADAS]]-Movimientos61022192528[[#This Row],[SALIDAS]])</f>
        <v/>
      </c>
    </row>
    <row r="164" spans="2:7" ht="19.5" thickBot="1" x14ac:dyDescent="0.3">
      <c r="B164" s="60"/>
      <c r="C164" s="62"/>
      <c r="D164" s="64"/>
      <c r="E164" s="66"/>
      <c r="F164" s="66"/>
      <c r="G164" s="68" t="str">
        <f>IFERROR(IF(Movimientos61022192528[[#This Row],[CÓDIGO]]="","",Movimientos61022192528[[#This Row],[ENTRADAS]]-Movimientos61022192528[[#This Row],[SALIDAS]]+G163),Movimientos61022192528[[#This Row],[ENTRADAS]]-Movimientos61022192528[[#This Row],[SALIDAS]])</f>
        <v/>
      </c>
    </row>
    <row r="165" spans="2:7" ht="19.5" thickBot="1" x14ac:dyDescent="0.3">
      <c r="B165" s="60"/>
      <c r="C165" s="62"/>
      <c r="D165" s="64"/>
      <c r="E165" s="66"/>
      <c r="F165" s="66"/>
      <c r="G165" s="68" t="str">
        <f>IFERROR(IF(Movimientos61022192528[[#This Row],[CÓDIGO]]="","",Movimientos61022192528[[#This Row],[ENTRADAS]]-Movimientos61022192528[[#This Row],[SALIDAS]]+G164),Movimientos61022192528[[#This Row],[ENTRADAS]]-Movimientos61022192528[[#This Row],[SALIDAS]])</f>
        <v/>
      </c>
    </row>
    <row r="166" spans="2:7" ht="19.5" thickBot="1" x14ac:dyDescent="0.3">
      <c r="B166" s="60"/>
      <c r="C166" s="62"/>
      <c r="D166" s="64"/>
      <c r="E166" s="66"/>
      <c r="F166" s="66"/>
      <c r="G166" s="68" t="str">
        <f>IFERROR(IF(Movimientos61022192528[[#This Row],[CÓDIGO]]="","",Movimientos61022192528[[#This Row],[ENTRADAS]]-Movimientos61022192528[[#This Row],[SALIDAS]]+G165),Movimientos61022192528[[#This Row],[ENTRADAS]]-Movimientos61022192528[[#This Row],[SALIDAS]])</f>
        <v/>
      </c>
    </row>
    <row r="167" spans="2:7" ht="19.5" thickBot="1" x14ac:dyDescent="0.3">
      <c r="B167" s="60"/>
      <c r="C167" s="62"/>
      <c r="D167" s="64"/>
      <c r="E167" s="66"/>
      <c r="F167" s="66"/>
      <c r="G167" s="68" t="str">
        <f>IFERROR(IF(Movimientos61022192528[[#This Row],[CÓDIGO]]="","",Movimientos61022192528[[#This Row],[ENTRADAS]]-Movimientos61022192528[[#This Row],[SALIDAS]]+G166),Movimientos61022192528[[#This Row],[ENTRADAS]]-Movimientos61022192528[[#This Row],[SALIDAS]])</f>
        <v/>
      </c>
    </row>
    <row r="168" spans="2:7" ht="19.5" thickBot="1" x14ac:dyDescent="0.3">
      <c r="B168" s="60"/>
      <c r="C168" s="62"/>
      <c r="D168" s="64"/>
      <c r="E168" s="66"/>
      <c r="F168" s="66"/>
      <c r="G168" s="68" t="str">
        <f>IFERROR(IF(Movimientos61022192528[[#This Row],[CÓDIGO]]="","",Movimientos61022192528[[#This Row],[ENTRADAS]]-Movimientos61022192528[[#This Row],[SALIDAS]]+G167),Movimientos61022192528[[#This Row],[ENTRADAS]]-Movimientos61022192528[[#This Row],[SALIDAS]])</f>
        <v/>
      </c>
    </row>
    <row r="169" spans="2:7" ht="19.5" thickBot="1" x14ac:dyDescent="0.3">
      <c r="B169" s="60"/>
      <c r="C169" s="62"/>
      <c r="D169" s="64"/>
      <c r="E169" s="66"/>
      <c r="F169" s="66"/>
      <c r="G169" s="68" t="str">
        <f>IFERROR(IF(Movimientos61022192528[[#This Row],[CÓDIGO]]="","",Movimientos61022192528[[#This Row],[ENTRADAS]]-Movimientos61022192528[[#This Row],[SALIDAS]]+G168),Movimientos61022192528[[#This Row],[ENTRADAS]]-Movimientos61022192528[[#This Row],[SALIDAS]])</f>
        <v/>
      </c>
    </row>
    <row r="170" spans="2:7" ht="19.5" thickBot="1" x14ac:dyDescent="0.3">
      <c r="B170" s="60"/>
      <c r="C170" s="62"/>
      <c r="D170" s="64"/>
      <c r="E170" s="66"/>
      <c r="F170" s="66"/>
      <c r="G170" s="68" t="str">
        <f>IFERROR(IF(Movimientos61022192528[[#This Row],[CÓDIGO]]="","",Movimientos61022192528[[#This Row],[ENTRADAS]]-Movimientos61022192528[[#This Row],[SALIDAS]]+G169),Movimientos61022192528[[#This Row],[ENTRADAS]]-Movimientos61022192528[[#This Row],[SALIDAS]])</f>
        <v/>
      </c>
    </row>
    <row r="171" spans="2:7" ht="19.5" thickBot="1" x14ac:dyDescent="0.3">
      <c r="B171" s="60"/>
      <c r="C171" s="62"/>
      <c r="D171" s="64"/>
      <c r="E171" s="66"/>
      <c r="F171" s="66"/>
      <c r="G171" s="68" t="str">
        <f>IFERROR(IF(Movimientos61022192528[[#This Row],[CÓDIGO]]="","",Movimientos61022192528[[#This Row],[ENTRADAS]]-Movimientos61022192528[[#This Row],[SALIDAS]]+G170),Movimientos61022192528[[#This Row],[ENTRADAS]]-Movimientos61022192528[[#This Row],[SALIDAS]])</f>
        <v/>
      </c>
    </row>
    <row r="172" spans="2:7" ht="19.5" thickBot="1" x14ac:dyDescent="0.3">
      <c r="B172" s="60"/>
      <c r="C172" s="62"/>
      <c r="D172" s="64"/>
      <c r="E172" s="66"/>
      <c r="F172" s="66"/>
      <c r="G172" s="68" t="str">
        <f>IFERROR(IF(Movimientos61022192528[[#This Row],[CÓDIGO]]="","",Movimientos61022192528[[#This Row],[ENTRADAS]]-Movimientos61022192528[[#This Row],[SALIDAS]]+G171),Movimientos61022192528[[#This Row],[ENTRADAS]]-Movimientos61022192528[[#This Row],[SALIDAS]])</f>
        <v/>
      </c>
    </row>
    <row r="173" spans="2:7" ht="19.5" thickBot="1" x14ac:dyDescent="0.3">
      <c r="B173" s="60"/>
      <c r="C173" s="62"/>
      <c r="D173" s="64"/>
      <c r="E173" s="66"/>
      <c r="F173" s="66"/>
      <c r="G173" s="68" t="str">
        <f>IFERROR(IF(Movimientos61022192528[[#This Row],[CÓDIGO]]="","",Movimientos61022192528[[#This Row],[ENTRADAS]]-Movimientos61022192528[[#This Row],[SALIDAS]]+G172),Movimientos61022192528[[#This Row],[ENTRADAS]]-Movimientos61022192528[[#This Row],[SALIDAS]])</f>
        <v/>
      </c>
    </row>
    <row r="174" spans="2:7" ht="19.5" thickBot="1" x14ac:dyDescent="0.3">
      <c r="B174" s="60"/>
      <c r="C174" s="62"/>
      <c r="D174" s="64"/>
      <c r="E174" s="66"/>
      <c r="F174" s="66"/>
      <c r="G174" s="68" t="str">
        <f>IFERROR(IF(Movimientos61022192528[[#This Row],[CÓDIGO]]="","",Movimientos61022192528[[#This Row],[ENTRADAS]]-Movimientos61022192528[[#This Row],[SALIDAS]]+G173),Movimientos61022192528[[#This Row],[ENTRADAS]]-Movimientos61022192528[[#This Row],[SALIDAS]])</f>
        <v/>
      </c>
    </row>
    <row r="175" spans="2:7" ht="19.5" thickBot="1" x14ac:dyDescent="0.3">
      <c r="B175" s="60"/>
      <c r="C175" s="62"/>
      <c r="D175" s="64"/>
      <c r="E175" s="66"/>
      <c r="F175" s="66"/>
      <c r="G175" s="68" t="str">
        <f>IFERROR(IF(Movimientos61022192528[[#This Row],[CÓDIGO]]="","",Movimientos61022192528[[#This Row],[ENTRADAS]]-Movimientos61022192528[[#This Row],[SALIDAS]]+G174),Movimientos61022192528[[#This Row],[ENTRADAS]]-Movimientos61022192528[[#This Row],[SALIDAS]])</f>
        <v/>
      </c>
    </row>
    <row r="176" spans="2:7" ht="19.5" thickBot="1" x14ac:dyDescent="0.3">
      <c r="B176" s="60"/>
      <c r="C176" s="62"/>
      <c r="D176" s="64"/>
      <c r="E176" s="66"/>
      <c r="F176" s="66"/>
      <c r="G176" s="68" t="str">
        <f>IFERROR(IF(Movimientos61022192528[[#This Row],[CÓDIGO]]="","",Movimientos61022192528[[#This Row],[ENTRADAS]]-Movimientos61022192528[[#This Row],[SALIDAS]]+G175),Movimientos61022192528[[#This Row],[ENTRADAS]]-Movimientos61022192528[[#This Row],[SALIDAS]])</f>
        <v/>
      </c>
    </row>
    <row r="177" spans="2:7" ht="19.5" thickBot="1" x14ac:dyDescent="0.3">
      <c r="B177" s="60"/>
      <c r="C177" s="62"/>
      <c r="D177" s="64"/>
      <c r="E177" s="66"/>
      <c r="F177" s="66"/>
      <c r="G177" s="68" t="str">
        <f>IFERROR(IF(Movimientos61022192528[[#This Row],[CÓDIGO]]="","",Movimientos61022192528[[#This Row],[ENTRADAS]]-Movimientos61022192528[[#This Row],[SALIDAS]]+G176),Movimientos61022192528[[#This Row],[ENTRADAS]]-Movimientos61022192528[[#This Row],[SALIDAS]])</f>
        <v/>
      </c>
    </row>
    <row r="178" spans="2:7" ht="19.5" thickBot="1" x14ac:dyDescent="0.3">
      <c r="B178" s="60"/>
      <c r="C178" s="62"/>
      <c r="D178" s="64"/>
      <c r="E178" s="66"/>
      <c r="F178" s="66"/>
      <c r="G178" s="68" t="str">
        <f>IFERROR(IF(Movimientos61022192528[[#This Row],[CÓDIGO]]="","",Movimientos61022192528[[#This Row],[ENTRADAS]]-Movimientos61022192528[[#This Row],[SALIDAS]]+G177),Movimientos61022192528[[#This Row],[ENTRADAS]]-Movimientos61022192528[[#This Row],[SALIDAS]])</f>
        <v/>
      </c>
    </row>
    <row r="179" spans="2:7" ht="19.5" thickBot="1" x14ac:dyDescent="0.3">
      <c r="B179" s="60"/>
      <c r="C179" s="62"/>
      <c r="D179" s="64"/>
      <c r="E179" s="66"/>
      <c r="F179" s="66"/>
      <c r="G179" s="68" t="str">
        <f>IFERROR(IF(Movimientos61022192528[[#This Row],[CÓDIGO]]="","",Movimientos61022192528[[#This Row],[ENTRADAS]]-Movimientos61022192528[[#This Row],[SALIDAS]]+G178),Movimientos61022192528[[#This Row],[ENTRADAS]]-Movimientos61022192528[[#This Row],[SALIDAS]])</f>
        <v/>
      </c>
    </row>
    <row r="180" spans="2:7" ht="19.5" thickBot="1" x14ac:dyDescent="0.3">
      <c r="B180" s="60"/>
      <c r="C180" s="62"/>
      <c r="D180" s="64"/>
      <c r="E180" s="66"/>
      <c r="F180" s="66"/>
      <c r="G180" s="68" t="str">
        <f>IFERROR(IF(Movimientos61022192528[[#This Row],[CÓDIGO]]="","",Movimientos61022192528[[#This Row],[ENTRADAS]]-Movimientos61022192528[[#This Row],[SALIDAS]]+G179),Movimientos61022192528[[#This Row],[ENTRADAS]]-Movimientos61022192528[[#This Row],[SALIDAS]])</f>
        <v/>
      </c>
    </row>
    <row r="181" spans="2:7" ht="19.5" thickBot="1" x14ac:dyDescent="0.3">
      <c r="B181" s="60"/>
      <c r="C181" s="62"/>
      <c r="D181" s="64"/>
      <c r="E181" s="66"/>
      <c r="F181" s="66"/>
      <c r="G181" s="68" t="str">
        <f>IFERROR(IF(Movimientos61022192528[[#This Row],[CÓDIGO]]="","",Movimientos61022192528[[#This Row],[ENTRADAS]]-Movimientos61022192528[[#This Row],[SALIDAS]]+G180),Movimientos61022192528[[#This Row],[ENTRADAS]]-Movimientos61022192528[[#This Row],[SALIDAS]])</f>
        <v/>
      </c>
    </row>
    <row r="182" spans="2:7" ht="19.5" thickBot="1" x14ac:dyDescent="0.3">
      <c r="B182" s="60"/>
      <c r="C182" s="62"/>
      <c r="D182" s="64"/>
      <c r="E182" s="66"/>
      <c r="F182" s="66"/>
      <c r="G182" s="68" t="str">
        <f>IFERROR(IF(Movimientos61022192528[[#This Row],[CÓDIGO]]="","",Movimientos61022192528[[#This Row],[ENTRADAS]]-Movimientos61022192528[[#This Row],[SALIDAS]]+G181),Movimientos61022192528[[#This Row],[ENTRADAS]]-Movimientos61022192528[[#This Row],[SALIDAS]])</f>
        <v/>
      </c>
    </row>
    <row r="183" spans="2:7" ht="19.5" thickBot="1" x14ac:dyDescent="0.3">
      <c r="B183" s="60"/>
      <c r="C183" s="62"/>
      <c r="D183" s="64"/>
      <c r="E183" s="66"/>
      <c r="F183" s="66"/>
      <c r="G183" s="68" t="str">
        <f>IFERROR(IF(Movimientos61022192528[[#This Row],[CÓDIGO]]="","",Movimientos61022192528[[#This Row],[ENTRADAS]]-Movimientos61022192528[[#This Row],[SALIDAS]]+G182),Movimientos61022192528[[#This Row],[ENTRADAS]]-Movimientos61022192528[[#This Row],[SALIDAS]])</f>
        <v/>
      </c>
    </row>
    <row r="184" spans="2:7" ht="19.5" thickBot="1" x14ac:dyDescent="0.3">
      <c r="B184" s="60"/>
      <c r="C184" s="62"/>
      <c r="D184" s="64"/>
      <c r="E184" s="66"/>
      <c r="F184" s="66"/>
      <c r="G184" s="68" t="str">
        <f>IFERROR(IF(Movimientos61022192528[[#This Row],[CÓDIGO]]="","",Movimientos61022192528[[#This Row],[ENTRADAS]]-Movimientos61022192528[[#This Row],[SALIDAS]]+G183),Movimientos61022192528[[#This Row],[ENTRADAS]]-Movimientos61022192528[[#This Row],[SALIDAS]])</f>
        <v/>
      </c>
    </row>
    <row r="185" spans="2:7" ht="19.5" thickBot="1" x14ac:dyDescent="0.3">
      <c r="B185" s="60"/>
      <c r="C185" s="62"/>
      <c r="D185" s="64"/>
      <c r="E185" s="66"/>
      <c r="F185" s="66"/>
      <c r="G185" s="68" t="str">
        <f>IFERROR(IF(Movimientos61022192528[[#This Row],[CÓDIGO]]="","",Movimientos61022192528[[#This Row],[ENTRADAS]]-Movimientos61022192528[[#This Row],[SALIDAS]]+G184),Movimientos61022192528[[#This Row],[ENTRADAS]]-Movimientos61022192528[[#This Row],[SALIDAS]])</f>
        <v/>
      </c>
    </row>
    <row r="186" spans="2:7" ht="19.5" thickBot="1" x14ac:dyDescent="0.3">
      <c r="B186" s="60"/>
      <c r="C186" s="62"/>
      <c r="D186" s="64"/>
      <c r="E186" s="66"/>
      <c r="F186" s="66"/>
      <c r="G186" s="68" t="str">
        <f>IFERROR(IF(Movimientos61022192528[[#This Row],[CÓDIGO]]="","",Movimientos61022192528[[#This Row],[ENTRADAS]]-Movimientos61022192528[[#This Row],[SALIDAS]]+G185),Movimientos61022192528[[#This Row],[ENTRADAS]]-Movimientos61022192528[[#This Row],[SALIDAS]])</f>
        <v/>
      </c>
    </row>
    <row r="187" spans="2:7" ht="19.5" thickBot="1" x14ac:dyDescent="0.3">
      <c r="B187" s="60"/>
      <c r="C187" s="62"/>
      <c r="D187" s="64"/>
      <c r="E187" s="66"/>
      <c r="F187" s="66"/>
      <c r="G187" s="68" t="str">
        <f>IFERROR(IF(Movimientos61022192528[[#This Row],[CÓDIGO]]="","",Movimientos61022192528[[#This Row],[ENTRADAS]]-Movimientos61022192528[[#This Row],[SALIDAS]]+G186),Movimientos61022192528[[#This Row],[ENTRADAS]]-Movimientos61022192528[[#This Row],[SALIDAS]])</f>
        <v/>
      </c>
    </row>
    <row r="188" spans="2:7" ht="19.5" thickBot="1" x14ac:dyDescent="0.3">
      <c r="B188" s="60"/>
      <c r="C188" s="62"/>
      <c r="D188" s="64"/>
      <c r="E188" s="66"/>
      <c r="F188" s="66"/>
      <c r="G188" s="68" t="str">
        <f>IFERROR(IF(Movimientos61022192528[[#This Row],[CÓDIGO]]="","",Movimientos61022192528[[#This Row],[ENTRADAS]]-Movimientos61022192528[[#This Row],[SALIDAS]]+G187),Movimientos61022192528[[#This Row],[ENTRADAS]]-Movimientos61022192528[[#This Row],[SALIDAS]])</f>
        <v/>
      </c>
    </row>
    <row r="189" spans="2:7" ht="19.5" thickBot="1" x14ac:dyDescent="0.3">
      <c r="B189" s="60"/>
      <c r="C189" s="62"/>
      <c r="D189" s="64"/>
      <c r="E189" s="66"/>
      <c r="F189" s="66"/>
      <c r="G189" s="68" t="str">
        <f>IFERROR(IF(Movimientos61022192528[[#This Row],[CÓDIGO]]="","",Movimientos61022192528[[#This Row],[ENTRADAS]]-Movimientos61022192528[[#This Row],[SALIDAS]]+G188),Movimientos61022192528[[#This Row],[ENTRADAS]]-Movimientos61022192528[[#This Row],[SALIDAS]])</f>
        <v/>
      </c>
    </row>
    <row r="190" spans="2:7" ht="19.5" thickBot="1" x14ac:dyDescent="0.3">
      <c r="B190" s="60"/>
      <c r="C190" s="62"/>
      <c r="D190" s="64"/>
      <c r="E190" s="66"/>
      <c r="F190" s="66"/>
      <c r="G190" s="68" t="str">
        <f>IFERROR(IF(Movimientos61022192528[[#This Row],[CÓDIGO]]="","",Movimientos61022192528[[#This Row],[ENTRADAS]]-Movimientos61022192528[[#This Row],[SALIDAS]]+G189),Movimientos61022192528[[#This Row],[ENTRADAS]]-Movimientos61022192528[[#This Row],[SALIDAS]])</f>
        <v/>
      </c>
    </row>
    <row r="191" spans="2:7" ht="19.5" thickBot="1" x14ac:dyDescent="0.3">
      <c r="B191" s="60"/>
      <c r="C191" s="62"/>
      <c r="D191" s="64"/>
      <c r="E191" s="66"/>
      <c r="F191" s="66"/>
      <c r="G191" s="68" t="str">
        <f>IFERROR(IF(Movimientos61022192528[[#This Row],[CÓDIGO]]="","",Movimientos61022192528[[#This Row],[ENTRADAS]]-Movimientos61022192528[[#This Row],[SALIDAS]]+G190),Movimientos61022192528[[#This Row],[ENTRADAS]]-Movimientos61022192528[[#This Row],[SALIDAS]])</f>
        <v/>
      </c>
    </row>
    <row r="192" spans="2:7" ht="19.5" thickBot="1" x14ac:dyDescent="0.3">
      <c r="B192" s="60"/>
      <c r="C192" s="62"/>
      <c r="D192" s="64"/>
      <c r="E192" s="66"/>
      <c r="F192" s="66"/>
      <c r="G192" s="68" t="str">
        <f>IFERROR(IF(Movimientos61022192528[[#This Row],[CÓDIGO]]="","",Movimientos61022192528[[#This Row],[ENTRADAS]]-Movimientos61022192528[[#This Row],[SALIDAS]]+G191),Movimientos61022192528[[#This Row],[ENTRADAS]]-Movimientos61022192528[[#This Row],[SALIDAS]])</f>
        <v/>
      </c>
    </row>
    <row r="193" spans="2:7" ht="19.5" thickBot="1" x14ac:dyDescent="0.3">
      <c r="B193" s="60"/>
      <c r="C193" s="62"/>
      <c r="D193" s="64"/>
      <c r="E193" s="66"/>
      <c r="F193" s="66"/>
      <c r="G193" s="68" t="str">
        <f>IFERROR(IF(Movimientos61022192528[[#This Row],[CÓDIGO]]="","",Movimientos61022192528[[#This Row],[ENTRADAS]]-Movimientos61022192528[[#This Row],[SALIDAS]]+G192),Movimientos61022192528[[#This Row],[ENTRADAS]]-Movimientos61022192528[[#This Row],[SALIDAS]])</f>
        <v/>
      </c>
    </row>
    <row r="194" spans="2:7" ht="19.5" thickBot="1" x14ac:dyDescent="0.3">
      <c r="B194" s="60"/>
      <c r="C194" s="62"/>
      <c r="D194" s="64"/>
      <c r="E194" s="66"/>
      <c r="F194" s="66"/>
      <c r="G194" s="68" t="str">
        <f>IFERROR(IF(Movimientos61022192528[[#This Row],[CÓDIGO]]="","",Movimientos61022192528[[#This Row],[ENTRADAS]]-Movimientos61022192528[[#This Row],[SALIDAS]]+G193),Movimientos61022192528[[#This Row],[ENTRADAS]]-Movimientos61022192528[[#This Row],[SALIDAS]])</f>
        <v/>
      </c>
    </row>
    <row r="195" spans="2:7" ht="19.5" thickBot="1" x14ac:dyDescent="0.3">
      <c r="B195" s="60"/>
      <c r="C195" s="62"/>
      <c r="D195" s="64"/>
      <c r="E195" s="66"/>
      <c r="F195" s="66"/>
      <c r="G195" s="68" t="str">
        <f>IFERROR(IF(Movimientos61022192528[[#This Row],[CÓDIGO]]="","",Movimientos61022192528[[#This Row],[ENTRADAS]]-Movimientos61022192528[[#This Row],[SALIDAS]]+G194),Movimientos61022192528[[#This Row],[ENTRADAS]]-Movimientos61022192528[[#This Row],[SALIDAS]])</f>
        <v/>
      </c>
    </row>
    <row r="196" spans="2:7" ht="19.5" thickBot="1" x14ac:dyDescent="0.3">
      <c r="B196" s="60"/>
      <c r="C196" s="62"/>
      <c r="D196" s="64"/>
      <c r="E196" s="66"/>
      <c r="F196" s="66"/>
      <c r="G196" s="68" t="str">
        <f>IFERROR(IF(Movimientos61022192528[[#This Row],[CÓDIGO]]="","",Movimientos61022192528[[#This Row],[ENTRADAS]]-Movimientos61022192528[[#This Row],[SALIDAS]]+G195),Movimientos61022192528[[#This Row],[ENTRADAS]]-Movimientos61022192528[[#This Row],[SALIDAS]])</f>
        <v/>
      </c>
    </row>
    <row r="197" spans="2:7" ht="19.5" thickBot="1" x14ac:dyDescent="0.3">
      <c r="B197" s="60"/>
      <c r="C197" s="62"/>
      <c r="D197" s="64"/>
      <c r="E197" s="66"/>
      <c r="F197" s="66"/>
      <c r="G197" s="68" t="str">
        <f>IFERROR(IF(Movimientos61022192528[[#This Row],[CÓDIGO]]="","",Movimientos61022192528[[#This Row],[ENTRADAS]]-Movimientos61022192528[[#This Row],[SALIDAS]]+G196),Movimientos61022192528[[#This Row],[ENTRADAS]]-Movimientos61022192528[[#This Row],[SALIDAS]])</f>
        <v/>
      </c>
    </row>
    <row r="198" spans="2:7" ht="19.5" thickBot="1" x14ac:dyDescent="0.3">
      <c r="B198" s="60"/>
      <c r="C198" s="62"/>
      <c r="D198" s="64"/>
      <c r="E198" s="66"/>
      <c r="F198" s="66"/>
      <c r="G198" s="68" t="str">
        <f>IFERROR(IF(Movimientos61022192528[[#This Row],[CÓDIGO]]="","",Movimientos61022192528[[#This Row],[ENTRADAS]]-Movimientos61022192528[[#This Row],[SALIDAS]]+G197),Movimientos61022192528[[#This Row],[ENTRADAS]]-Movimientos61022192528[[#This Row],[SALIDAS]])</f>
        <v/>
      </c>
    </row>
    <row r="199" spans="2:7" ht="19.5" thickBot="1" x14ac:dyDescent="0.3">
      <c r="B199" s="60"/>
      <c r="C199" s="62"/>
      <c r="D199" s="64"/>
      <c r="E199" s="66"/>
      <c r="F199" s="66"/>
      <c r="G199" s="68" t="str">
        <f>IFERROR(IF(Movimientos61022192528[[#This Row],[CÓDIGO]]="","",Movimientos61022192528[[#This Row],[ENTRADAS]]-Movimientos61022192528[[#This Row],[SALIDAS]]+G198),Movimientos61022192528[[#This Row],[ENTRADAS]]-Movimientos61022192528[[#This Row],[SALIDAS]])</f>
        <v/>
      </c>
    </row>
    <row r="200" spans="2:7" ht="19.5" thickBot="1" x14ac:dyDescent="0.3">
      <c r="B200" s="60"/>
      <c r="C200" s="62"/>
      <c r="D200" s="64"/>
      <c r="E200" s="66"/>
      <c r="F200" s="66"/>
      <c r="G200" s="68" t="str">
        <f>IFERROR(IF(Movimientos61022192528[[#This Row],[CÓDIGO]]="","",Movimientos61022192528[[#This Row],[ENTRADAS]]-Movimientos61022192528[[#This Row],[SALIDAS]]+G199),Movimientos61022192528[[#This Row],[ENTRADAS]]-Movimientos61022192528[[#This Row],[SALIDAS]])</f>
        <v/>
      </c>
    </row>
    <row r="201" spans="2:7" ht="19.5" thickBot="1" x14ac:dyDescent="0.3">
      <c r="B201" s="60"/>
      <c r="C201" s="62"/>
      <c r="D201" s="64"/>
      <c r="E201" s="66"/>
      <c r="F201" s="66"/>
      <c r="G201" s="68" t="str">
        <f>IFERROR(IF(Movimientos61022192528[[#This Row],[CÓDIGO]]="","",Movimientos61022192528[[#This Row],[ENTRADAS]]-Movimientos61022192528[[#This Row],[SALIDAS]]+G200),Movimientos61022192528[[#This Row],[ENTRADAS]]-Movimientos61022192528[[#This Row],[SALIDAS]])</f>
        <v/>
      </c>
    </row>
    <row r="202" spans="2:7" ht="19.5" thickBot="1" x14ac:dyDescent="0.3">
      <c r="B202" s="60"/>
      <c r="C202" s="62"/>
      <c r="D202" s="64"/>
      <c r="E202" s="66"/>
      <c r="F202" s="66"/>
      <c r="G202" s="68" t="str">
        <f>IFERROR(IF(Movimientos61022192528[[#This Row],[CÓDIGO]]="","",Movimientos61022192528[[#This Row],[ENTRADAS]]-Movimientos61022192528[[#This Row],[SALIDAS]]+G201),Movimientos61022192528[[#This Row],[ENTRADAS]]-Movimientos61022192528[[#This Row],[SALIDAS]])</f>
        <v/>
      </c>
    </row>
    <row r="203" spans="2:7" ht="18.75" x14ac:dyDescent="0.25">
      <c r="B203" s="69"/>
      <c r="C203" s="70"/>
      <c r="D203" s="71"/>
      <c r="E203" s="72"/>
      <c r="F203" s="72"/>
      <c r="G203" s="73" t="str">
        <f>IFERROR(IF(Movimientos61022192528[[#This Row],[CÓDIGO]]="","",Movimientos61022192528[[#This Row],[ENTRADAS]]-Movimientos61022192528[[#This Row],[SALIDAS]]+G202),Movimientos61022192528[[#This Row],[ENTRADAS]]-Movimientos61022192528[[#This Row],[SALIDAS]])</f>
        <v/>
      </c>
    </row>
  </sheetData>
  <mergeCells count="1">
    <mergeCell ref="J7:M7"/>
  </mergeCells>
  <pageMargins left="0.7" right="0.7" top="0.75" bottom="0.75" header="0.3" footer="0.3"/>
  <pageSetup scale="75" orientation="landscape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Control de caja</vt:lpstr>
      <vt:lpstr>Control de caja Mario Ordoñez</vt:lpstr>
      <vt:lpstr>Control de caja Maestro</vt:lpstr>
      <vt:lpstr>Control de caja 8-15(03)</vt:lpstr>
      <vt:lpstr>Control de caja 16-31(03)</vt:lpstr>
      <vt:lpstr>Control de caja 1-30(04)</vt:lpstr>
      <vt:lpstr>1 de mayo-18 de junio</vt:lpstr>
      <vt:lpstr>19 de junio-31 de julio </vt:lpstr>
      <vt:lpstr>1-16 de agosto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User</cp:lastModifiedBy>
  <cp:lastPrinted>2021-08-17T02:00:06Z</cp:lastPrinted>
  <dcterms:created xsi:type="dcterms:W3CDTF">2013-06-06T12:30:32Z</dcterms:created>
  <dcterms:modified xsi:type="dcterms:W3CDTF">2021-08-17T02:00:15Z</dcterms:modified>
</cp:coreProperties>
</file>