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2C134036-CEDA-45D9-8FE7-2C850522F6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0" i="1" l="1"/>
  <c r="M109" i="1"/>
  <c r="C101" i="1"/>
  <c r="C100" i="1"/>
  <c r="C82" i="1"/>
  <c r="C81" i="1"/>
  <c r="C68" i="1"/>
  <c r="C67" i="1"/>
  <c r="C66" i="1"/>
  <c r="C61" i="1"/>
  <c r="C60" i="1"/>
  <c r="C56" i="1"/>
  <c r="C55" i="1"/>
  <c r="C47" i="1"/>
  <c r="C46" i="1"/>
  <c r="C41" i="1"/>
  <c r="C40" i="1"/>
  <c r="C38" i="1"/>
  <c r="C37" i="1"/>
  <c r="G32" i="1"/>
  <c r="C32" i="1"/>
  <c r="G31" i="1"/>
  <c r="C31" i="1"/>
  <c r="C30" i="1"/>
  <c r="C29" i="1"/>
  <c r="C28" i="1"/>
  <c r="C27" i="1"/>
  <c r="C26" i="1"/>
  <c r="C25" i="1"/>
  <c r="C24" i="1"/>
  <c r="C23" i="1"/>
  <c r="C19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7" i="1"/>
  <c r="K6" i="1"/>
  <c r="C6" i="1"/>
  <c r="K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DIEGO</author>
  </authors>
  <commentList>
    <comment ref="D104" authorId="0" shapeId="0" xr:uid="{54D26B12-9D7D-4359-A235-A5BF54A54352}">
      <text>
        <r>
          <rPr>
            <b/>
            <sz val="9"/>
            <color indexed="81"/>
            <rFont val="Tahoma"/>
            <family val="2"/>
          </rPr>
          <t>JUAN DIEGO:</t>
        </r>
        <r>
          <rPr>
            <sz val="9"/>
            <color indexed="81"/>
            <rFont val="Tahoma"/>
            <family val="2"/>
          </rPr>
          <t xml:space="preserve">
69 para 104 rows
</t>
        </r>
      </text>
    </comment>
  </commentList>
</comments>
</file>

<file path=xl/sharedStrings.xml><?xml version="1.0" encoding="utf-8"?>
<sst xmlns="http://schemas.openxmlformats.org/spreadsheetml/2006/main" count="118" uniqueCount="91">
  <si>
    <t>Nombre</t>
  </si>
  <si>
    <t>Inicial</t>
  </si>
  <si>
    <t>FamiliasTotal</t>
  </si>
  <si>
    <t>Setenta</t>
  </si>
  <si>
    <t>Unitiempo</t>
  </si>
  <si>
    <t>Unitierra</t>
  </si>
  <si>
    <t>Hogares</t>
  </si>
  <si>
    <t>Igualtiempo</t>
  </si>
  <si>
    <t>Igualtierra</t>
  </si>
  <si>
    <t>anacronico</t>
  </si>
  <si>
    <t>Plata</t>
  </si>
  <si>
    <t>Validos</t>
  </si>
  <si>
    <t>INCOME CHANGES AND INTIMATE PARTNER VIOLENCE:_x000D_
EVIDENCE FROM UNCONDITIONAL CASH TRANSFERS IN KENYA</t>
  </si>
  <si>
    <t>Evaluating the impacts of WorkShop access for small-scale craftsmen in Kenya</t>
  </si>
  <si>
    <t>Improving the Targeting of Preventive Health Subsidies through Vouchers in Western Kenya</t>
  </si>
  <si>
    <t>The impact of cash transfers, aspirations, and goal-setting on economic outcomes and well-being</t>
  </si>
  <si>
    <t>orkin</t>
  </si>
  <si>
    <t>The Impact of Group-Based Grain Storage Schemes on Farmers’ Savings and Incomes in Kenya</t>
  </si>
  <si>
    <t>Roscas de a 21 individuos</t>
  </si>
  <si>
    <t>The Impact of Mobile Money Savings on Transactional Sex in Western Kenya</t>
  </si>
  <si>
    <t>Long-run and Intergenerational Impacts of Child Health Gains from Deworming in Kenya</t>
  </si>
  <si>
    <t>Competition and Collusion Among Maize Traders in Rural Kenya</t>
  </si>
  <si>
    <t>WASH Benefits: The Effects of Water Quality, Sanitation, Handwashing, and Nutrition Interventions on Child Health, Growth, and Development in Rural Kenya</t>
  </si>
  <si>
    <t>The Impacts of Business Training and Mentoring for Women-Owned Businesses in Kenya</t>
  </si>
  <si>
    <t>3537 en 2013 y 1/2 en 2015</t>
  </si>
  <si>
    <t>The Effects of a Universal Basic Income in Kenya</t>
  </si>
  <si>
    <t>Niehaus</t>
  </si>
  <si>
    <t>The Impact of a Tech-Centered Vocational Training and Employment Program for Youth in Kenya</t>
  </si>
  <si>
    <t>Using Storybooks to Promote Early Literacy in Kenya</t>
  </si>
  <si>
    <t>The Impact of Cash Transfers on Delivery Planning and Maternal Care Quality in Kenya</t>
  </si>
  <si>
    <t>The Impact of Price Reduction on Access to Medicine for Non-Communicable Diseases in Kenya</t>
  </si>
  <si>
    <t>son households y acceso a variedad de medicamentos</t>
  </si>
  <si>
    <t>Rural Electric Power: Evaluation of Household Electricity Connections in Kenya</t>
  </si>
  <si>
    <t>Agricultural Microinsurance for Sugar Cane Farmers in Kenya</t>
  </si>
  <si>
    <t>Interest Rate Subsidies and Savings Behavior in Kenya</t>
  </si>
  <si>
    <t>Rural Lighting in Kenya</t>
  </si>
  <si>
    <t>Evaluating Strategies to Improve Children’s Reading Skills in Kenya</t>
  </si>
  <si>
    <t>Innovative Finance for Technology Adoption in Western Kenya</t>
  </si>
  <si>
    <t>1589 en 2013 y 1019 en 2014</t>
  </si>
  <si>
    <t>Balancing Health Benefits and Risks of ACT Subsidies for Africa</t>
  </si>
  <si>
    <t>2/3 en Busia 1/3 en kakamega</t>
  </si>
  <si>
    <t>Water-Efficient, Foaming Soap Handwashing Stations in Kenya</t>
  </si>
  <si>
    <t xml:space="preserve">Cuanto jabon bota un dispensador normal comparado con uno sofisticado, no desarrollo </t>
  </si>
  <si>
    <t>Cleaning Natural Springs in Kenya</t>
  </si>
  <si>
    <t>Finding Missing Markets: An Agricultural Brokerage Intervention in Kenya</t>
  </si>
  <si>
    <t>Savings Accounts for Rural Micro Entrepreneurs in Kenya</t>
  </si>
  <si>
    <t>The Market for Local Agricultural Information in Western Kenya</t>
  </si>
  <si>
    <t>Pero en kakamega, Busia y Vihiga</t>
  </si>
  <si>
    <t>Limited Insurance within the Household in Kenya</t>
  </si>
  <si>
    <t>Improving Measurement of Farmers’ Skills in Western Kenya</t>
  </si>
  <si>
    <t>Selective Trials for Agricultural Technology Adoption and Experimentation</t>
  </si>
  <si>
    <t>Un año 1700 en Busia, otro año 2400 en Bungoma</t>
  </si>
  <si>
    <t>Estimating the Impacts of Microfranchising on Young Women in Nairobi</t>
  </si>
  <si>
    <t>Demand for Sanitation in Kenyan Urban Slums*</t>
  </si>
  <si>
    <t>2200 compunds, cada uno tiene entre 6 y 10 hogares. Entonces 2200*8</t>
  </si>
  <si>
    <t>Understanding Technology Adoption: Fertilizer in Kenya</t>
  </si>
  <si>
    <t>Free Distribution or Cost-Sharing: Evidence from a Malaria Prevention Experiment in Kenya</t>
  </si>
  <si>
    <t>Primary School Deworming in Kenya</t>
  </si>
  <si>
    <t>Credit, Change, and Lost Sales: The Surprising Impact of Small Change on a Firm’s Profitability in Kenya</t>
  </si>
  <si>
    <t>Do Opposites Detract? Intrahousehold Preference Heterogeneity and Inefficient Strategic Savings</t>
  </si>
  <si>
    <t>The Role of Mobile Banking in Expanding Trade Credit and Business Development in Kenya</t>
  </si>
  <si>
    <t>Contract Farming, Technology Adoption and Agricultural Productivity: Evidence from Small Scale Farmers in Western Kenya</t>
  </si>
  <si>
    <t>Powering Small Retailers: the Adoption of Solar Energy under Different Pricing Schemes in Kenya</t>
  </si>
  <si>
    <t>Teacher Incentives Based on Students' Test Scores in Kenya*</t>
  </si>
  <si>
    <t>Teacher Training and Free Uniforms for HIV Prevention in Primary Schools in Kenya</t>
  </si>
  <si>
    <t>Vocational Education Voucher Delivery and Labor Market Returns in Kenya</t>
  </si>
  <si>
    <t>Flipcharts and School Inputs in Kenya*</t>
  </si>
  <si>
    <t>Girls Scholarship Program in Kenya*</t>
  </si>
  <si>
    <t>Decentralization: A Cautionary Tale</t>
  </si>
  <si>
    <t>The Illusion of Sustainability: Comparing Free Provision of Deworming Drugs and Other "Sustainable" Approaches in Kenya</t>
  </si>
  <si>
    <t>Textbooks and Test Scores in Kenya*</t>
  </si>
  <si>
    <t>The Impact of Providing School Uniforms on Children's Education in Kenya</t>
  </si>
  <si>
    <t>Nudging Farmers to Use Fertilizer: Experimental Evidence from Kenya</t>
  </si>
  <si>
    <t>The Latrine Training Mat Project</t>
  </si>
  <si>
    <t>Firm and Market Response to Saving Constraints: Evidence from the Kenyan Dairy Industry</t>
  </si>
  <si>
    <t xml:space="preserve">500 en 2014  y 2015, 60*70 en 2017 </t>
  </si>
  <si>
    <t>The Impact of Local Mentorship and Business Training on Microenterprise Profits in Kenya</t>
  </si>
  <si>
    <t>Famialias es igual</t>
  </si>
  <si>
    <t>THE ROCKEFELLER EFFECT</t>
  </si>
  <si>
    <t>School Meals, Educational Achievement and School Finance in Kenya*</t>
  </si>
  <si>
    <t>Influences on Investments in Preventative Health Products in Kenya</t>
  </si>
  <si>
    <t>The Degree of Ethnic Bias in Kenya</t>
  </si>
  <si>
    <t>Improving Health Provider Performance in Kenya</t>
  </si>
  <si>
    <t>Evaluating Alternative Cash Transfer Designs in Kenya Using Behavioral Economics</t>
  </si>
  <si>
    <t>Direct and Interaction Effects of Cash Transfers and Psychological Interventions Promoting Future Orientation on Economic Outcomes</t>
  </si>
  <si>
    <t>orkin2</t>
  </si>
  <si>
    <t>Welfare Effects of Unconditional Cash Transfers</t>
  </si>
  <si>
    <t>Haushofer</t>
  </si>
  <si>
    <t>General Equilibrium Effects of Cash Transfers in Kenya</t>
  </si>
  <si>
    <t>Egger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</si>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</sst>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ocialscienceregistry.org/trials/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topLeftCell="A89" workbookViewId="0">
      <selection activeCell="J107" sqref="J107"/>
    </sheetView>
  </sheetViews>
  <sheetFormatPr baseColWidth="10" defaultColWidth="9.14062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</row>
    <row r="2" spans="1:13" x14ac:dyDescent="0.25">
      <c r="A2" t="s">
        <v>12</v>
      </c>
      <c r="B2">
        <v>2011</v>
      </c>
      <c r="C2">
        <v>1500</v>
      </c>
      <c r="D2">
        <v>1</v>
      </c>
      <c r="E2">
        <v>0</v>
      </c>
      <c r="F2">
        <v>0</v>
      </c>
      <c r="G2">
        <v>1373</v>
      </c>
      <c r="H2">
        <v>1</v>
      </c>
      <c r="I2">
        <v>0</v>
      </c>
      <c r="J2">
        <v>0</v>
      </c>
      <c r="M2">
        <v>1</v>
      </c>
    </row>
    <row r="3" spans="1:13" x14ac:dyDescent="0.25">
      <c r="A3" t="s">
        <v>13</v>
      </c>
      <c r="B3">
        <v>2016</v>
      </c>
      <c r="C3">
        <v>338.40909090909088</v>
      </c>
      <c r="D3">
        <v>1</v>
      </c>
      <c r="E3">
        <v>0</v>
      </c>
      <c r="F3">
        <v>0</v>
      </c>
      <c r="G3">
        <v>1489</v>
      </c>
      <c r="H3">
        <v>1</v>
      </c>
      <c r="I3">
        <v>0</v>
      </c>
      <c r="J3">
        <v>0</v>
      </c>
      <c r="M3">
        <v>1</v>
      </c>
    </row>
    <row r="4" spans="1:13" x14ac:dyDescent="0.25">
      <c r="A4" t="s">
        <v>14</v>
      </c>
      <c r="B4">
        <v>2007</v>
      </c>
      <c r="C4">
        <v>1118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M4">
        <v>0</v>
      </c>
    </row>
    <row r="5" spans="1:13" x14ac:dyDescent="0.25">
      <c r="A5" t="s">
        <v>15</v>
      </c>
      <c r="B5">
        <v>2015</v>
      </c>
      <c r="C5">
        <f>1818.18181818182/2</f>
        <v>909.09090909091003</v>
      </c>
      <c r="D5">
        <v>0</v>
      </c>
      <c r="E5">
        <v>0</v>
      </c>
      <c r="F5">
        <v>0</v>
      </c>
      <c r="G5">
        <v>8000</v>
      </c>
      <c r="H5">
        <v>1</v>
      </c>
      <c r="I5">
        <v>1</v>
      </c>
      <c r="J5">
        <v>0</v>
      </c>
      <c r="K5">
        <f>500*2*8000+100*800</f>
        <v>8080000</v>
      </c>
      <c r="M5">
        <v>1</v>
      </c>
    </row>
    <row r="6" spans="1:13" x14ac:dyDescent="0.25">
      <c r="A6" t="s">
        <v>15</v>
      </c>
      <c r="B6">
        <v>2015</v>
      </c>
      <c r="C6">
        <f>1818.18181818182/2</f>
        <v>909.09090909091003</v>
      </c>
      <c r="D6">
        <v>1</v>
      </c>
      <c r="E6">
        <v>0</v>
      </c>
      <c r="F6">
        <v>0</v>
      </c>
      <c r="G6">
        <v>8000</v>
      </c>
      <c r="H6">
        <v>1</v>
      </c>
      <c r="I6">
        <v>1</v>
      </c>
      <c r="J6">
        <v>0</v>
      </c>
      <c r="K6">
        <f>500*2*8000+100*800</f>
        <v>8080000</v>
      </c>
      <c r="L6" t="s">
        <v>16</v>
      </c>
      <c r="M6">
        <v>0</v>
      </c>
    </row>
    <row r="7" spans="1:13" x14ac:dyDescent="0.25">
      <c r="A7" t="s">
        <v>17</v>
      </c>
      <c r="B7">
        <v>2015</v>
      </c>
      <c r="C7">
        <v>274</v>
      </c>
      <c r="D7">
        <v>1</v>
      </c>
      <c r="E7">
        <v>0</v>
      </c>
      <c r="F7">
        <v>0</v>
      </c>
      <c r="G7">
        <f>274*21/4</f>
        <v>1438.5</v>
      </c>
      <c r="H7">
        <v>1</v>
      </c>
      <c r="I7">
        <v>0</v>
      </c>
      <c r="J7">
        <v>0</v>
      </c>
      <c r="K7">
        <v>0</v>
      </c>
      <c r="L7" t="s">
        <v>18</v>
      </c>
      <c r="M7">
        <v>1</v>
      </c>
    </row>
    <row r="8" spans="1:13" x14ac:dyDescent="0.25">
      <c r="A8" t="s">
        <v>19</v>
      </c>
      <c r="B8">
        <v>2014</v>
      </c>
      <c r="C8">
        <v>142.5</v>
      </c>
      <c r="D8">
        <v>1</v>
      </c>
      <c r="E8">
        <v>0</v>
      </c>
      <c r="F8">
        <v>0</v>
      </c>
      <c r="G8">
        <v>627</v>
      </c>
      <c r="H8">
        <v>1</v>
      </c>
      <c r="I8">
        <v>0</v>
      </c>
      <c r="J8">
        <v>1</v>
      </c>
      <c r="K8">
        <v>0</v>
      </c>
      <c r="M8">
        <v>0</v>
      </c>
    </row>
    <row r="9" spans="1:13" x14ac:dyDescent="0.25">
      <c r="A9" t="s">
        <v>20</v>
      </c>
      <c r="B9">
        <v>1998</v>
      </c>
      <c r="C9">
        <v>1704.545454545455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M9">
        <v>0</v>
      </c>
    </row>
    <row r="10" spans="1:13" x14ac:dyDescent="0.25">
      <c r="A10" t="s">
        <v>21</v>
      </c>
      <c r="B10">
        <v>2013</v>
      </c>
      <c r="C10">
        <v>90.909090909090907</v>
      </c>
      <c r="D10">
        <v>1</v>
      </c>
      <c r="E10">
        <v>1</v>
      </c>
      <c r="F10">
        <v>0</v>
      </c>
      <c r="G10">
        <v>90.9</v>
      </c>
      <c r="H10">
        <v>1</v>
      </c>
      <c r="I10">
        <v>0</v>
      </c>
      <c r="J10">
        <v>0</v>
      </c>
      <c r="K10">
        <v>0</v>
      </c>
      <c r="M10">
        <v>1</v>
      </c>
    </row>
    <row r="11" spans="1:13" x14ac:dyDescent="0.25">
      <c r="A11" t="s">
        <v>22</v>
      </c>
      <c r="B11">
        <v>2013</v>
      </c>
      <c r="C11">
        <f>G11</f>
        <v>2748.6666666666665</v>
      </c>
      <c r="D11">
        <v>1</v>
      </c>
      <c r="E11">
        <v>0</v>
      </c>
      <c r="F11">
        <v>1</v>
      </c>
      <c r="G11">
        <f>8246/3</f>
        <v>2748.6666666666665</v>
      </c>
      <c r="H11">
        <v>1</v>
      </c>
      <c r="I11">
        <v>1</v>
      </c>
      <c r="J11">
        <v>0</v>
      </c>
      <c r="K11">
        <v>0</v>
      </c>
      <c r="M11">
        <v>1</v>
      </c>
    </row>
    <row r="12" spans="1:13" x14ac:dyDescent="0.25">
      <c r="A12" t="s">
        <v>22</v>
      </c>
      <c r="B12">
        <v>2013</v>
      </c>
      <c r="C12">
        <f t="shared" ref="C12:C13" si="0">8246/3</f>
        <v>2748.6666666666665</v>
      </c>
      <c r="D12">
        <v>0</v>
      </c>
      <c r="E12">
        <v>0</v>
      </c>
      <c r="F12">
        <v>1</v>
      </c>
      <c r="G12">
        <f t="shared" ref="G12:G13" si="1">8246/3</f>
        <v>2748.6666666666665</v>
      </c>
      <c r="H12">
        <v>1</v>
      </c>
      <c r="I12">
        <v>1</v>
      </c>
      <c r="J12">
        <v>0</v>
      </c>
      <c r="K12">
        <v>0</v>
      </c>
    </row>
    <row r="13" spans="1:13" x14ac:dyDescent="0.25">
      <c r="A13" t="s">
        <v>22</v>
      </c>
      <c r="B13">
        <v>2013</v>
      </c>
      <c r="C13">
        <f t="shared" si="0"/>
        <v>2748.6666666666665</v>
      </c>
      <c r="D13">
        <v>0</v>
      </c>
      <c r="E13">
        <v>0</v>
      </c>
      <c r="F13">
        <v>1</v>
      </c>
      <c r="G13">
        <f t="shared" si="1"/>
        <v>2748.6666666666665</v>
      </c>
      <c r="H13">
        <v>1</v>
      </c>
      <c r="I13">
        <v>1</v>
      </c>
      <c r="J13">
        <v>0</v>
      </c>
      <c r="K13">
        <v>0</v>
      </c>
    </row>
    <row r="14" spans="1:13" x14ac:dyDescent="0.25">
      <c r="A14" t="s">
        <v>23</v>
      </c>
      <c r="B14">
        <v>2013</v>
      </c>
      <c r="C14">
        <f>803.863636363636/4</f>
        <v>200.96590909090901</v>
      </c>
      <c r="D14">
        <v>1</v>
      </c>
      <c r="E14">
        <v>0</v>
      </c>
      <c r="F14">
        <v>0</v>
      </c>
      <c r="G14">
        <f>3537/4</f>
        <v>884.25</v>
      </c>
      <c r="H14">
        <v>0</v>
      </c>
      <c r="I14">
        <v>1</v>
      </c>
      <c r="J14">
        <v>0</v>
      </c>
      <c r="K14">
        <v>0</v>
      </c>
      <c r="L14" t="s">
        <v>24</v>
      </c>
      <c r="M14">
        <v>1</v>
      </c>
    </row>
    <row r="15" spans="1:13" x14ac:dyDescent="0.25">
      <c r="A15" t="s">
        <v>23</v>
      </c>
      <c r="B15">
        <v>2013</v>
      </c>
      <c r="C15">
        <f t="shared" ref="C15:C17" si="2">803.863636363636/4</f>
        <v>200.96590909090901</v>
      </c>
      <c r="D15">
        <v>0</v>
      </c>
      <c r="E15">
        <v>0</v>
      </c>
      <c r="F15">
        <v>0</v>
      </c>
      <c r="G15">
        <f t="shared" ref="G15:G17" si="3">3537/4</f>
        <v>884.25</v>
      </c>
      <c r="H15">
        <v>0</v>
      </c>
      <c r="I15">
        <v>1</v>
      </c>
      <c r="J15">
        <v>0</v>
      </c>
      <c r="K15">
        <v>0</v>
      </c>
    </row>
    <row r="16" spans="1:13" x14ac:dyDescent="0.25">
      <c r="A16" t="s">
        <v>23</v>
      </c>
      <c r="B16">
        <v>2013</v>
      </c>
      <c r="C16">
        <f t="shared" si="2"/>
        <v>200.96590909090901</v>
      </c>
      <c r="D16">
        <v>0</v>
      </c>
      <c r="E16">
        <v>0</v>
      </c>
      <c r="F16">
        <v>0</v>
      </c>
      <c r="G16">
        <f t="shared" si="3"/>
        <v>884.25</v>
      </c>
      <c r="H16">
        <v>0</v>
      </c>
      <c r="I16">
        <v>1</v>
      </c>
      <c r="J16">
        <v>0</v>
      </c>
      <c r="K16">
        <v>0</v>
      </c>
    </row>
    <row r="17" spans="1:13" x14ac:dyDescent="0.25">
      <c r="A17" t="s">
        <v>23</v>
      </c>
      <c r="B17">
        <v>2013</v>
      </c>
      <c r="C17">
        <f t="shared" si="2"/>
        <v>200.96590909090901</v>
      </c>
      <c r="D17">
        <v>0</v>
      </c>
      <c r="E17">
        <v>0</v>
      </c>
      <c r="F17">
        <v>0</v>
      </c>
      <c r="G17">
        <f t="shared" si="3"/>
        <v>884.25</v>
      </c>
      <c r="H17">
        <v>0</v>
      </c>
      <c r="I17">
        <v>1</v>
      </c>
      <c r="J17">
        <v>0</v>
      </c>
      <c r="K17">
        <v>0</v>
      </c>
    </row>
    <row r="18" spans="1:13" x14ac:dyDescent="0.25">
      <c r="A18" t="s">
        <v>25</v>
      </c>
      <c r="B18">
        <v>2017</v>
      </c>
      <c r="C18">
        <v>7237</v>
      </c>
      <c r="D18">
        <v>1</v>
      </c>
      <c r="E18">
        <v>0</v>
      </c>
      <c r="F18">
        <v>0</v>
      </c>
      <c r="G18">
        <v>7237</v>
      </c>
      <c r="H18">
        <v>0</v>
      </c>
      <c r="I18">
        <v>1</v>
      </c>
      <c r="J18">
        <v>0</v>
      </c>
      <c r="K18">
        <v>0</v>
      </c>
      <c r="L18" t="s">
        <v>26</v>
      </c>
      <c r="M18">
        <v>1</v>
      </c>
    </row>
    <row r="19" spans="1:13" x14ac:dyDescent="0.25">
      <c r="A19" t="s">
        <v>25</v>
      </c>
      <c r="B19">
        <v>2017</v>
      </c>
      <c r="C19">
        <f>14474/2</f>
        <v>7237</v>
      </c>
      <c r="D19">
        <v>1</v>
      </c>
      <c r="E19">
        <v>0</v>
      </c>
      <c r="F19">
        <v>0</v>
      </c>
      <c r="G19">
        <v>7237</v>
      </c>
      <c r="H19">
        <v>0</v>
      </c>
      <c r="I19">
        <v>1</v>
      </c>
      <c r="J19">
        <v>0</v>
      </c>
      <c r="K19">
        <v>0</v>
      </c>
    </row>
    <row r="20" spans="1:13" x14ac:dyDescent="0.25">
      <c r="A20" t="s">
        <v>27</v>
      </c>
      <c r="B20">
        <v>2016</v>
      </c>
      <c r="C20">
        <v>181.81818181818201</v>
      </c>
      <c r="D20">
        <v>1</v>
      </c>
      <c r="E20">
        <v>1</v>
      </c>
      <c r="F20">
        <v>0</v>
      </c>
      <c r="G20">
        <v>181.81818181818201</v>
      </c>
      <c r="H20">
        <v>0</v>
      </c>
      <c r="I20">
        <v>0</v>
      </c>
      <c r="J20">
        <v>0</v>
      </c>
      <c r="K20">
        <v>0</v>
      </c>
      <c r="M20">
        <v>1</v>
      </c>
    </row>
    <row r="21" spans="1:13" x14ac:dyDescent="0.25">
      <c r="A21" t="s">
        <v>28</v>
      </c>
      <c r="B21">
        <v>2017</v>
      </c>
      <c r="C21">
        <v>3000</v>
      </c>
      <c r="D21">
        <v>1</v>
      </c>
      <c r="E21">
        <v>0</v>
      </c>
      <c r="F21">
        <v>0</v>
      </c>
      <c r="G21">
        <v>3000</v>
      </c>
      <c r="H21">
        <v>1</v>
      </c>
      <c r="I21">
        <v>0</v>
      </c>
      <c r="J21">
        <v>0</v>
      </c>
      <c r="K21">
        <v>0</v>
      </c>
      <c r="M21">
        <v>1</v>
      </c>
    </row>
    <row r="22" spans="1:13" x14ac:dyDescent="0.25">
      <c r="A22" t="s">
        <v>29</v>
      </c>
      <c r="B22">
        <v>2015</v>
      </c>
      <c r="C22">
        <v>125.6818181818182</v>
      </c>
      <c r="D22">
        <v>1</v>
      </c>
      <c r="E22">
        <v>0</v>
      </c>
      <c r="F22">
        <v>0</v>
      </c>
      <c r="G22">
        <v>125.68</v>
      </c>
      <c r="H22">
        <v>0</v>
      </c>
      <c r="I22">
        <v>0</v>
      </c>
      <c r="J22">
        <v>0</v>
      </c>
      <c r="K22">
        <v>0</v>
      </c>
      <c r="M22">
        <v>1</v>
      </c>
    </row>
    <row r="23" spans="1:13" x14ac:dyDescent="0.25">
      <c r="A23" t="s">
        <v>30</v>
      </c>
      <c r="B23">
        <v>2017</v>
      </c>
      <c r="C23">
        <f>181.818181818182/8</f>
        <v>22.727272727272751</v>
      </c>
      <c r="D23">
        <v>1</v>
      </c>
      <c r="E23">
        <v>0</v>
      </c>
      <c r="F23">
        <v>0</v>
      </c>
      <c r="G23">
        <v>100</v>
      </c>
      <c r="H23">
        <v>1</v>
      </c>
      <c r="I23">
        <v>1</v>
      </c>
      <c r="J23">
        <v>0</v>
      </c>
      <c r="K23">
        <v>0</v>
      </c>
      <c r="L23" t="s">
        <v>31</v>
      </c>
      <c r="M23">
        <v>1</v>
      </c>
    </row>
    <row r="24" spans="1:13" x14ac:dyDescent="0.25">
      <c r="A24" t="s">
        <v>30</v>
      </c>
      <c r="B24">
        <v>2017</v>
      </c>
      <c r="C24">
        <f t="shared" ref="C24:C30" si="4">181.818181818182/8</f>
        <v>22.727272727272751</v>
      </c>
      <c r="D24">
        <v>0</v>
      </c>
      <c r="E24">
        <v>0</v>
      </c>
      <c r="F24">
        <v>0</v>
      </c>
      <c r="G24">
        <v>100</v>
      </c>
      <c r="H24">
        <v>1</v>
      </c>
      <c r="I24">
        <v>1</v>
      </c>
      <c r="J24">
        <v>0</v>
      </c>
      <c r="K24">
        <v>0</v>
      </c>
    </row>
    <row r="25" spans="1:13" x14ac:dyDescent="0.25">
      <c r="A25" t="s">
        <v>30</v>
      </c>
      <c r="B25">
        <v>2017</v>
      </c>
      <c r="C25">
        <f t="shared" si="4"/>
        <v>22.727272727272751</v>
      </c>
      <c r="D25">
        <v>0</v>
      </c>
      <c r="E25">
        <v>0</v>
      </c>
      <c r="F25">
        <v>0</v>
      </c>
      <c r="G25">
        <v>100</v>
      </c>
      <c r="H25">
        <v>1</v>
      </c>
      <c r="I25">
        <v>1</v>
      </c>
      <c r="J25">
        <v>0</v>
      </c>
      <c r="K25">
        <v>0</v>
      </c>
    </row>
    <row r="26" spans="1:13" x14ac:dyDescent="0.25">
      <c r="A26" t="s">
        <v>30</v>
      </c>
      <c r="B26">
        <v>2017</v>
      </c>
      <c r="C26">
        <f t="shared" si="4"/>
        <v>22.727272727272751</v>
      </c>
      <c r="D26">
        <v>0</v>
      </c>
      <c r="E26">
        <v>0</v>
      </c>
      <c r="F26">
        <v>0</v>
      </c>
      <c r="G26">
        <v>100</v>
      </c>
      <c r="H26">
        <v>1</v>
      </c>
      <c r="I26">
        <v>1</v>
      </c>
      <c r="J26">
        <v>0</v>
      </c>
      <c r="K26">
        <v>0</v>
      </c>
    </row>
    <row r="27" spans="1:13" x14ac:dyDescent="0.25">
      <c r="A27" t="s">
        <v>30</v>
      </c>
      <c r="B27">
        <v>2017</v>
      </c>
      <c r="C27">
        <f t="shared" si="4"/>
        <v>22.727272727272751</v>
      </c>
      <c r="D27">
        <v>0</v>
      </c>
      <c r="E27">
        <v>0</v>
      </c>
      <c r="F27">
        <v>0</v>
      </c>
      <c r="G27">
        <v>100</v>
      </c>
      <c r="H27">
        <v>1</v>
      </c>
      <c r="I27">
        <v>1</v>
      </c>
      <c r="J27">
        <v>0</v>
      </c>
      <c r="K27">
        <v>0</v>
      </c>
    </row>
    <row r="28" spans="1:13" x14ac:dyDescent="0.25">
      <c r="A28" t="s">
        <v>30</v>
      </c>
      <c r="B28">
        <v>2017</v>
      </c>
      <c r="C28">
        <f t="shared" si="4"/>
        <v>22.727272727272751</v>
      </c>
      <c r="D28">
        <v>0</v>
      </c>
      <c r="E28">
        <v>0</v>
      </c>
      <c r="F28">
        <v>0</v>
      </c>
      <c r="G28">
        <v>100</v>
      </c>
      <c r="H28">
        <v>1</v>
      </c>
      <c r="I28">
        <v>1</v>
      </c>
      <c r="J28">
        <v>0</v>
      </c>
      <c r="K28">
        <v>0</v>
      </c>
    </row>
    <row r="29" spans="1:13" x14ac:dyDescent="0.25">
      <c r="A29" t="s">
        <v>30</v>
      </c>
      <c r="B29">
        <v>2017</v>
      </c>
      <c r="C29">
        <f t="shared" si="4"/>
        <v>22.727272727272751</v>
      </c>
      <c r="D29">
        <v>0</v>
      </c>
      <c r="E29">
        <v>0</v>
      </c>
      <c r="F29">
        <v>0</v>
      </c>
      <c r="G29">
        <v>100</v>
      </c>
      <c r="H29">
        <v>1</v>
      </c>
      <c r="I29">
        <v>1</v>
      </c>
      <c r="J29">
        <v>0</v>
      </c>
      <c r="K29">
        <v>0</v>
      </c>
    </row>
    <row r="30" spans="1:13" x14ac:dyDescent="0.25">
      <c r="A30" t="s">
        <v>30</v>
      </c>
      <c r="B30">
        <v>2017</v>
      </c>
      <c r="C30">
        <f t="shared" si="4"/>
        <v>22.727272727272751</v>
      </c>
      <c r="D30">
        <v>0</v>
      </c>
      <c r="E30">
        <v>0</v>
      </c>
      <c r="F30">
        <v>0</v>
      </c>
      <c r="G30">
        <v>100</v>
      </c>
      <c r="H30">
        <v>1</v>
      </c>
      <c r="I30">
        <v>1</v>
      </c>
      <c r="J30">
        <v>0</v>
      </c>
      <c r="K30">
        <v>0</v>
      </c>
      <c r="M30">
        <v>0</v>
      </c>
    </row>
    <row r="31" spans="1:13" x14ac:dyDescent="0.25">
      <c r="A31" t="s">
        <v>32</v>
      </c>
      <c r="B31">
        <v>2013</v>
      </c>
      <c r="C31">
        <f>520.227272727273/2</f>
        <v>260.11363636363649</v>
      </c>
      <c r="D31">
        <v>1</v>
      </c>
      <c r="E31">
        <v>0</v>
      </c>
      <c r="F31">
        <v>1</v>
      </c>
      <c r="G31">
        <f>2289/2</f>
        <v>1144.5</v>
      </c>
      <c r="H31">
        <v>1</v>
      </c>
      <c r="I31">
        <v>0</v>
      </c>
      <c r="J31">
        <v>0</v>
      </c>
      <c r="K31">
        <v>0</v>
      </c>
      <c r="M31">
        <v>1</v>
      </c>
    </row>
    <row r="32" spans="1:13" x14ac:dyDescent="0.25">
      <c r="A32" t="s">
        <v>32</v>
      </c>
      <c r="B32">
        <v>2013</v>
      </c>
      <c r="C32">
        <f>520.227272727273/2</f>
        <v>260.11363636363649</v>
      </c>
      <c r="D32">
        <v>0</v>
      </c>
      <c r="E32">
        <v>0</v>
      </c>
      <c r="F32">
        <v>1</v>
      </c>
      <c r="G32">
        <f>2289/2</f>
        <v>1144.5</v>
      </c>
      <c r="H32">
        <v>1</v>
      </c>
      <c r="I32">
        <v>0</v>
      </c>
      <c r="J32">
        <v>0</v>
      </c>
      <c r="K32">
        <v>0</v>
      </c>
      <c r="M32">
        <v>0</v>
      </c>
    </row>
    <row r="33" spans="1:14" x14ac:dyDescent="0.25">
      <c r="A33" t="s">
        <v>33</v>
      </c>
      <c r="B33">
        <v>2014</v>
      </c>
      <c r="C33">
        <v>137.5</v>
      </c>
      <c r="D33">
        <v>1</v>
      </c>
      <c r="E33">
        <v>1</v>
      </c>
      <c r="F33">
        <v>0</v>
      </c>
      <c r="H33">
        <v>0</v>
      </c>
      <c r="I33">
        <v>0</v>
      </c>
      <c r="J33">
        <v>0</v>
      </c>
      <c r="K33">
        <v>0</v>
      </c>
      <c r="M33">
        <v>1</v>
      </c>
    </row>
    <row r="34" spans="1:14" x14ac:dyDescent="0.25">
      <c r="M34" s="3"/>
      <c r="N34">
        <v>1</v>
      </c>
    </row>
    <row r="35" spans="1:14" x14ac:dyDescent="0.25">
      <c r="A35" t="s">
        <v>34</v>
      </c>
      <c r="B35">
        <v>2009</v>
      </c>
      <c r="C35">
        <v>354.09090909090912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v>0</v>
      </c>
    </row>
    <row r="36" spans="1:14" x14ac:dyDescent="0.25">
      <c r="A36" t="s">
        <v>35</v>
      </c>
      <c r="B36">
        <v>2015</v>
      </c>
      <c r="C36">
        <v>1400</v>
      </c>
      <c r="D36">
        <v>1</v>
      </c>
      <c r="E36">
        <v>1</v>
      </c>
      <c r="F36">
        <v>0</v>
      </c>
      <c r="G36">
        <v>1400</v>
      </c>
      <c r="H36">
        <v>0</v>
      </c>
      <c r="I36">
        <v>0</v>
      </c>
      <c r="J36">
        <v>0</v>
      </c>
      <c r="K36">
        <v>0</v>
      </c>
      <c r="M36">
        <v>1</v>
      </c>
    </row>
    <row r="37" spans="1:14" x14ac:dyDescent="0.25">
      <c r="A37" t="s">
        <v>36</v>
      </c>
      <c r="B37">
        <v>2010</v>
      </c>
      <c r="C37">
        <f>101/2</f>
        <v>50.5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M37">
        <v>0</v>
      </c>
    </row>
    <row r="38" spans="1:14" x14ac:dyDescent="0.25">
      <c r="A38" t="s">
        <v>36</v>
      </c>
      <c r="B38">
        <v>2010</v>
      </c>
      <c r="C38">
        <f>101/2</f>
        <v>50.5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</row>
    <row r="39" spans="1:14" x14ac:dyDescent="0.25">
      <c r="A39" t="s">
        <v>37</v>
      </c>
      <c r="B39">
        <v>2013</v>
      </c>
      <c r="C39">
        <v>361.13636363636363</v>
      </c>
      <c r="D39">
        <v>1</v>
      </c>
      <c r="E39">
        <v>0</v>
      </c>
      <c r="F39">
        <v>0</v>
      </c>
      <c r="H39">
        <v>0</v>
      </c>
      <c r="I39">
        <v>0</v>
      </c>
      <c r="J39">
        <v>0</v>
      </c>
      <c r="K39">
        <v>0</v>
      </c>
      <c r="L39" t="s">
        <v>38</v>
      </c>
      <c r="M39">
        <v>1</v>
      </c>
    </row>
    <row r="40" spans="1:14" x14ac:dyDescent="0.25">
      <c r="A40" t="s">
        <v>39</v>
      </c>
      <c r="B40">
        <v>2009</v>
      </c>
      <c r="C40">
        <f>2789/2</f>
        <v>1394.5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M40">
        <v>0</v>
      </c>
    </row>
    <row r="41" spans="1:14" x14ac:dyDescent="0.25">
      <c r="A41" t="s">
        <v>39</v>
      </c>
      <c r="B41">
        <v>2009</v>
      </c>
      <c r="C41">
        <f>2789/2</f>
        <v>1394.5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40</v>
      </c>
      <c r="M41">
        <v>0</v>
      </c>
    </row>
    <row r="42" spans="1:14" x14ac:dyDescent="0.25">
      <c r="A42" t="s">
        <v>41</v>
      </c>
      <c r="B42">
        <v>2013</v>
      </c>
      <c r="C42">
        <v>400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42</v>
      </c>
      <c r="M42">
        <v>0</v>
      </c>
    </row>
    <row r="43" spans="1:14" x14ac:dyDescent="0.25">
      <c r="A43" t="s">
        <v>43</v>
      </c>
      <c r="B43">
        <v>2005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M43">
        <v>0</v>
      </c>
    </row>
    <row r="44" spans="1:14" x14ac:dyDescent="0.25">
      <c r="A44" t="s">
        <v>44</v>
      </c>
      <c r="B44">
        <v>2003</v>
      </c>
      <c r="C44">
        <v>227.27272727272731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M44">
        <v>0</v>
      </c>
    </row>
    <row r="45" spans="1:14" x14ac:dyDescent="0.25">
      <c r="A45" t="s">
        <v>45</v>
      </c>
      <c r="B45">
        <v>2006</v>
      </c>
      <c r="C45">
        <v>56.818181818181813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M45">
        <v>0</v>
      </c>
    </row>
    <row r="46" spans="1:14" x14ac:dyDescent="0.25">
      <c r="A46" t="s">
        <v>46</v>
      </c>
      <c r="B46">
        <v>2014</v>
      </c>
      <c r="C46">
        <f>1252/2</f>
        <v>626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 t="s">
        <v>47</v>
      </c>
      <c r="M46">
        <v>1</v>
      </c>
    </row>
    <row r="47" spans="1:14" x14ac:dyDescent="0.25">
      <c r="A47" t="s">
        <v>46</v>
      </c>
      <c r="B47">
        <v>2014</v>
      </c>
      <c r="C47">
        <f>1252/2</f>
        <v>626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</row>
    <row r="48" spans="1:14" x14ac:dyDescent="0.25">
      <c r="M48" s="3"/>
      <c r="N48">
        <v>2</v>
      </c>
    </row>
    <row r="55" spans="1:14" x14ac:dyDescent="0.25">
      <c r="A55" t="s">
        <v>48</v>
      </c>
      <c r="B55">
        <v>2006</v>
      </c>
      <c r="C55">
        <f>142/2</f>
        <v>71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M55">
        <v>0</v>
      </c>
    </row>
    <row r="56" spans="1:14" x14ac:dyDescent="0.25">
      <c r="A56" t="s">
        <v>48</v>
      </c>
      <c r="B56">
        <v>2006</v>
      </c>
      <c r="C56">
        <f>142/2</f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M56">
        <v>0</v>
      </c>
    </row>
    <row r="57" spans="1:14" x14ac:dyDescent="0.25">
      <c r="A57" t="s">
        <v>49</v>
      </c>
      <c r="B57">
        <v>2013</v>
      </c>
      <c r="C57">
        <v>960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M57">
        <v>1</v>
      </c>
    </row>
    <row r="58" spans="1:14" x14ac:dyDescent="0.25">
      <c r="M58" s="3"/>
      <c r="N58">
        <v>3</v>
      </c>
    </row>
    <row r="60" spans="1:14" x14ac:dyDescent="0.25">
      <c r="A60" t="s">
        <v>50</v>
      </c>
      <c r="B60">
        <v>2013</v>
      </c>
      <c r="C60">
        <f>909.090909090909/2</f>
        <v>454.5454545454545</v>
      </c>
      <c r="D60">
        <v>1</v>
      </c>
      <c r="E60">
        <v>0</v>
      </c>
      <c r="F60">
        <v>0</v>
      </c>
      <c r="G60">
        <v>1700</v>
      </c>
      <c r="H60">
        <v>0</v>
      </c>
      <c r="I60">
        <v>0</v>
      </c>
      <c r="J60">
        <v>0</v>
      </c>
      <c r="K60">
        <v>0</v>
      </c>
      <c r="L60" t="s">
        <v>51</v>
      </c>
      <c r="M60">
        <v>1</v>
      </c>
    </row>
    <row r="61" spans="1:14" x14ac:dyDescent="0.25">
      <c r="A61" t="s">
        <v>50</v>
      </c>
      <c r="B61">
        <v>2013</v>
      </c>
      <c r="C61">
        <f>909.090909090909/2</f>
        <v>454.5454545454545</v>
      </c>
      <c r="D61">
        <v>0</v>
      </c>
      <c r="E61">
        <v>0</v>
      </c>
      <c r="F61">
        <v>0</v>
      </c>
      <c r="G61">
        <v>2400</v>
      </c>
      <c r="H61">
        <v>0</v>
      </c>
      <c r="I61">
        <v>0</v>
      </c>
      <c r="J61">
        <v>0</v>
      </c>
      <c r="K61">
        <v>0</v>
      </c>
      <c r="M61">
        <v>0</v>
      </c>
    </row>
    <row r="62" spans="1:14" x14ac:dyDescent="0.25">
      <c r="M62" s="3"/>
      <c r="N62">
        <v>4</v>
      </c>
    </row>
    <row r="63" spans="1:14" x14ac:dyDescent="0.25">
      <c r="A63" t="s">
        <v>52</v>
      </c>
      <c r="B63">
        <v>2013</v>
      </c>
      <c r="C63">
        <v>304.77272727272731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1</v>
      </c>
    </row>
    <row r="64" spans="1:14" x14ac:dyDescent="0.25">
      <c r="A64" t="s">
        <v>53</v>
      </c>
      <c r="B64">
        <v>2014</v>
      </c>
      <c r="C64">
        <v>2200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54</v>
      </c>
      <c r="M64">
        <v>1</v>
      </c>
    </row>
    <row r="65" spans="1:14" x14ac:dyDescent="0.25">
      <c r="A65" t="s">
        <v>55</v>
      </c>
      <c r="B65">
        <v>2000</v>
      </c>
      <c r="C65">
        <v>152.95454545454541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M65">
        <v>0</v>
      </c>
    </row>
    <row r="66" spans="1:14" x14ac:dyDescent="0.25">
      <c r="A66" t="s">
        <v>56</v>
      </c>
      <c r="B66">
        <v>2007</v>
      </c>
      <c r="C66">
        <f>2272.72727272727/3</f>
        <v>757.5757575757566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M66">
        <v>0</v>
      </c>
    </row>
    <row r="67" spans="1:14" x14ac:dyDescent="0.25">
      <c r="A67" t="s">
        <v>56</v>
      </c>
      <c r="B67">
        <v>2007</v>
      </c>
      <c r="C67">
        <f t="shared" ref="C67:C68" si="5">2272.72727272727/3</f>
        <v>757.5757575757566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M67">
        <v>0</v>
      </c>
    </row>
    <row r="68" spans="1:14" x14ac:dyDescent="0.25">
      <c r="A68" t="s">
        <v>56</v>
      </c>
      <c r="B68">
        <v>2007</v>
      </c>
      <c r="C68">
        <f t="shared" si="5"/>
        <v>757.5757575757566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M68">
        <v>0</v>
      </c>
    </row>
    <row r="69" spans="1:14" x14ac:dyDescent="0.25">
      <c r="A69" t="s">
        <v>57</v>
      </c>
      <c r="B69">
        <v>1997</v>
      </c>
      <c r="C69">
        <v>6818.181818181818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M69">
        <v>0</v>
      </c>
    </row>
    <row r="70" spans="1:14" x14ac:dyDescent="0.25">
      <c r="M70" s="3"/>
      <c r="N70">
        <v>5</v>
      </c>
    </row>
    <row r="71" spans="1:14" x14ac:dyDescent="0.25">
      <c r="M71" s="3"/>
      <c r="N71">
        <v>6</v>
      </c>
    </row>
    <row r="72" spans="1:14" x14ac:dyDescent="0.25">
      <c r="A72" t="s">
        <v>58</v>
      </c>
      <c r="B72">
        <v>2009</v>
      </c>
      <c r="C72">
        <v>115.4545454545454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M72">
        <v>0</v>
      </c>
    </row>
    <row r="73" spans="1:14" x14ac:dyDescent="0.25">
      <c r="A73" t="s">
        <v>59</v>
      </c>
      <c r="B73">
        <v>2009</v>
      </c>
      <c r="C73">
        <v>123.6363636363636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M73">
        <v>0</v>
      </c>
    </row>
    <row r="74" spans="1:14" x14ac:dyDescent="0.25">
      <c r="A74" t="s">
        <v>60</v>
      </c>
      <c r="B74">
        <v>2011</v>
      </c>
      <c r="C74">
        <v>272.72727272727269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M74">
        <v>0</v>
      </c>
    </row>
    <row r="75" spans="1:14" x14ac:dyDescent="0.25">
      <c r="A75" t="s">
        <v>61</v>
      </c>
      <c r="B75">
        <v>2010</v>
      </c>
      <c r="C75">
        <v>454.5454545454545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M75">
        <v>0</v>
      </c>
    </row>
    <row r="76" spans="1:14" x14ac:dyDescent="0.25">
      <c r="A76" t="s">
        <v>62</v>
      </c>
      <c r="B76">
        <v>2013</v>
      </c>
      <c r="C76">
        <v>420.22727272727269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1</v>
      </c>
    </row>
    <row r="77" spans="1:14" x14ac:dyDescent="0.25">
      <c r="M77" s="3"/>
      <c r="N77">
        <v>7</v>
      </c>
    </row>
    <row r="80" spans="1:14" x14ac:dyDescent="0.25">
      <c r="A80" t="s">
        <v>63</v>
      </c>
      <c r="B80">
        <v>1996</v>
      </c>
      <c r="C80">
        <v>50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M80">
        <v>0</v>
      </c>
    </row>
    <row r="81" spans="1:14" x14ac:dyDescent="0.25">
      <c r="A81" t="s">
        <v>64</v>
      </c>
      <c r="B81">
        <v>2003</v>
      </c>
      <c r="C81">
        <f>4383.86363636364/2</f>
        <v>2191.9318181818198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M81">
        <v>0</v>
      </c>
    </row>
    <row r="82" spans="1:14" x14ac:dyDescent="0.25">
      <c r="A82" t="s">
        <v>64</v>
      </c>
      <c r="B82">
        <v>2003</v>
      </c>
      <c r="C82">
        <f>4383.86363636364/2</f>
        <v>2191.9318181818198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M82">
        <v>0</v>
      </c>
    </row>
    <row r="83" spans="1:14" x14ac:dyDescent="0.25">
      <c r="A83" t="s">
        <v>65</v>
      </c>
      <c r="B83">
        <v>2008</v>
      </c>
      <c r="C83">
        <v>491.59090909090912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M83">
        <v>0</v>
      </c>
    </row>
    <row r="84" spans="1:14" x14ac:dyDescent="0.25">
      <c r="A84" t="s">
        <v>66</v>
      </c>
      <c r="B84">
        <v>1996</v>
      </c>
      <c r="C84">
        <v>178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M84">
        <v>0</v>
      </c>
    </row>
    <row r="85" spans="1:14" x14ac:dyDescent="0.25">
      <c r="A85" t="s">
        <v>67</v>
      </c>
      <c r="B85">
        <v>2001</v>
      </c>
      <c r="C85">
        <v>127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M85">
        <v>0</v>
      </c>
    </row>
    <row r="86" spans="1:14" x14ac:dyDescent="0.25">
      <c r="A86" t="s">
        <v>68</v>
      </c>
      <c r="B86">
        <v>2003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M86">
        <v>0</v>
      </c>
    </row>
    <row r="87" spans="1:14" x14ac:dyDescent="0.25">
      <c r="A87" t="s">
        <v>69</v>
      </c>
      <c r="B87">
        <v>1998</v>
      </c>
      <c r="C87">
        <v>681.81818181818176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M87">
        <v>0</v>
      </c>
    </row>
    <row r="88" spans="1:14" x14ac:dyDescent="0.25">
      <c r="A88" t="s">
        <v>70</v>
      </c>
      <c r="B88">
        <v>1995</v>
      </c>
      <c r="C88">
        <v>100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M88">
        <v>0</v>
      </c>
    </row>
    <row r="89" spans="1:14" x14ac:dyDescent="0.25">
      <c r="A89" t="s">
        <v>71</v>
      </c>
      <c r="B89">
        <v>2001</v>
      </c>
      <c r="C89">
        <v>279.77272727272731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M89">
        <v>0</v>
      </c>
    </row>
    <row r="90" spans="1:14" x14ac:dyDescent="0.25">
      <c r="A90" t="s">
        <v>72</v>
      </c>
      <c r="B90">
        <v>2000</v>
      </c>
      <c r="C90">
        <v>279.5454545454545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M90">
        <v>0</v>
      </c>
    </row>
    <row r="91" spans="1:14" x14ac:dyDescent="0.25">
      <c r="A91" t="s">
        <v>73</v>
      </c>
      <c r="B91">
        <v>2010</v>
      </c>
      <c r="C91">
        <v>12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M91">
        <v>0</v>
      </c>
    </row>
    <row r="92" spans="1:14" x14ac:dyDescent="0.25">
      <c r="A92" t="s">
        <v>74</v>
      </c>
      <c r="B92">
        <v>2013</v>
      </c>
      <c r="C92">
        <v>90.454545454545453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75</v>
      </c>
      <c r="M92">
        <v>1</v>
      </c>
    </row>
    <row r="93" spans="1:14" x14ac:dyDescent="0.25">
      <c r="A93" t="s">
        <v>76</v>
      </c>
      <c r="B93">
        <v>2014</v>
      </c>
      <c r="C93">
        <v>84.545454545454533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77</v>
      </c>
      <c r="M93">
        <v>1</v>
      </c>
    </row>
    <row r="94" spans="1:14" x14ac:dyDescent="0.25">
      <c r="M94" s="3"/>
      <c r="N94">
        <v>8</v>
      </c>
    </row>
    <row r="96" spans="1:14" x14ac:dyDescent="0.25">
      <c r="A96" t="s">
        <v>78</v>
      </c>
      <c r="B96">
        <v>2004</v>
      </c>
      <c r="C96">
        <v>80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M96">
        <v>0</v>
      </c>
    </row>
    <row r="97" spans="1:14" x14ac:dyDescent="0.25">
      <c r="A97" t="s">
        <v>79</v>
      </c>
      <c r="B97">
        <v>2000</v>
      </c>
      <c r="C97">
        <v>50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M97">
        <v>0</v>
      </c>
    </row>
    <row r="98" spans="1:14" x14ac:dyDescent="0.25">
      <c r="A98" t="s">
        <v>80</v>
      </c>
      <c r="B98">
        <v>2008</v>
      </c>
      <c r="C98">
        <v>227.0454545454545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M98">
        <v>0</v>
      </c>
    </row>
    <row r="99" spans="1:14" x14ac:dyDescent="0.25">
      <c r="L99" s="3"/>
      <c r="N99">
        <v>9</v>
      </c>
    </row>
    <row r="100" spans="1:14" x14ac:dyDescent="0.25">
      <c r="A100" t="s">
        <v>25</v>
      </c>
      <c r="B100">
        <v>2017</v>
      </c>
      <c r="C100">
        <f>14474/2</f>
        <v>7237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M100">
        <v>1</v>
      </c>
    </row>
    <row r="101" spans="1:14" x14ac:dyDescent="0.25">
      <c r="A101" t="s">
        <v>25</v>
      </c>
      <c r="B101">
        <v>2017</v>
      </c>
      <c r="C101">
        <f>14474/2</f>
        <v>7237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M101">
        <v>0</v>
      </c>
    </row>
    <row r="102" spans="1:14" x14ac:dyDescent="0.25">
      <c r="A102" t="s">
        <v>81</v>
      </c>
      <c r="B102">
        <v>2012</v>
      </c>
      <c r="C102">
        <v>1362</v>
      </c>
      <c r="D102">
        <v>1</v>
      </c>
      <c r="E102">
        <v>0</v>
      </c>
      <c r="F102">
        <v>0</v>
      </c>
      <c r="G102">
        <v>0</v>
      </c>
      <c r="H102" s="4">
        <v>1</v>
      </c>
      <c r="I102">
        <v>0</v>
      </c>
      <c r="J102">
        <v>0</v>
      </c>
      <c r="K102">
        <v>0</v>
      </c>
      <c r="M102">
        <v>1</v>
      </c>
    </row>
    <row r="103" spans="1:14" x14ac:dyDescent="0.25">
      <c r="A103" t="s">
        <v>82</v>
      </c>
      <c r="B103">
        <v>2017</v>
      </c>
      <c r="C103">
        <v>72.5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1</v>
      </c>
    </row>
    <row r="104" spans="1:14" x14ac:dyDescent="0.25">
      <c r="L104" s="3"/>
      <c r="N104">
        <v>10</v>
      </c>
    </row>
    <row r="105" spans="1:14" x14ac:dyDescent="0.25">
      <c r="A105" t="s">
        <v>83</v>
      </c>
      <c r="B105">
        <v>2014</v>
      </c>
      <c r="C105">
        <v>510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 t="s">
        <v>26</v>
      </c>
      <c r="M105">
        <v>1</v>
      </c>
    </row>
    <row r="106" spans="1:14" x14ac:dyDescent="0.25">
      <c r="A106" t="s">
        <v>84</v>
      </c>
      <c r="B106">
        <v>2016</v>
      </c>
      <c r="C106" t="s">
        <v>85</v>
      </c>
    </row>
    <row r="107" spans="1:14" x14ac:dyDescent="0.25">
      <c r="A107" s="5" t="s">
        <v>86</v>
      </c>
      <c r="B107">
        <v>2011</v>
      </c>
      <c r="C107" t="s">
        <v>87</v>
      </c>
    </row>
    <row r="108" spans="1:14" x14ac:dyDescent="0.25">
      <c r="A108" t="s">
        <v>88</v>
      </c>
      <c r="B108">
        <v>2014</v>
      </c>
      <c r="C108">
        <v>7838</v>
      </c>
      <c r="J108">
        <v>0</v>
      </c>
      <c r="L108" t="s">
        <v>89</v>
      </c>
      <c r="M108">
        <v>1</v>
      </c>
    </row>
    <row r="109" spans="1:14" x14ac:dyDescent="0.25">
      <c r="A109" t="s">
        <v>90</v>
      </c>
      <c r="B109">
        <v>2011</v>
      </c>
      <c r="C109" t="s">
        <v>87</v>
      </c>
      <c r="M109">
        <f>SUM(M1:M108)</f>
        <v>29</v>
      </c>
    </row>
    <row r="110" spans="1:14" x14ac:dyDescent="0.25">
      <c r="J110">
        <f>SUM(J2:J105)</f>
        <v>35</v>
      </c>
    </row>
  </sheetData>
  <hyperlinks>
    <hyperlink ref="A107" r:id="rId1" display="https://www.socialscienceregistry.org/trials/19" xr:uid="{F789A7B3-B5EE-454F-BF3F-2A9973076B6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2020-11-23T00:56:59Z</dcterms:modified>
</cp:coreProperties>
</file>