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models/"/>
    </mc:Choice>
  </mc:AlternateContent>
  <xr:revisionPtr revIDLastSave="603" documentId="11_EE1C295A38DA22C4232790138295884FB906F14C" xr6:coauthVersionLast="47" xr6:coauthVersionMax="47" xr10:uidLastSave="{211BD5DB-49E1-401E-82F8-A0A5DC112343}"/>
  <bookViews>
    <workbookView xWindow="-120" yWindow="-120" windowWidth="29040" windowHeight="15840" tabRatio="850" activeTab="1" xr2:uid="{00000000-000D-0000-FFFF-FFFF00000000}"/>
  </bookViews>
  <sheets>
    <sheet name="model elements" sheetId="1" r:id="rId1"/>
    <sheet name="mip_start" sheetId="22" r:id="rId2"/>
    <sheet name="rfep after domain reduction" sheetId="3" r:id="rId3"/>
    <sheet name="output subproblem" sheetId="2" r:id="rId4"/>
    <sheet name="Print Solution Function" sheetId="4" r:id="rId5"/>
    <sheet name="rfep_output_readability" sheetId="21" r:id="rId6"/>
    <sheet name="Domain reduction function" sheetId="6" r:id="rId7"/>
    <sheet name="Function Read instance" sheetId="9" r:id="rId8"/>
    <sheet name="output subproblem readability" sheetId="5" r:id="rId9"/>
    <sheet name="output domain reduction" sheetId="8" r:id="rId10"/>
    <sheet name="solve_multiple_frvrp" sheetId="10" r:id="rId11"/>
    <sheet name="rfep run experiments" sheetId="13" r:id="rId12"/>
    <sheet name="Print Solution Experiments" sheetId="14" r:id="rId13"/>
    <sheet name="Building factor combination" sheetId="15" r:id="rId14"/>
    <sheet name="Tracking events data reading" sheetId="16" r:id="rId15"/>
    <sheet name="Tracking events solve multiple" sheetId="17" r:id="rId16"/>
    <sheet name="Solution Methodologies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2" l="1"/>
  <c r="C4" i="22"/>
  <c r="C5" i="22"/>
  <c r="C6" i="22"/>
  <c r="C7" i="22"/>
  <c r="C8" i="22"/>
  <c r="C9" i="22"/>
  <c r="C2" i="22"/>
  <c r="H4" i="22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F36" i="4"/>
  <c r="F35" i="4"/>
  <c r="F34" i="4"/>
  <c r="G34" i="4" s="1"/>
  <c r="F33" i="4"/>
  <c r="F32" i="4"/>
  <c r="F31" i="4"/>
  <c r="F30" i="4"/>
  <c r="F29" i="4"/>
  <c r="G29" i="4" s="1"/>
  <c r="F28" i="4"/>
  <c r="F27" i="4"/>
  <c r="F26" i="4"/>
  <c r="G26" i="4" s="1"/>
  <c r="F25" i="4"/>
  <c r="F24" i="4"/>
  <c r="F23" i="4"/>
  <c r="F22" i="4"/>
  <c r="F21" i="4"/>
  <c r="G21" i="4" s="1"/>
  <c r="F20" i="4"/>
  <c r="F19" i="4"/>
  <c r="G19" i="4" s="1"/>
  <c r="F18" i="4"/>
  <c r="F17" i="4"/>
  <c r="F16" i="4"/>
  <c r="F15" i="4"/>
  <c r="F14" i="4"/>
  <c r="G14" i="4" s="1"/>
  <c r="A27" i="21"/>
  <c r="A28" i="21"/>
  <c r="A29" i="21" s="1"/>
  <c r="A30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G13" i="4"/>
  <c r="F13" i="4"/>
  <c r="E13" i="4"/>
  <c r="D13" i="4"/>
  <c r="C13" i="4"/>
  <c r="B13" i="4"/>
  <c r="G20" i="4"/>
  <c r="G36" i="4"/>
  <c r="G35" i="4"/>
  <c r="G33" i="4"/>
  <c r="G32" i="4"/>
  <c r="G31" i="4"/>
  <c r="G30" i="4"/>
  <c r="G28" i="4"/>
  <c r="G27" i="4"/>
  <c r="G25" i="4"/>
  <c r="G24" i="4"/>
  <c r="G23" i="4"/>
  <c r="G22" i="4"/>
  <c r="G18" i="4"/>
  <c r="G17" i="4"/>
  <c r="G16" i="4"/>
  <c r="G15" i="4"/>
  <c r="G8" i="4"/>
  <c r="G7" i="4"/>
  <c r="G6" i="4"/>
  <c r="G5" i="4"/>
  <c r="G4" i="4"/>
  <c r="G3" i="4"/>
  <c r="E3" i="4"/>
  <c r="F12" i="4"/>
  <c r="G12" i="4" s="1"/>
  <c r="F11" i="4"/>
  <c r="G11" i="4" s="1"/>
  <c r="F10" i="4"/>
  <c r="G10" i="4" s="1"/>
  <c r="F9" i="4"/>
  <c r="G9" i="4" s="1"/>
  <c r="E5" i="4"/>
  <c r="C5" i="4"/>
  <c r="C70" i="13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E4" i="17" l="1"/>
  <c r="E3" i="17"/>
  <c r="E2" i="17"/>
  <c r="C2" i="17"/>
  <c r="C3" i="17"/>
  <c r="D3" i="17"/>
  <c r="C4" i="17"/>
  <c r="D4" i="17"/>
  <c r="D2" i="17"/>
  <c r="E2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D2" i="16"/>
  <c r="C2" i="16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C14" i="15"/>
  <c r="C12" i="15"/>
  <c r="C8" i="15"/>
  <c r="C7" i="15"/>
  <c r="C6" i="15"/>
  <c r="C5" i="15"/>
  <c r="C4" i="15"/>
  <c r="C3" i="15"/>
  <c r="B19" i="15"/>
  <c r="C19" i="15" s="1"/>
  <c r="B18" i="15"/>
  <c r="C18" i="15" s="1"/>
  <c r="B17" i="15"/>
  <c r="C17" i="15" s="1"/>
  <c r="B16" i="15"/>
  <c r="C16" i="15" s="1"/>
  <c r="B15" i="15"/>
  <c r="C15" i="15" s="1"/>
  <c r="B14" i="15"/>
  <c r="B13" i="15"/>
  <c r="C13" i="15" s="1"/>
  <c r="B12" i="15"/>
  <c r="B11" i="15"/>
  <c r="C11" i="15" s="1"/>
  <c r="B10" i="15"/>
  <c r="C10" i="15" s="1"/>
  <c r="B9" i="15"/>
  <c r="C9" i="15" s="1"/>
  <c r="D9" i="15"/>
  <c r="D19" i="15"/>
  <c r="D18" i="15"/>
  <c r="D17" i="15"/>
  <c r="D16" i="15"/>
  <c r="D15" i="15"/>
  <c r="D14" i="15"/>
  <c r="D13" i="15"/>
  <c r="D12" i="15"/>
  <c r="D11" i="15"/>
  <c r="D10" i="15"/>
  <c r="D15" i="14"/>
  <c r="E15" i="14" s="1"/>
  <c r="D34" i="14"/>
  <c r="D33" i="14"/>
  <c r="D32" i="14"/>
  <c r="E32" i="14" s="1"/>
  <c r="D31" i="14"/>
  <c r="E31" i="14" s="1"/>
  <c r="D30" i="14"/>
  <c r="E30" i="14" s="1"/>
  <c r="D29" i="14"/>
  <c r="E29" i="14" s="1"/>
  <c r="D28" i="14"/>
  <c r="D27" i="14"/>
  <c r="E27" i="14" s="1"/>
  <c r="D26" i="14"/>
  <c r="E26" i="14" s="1"/>
  <c r="D25" i="14"/>
  <c r="E25" i="14" s="1"/>
  <c r="D24" i="14"/>
  <c r="D23" i="14"/>
  <c r="E23" i="14" s="1"/>
  <c r="D22" i="14"/>
  <c r="D21" i="14"/>
  <c r="E21" i="14" s="1"/>
  <c r="D20" i="14"/>
  <c r="E20" i="14" s="1"/>
  <c r="D19" i="14"/>
  <c r="E19" i="14" s="1"/>
  <c r="D18" i="14"/>
  <c r="E18" i="14" s="1"/>
  <c r="D17" i="14"/>
  <c r="E17" i="14" s="1"/>
  <c r="D16" i="14"/>
  <c r="D14" i="14"/>
  <c r="E14" i="14" s="1"/>
  <c r="D13" i="14"/>
  <c r="D12" i="14"/>
  <c r="E12" i="14" s="1"/>
  <c r="E34" i="14"/>
  <c r="C34" i="14"/>
  <c r="E33" i="14"/>
  <c r="C33" i="14"/>
  <c r="C32" i="14"/>
  <c r="C31" i="14"/>
  <c r="C30" i="14"/>
  <c r="C29" i="14"/>
  <c r="E28" i="14"/>
  <c r="C28" i="14"/>
  <c r="C27" i="14"/>
  <c r="C26" i="14"/>
  <c r="C25" i="14"/>
  <c r="E24" i="14"/>
  <c r="C24" i="14"/>
  <c r="C23" i="14"/>
  <c r="C22" i="14"/>
  <c r="C21" i="14"/>
  <c r="C20" i="14"/>
  <c r="C19" i="14"/>
  <c r="C18" i="14"/>
  <c r="C17" i="14"/>
  <c r="E16" i="14"/>
  <c r="C16" i="14"/>
  <c r="C15" i="14"/>
  <c r="C14" i="14"/>
  <c r="E13" i="14"/>
  <c r="C13" i="14"/>
  <c r="C12" i="14"/>
  <c r="D11" i="14"/>
  <c r="E11" i="14" s="1"/>
  <c r="B11" i="14"/>
  <c r="C11" i="14" s="1"/>
  <c r="D10" i="14"/>
  <c r="E10" i="14" s="1"/>
  <c r="B10" i="14"/>
  <c r="C10" i="14" s="1"/>
  <c r="D9" i="14"/>
  <c r="E9" i="14" s="1"/>
  <c r="B9" i="14"/>
  <c r="C9" i="14" s="1"/>
  <c r="D8" i="14"/>
  <c r="E8" i="14" s="1"/>
  <c r="B8" i="14"/>
  <c r="C8" i="14" s="1"/>
  <c r="E7" i="14"/>
  <c r="C7" i="14"/>
  <c r="E6" i="14"/>
  <c r="C6" i="14"/>
  <c r="E5" i="14"/>
  <c r="C5" i="14"/>
  <c r="E4" i="14"/>
  <c r="C4" i="14"/>
  <c r="E3" i="14"/>
  <c r="C3" i="14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7" i="13"/>
  <c r="B8" i="13"/>
  <c r="B9" i="13"/>
  <c r="B10" i="13"/>
  <c r="B11" i="13"/>
  <c r="B12" i="13"/>
  <c r="C16" i="13"/>
  <c r="B17" i="13"/>
  <c r="B18" i="13"/>
  <c r="B19" i="13"/>
  <c r="B20" i="13"/>
  <c r="B21" i="13"/>
  <c r="B22" i="13"/>
  <c r="B23" i="13"/>
  <c r="B24" i="13"/>
  <c r="C24" i="13" s="1"/>
  <c r="B25" i="13"/>
  <c r="B27" i="13"/>
  <c r="B28" i="13"/>
  <c r="B29" i="13"/>
  <c r="B30" i="13"/>
  <c r="B31" i="13"/>
  <c r="B32" i="13"/>
  <c r="C32" i="13" s="1"/>
  <c r="B33" i="13"/>
  <c r="B34" i="13"/>
  <c r="B35" i="13"/>
  <c r="B36" i="13"/>
  <c r="B37" i="13"/>
  <c r="B38" i="13"/>
  <c r="B39" i="13"/>
  <c r="B40" i="13"/>
  <c r="C40" i="13" s="1"/>
  <c r="C5" i="13"/>
  <c r="C39" i="13"/>
  <c r="C38" i="13"/>
  <c r="C37" i="13"/>
  <c r="C36" i="13"/>
  <c r="C35" i="13"/>
  <c r="C34" i="13"/>
  <c r="C33" i="13"/>
  <c r="C31" i="13"/>
  <c r="C30" i="13"/>
  <c r="C29" i="13"/>
  <c r="C28" i="13"/>
  <c r="C27" i="13"/>
  <c r="C26" i="13"/>
  <c r="C25" i="13"/>
  <c r="C23" i="13"/>
  <c r="C22" i="13"/>
  <c r="C21" i="13"/>
  <c r="C20" i="13"/>
  <c r="C19" i="13"/>
  <c r="C18" i="13"/>
  <c r="C17" i="13"/>
  <c r="C15" i="13"/>
  <c r="C14" i="13"/>
  <c r="C13" i="13"/>
  <c r="C12" i="13"/>
  <c r="C11" i="13"/>
  <c r="C10" i="13"/>
  <c r="C9" i="13"/>
  <c r="C8" i="13"/>
  <c r="C7" i="13"/>
  <c r="C6" i="13"/>
  <c r="C5" i="10" l="1"/>
  <c r="B5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C8" i="10" s="1"/>
  <c r="B7" i="10"/>
  <c r="C7" i="10" s="1"/>
  <c r="B6" i="10"/>
  <c r="C6" i="10" s="1"/>
  <c r="C10" i="10" l="1"/>
  <c r="C9" i="10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9"/>
  <c r="B11" i="9"/>
  <c r="B10" i="9"/>
  <c r="B9" i="9"/>
  <c r="B8" i="9"/>
  <c r="B7" i="9"/>
  <c r="B6" i="9"/>
  <c r="B5" i="9"/>
  <c r="B4" i="9"/>
  <c r="B3" i="9"/>
  <c r="C11" i="10" l="1"/>
  <c r="C12" i="10"/>
  <c r="D9" i="8"/>
  <c r="E30" i="4"/>
  <c r="E29" i="4"/>
  <c r="E28" i="4"/>
  <c r="E27" i="4"/>
  <c r="E26" i="4"/>
  <c r="E25" i="4"/>
  <c r="E22" i="4"/>
  <c r="E21" i="4"/>
  <c r="D9" i="4"/>
  <c r="E9" i="4" s="1"/>
  <c r="D20" i="4"/>
  <c r="E20" i="4" s="1"/>
  <c r="D24" i="4"/>
  <c r="E24" i="4" s="1"/>
  <c r="D33" i="4"/>
  <c r="E33" i="4" s="1"/>
  <c r="D32" i="4"/>
  <c r="E32" i="4" s="1"/>
  <c r="D31" i="4"/>
  <c r="E31" i="4" s="1"/>
  <c r="D34" i="4"/>
  <c r="E34" i="4" s="1"/>
  <c r="D36" i="4"/>
  <c r="E36" i="4" s="1"/>
  <c r="D8" i="8"/>
  <c r="D7" i="8"/>
  <c r="D6" i="8"/>
  <c r="D5" i="8"/>
  <c r="D4" i="8"/>
  <c r="D3" i="8"/>
  <c r="D2" i="8"/>
  <c r="E30" i="6"/>
  <c r="E29" i="6"/>
  <c r="E22" i="6"/>
  <c r="E21" i="6"/>
  <c r="E14" i="6"/>
  <c r="E13" i="6"/>
  <c r="E6" i="6"/>
  <c r="E5" i="6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D29" i="6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D21" i="6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D13" i="6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D5" i="6"/>
  <c r="D4" i="6"/>
  <c r="E4" i="6" s="1"/>
  <c r="D3" i="6"/>
  <c r="E3" i="6" s="1"/>
  <c r="C14" i="10" l="1"/>
  <c r="C13" i="10"/>
  <c r="C29" i="6"/>
  <c r="C28" i="6"/>
  <c r="C36" i="6"/>
  <c r="C35" i="6"/>
  <c r="C34" i="6"/>
  <c r="C33" i="6"/>
  <c r="C32" i="6"/>
  <c r="C31" i="6"/>
  <c r="C30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15" i="10" l="1"/>
  <c r="C16" i="10"/>
  <c r="D12" i="4"/>
  <c r="E12" i="4" s="1"/>
  <c r="D11" i="4"/>
  <c r="E11" i="4" s="1"/>
  <c r="C18" i="10" l="1"/>
  <c r="C20" i="10"/>
  <c r="C17" i="10"/>
  <c r="B12" i="4"/>
  <c r="C12" i="4" s="1"/>
  <c r="B11" i="4"/>
  <c r="C11" i="4" s="1"/>
  <c r="C23" i="4"/>
  <c r="C19" i="10" l="1"/>
  <c r="C21" i="10"/>
  <c r="B10" i="4"/>
  <c r="C10" i="4" s="1"/>
  <c r="D10" i="4"/>
  <c r="E10" i="4" s="1"/>
  <c r="B9" i="4"/>
  <c r="C9" i="4" s="1"/>
  <c r="S7" i="1"/>
  <c r="S6" i="1"/>
  <c r="O22" i="1"/>
  <c r="O21" i="1"/>
  <c r="O20" i="1"/>
  <c r="O19" i="1"/>
  <c r="O18" i="1"/>
  <c r="O17" i="1"/>
  <c r="O16" i="1"/>
  <c r="O15" i="1"/>
  <c r="O14" i="1"/>
  <c r="K12" i="1"/>
  <c r="K11" i="1"/>
  <c r="K10" i="1"/>
  <c r="K9" i="1"/>
  <c r="K8" i="1"/>
  <c r="G24" i="1"/>
  <c r="G23" i="1"/>
  <c r="G22" i="1"/>
  <c r="G21" i="1"/>
  <c r="G20" i="1"/>
  <c r="G19" i="1"/>
  <c r="G18" i="1"/>
  <c r="G17" i="1"/>
  <c r="G16" i="1"/>
  <c r="G15" i="1"/>
  <c r="G14" i="1"/>
  <c r="G13" i="1"/>
  <c r="E4" i="4"/>
  <c r="E6" i="4"/>
  <c r="E7" i="4"/>
  <c r="E8" i="4"/>
  <c r="E14" i="4"/>
  <c r="E15" i="4"/>
  <c r="E16" i="4"/>
  <c r="E17" i="4"/>
  <c r="E18" i="4"/>
  <c r="E19" i="4"/>
  <c r="E35" i="4"/>
  <c r="C14" i="4"/>
  <c r="C4" i="4"/>
  <c r="C15" i="4"/>
  <c r="C31" i="4"/>
  <c r="C30" i="4"/>
  <c r="C29" i="4"/>
  <c r="C28" i="4"/>
  <c r="C27" i="4"/>
  <c r="C26" i="4"/>
  <c r="C25" i="4"/>
  <c r="C24" i="4"/>
  <c r="C22" i="4"/>
  <c r="C21" i="4"/>
  <c r="E14" i="5"/>
  <c r="E13" i="5"/>
  <c r="E12" i="5"/>
  <c r="E11" i="5"/>
  <c r="E10" i="5"/>
  <c r="E9" i="5"/>
  <c r="E8" i="5"/>
  <c r="E7" i="5"/>
  <c r="E6" i="5"/>
  <c r="E5" i="5"/>
  <c r="E4" i="5"/>
  <c r="E3" i="5"/>
  <c r="E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A15" i="5"/>
  <c r="E15" i="5" s="1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C36" i="4"/>
  <c r="C35" i="4"/>
  <c r="C34" i="4"/>
  <c r="C33" i="4"/>
  <c r="C32" i="4"/>
  <c r="C20" i="4"/>
  <c r="C19" i="4"/>
  <c r="C18" i="4"/>
  <c r="C17" i="4"/>
  <c r="C16" i="4"/>
  <c r="C8" i="4"/>
  <c r="C7" i="4"/>
  <c r="C6" i="4"/>
  <c r="C3" i="4"/>
  <c r="C77" i="3"/>
  <c r="C76" i="3"/>
  <c r="C72" i="3"/>
  <c r="C71" i="3"/>
  <c r="C70" i="3"/>
  <c r="C69" i="3"/>
  <c r="C68" i="3"/>
  <c r="C67" i="3"/>
  <c r="C66" i="3"/>
  <c r="C65" i="3"/>
  <c r="C64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48" i="3"/>
  <c r="C49" i="3"/>
  <c r="C50" i="3"/>
  <c r="C51" i="3"/>
  <c r="C52" i="3"/>
  <c r="B72" i="3"/>
  <c r="B71" i="3"/>
  <c r="B70" i="3"/>
  <c r="C20" i="3"/>
  <c r="B69" i="3"/>
  <c r="C19" i="3"/>
  <c r="B68" i="3"/>
  <c r="C18" i="3"/>
  <c r="B67" i="3"/>
  <c r="C17" i="3"/>
  <c r="B66" i="3"/>
  <c r="C16" i="3"/>
  <c r="B65" i="3"/>
  <c r="C15" i="3"/>
  <c r="B64" i="3"/>
  <c r="C14" i="3"/>
  <c r="C63" i="3"/>
  <c r="B63" i="3"/>
  <c r="C13" i="3"/>
  <c r="C62" i="3"/>
  <c r="B62" i="3"/>
  <c r="B52" i="3"/>
  <c r="C12" i="3"/>
  <c r="C61" i="3"/>
  <c r="B61" i="3"/>
  <c r="B51" i="3"/>
  <c r="C11" i="3"/>
  <c r="C60" i="3"/>
  <c r="B60" i="3"/>
  <c r="B50" i="3"/>
  <c r="C10" i="3"/>
  <c r="C59" i="3"/>
  <c r="B59" i="3"/>
  <c r="B49" i="3"/>
  <c r="C9" i="3"/>
  <c r="C58" i="3"/>
  <c r="B58" i="3"/>
  <c r="B48" i="3"/>
  <c r="C8" i="3"/>
  <c r="B77" i="3"/>
  <c r="C57" i="3"/>
  <c r="B57" i="3"/>
  <c r="C47" i="3"/>
  <c r="B47" i="3"/>
  <c r="C7" i="3"/>
  <c r="B76" i="3"/>
  <c r="C56" i="3"/>
  <c r="B56" i="3"/>
  <c r="C46" i="3"/>
  <c r="B46" i="3"/>
  <c r="C6" i="3"/>
  <c r="C75" i="3"/>
  <c r="B75" i="3"/>
  <c r="C55" i="3"/>
  <c r="B55" i="3"/>
  <c r="C45" i="3"/>
  <c r="B45" i="3"/>
  <c r="C5" i="3"/>
  <c r="A16" i="5" l="1"/>
  <c r="E16" i="5" s="1"/>
  <c r="D15" i="2"/>
  <c r="D16" i="2"/>
  <c r="D17" i="2"/>
  <c r="D18" i="2"/>
  <c r="D19" i="2"/>
  <c r="D20" i="2"/>
  <c r="D21" i="2"/>
  <c r="A16" i="2"/>
  <c r="A17" i="2" s="1"/>
  <c r="A18" i="2" s="1"/>
  <c r="A19" i="2" s="1"/>
  <c r="A20" i="2" s="1"/>
  <c r="A21" i="2" s="1"/>
  <c r="E21" i="2" s="1"/>
  <c r="A15" i="2"/>
  <c r="E15" i="2" s="1"/>
  <c r="C21" i="2"/>
  <c r="C20" i="2"/>
  <c r="C19" i="2"/>
  <c r="C18" i="2"/>
  <c r="C17" i="2"/>
  <c r="C16" i="2"/>
  <c r="C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" i="2"/>
  <c r="E14" i="2"/>
  <c r="E13" i="2"/>
  <c r="E12" i="2"/>
  <c r="E11" i="2"/>
  <c r="E10" i="2"/>
  <c r="E9" i="2"/>
  <c r="E8" i="2"/>
  <c r="E7" i="2"/>
  <c r="E6" i="2"/>
  <c r="E5" i="2"/>
  <c r="E4" i="2"/>
  <c r="E3" i="2"/>
  <c r="E19" i="2" l="1"/>
  <c r="E18" i="2"/>
  <c r="E17" i="2"/>
  <c r="E20" i="2"/>
  <c r="E16" i="2"/>
  <c r="A17" i="5"/>
  <c r="E17" i="5" s="1"/>
  <c r="J12" i="1"/>
  <c r="J11" i="1"/>
  <c r="J10" i="1"/>
  <c r="J9" i="1"/>
  <c r="J8" i="1"/>
  <c r="J7" i="1"/>
  <c r="J6" i="1"/>
  <c r="J5" i="1"/>
  <c r="R7" i="1"/>
  <c r="R6" i="1"/>
  <c r="R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A18" i="5" l="1"/>
  <c r="E18" i="5" s="1"/>
  <c r="C14" i="2"/>
  <c r="C13" i="2"/>
  <c r="C12" i="2"/>
  <c r="C11" i="2"/>
  <c r="C10" i="2"/>
  <c r="C9" i="2"/>
  <c r="C8" i="2"/>
  <c r="C7" i="2"/>
  <c r="C6" i="2"/>
  <c r="C5" i="2"/>
  <c r="C4" i="2"/>
  <c r="C3" i="2"/>
  <c r="C2" i="2"/>
  <c r="A19" i="5" l="1"/>
  <c r="E19" i="5" s="1"/>
  <c r="S5" i="1"/>
  <c r="K7" i="1"/>
  <c r="K6" i="1"/>
  <c r="K5" i="1"/>
  <c r="O13" i="1"/>
  <c r="O12" i="1"/>
  <c r="O11" i="1"/>
  <c r="O10" i="1"/>
  <c r="O9" i="1"/>
  <c r="O8" i="1"/>
  <c r="O7" i="1"/>
  <c r="O6" i="1"/>
  <c r="O5" i="1"/>
  <c r="G12" i="1"/>
  <c r="G11" i="1"/>
  <c r="G10" i="1"/>
  <c r="G9" i="1"/>
  <c r="G8" i="1"/>
  <c r="G7" i="1"/>
  <c r="G6" i="1"/>
  <c r="G5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20" i="5" l="1"/>
  <c r="E20" i="5" s="1"/>
  <c r="A21" i="5" l="1"/>
  <c r="E2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sharedStrings.xml><?xml version="1.0" encoding="utf-8"?>
<sst xmlns="http://schemas.openxmlformats.org/spreadsheetml/2006/main" count="850" uniqueCount="322">
  <si>
    <t>sets</t>
  </si>
  <si>
    <t>sNodesVehiclesPaths</t>
  </si>
  <si>
    <t>sStationsVehiclesPaths</t>
  </si>
  <si>
    <t>sOriginalStationsOwn</t>
  </si>
  <si>
    <t>sOriginalStationsPotential</t>
  </si>
  <si>
    <t>sSuppliers</t>
  </si>
  <si>
    <t>sSuppliersRanges</t>
  </si>
  <si>
    <t>sOriginVehiclesPaths</t>
  </si>
  <si>
    <t>sDestinationVehiclesPaths</t>
  </si>
  <si>
    <t>sSequenceNodesNodesVehiclesPaths</t>
  </si>
  <si>
    <t>sFirstStationVehiclesPaths</t>
  </si>
  <si>
    <t>sNotFirstStationVehiclesPaths</t>
  </si>
  <si>
    <t>sNodesPotentialNodesOriginalVehiclesPaths</t>
  </si>
  <si>
    <t>sOriginalStationsMirrorStations</t>
  </si>
  <si>
    <t>sStationsSuppliers</t>
  </si>
  <si>
    <t>sSuppliersWithDiscount</t>
  </si>
  <si>
    <t>Parameters</t>
  </si>
  <si>
    <t>pStartInventory</t>
  </si>
  <si>
    <t>pTargetInventory</t>
  </si>
  <si>
    <t>pSafetyStock</t>
  </si>
  <si>
    <t>pTankCapacity</t>
  </si>
  <si>
    <t>pMinRefuel</t>
  </si>
  <si>
    <t>pConsumptionMainRoute</t>
  </si>
  <si>
    <t>pConsumptionOOP</t>
  </si>
  <si>
    <t>pQuantityVehicles</t>
  </si>
  <si>
    <t>pStationCapacity</t>
  </si>
  <si>
    <t>pStationUnitCapacity</t>
  </si>
  <si>
    <t>pMinimumPurchaseQuantity</t>
  </si>
  <si>
    <t>pLowerQuantityDiscount</t>
  </si>
  <si>
    <t>pUpperQuantityDiscount</t>
  </si>
  <si>
    <t>pPrice</t>
  </si>
  <si>
    <t>pOpportunityCost</t>
  </si>
  <si>
    <t>pVariableCost</t>
  </si>
  <si>
    <t>pDistanceOOP</t>
  </si>
  <si>
    <t>pCostUnitCapacity</t>
  </si>
  <si>
    <t>pDiscount</t>
  </si>
  <si>
    <t>Variables</t>
  </si>
  <si>
    <t>vInventory</t>
  </si>
  <si>
    <t>vRefuelQuantity</t>
  </si>
  <si>
    <t>vRefuel</t>
  </si>
  <si>
    <t>vQuantityUnitsCapacity</t>
  </si>
  <si>
    <t>vLocate</t>
  </si>
  <si>
    <t>vQuantityPurchased</t>
  </si>
  <si>
    <t>vQuantityPurchasedRange</t>
  </si>
  <si>
    <t>vPurchasedRange</t>
  </si>
  <si>
    <t>Constraints</t>
  </si>
  <si>
    <t>cInitialInventory</t>
  </si>
  <si>
    <t>cTargetInventory</t>
  </si>
  <si>
    <t>cMinInventory</t>
  </si>
  <si>
    <t>cLogicRefuel1</t>
  </si>
  <si>
    <t>cLogicRefuel2</t>
  </si>
  <si>
    <t>cMaxRefuel</t>
  </si>
  <si>
    <t>cInventoryBalance1</t>
  </si>
  <si>
    <t>cInventoryBalance2</t>
  </si>
  <si>
    <t>cInventoryBalance3</t>
  </si>
  <si>
    <t>cLogicLocation</t>
  </si>
  <si>
    <t>cLogicLocation2</t>
  </si>
  <si>
    <t>cStationCapacity</t>
  </si>
  <si>
    <t>cQuantityPurchased</t>
  </si>
  <si>
    <t>cMinimumQuantitySupplier</t>
  </si>
  <si>
    <t>cMinQuantityRange</t>
  </si>
  <si>
    <t>cMaxQuantityRange</t>
  </si>
  <si>
    <t>cUniqueQuantityRange</t>
  </si>
  <si>
    <t>cUniqueRange</t>
  </si>
  <si>
    <t>Cost Components</t>
  </si>
  <si>
    <t>totalRefuellingCost</t>
  </si>
  <si>
    <t>totalLocationCost</t>
  </si>
  <si>
    <t>totalDiscount</t>
  </si>
  <si>
    <t>pLocationCost</t>
  </si>
  <si>
    <t>sRanges</t>
  </si>
  <si>
    <t>Function Definition</t>
  </si>
  <si>
    <t>Function Call</t>
  </si>
  <si>
    <t>Function defintion</t>
  </si>
  <si>
    <t>Function call</t>
  </si>
  <si>
    <t>index</t>
  </si>
  <si>
    <t>output</t>
  </si>
  <si>
    <t>status</t>
  </si>
  <si>
    <t>ovInventory</t>
  </si>
  <si>
    <t>ovRefuelQuantity</t>
  </si>
  <si>
    <t>ovRefuel</t>
  </si>
  <si>
    <t>ovQuantityUnitsCapacity</t>
  </si>
  <si>
    <t>ovLocate</t>
  </si>
  <si>
    <t>ovQuantityPurchased</t>
  </si>
  <si>
    <t>ovQuantityPurchasedRange</t>
  </si>
  <si>
    <t>ovPurchasedRange</t>
  </si>
  <si>
    <t>oTotalRefuellingCost</t>
  </si>
  <si>
    <t>oTotalLocationCost</t>
  </si>
  <si>
    <t>oTotalDiscount</t>
  </si>
  <si>
    <t>oTotalCost</t>
  </si>
  <si>
    <t>return function</t>
  </si>
  <si>
    <t>Function Call Values</t>
  </si>
  <si>
    <t>Function Defintion</t>
  </si>
  <si>
    <t>editable cell</t>
  </si>
  <si>
    <t>fixed cell</t>
  </si>
  <si>
    <t>n_constraints</t>
  </si>
  <si>
    <t>n_variables</t>
  </si>
  <si>
    <t>n_integer_variables</t>
  </si>
  <si>
    <t>n_binary_variables</t>
  </si>
  <si>
    <t>model_fingerprint</t>
  </si>
  <si>
    <t>model_runtime</t>
  </si>
  <si>
    <t>model_MIPGap</t>
  </si>
  <si>
    <t>d_subproblem_oTotalCost = {}</t>
  </si>
  <si>
    <t>d_subproblem_n_constraints = {}</t>
  </si>
  <si>
    <t>d_subproblem_n_variables = {}</t>
  </si>
  <si>
    <t>d_subproblem_n_integer_variables = {}</t>
  </si>
  <si>
    <t>d_subproblem_n_binary_variables = {}</t>
  </si>
  <si>
    <t>d_subproblem_model_fingerprint = {}</t>
  </si>
  <si>
    <t>d_subproblem_model_runtime = {}</t>
  </si>
  <si>
    <t>d_subproblem_model_MIPGap = {}</t>
  </si>
  <si>
    <t>sNodesVehiclesPaths2</t>
  </si>
  <si>
    <t>sStationsVehiclesPaths2</t>
  </si>
  <si>
    <t>sSequenceNodesNodesVehiclesPaths2</t>
  </si>
  <si>
    <t>sFirstStationVehiclesPaths2</t>
  </si>
  <si>
    <t>sNotFirstStationVehiclesPaths2</t>
  </si>
  <si>
    <t>sNodesPotentialNodesOriginalVehiclesPaths2</t>
  </si>
  <si>
    <t>pConsumptionMainRoute2</t>
  </si>
  <si>
    <t>Arguments</t>
  </si>
  <si>
    <t>scenario_name</t>
  </si>
  <si>
    <t>output_solve</t>
  </si>
  <si>
    <t>sStationsPaths</t>
  </si>
  <si>
    <t>default value</t>
  </si>
  <si>
    <t>[]</t>
  </si>
  <si>
    <t>pConsumptionRate</t>
  </si>
  <si>
    <t>pDistance</t>
  </si>
  <si>
    <t>output_file</t>
  </si>
  <si>
    <t>total_time</t>
  </si>
  <si>
    <t>pSubDistance</t>
  </si>
  <si>
    <t>excel_input_file</t>
  </si>
  <si>
    <t>excel_output_file</t>
  </si>
  <si>
    <t>file</t>
  </si>
  <si>
    <t>sVehiclesPaths</t>
  </si>
  <si>
    <t>set()</t>
  </si>
  <si>
    <t>value in call</t>
  </si>
  <si>
    <t>call</t>
  </si>
  <si>
    <t>function argument</t>
  </si>
  <si>
    <t>formula</t>
  </si>
  <si>
    <t>sStationsPaths2</t>
  </si>
  <si>
    <t>b_domain_reduction</t>
  </si>
  <si>
    <t>b_print_solution_detail</t>
  </si>
  <si>
    <t>b_print_statistics</t>
  </si>
  <si>
    <t>b_print_location</t>
  </si>
  <si>
    <t>factor_options</t>
  </si>
  <si>
    <t>factor_price</t>
  </si>
  <si>
    <t>slack_reduction</t>
  </si>
  <si>
    <t>Argument</t>
  </si>
  <si>
    <t>Default Value</t>
  </si>
  <si>
    <t>Function</t>
  </si>
  <si>
    <t>call value</t>
  </si>
  <si>
    <t>Index</t>
  </si>
  <si>
    <t>output_domain_reduction</t>
  </si>
  <si>
    <t>output_rfep</t>
  </si>
  <si>
    <t>MaeVehiclesName</t>
  </si>
  <si>
    <t>MaeSuppliersName</t>
  </si>
  <si>
    <t>MaeRangesName</t>
  </si>
  <si>
    <t>NodesNodesName</t>
  </si>
  <si>
    <t>SubStationsName</t>
  </si>
  <si>
    <t>VehiclesPathsName</t>
  </si>
  <si>
    <t>NodesPathsName</t>
  </si>
  <si>
    <t>SuppliersRangesName</t>
  </si>
  <si>
    <t>NodesNodesPathsName</t>
  </si>
  <si>
    <t>FolderPath</t>
  </si>
  <si>
    <t>return</t>
  </si>
  <si>
    <t>sVehicles</t>
  </si>
  <si>
    <t>sStations</t>
  </si>
  <si>
    <t>"</t>
  </si>
  <si>
    <t>Input</t>
  </si>
  <si>
    <t>MaeNodes</t>
  </si>
  <si>
    <t>MaeSuppliers</t>
  </si>
  <si>
    <t>MaeVehicles</t>
  </si>
  <si>
    <t>MaeRanges</t>
  </si>
  <si>
    <t>MaePaths</t>
  </si>
  <si>
    <t>SubStations</t>
  </si>
  <si>
    <t>NodesPaths</t>
  </si>
  <si>
    <t>VehiclesPaths</t>
  </si>
  <si>
    <t>SuppliersRanges</t>
  </si>
  <si>
    <t>NodesNodes</t>
  </si>
  <si>
    <t>NodesNodesPaths</t>
  </si>
  <si>
    <t>Tables</t>
  </si>
  <si>
    <t>ls_col_</t>
  </si>
  <si>
    <t>.append()</t>
  </si>
  <si>
    <t>COD_SCENARIO</t>
  </si>
  <si>
    <t>Type of vehicles</t>
  </si>
  <si>
    <t>Quantity of paths</t>
  </si>
  <si>
    <t>Quantity own stations</t>
  </si>
  <si>
    <t>Quantity candidate locations</t>
  </si>
  <si>
    <t>Quantity suppliers</t>
  </si>
  <si>
    <t>cod_scenario</t>
  </si>
  <si>
    <t>type_vehicles</t>
  </si>
  <si>
    <t>quantity_suppliers</t>
  </si>
  <si>
    <t>quantity_paths</t>
  </si>
  <si>
    <t>quantity_own_stations</t>
  </si>
  <si>
    <t>quantity_candidate_locations</t>
  </si>
  <si>
    <t>dictionary</t>
  </si>
  <si>
    <t>start_read_df_vehicles</t>
  </si>
  <si>
    <t>start_assignment_df_vehicles</t>
  </si>
  <si>
    <t>start_read_df_suppliers</t>
  </si>
  <si>
    <t>start_assigment_df_suppliers</t>
  </si>
  <si>
    <t>start_read_df_ranges</t>
  </si>
  <si>
    <t>start_assignment_df_ranges</t>
  </si>
  <si>
    <t>start_assignment_df_NodesNodes</t>
  </si>
  <si>
    <t>start_read_df_SubStations</t>
  </si>
  <si>
    <t>start_assignment_df_SubStations</t>
  </si>
  <si>
    <t>start_read_df_VehiclesPaths</t>
  </si>
  <si>
    <t>start_assignment_df_VehiclesPaths</t>
  </si>
  <si>
    <t>start_read_df_NodesNodes</t>
  </si>
  <si>
    <t>start_read_df_NodesPaths</t>
  </si>
  <si>
    <t>start_assignment_df_NodesPaths</t>
  </si>
  <si>
    <t>start_read_df_SuppliersRange</t>
  </si>
  <si>
    <t>start_assignment_df_SuppliersRange</t>
  </si>
  <si>
    <t>start_read_df_NodesNodesPaths</t>
  </si>
  <si>
    <t>start_assignment_df_NodesNodesPaths</t>
  </si>
  <si>
    <t>start_calculate_sStations</t>
  </si>
  <si>
    <t>start_calculate_sStationsPaths</t>
  </si>
  <si>
    <t>start_calculate_sNodesVehiclesPaths</t>
  </si>
  <si>
    <t>start_calculate_sStationsVehiclesPaths</t>
  </si>
  <si>
    <t>start_calculate_sDestinationVehiclesPaths</t>
  </si>
  <si>
    <t>start_calculate_sOriginVehiclesPaths</t>
  </si>
  <si>
    <t>start_calculate_sFirstStationVehiclesPaths</t>
  </si>
  <si>
    <t>start_calculate_sAuxNotFirstStationVehiclesPaths</t>
  </si>
  <si>
    <t>start_calculate_sNotFirstStationVehiclesPaths</t>
  </si>
  <si>
    <t>start_calculate_sNodesPotentialNodesOriginalVehiclesPaths</t>
  </si>
  <si>
    <t>start_calculate_sSequenceNodesNodesVehiclesPaths</t>
  </si>
  <si>
    <t>start_calculate_sStationsSuppliers</t>
  </si>
  <si>
    <t>start_calculate_pPrice</t>
  </si>
  <si>
    <t>start_calculate_pConsumptionOOP</t>
  </si>
  <si>
    <t>start_calculate_pConsumptionMainRoute</t>
  </si>
  <si>
    <t>start_calculate_pQuantityVehicles</t>
  </si>
  <si>
    <t>start_calculate_pStartInventory</t>
  </si>
  <si>
    <t>read_df_vehicles</t>
  </si>
  <si>
    <t>assignment_df_vehicles</t>
  </si>
  <si>
    <t>read_df_suppliers</t>
  </si>
  <si>
    <t>assigment_df_suppliers</t>
  </si>
  <si>
    <t>read_df_ranges</t>
  </si>
  <si>
    <t>assignment_df_ranges</t>
  </si>
  <si>
    <t>read_df_NodesNodes</t>
  </si>
  <si>
    <t>assignment_df_NodesNodes</t>
  </si>
  <si>
    <t>read_df_SubStations</t>
  </si>
  <si>
    <t>assignment_df_SubStations</t>
  </si>
  <si>
    <t>read_df_VehiclesPaths</t>
  </si>
  <si>
    <t>assignment_df_VehiclesPaths</t>
  </si>
  <si>
    <t>read_df_NodesPaths</t>
  </si>
  <si>
    <t>assignment_df_NodesPaths</t>
  </si>
  <si>
    <t>read_df_SuppliersRange</t>
  </si>
  <si>
    <t>assignment_df_SuppliersRange</t>
  </si>
  <si>
    <t>read_df_NodesNodesPaths</t>
  </si>
  <si>
    <t>assignment_df_NodesNodesPaths</t>
  </si>
  <si>
    <t>calculate_sStations</t>
  </si>
  <si>
    <t>calculate_sStationsPaths</t>
  </si>
  <si>
    <t>calculate_sNodesVehiclesPaths</t>
  </si>
  <si>
    <t>calculate_sStationsVehiclesPaths</t>
  </si>
  <si>
    <t>calculate_sDestinationVehiclesPaths</t>
  </si>
  <si>
    <t>calculate_sOriginVehiclesPaths</t>
  </si>
  <si>
    <t>calculate_sFirstStationVehiclesPaths</t>
  </si>
  <si>
    <t>calculate_sAuxNotFirstStationVehiclesPaths</t>
  </si>
  <si>
    <t>calculate_sNotFirstStationVehiclesPaths</t>
  </si>
  <si>
    <t>calculate_sNodesPotentialNodesOriginalVehiclesPaths</t>
  </si>
  <si>
    <t>calculate_sSequenceNodesNodesVehiclesPaths</t>
  </si>
  <si>
    <t>calculate_sStationsSuppliers</t>
  </si>
  <si>
    <t>calculate_pPrice</t>
  </si>
  <si>
    <t>calculate_pConsumptionOOP</t>
  </si>
  <si>
    <t>calculate_pConsumptionMainRoute</t>
  </si>
  <si>
    <t>calculate_pQuantityVehicles</t>
  </si>
  <si>
    <t>calculate_pStartInventory</t>
  </si>
  <si>
    <t>Process</t>
  </si>
  <si>
    <t>Event</t>
  </si>
  <si>
    <t>start_event</t>
  </si>
  <si>
    <t>end_event</t>
  </si>
  <si>
    <t>Dictionary processes</t>
  </si>
  <si>
    <t>end_process</t>
  </si>
  <si>
    <t>start_read_data</t>
  </si>
  <si>
    <t>start_solve_problem</t>
  </si>
  <si>
    <t>start_export_solution</t>
  </si>
  <si>
    <t>end_export_solution</t>
  </si>
  <si>
    <t>read_data</t>
  </si>
  <si>
    <t>solve_problem</t>
  </si>
  <si>
    <t>export_solution</t>
  </si>
  <si>
    <t>value1</t>
  </si>
  <si>
    <t>value 2</t>
  </si>
  <si>
    <t>timeLimit</t>
  </si>
  <si>
    <t>value in call 2</t>
  </si>
  <si>
    <t>Code</t>
  </si>
  <si>
    <t>Description</t>
  </si>
  <si>
    <t>RFEP</t>
  </si>
  <si>
    <t>The full model was ran</t>
  </si>
  <si>
    <t>DRx3-RFEP</t>
  </si>
  <si>
    <t>A domain reduction with a factor of 3 times the stations needed to refuel in the optimal FRVRP solution and then a full RFEP</t>
  </si>
  <si>
    <t>Mult-FRVRP</t>
  </si>
  <si>
    <t>1 run of each Mult-FRVRP</t>
  </si>
  <si>
    <t>solution_algorithm</t>
  </si>
  <si>
    <t>value in call2</t>
  </si>
  <si>
    <t>call2</t>
  </si>
  <si>
    <t>b_retrieve_solve_ouput</t>
  </si>
  <si>
    <t>status,</t>
  </si>
  <si>
    <t xml:space="preserve">                ovInventory,</t>
  </si>
  <si>
    <t xml:space="preserve">                ovRefuelQuantity,</t>
  </si>
  <si>
    <t xml:space="preserve">                ovRefuel,</t>
  </si>
  <si>
    <t xml:space="preserve">                ovQuantityUnitsCapacity,</t>
  </si>
  <si>
    <t xml:space="preserve">                ovLocate,</t>
  </si>
  <si>
    <t xml:space="preserve">                ovQuantityPurchased,</t>
  </si>
  <si>
    <t xml:space="preserve">                ovQuantityPurchasedRange,</t>
  </si>
  <si>
    <t xml:space="preserve">                ovPurchasedRange,</t>
  </si>
  <si>
    <t xml:space="preserve">                oTotalRefuellingCost,</t>
  </si>
  <si>
    <t xml:space="preserve">                oTotalLocationCost,</t>
  </si>
  <si>
    <t xml:space="preserve">                oTotalDiscount,</t>
  </si>
  <si>
    <t xml:space="preserve">                oTotalCost,</t>
  </si>
  <si>
    <t xml:space="preserve">                n_constraints,</t>
  </si>
  <si>
    <t xml:space="preserve">                n_variables,</t>
  </si>
  <si>
    <t xml:space="preserve">                n_integer_variables,</t>
  </si>
  <si>
    <t xml:space="preserve">                n_binary_variables,</t>
  </si>
  <si>
    <t xml:space="preserve">                model_fingerprint,</t>
  </si>
  <si>
    <t xml:space="preserve">                model_runtime,</t>
  </si>
  <si>
    <t xml:space="preserve">                model_MIPGap,</t>
  </si>
  <si>
    <t xml:space="preserve">                model_nodeCount,</t>
  </si>
  <si>
    <t xml:space="preserve">                model_initial_gap,</t>
  </si>
  <si>
    <t xml:space="preserve">                model_time_first_incumbent,</t>
  </si>
  <si>
    <t xml:space="preserve">                osvRefuelQuantity,</t>
  </si>
  <si>
    <t xml:space="preserve">                osvRefuel,</t>
  </si>
  <si>
    <t xml:space="preserve">                n_vehicles,</t>
  </si>
  <si>
    <t xml:space="preserve">                n_paths,</t>
  </si>
  <si>
    <t xml:space="preserve">                n_avg_stations_path,</t>
  </si>
  <si>
    <t xml:space="preserve">                n_candidate_locations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</si>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</sst>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0" xfId="0" applyFill="1"/>
    <xf numFmtId="0" fontId="1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4" borderId="0" xfId="0" applyFill="1"/>
    <xf numFmtId="0" fontId="0" fillId="0" borderId="9" xfId="0" applyBorder="1" applyAlignment="1"/>
    <xf numFmtId="0" fontId="1" fillId="0" borderId="0" xfId="0" applyFont="1"/>
    <xf numFmtId="0" fontId="4" fillId="3" borderId="0" xfId="0" applyFont="1" applyFill="1" applyAlignment="1">
      <alignment vertical="center"/>
    </xf>
    <xf numFmtId="0" fontId="0" fillId="5" borderId="0" xfId="0" applyFill="1"/>
    <xf numFmtId="0" fontId="0" fillId="0" borderId="0" xfId="0" applyAlignment="1">
      <alignment horizontal="center"/>
    </xf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2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4"/>
  <sheetViews>
    <sheetView showGridLines="0" topLeftCell="D1" workbookViewId="0">
      <selection activeCell="I5" sqref="I5:I12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19" x14ac:dyDescent="0.25">
      <c r="A1" s="1" t="s">
        <v>93</v>
      </c>
      <c r="B1" s="14" t="s">
        <v>92</v>
      </c>
    </row>
    <row r="3" spans="1:19" ht="15.75" thickBot="1" x14ac:dyDescent="0.3"/>
    <row r="4" spans="1:19" ht="15.75" thickBot="1" x14ac:dyDescent="0.3">
      <c r="A4" s="8" t="s">
        <v>0</v>
      </c>
      <c r="B4" s="11" t="s">
        <v>90</v>
      </c>
      <c r="C4" s="10" t="s">
        <v>71</v>
      </c>
      <c r="E4" s="8" t="s">
        <v>16</v>
      </c>
      <c r="F4" s="9" t="s">
        <v>70</v>
      </c>
      <c r="G4" s="10" t="s">
        <v>71</v>
      </c>
      <c r="I4" s="8" t="s">
        <v>36</v>
      </c>
      <c r="J4" s="9" t="s">
        <v>72</v>
      </c>
      <c r="K4" s="10" t="s">
        <v>73</v>
      </c>
      <c r="M4" s="8" t="s">
        <v>45</v>
      </c>
      <c r="N4" s="9" t="s">
        <v>91</v>
      </c>
      <c r="O4" s="10" t="s">
        <v>71</v>
      </c>
      <c r="Q4" s="8" t="s">
        <v>64</v>
      </c>
      <c r="R4" s="9" t="s">
        <v>72</v>
      </c>
      <c r="S4" s="10" t="s">
        <v>73</v>
      </c>
    </row>
    <row r="5" spans="1:19" x14ac:dyDescent="0.25">
      <c r="A5" s="2" t="s">
        <v>1</v>
      </c>
      <c r="B5" s="12" t="s">
        <v>1</v>
      </c>
      <c r="C5" s="6" t="str">
        <f>A5&amp;" = " &amp;B5&amp;","</f>
        <v>sNodesVehiclesPaths = sNodesVehiclesPaths,</v>
      </c>
      <c r="E5" s="2" t="s">
        <v>17</v>
      </c>
      <c r="F5" s="3" t="str">
        <f>E5&amp;" = 0,"</f>
        <v>pStartInventory = 0,</v>
      </c>
      <c r="G5" s="6" t="str">
        <f>E5&amp;" = " &amp;E5&amp;","</f>
        <v>pStartInventory = pStartInventory,</v>
      </c>
      <c r="I5" s="2" t="s">
        <v>37</v>
      </c>
      <c r="J5" s="3" t="str">
        <f>"isON"&amp;I5&amp;" = False,"</f>
        <v>isONvInventory = False,</v>
      </c>
      <c r="K5" s="6" t="str">
        <f>"isON"&amp;I5&amp;" = True,"</f>
        <v>isONvInventory = True,</v>
      </c>
      <c r="M5" s="2" t="s">
        <v>46</v>
      </c>
      <c r="N5" s="3" t="str">
        <f>"isON"&amp;M5&amp;" = False,"</f>
        <v>isONcInitialInventory = False,</v>
      </c>
      <c r="O5" s="6" t="str">
        <f>"isON"&amp;M5&amp;" = True,"</f>
        <v>isONcInitialInventory = True,</v>
      </c>
      <c r="Q5" s="2" t="s">
        <v>65</v>
      </c>
      <c r="R5" s="3" t="str">
        <f>"isON"&amp;Q5&amp;"= False,"</f>
        <v>isONtotalRefuellingCost= False,</v>
      </c>
      <c r="S5" s="6" t="str">
        <f>"isON"&amp;Q5&amp;"= True,"</f>
        <v>isONtotalRefuellingCost= True,</v>
      </c>
    </row>
    <row r="6" spans="1:19" x14ac:dyDescent="0.25">
      <c r="A6" s="2" t="s">
        <v>2</v>
      </c>
      <c r="B6" s="12" t="s">
        <v>2</v>
      </c>
      <c r="C6" s="6" t="str">
        <f t="shared" ref="C6:C20" si="0">A6&amp;" = " &amp;B6&amp;","</f>
        <v>sStationsVehiclesPaths = sStationsVehiclesPaths,</v>
      </c>
      <c r="E6" s="2" t="s">
        <v>18</v>
      </c>
      <c r="F6" s="3" t="str">
        <f t="shared" ref="F6:F24" si="1">E6&amp;" = 0,"</f>
        <v>pTargetInventory = 0,</v>
      </c>
      <c r="G6" s="6" t="str">
        <f t="shared" ref="G6:G24" si="2">E6&amp;" = " &amp;E6&amp;","</f>
        <v>pTargetInventory = pTargetInventory,</v>
      </c>
      <c r="I6" s="2" t="s">
        <v>38</v>
      </c>
      <c r="J6" s="3" t="str">
        <f t="shared" ref="J6:J12" si="3">"isON"&amp;I6&amp;" = False,"</f>
        <v>isONvRefuelQuantity = False,</v>
      </c>
      <c r="K6" s="6" t="str">
        <f t="shared" ref="K6:K12" si="4">"isON"&amp;I6&amp;" = True,"</f>
        <v>isONvRefuelQuantity = True,</v>
      </c>
      <c r="M6" s="2" t="s">
        <v>47</v>
      </c>
      <c r="N6" s="3" t="str">
        <f t="shared" ref="N6:N22" si="5">"isON"&amp;M6&amp;" = False,"</f>
        <v>isONcTargetInventory = False,</v>
      </c>
      <c r="O6" s="6" t="str">
        <f t="shared" ref="O6:O22" si="6">"isON"&amp;M6&amp;" = True,"</f>
        <v>isONcTargetInventory = True,</v>
      </c>
      <c r="Q6" s="2" t="s">
        <v>66</v>
      </c>
      <c r="R6" s="3" t="str">
        <f t="shared" ref="R6:R7" si="7">"isON"&amp;Q6&amp;"= False,"</f>
        <v>isONtotalLocationCost= False,</v>
      </c>
      <c r="S6" s="6" t="str">
        <f t="shared" ref="S6:S7" si="8">"isON"&amp;Q6&amp;"= True,"</f>
        <v>isONtotalLocationCost= True,</v>
      </c>
    </row>
    <row r="7" spans="1:19" ht="15.75" thickBot="1" x14ac:dyDescent="0.3">
      <c r="A7" s="2" t="s">
        <v>3</v>
      </c>
      <c r="B7" s="12" t="s">
        <v>3</v>
      </c>
      <c r="C7" s="6" t="str">
        <f t="shared" si="0"/>
        <v>sOriginalStationsOwn = sOriginalStationsOwn,</v>
      </c>
      <c r="E7" s="2" t="s">
        <v>19</v>
      </c>
      <c r="F7" s="3" t="str">
        <f t="shared" si="1"/>
        <v>pSafetyStock = 0,</v>
      </c>
      <c r="G7" s="6" t="str">
        <f t="shared" si="2"/>
        <v>pSafetyStock = pSafetyStock,</v>
      </c>
      <c r="I7" s="2" t="s">
        <v>39</v>
      </c>
      <c r="J7" s="3" t="str">
        <f t="shared" si="3"/>
        <v>isONvRefuel = False,</v>
      </c>
      <c r="K7" s="6" t="str">
        <f t="shared" si="4"/>
        <v>isONvRefuel = True,</v>
      </c>
      <c r="M7" s="2" t="s">
        <v>48</v>
      </c>
      <c r="N7" s="3" t="str">
        <f t="shared" si="5"/>
        <v>isONcMinInventory = False,</v>
      </c>
      <c r="O7" s="6" t="str">
        <f t="shared" si="6"/>
        <v>isONcMinInventory = True,</v>
      </c>
      <c r="Q7" s="4" t="s">
        <v>67</v>
      </c>
      <c r="R7" s="5" t="str">
        <f t="shared" si="7"/>
        <v>isONtotalDiscount= False,</v>
      </c>
      <c r="S7" s="6" t="str">
        <f t="shared" si="8"/>
        <v>isONtotalDiscount= True,</v>
      </c>
    </row>
    <row r="8" spans="1:19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  <c r="E8" s="2" t="s">
        <v>20</v>
      </c>
      <c r="F8" s="3" t="str">
        <f t="shared" si="1"/>
        <v>pTankCapacity = 0,</v>
      </c>
      <c r="G8" s="6" t="str">
        <f t="shared" si="2"/>
        <v>pTankCapacity = pTankCapacity,</v>
      </c>
      <c r="I8" s="2" t="s">
        <v>40</v>
      </c>
      <c r="J8" s="3" t="str">
        <f t="shared" si="3"/>
        <v>isONvQuantityUnitsCapacity = False,</v>
      </c>
      <c r="K8" s="6" t="str">
        <f t="shared" si="4"/>
        <v>isONvQuantityUnitsCapacity = True,</v>
      </c>
      <c r="M8" s="2" t="s">
        <v>49</v>
      </c>
      <c r="N8" s="3" t="str">
        <f t="shared" si="5"/>
        <v>isONcLogicRefuel1 = False,</v>
      </c>
      <c r="O8" s="6" t="str">
        <f t="shared" si="6"/>
        <v>isONcLogicRefuel1 = True,</v>
      </c>
    </row>
    <row r="9" spans="1:19" x14ac:dyDescent="0.25">
      <c r="A9" s="2" t="s">
        <v>5</v>
      </c>
      <c r="B9" s="12" t="s">
        <v>5</v>
      </c>
      <c r="C9" s="6" t="str">
        <f t="shared" si="0"/>
        <v>sSuppliers = sSuppliers,</v>
      </c>
      <c r="E9" s="2" t="s">
        <v>21</v>
      </c>
      <c r="F9" s="3" t="str">
        <f t="shared" si="1"/>
        <v>pMinRefuel = 0,</v>
      </c>
      <c r="G9" s="6" t="str">
        <f t="shared" si="2"/>
        <v>pMinRefuel = pMinRefuel,</v>
      </c>
      <c r="I9" s="2" t="s">
        <v>41</v>
      </c>
      <c r="J9" s="3" t="str">
        <f t="shared" si="3"/>
        <v>isONvLocate = False,</v>
      </c>
      <c r="K9" s="6" t="str">
        <f t="shared" si="4"/>
        <v>isONvLocate = True,</v>
      </c>
      <c r="M9" s="2" t="s">
        <v>50</v>
      </c>
      <c r="N9" s="3" t="str">
        <f t="shared" si="5"/>
        <v>isONcLogicRefuel2 = False,</v>
      </c>
      <c r="O9" s="6" t="str">
        <f t="shared" si="6"/>
        <v>isONcLogicRefuel2 = True,</v>
      </c>
    </row>
    <row r="10" spans="1:19" x14ac:dyDescent="0.25">
      <c r="A10" s="2" t="s">
        <v>6</v>
      </c>
      <c r="B10" s="12" t="s">
        <v>6</v>
      </c>
      <c r="C10" s="6" t="str">
        <f t="shared" si="0"/>
        <v>sSuppliersRanges = sSuppliersRanges,</v>
      </c>
      <c r="E10" s="2" t="s">
        <v>22</v>
      </c>
      <c r="F10" s="3" t="str">
        <f t="shared" si="1"/>
        <v>pConsumptionMainRoute = 0,</v>
      </c>
      <c r="G10" s="6" t="str">
        <f t="shared" si="2"/>
        <v>pConsumptionMainRoute = pConsumptionMainRoute,</v>
      </c>
      <c r="I10" s="2" t="s">
        <v>42</v>
      </c>
      <c r="J10" s="3" t="str">
        <f t="shared" si="3"/>
        <v>isONvQuantityPurchased = False,</v>
      </c>
      <c r="K10" s="6" t="str">
        <f t="shared" si="4"/>
        <v>isONvQuantityPurchased = True,</v>
      </c>
      <c r="M10" s="2" t="s">
        <v>51</v>
      </c>
      <c r="N10" s="3" t="str">
        <f t="shared" si="5"/>
        <v>isONcMaxRefuel = False,</v>
      </c>
      <c r="O10" s="6" t="str">
        <f t="shared" si="6"/>
        <v>isONcMaxRefuel = True,</v>
      </c>
    </row>
    <row r="11" spans="1:19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  <c r="E11" s="2" t="s">
        <v>23</v>
      </c>
      <c r="F11" s="3" t="str">
        <f t="shared" si="1"/>
        <v>pConsumptionOOP = 0,</v>
      </c>
      <c r="G11" s="6" t="str">
        <f t="shared" si="2"/>
        <v>pConsumptionOOP = pConsumptionOOP,</v>
      </c>
      <c r="I11" s="2" t="s">
        <v>43</v>
      </c>
      <c r="J11" s="3" t="str">
        <f t="shared" si="3"/>
        <v>isONvQuantityPurchasedRange = False,</v>
      </c>
      <c r="K11" s="6" t="str">
        <f t="shared" si="4"/>
        <v>isONvQuantityPurchasedRange = True,</v>
      </c>
      <c r="M11" s="2" t="s">
        <v>52</v>
      </c>
      <c r="N11" s="3" t="str">
        <f t="shared" si="5"/>
        <v>isONcInventoryBalance1 = False,</v>
      </c>
      <c r="O11" s="6" t="str">
        <f t="shared" si="6"/>
        <v>isONcInventoryBalance1 = True,</v>
      </c>
    </row>
    <row r="12" spans="1:19" ht="15.75" thickBot="1" x14ac:dyDescent="0.3">
      <c r="A12" s="2" t="s">
        <v>8</v>
      </c>
      <c r="B12" s="12" t="s">
        <v>8</v>
      </c>
      <c r="C12" s="6" t="str">
        <f t="shared" si="0"/>
        <v>sDestinationVehiclesPaths = sDestinationVehiclesPaths,</v>
      </c>
      <c r="E12" s="2" t="s">
        <v>24</v>
      </c>
      <c r="F12" s="3" t="str">
        <f t="shared" si="1"/>
        <v>pQuantityVehicles = 0,</v>
      </c>
      <c r="G12" s="6" t="str">
        <f t="shared" si="2"/>
        <v>pQuantityVehicles = pQuantityVehicles,</v>
      </c>
      <c r="I12" s="4" t="s">
        <v>44</v>
      </c>
      <c r="J12" s="5" t="str">
        <f t="shared" si="3"/>
        <v>isONvPurchasedRange = False,</v>
      </c>
      <c r="K12" s="6" t="str">
        <f t="shared" si="4"/>
        <v>isONvPurchasedRange = True,</v>
      </c>
      <c r="M12" s="2" t="s">
        <v>53</v>
      </c>
      <c r="N12" s="3" t="str">
        <f t="shared" si="5"/>
        <v>isONcInventoryBalance2 = False,</v>
      </c>
      <c r="O12" s="6" t="str">
        <f t="shared" si="6"/>
        <v>isONcInventoryBalance2 = True,</v>
      </c>
    </row>
    <row r="13" spans="1:19" x14ac:dyDescent="0.25">
      <c r="A13" s="2" t="s">
        <v>9</v>
      </c>
      <c r="B13" s="12" t="s">
        <v>9</v>
      </c>
      <c r="C13" s="6" t="str">
        <f t="shared" si="0"/>
        <v>sSequenceNodesNodesVehiclesPaths = sSequenceNodesNodesVehiclesPaths,</v>
      </c>
      <c r="E13" s="2" t="s">
        <v>25</v>
      </c>
      <c r="F13" s="3" t="str">
        <f t="shared" si="1"/>
        <v>pStationCapacity = 0,</v>
      </c>
      <c r="G13" s="6" t="str">
        <f t="shared" si="2"/>
        <v>pStationCapacity = pStationCapacity,</v>
      </c>
      <c r="M13" s="2" t="s">
        <v>54</v>
      </c>
      <c r="N13" s="3" t="str">
        <f t="shared" si="5"/>
        <v>isONcInventoryBalance3 = False,</v>
      </c>
      <c r="O13" s="6" t="str">
        <f t="shared" si="6"/>
        <v>isONcInventoryBalance3 = True,</v>
      </c>
    </row>
    <row r="14" spans="1:19" x14ac:dyDescent="0.25">
      <c r="A14" s="2" t="s">
        <v>10</v>
      </c>
      <c r="B14" s="12" t="s">
        <v>10</v>
      </c>
      <c r="C14" s="6" t="str">
        <f t="shared" si="0"/>
        <v>sFirstStationVehiclesPaths = sFirstStationVehiclesPaths,</v>
      </c>
      <c r="E14" s="2" t="s">
        <v>26</v>
      </c>
      <c r="F14" s="3" t="str">
        <f t="shared" si="1"/>
        <v>pStationUnitCapacity = 0,</v>
      </c>
      <c r="G14" s="6" t="str">
        <f t="shared" si="2"/>
        <v>pStationUnitCapacity = pStationUnitCapacity,</v>
      </c>
      <c r="M14" s="2" t="s">
        <v>55</v>
      </c>
      <c r="N14" s="3" t="str">
        <f t="shared" si="5"/>
        <v>isONcLogicLocation = False,</v>
      </c>
      <c r="O14" s="6" t="str">
        <f t="shared" si="6"/>
        <v>isONcLogicLocation = True,</v>
      </c>
    </row>
    <row r="15" spans="1:19" x14ac:dyDescent="0.25">
      <c r="A15" s="2" t="s">
        <v>11</v>
      </c>
      <c r="B15" s="12" t="s">
        <v>11</v>
      </c>
      <c r="C15" s="6" t="str">
        <f t="shared" si="0"/>
        <v>sNotFirstStationVehiclesPaths = sNotFirstStationVehiclesPaths,</v>
      </c>
      <c r="E15" s="2" t="s">
        <v>27</v>
      </c>
      <c r="F15" s="3" t="str">
        <f t="shared" si="1"/>
        <v>pMinimumPurchaseQuantity = 0,</v>
      </c>
      <c r="G15" s="6" t="str">
        <f t="shared" si="2"/>
        <v>pMinimumPurchaseQuantity = pMinimumPurchaseQuantity,</v>
      </c>
      <c r="M15" s="2" t="s">
        <v>56</v>
      </c>
      <c r="N15" s="3" t="str">
        <f t="shared" si="5"/>
        <v>isONcLogicLocation2 = False,</v>
      </c>
      <c r="O15" s="6" t="str">
        <f t="shared" si="6"/>
        <v>isONcLogicLocation2 = True,</v>
      </c>
    </row>
    <row r="16" spans="1:19" x14ac:dyDescent="0.25">
      <c r="A16" s="2" t="s">
        <v>12</v>
      </c>
      <c r="B16" s="12" t="s">
        <v>12</v>
      </c>
      <c r="C16" s="6" t="str">
        <f t="shared" si="0"/>
        <v>sNodesPotentialNodesOriginalVehiclesPaths = sNodesPotentialNodesOriginalVehiclesPaths,</v>
      </c>
      <c r="E16" s="2" t="s">
        <v>28</v>
      </c>
      <c r="F16" s="3" t="str">
        <f t="shared" si="1"/>
        <v>pLowerQuantityDiscount = 0,</v>
      </c>
      <c r="G16" s="6" t="str">
        <f t="shared" si="2"/>
        <v>pLowerQuantityDiscount = pLowerQuantityDiscount,</v>
      </c>
      <c r="M16" s="2" t="s">
        <v>57</v>
      </c>
      <c r="N16" s="3" t="str">
        <f t="shared" si="5"/>
        <v>isONcStationCapacity = False,</v>
      </c>
      <c r="O16" s="6" t="str">
        <f t="shared" si="6"/>
        <v>isONcStationCapacity = True,</v>
      </c>
    </row>
    <row r="17" spans="1:15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  <c r="E17" s="2" t="s">
        <v>29</v>
      </c>
      <c r="F17" s="3" t="str">
        <f t="shared" si="1"/>
        <v>pUpperQuantityDiscount = 0,</v>
      </c>
      <c r="G17" s="6" t="str">
        <f t="shared" si="2"/>
        <v>pUpperQuantityDiscount = pUpperQuantityDiscount,</v>
      </c>
      <c r="M17" s="2" t="s">
        <v>58</v>
      </c>
      <c r="N17" s="3" t="str">
        <f t="shared" si="5"/>
        <v>isONcQuantityPurchased = False,</v>
      </c>
      <c r="O17" s="6" t="str">
        <f t="shared" si="6"/>
        <v>isONcQuantityPurchased = True,</v>
      </c>
    </row>
    <row r="18" spans="1:15" x14ac:dyDescent="0.25">
      <c r="A18" s="2" t="s">
        <v>14</v>
      </c>
      <c r="B18" s="12" t="s">
        <v>14</v>
      </c>
      <c r="C18" s="6" t="str">
        <f t="shared" si="0"/>
        <v>sStationsSuppliers = sStationsSuppliers,</v>
      </c>
      <c r="E18" s="2" t="s">
        <v>30</v>
      </c>
      <c r="F18" s="3" t="str">
        <f t="shared" si="1"/>
        <v>pPrice = 0,</v>
      </c>
      <c r="G18" s="6" t="str">
        <f t="shared" si="2"/>
        <v>pPrice = pPrice,</v>
      </c>
      <c r="M18" s="2" t="s">
        <v>59</v>
      </c>
      <c r="N18" s="3" t="str">
        <f t="shared" si="5"/>
        <v>isONcMinimumQuantitySupplier = False,</v>
      </c>
      <c r="O18" s="6" t="str">
        <f t="shared" si="6"/>
        <v>isONcMinimumQuantitySupplier = True,</v>
      </c>
    </row>
    <row r="19" spans="1:15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  <c r="E19" s="2" t="s">
        <v>31</v>
      </c>
      <c r="F19" s="3" t="str">
        <f t="shared" si="1"/>
        <v>pOpportunityCost = 0,</v>
      </c>
      <c r="G19" s="6" t="str">
        <f t="shared" si="2"/>
        <v>pOpportunityCost = pOpportunityCost,</v>
      </c>
      <c r="M19" s="2" t="s">
        <v>60</v>
      </c>
      <c r="N19" s="3" t="str">
        <f t="shared" si="5"/>
        <v>isONcMinQuantityRange = False,</v>
      </c>
      <c r="O19" s="6" t="str">
        <f t="shared" si="6"/>
        <v>isONcMinQuantityRange = True,</v>
      </c>
    </row>
    <row r="20" spans="1:15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  <c r="E20" s="2" t="s">
        <v>32</v>
      </c>
      <c r="F20" s="3" t="str">
        <f t="shared" si="1"/>
        <v>pVariableCost = 0,</v>
      </c>
      <c r="G20" s="6" t="str">
        <f t="shared" si="2"/>
        <v>pVariableCost = pVariableCost,</v>
      </c>
      <c r="M20" s="2" t="s">
        <v>61</v>
      </c>
      <c r="N20" s="3" t="str">
        <f t="shared" si="5"/>
        <v>isONcMaxQuantityRange = False,</v>
      </c>
      <c r="O20" s="6" t="str">
        <f t="shared" si="6"/>
        <v>isONcMaxQuantityRange = True,</v>
      </c>
    </row>
    <row r="21" spans="1:15" x14ac:dyDescent="0.25">
      <c r="E21" s="2" t="s">
        <v>33</v>
      </c>
      <c r="F21" s="3" t="str">
        <f t="shared" si="1"/>
        <v>pDistanceOOP = 0,</v>
      </c>
      <c r="G21" s="6" t="str">
        <f t="shared" si="2"/>
        <v>pDistanceOOP = pDistanceOOP,</v>
      </c>
      <c r="M21" s="2" t="s">
        <v>62</v>
      </c>
      <c r="N21" s="3" t="str">
        <f t="shared" si="5"/>
        <v>isONcUniqueQuantityRange = False,</v>
      </c>
      <c r="O21" s="6" t="str">
        <f t="shared" si="6"/>
        <v>isONcUniqueQuantityRange = True,</v>
      </c>
    </row>
    <row r="22" spans="1:15" ht="15.75" thickBot="1" x14ac:dyDescent="0.3">
      <c r="E22" s="2" t="s">
        <v>34</v>
      </c>
      <c r="F22" s="3" t="str">
        <f t="shared" si="1"/>
        <v>pCostUnitCapacity = 0,</v>
      </c>
      <c r="G22" s="6" t="str">
        <f t="shared" si="2"/>
        <v>pCostUnitCapacity = pCostUnitCapacity,</v>
      </c>
      <c r="M22" s="4" t="s">
        <v>63</v>
      </c>
      <c r="N22" s="5" t="str">
        <f t="shared" si="5"/>
        <v>isONcUniqueRange = False,</v>
      </c>
      <c r="O22" s="6" t="str">
        <f t="shared" si="6"/>
        <v>isONcUniqueRange = True,</v>
      </c>
    </row>
    <row r="23" spans="1:15" x14ac:dyDescent="0.25">
      <c r="E23" s="2" t="s">
        <v>35</v>
      </c>
      <c r="F23" s="3" t="str">
        <f t="shared" si="1"/>
        <v>pDiscount = 0,</v>
      </c>
      <c r="G23" s="6" t="str">
        <f t="shared" si="2"/>
        <v>pDiscount = pDiscount,</v>
      </c>
    </row>
    <row r="24" spans="1:15" ht="15.75" thickBot="1" x14ac:dyDescent="0.3">
      <c r="E24" s="4" t="s">
        <v>68</v>
      </c>
      <c r="F24" s="5" t="str">
        <f t="shared" si="1"/>
        <v>pLocationCost = 0,</v>
      </c>
      <c r="G24" s="6" t="str">
        <f t="shared" si="2"/>
        <v>pLocationCost = pLocationCost,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9"/>
  <sheetViews>
    <sheetView workbookViewId="0">
      <selection activeCell="D9" sqref="D9"/>
    </sheetView>
  </sheetViews>
  <sheetFormatPr defaultRowHeight="15" x14ac:dyDescent="0.25"/>
  <cols>
    <col min="2" max="2" width="43" bestFit="1" customWidth="1"/>
    <col min="4" max="4" width="70.5703125" bestFit="1" customWidth="1"/>
  </cols>
  <sheetData>
    <row r="1" spans="1:4" x14ac:dyDescent="0.25">
      <c r="A1" t="s">
        <v>148</v>
      </c>
      <c r="B1" t="s">
        <v>75</v>
      </c>
      <c r="D1" t="s">
        <v>149</v>
      </c>
    </row>
    <row r="2" spans="1:4" x14ac:dyDescent="0.25">
      <c r="A2">
        <v>0</v>
      </c>
      <c r="B2" t="s">
        <v>109</v>
      </c>
      <c r="D2" t="str">
        <f>B2&amp;"="&amp;$D$1&amp;"["&amp;A2&amp;"]"</f>
        <v>sNodesVehiclesPaths2=output_domain_reduction[0]</v>
      </c>
    </row>
    <row r="3" spans="1:4" x14ac:dyDescent="0.25">
      <c r="A3">
        <v>1</v>
      </c>
      <c r="B3" t="s">
        <v>110</v>
      </c>
      <c r="D3" t="str">
        <f t="shared" ref="D3:D9" si="0">B3&amp;"="&amp;$D$1&amp;"["&amp;A3&amp;"]"</f>
        <v>sStationsVehiclesPaths2=output_domain_reduction[1]</v>
      </c>
    </row>
    <row r="4" spans="1:4" x14ac:dyDescent="0.25">
      <c r="A4">
        <v>2</v>
      </c>
      <c r="B4" t="s">
        <v>111</v>
      </c>
      <c r="D4" t="str">
        <f t="shared" si="0"/>
        <v>sSequenceNodesNodesVehiclesPaths2=output_domain_reduction[2]</v>
      </c>
    </row>
    <row r="5" spans="1:4" x14ac:dyDescent="0.25">
      <c r="A5">
        <v>3</v>
      </c>
      <c r="B5" t="s">
        <v>112</v>
      </c>
      <c r="D5" t="str">
        <f t="shared" si="0"/>
        <v>sFirstStationVehiclesPaths2=output_domain_reduction[3]</v>
      </c>
    </row>
    <row r="6" spans="1:4" x14ac:dyDescent="0.25">
      <c r="A6">
        <v>4</v>
      </c>
      <c r="B6" t="s">
        <v>113</v>
      </c>
      <c r="D6" t="str">
        <f t="shared" si="0"/>
        <v>sNotFirstStationVehiclesPaths2=output_domain_reduction[4]</v>
      </c>
    </row>
    <row r="7" spans="1:4" x14ac:dyDescent="0.25">
      <c r="A7">
        <v>5</v>
      </c>
      <c r="B7" t="s">
        <v>114</v>
      </c>
      <c r="D7" t="str">
        <f t="shared" si="0"/>
        <v>sNodesPotentialNodesOriginalVehiclesPaths2=output_domain_reduction[5]</v>
      </c>
    </row>
    <row r="8" spans="1:4" x14ac:dyDescent="0.25">
      <c r="A8">
        <v>6</v>
      </c>
      <c r="B8" t="s">
        <v>115</v>
      </c>
      <c r="D8" t="str">
        <f t="shared" si="0"/>
        <v>pConsumptionMainRoute2=output_domain_reduction[6]</v>
      </c>
    </row>
    <row r="9" spans="1:4" x14ac:dyDescent="0.25">
      <c r="A9">
        <v>7</v>
      </c>
      <c r="B9" t="s">
        <v>136</v>
      </c>
      <c r="D9" t="str">
        <f t="shared" si="0"/>
        <v>sStationsPaths2=output_domain_reduction[7]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6CE2-C90F-4A38-9A6A-C140B73B9CCE}">
  <sheetPr codeName="Sheet10"/>
  <dimension ref="A1:C35"/>
  <sheetViews>
    <sheetView showGridLines="0" workbookViewId="0">
      <selection activeCell="B5" sqref="B5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164</v>
      </c>
    </row>
    <row r="4" spans="1:3" ht="15.75" thickBot="1" x14ac:dyDescent="0.3">
      <c r="A4" s="24" t="s">
        <v>165</v>
      </c>
      <c r="B4" s="25" t="s">
        <v>90</v>
      </c>
      <c r="C4" s="26" t="s">
        <v>71</v>
      </c>
    </row>
    <row r="5" spans="1:3" x14ac:dyDescent="0.25">
      <c r="A5" s="24" t="s">
        <v>130</v>
      </c>
      <c r="B5" s="27" t="str">
        <f>"data_rfep["&amp;$B$3&amp;A5&amp;$B$3&amp;"]"</f>
        <v>data_rfep["sVehiclesPaths"]</v>
      </c>
      <c r="C5" s="28" t="str">
        <f>A5&amp;" = " &amp;B5&amp;","</f>
        <v>sVehiclesPaths = data_rfep["sVehiclesPaths"],</v>
      </c>
    </row>
    <row r="6" spans="1:3" x14ac:dyDescent="0.25">
      <c r="A6" s="29" t="s">
        <v>1</v>
      </c>
      <c r="B6" s="30" t="str">
        <f>"data_rfep["&amp;$B$3&amp;A6&amp;$B$3&amp;"]"</f>
        <v>data_rfep["sNodesVehiclesPaths"]</v>
      </c>
      <c r="C6" s="31" t="str">
        <f>A6&amp;" = " &amp;B6&amp;","</f>
        <v>sNodesVehiclesPaths = data_rfep["sNodesVehiclesPaths"],</v>
      </c>
    </row>
    <row r="7" spans="1:3" x14ac:dyDescent="0.25">
      <c r="A7" s="29" t="s">
        <v>2</v>
      </c>
      <c r="B7" s="30" t="str">
        <f>"data_rfep["&amp;$B$3&amp;A7&amp;$B$3&amp;"]"</f>
        <v>data_rfep["sStationsVehiclesPaths"]</v>
      </c>
      <c r="C7" s="31" t="str">
        <f t="shared" ref="C7:C35" si="0">A7&amp;" = " &amp;B7&amp;","</f>
        <v>sStationsVehiclesPaths = data_rfep["sStationsVehiclesPaths"],</v>
      </c>
    </row>
    <row r="8" spans="1:3" x14ac:dyDescent="0.25">
      <c r="A8" s="29" t="s">
        <v>3</v>
      </c>
      <c r="B8" s="30" t="str">
        <f t="shared" ref="B8:B35" si="1">"data_rfep["&amp;$B$3&amp;A8&amp;$B$3&amp;"]"</f>
        <v>data_rfep["sOriginalStationsOwn"]</v>
      </c>
      <c r="C8" s="31" t="str">
        <f t="shared" si="0"/>
        <v>sOriginalStationsOwn = data_rfep["sOriginalStationsOwn"],</v>
      </c>
    </row>
    <row r="9" spans="1:3" x14ac:dyDescent="0.25">
      <c r="A9" s="29" t="s">
        <v>4</v>
      </c>
      <c r="B9" s="30" t="str">
        <f t="shared" si="1"/>
        <v>data_rfep["sOriginalStationsPotential"]</v>
      </c>
      <c r="C9" s="31" t="str">
        <f t="shared" si="0"/>
        <v>sOriginalStationsPotential = data_rfep["sOriginalStationsPotential"],</v>
      </c>
    </row>
    <row r="10" spans="1:3" x14ac:dyDescent="0.25">
      <c r="A10" s="29" t="s">
        <v>5</v>
      </c>
      <c r="B10" s="30" t="str">
        <f t="shared" si="1"/>
        <v>data_rfep["sSuppliers"]</v>
      </c>
      <c r="C10" s="31" t="str">
        <f t="shared" si="0"/>
        <v>sSuppliers = data_rfep["sSuppliers"],</v>
      </c>
    </row>
    <row r="11" spans="1:3" x14ac:dyDescent="0.25">
      <c r="A11" s="29" t="s">
        <v>6</v>
      </c>
      <c r="B11" s="30" t="str">
        <f t="shared" si="1"/>
        <v>data_rfep["sSuppliersRanges"]</v>
      </c>
      <c r="C11" s="31" t="str">
        <f t="shared" si="0"/>
        <v>sSuppliersRanges = data_rfep["sSuppliersRanges"],</v>
      </c>
    </row>
    <row r="12" spans="1:3" x14ac:dyDescent="0.25">
      <c r="A12" s="29" t="s">
        <v>7</v>
      </c>
      <c r="B12" s="30" t="str">
        <f t="shared" si="1"/>
        <v>data_rfep["sOriginVehiclesPaths"]</v>
      </c>
      <c r="C12" s="31" t="str">
        <f t="shared" si="0"/>
        <v>sOriginVehiclesPaths = data_rfep["sOriginVehiclesPaths"],</v>
      </c>
    </row>
    <row r="13" spans="1:3" x14ac:dyDescent="0.25">
      <c r="A13" s="29" t="s">
        <v>8</v>
      </c>
      <c r="B13" s="30" t="str">
        <f t="shared" si="1"/>
        <v>data_rfep["sDestinationVehiclesPaths"]</v>
      </c>
      <c r="C13" s="31" t="str">
        <f t="shared" si="0"/>
        <v>sDestinationVehiclesPaths = data_rfep["sDestinationVehiclesPaths"],</v>
      </c>
    </row>
    <row r="14" spans="1:3" x14ac:dyDescent="0.25">
      <c r="A14" s="29" t="s">
        <v>9</v>
      </c>
      <c r="B14" s="30" t="str">
        <f t="shared" si="1"/>
        <v>data_rfep["sSequenceNodesNodesVehiclesPaths"]</v>
      </c>
      <c r="C14" s="31" t="str">
        <f t="shared" si="0"/>
        <v>sSequenceNodesNodesVehiclesPaths = data_rfep["sSequenceNodesNodesVehiclesPaths"],</v>
      </c>
    </row>
    <row r="15" spans="1:3" x14ac:dyDescent="0.25">
      <c r="A15" s="29" t="s">
        <v>10</v>
      </c>
      <c r="B15" s="30" t="str">
        <f t="shared" si="1"/>
        <v>data_rfep["sFirstStationVehiclesPaths"]</v>
      </c>
      <c r="C15" s="31" t="str">
        <f t="shared" si="0"/>
        <v>sFirstStationVehiclesPaths = data_rfep["sFirstStationVehiclesPaths"],</v>
      </c>
    </row>
    <row r="16" spans="1:3" x14ac:dyDescent="0.25">
      <c r="A16" s="29" t="s">
        <v>11</v>
      </c>
      <c r="B16" s="30" t="str">
        <f t="shared" si="1"/>
        <v>data_rfep["sNotFirstStationVehiclesPaths"]</v>
      </c>
      <c r="C16" s="31" t="str">
        <f t="shared" si="0"/>
        <v>sNotFirstStationVehiclesPaths = data_rfep["sNotFirstStationVehiclesPaths"],</v>
      </c>
    </row>
    <row r="17" spans="1:3" x14ac:dyDescent="0.25">
      <c r="A17" s="29" t="s">
        <v>12</v>
      </c>
      <c r="B17" s="30" t="str">
        <f t="shared" si="1"/>
        <v>data_rfep["sNodesPotentialNodesOriginalVehiclesPaths"]</v>
      </c>
      <c r="C17" s="31" t="str">
        <f t="shared" si="0"/>
        <v>sNodesPotentialNodesOriginalVehiclesPaths = data_rfep["sNodesPotentialNodesOriginalVehiclesPaths"],</v>
      </c>
    </row>
    <row r="18" spans="1:3" x14ac:dyDescent="0.25">
      <c r="A18" s="29" t="s">
        <v>13</v>
      </c>
      <c r="B18" s="30" t="str">
        <f t="shared" si="1"/>
        <v>data_rfep["sOriginalStationsMirrorStations"]</v>
      </c>
      <c r="C18" s="31" t="str">
        <f t="shared" si="0"/>
        <v>sOriginalStationsMirrorStations = data_rfep["sOriginalStationsMirrorStations"],</v>
      </c>
    </row>
    <row r="19" spans="1:3" x14ac:dyDescent="0.25">
      <c r="A19" s="29" t="s">
        <v>14</v>
      </c>
      <c r="B19" s="30" t="str">
        <f t="shared" si="1"/>
        <v>data_rfep["sStationsSuppliers"]</v>
      </c>
      <c r="C19" s="31" t="str">
        <f t="shared" si="0"/>
        <v>sStationsSuppliers = data_rfep["sStationsSuppliers"],</v>
      </c>
    </row>
    <row r="20" spans="1:3" x14ac:dyDescent="0.25">
      <c r="A20" s="29" t="s">
        <v>15</v>
      </c>
      <c r="B20" s="30" t="str">
        <f t="shared" si="1"/>
        <v>data_rfep["sSuppliersWithDiscount"]</v>
      </c>
      <c r="C20" s="31" t="str">
        <f t="shared" si="0"/>
        <v>sSuppliersWithDiscount = data_rfep["sSuppliersWithDiscount"],</v>
      </c>
    </row>
    <row r="21" spans="1:3" x14ac:dyDescent="0.25">
      <c r="A21" s="29" t="s">
        <v>69</v>
      </c>
      <c r="B21" s="30" t="str">
        <f t="shared" si="1"/>
        <v>data_rfep["sRanges"]</v>
      </c>
      <c r="C21" s="31" t="str">
        <f t="shared" si="0"/>
        <v>sRanges = data_rfep["sRanges"],</v>
      </c>
    </row>
    <row r="22" spans="1:3" x14ac:dyDescent="0.25">
      <c r="A22" s="29" t="s">
        <v>17</v>
      </c>
      <c r="B22" s="30" t="str">
        <f t="shared" si="1"/>
        <v>data_rfep["pStartInventory"]</v>
      </c>
      <c r="C22" s="31" t="str">
        <f t="shared" si="0"/>
        <v>pStartInventory = data_rfep["pStartInventory"],</v>
      </c>
    </row>
    <row r="23" spans="1:3" x14ac:dyDescent="0.25">
      <c r="A23" s="29" t="s">
        <v>18</v>
      </c>
      <c r="B23" s="30" t="str">
        <f t="shared" si="1"/>
        <v>data_rfep["pTargetInventory"]</v>
      </c>
      <c r="C23" s="31" t="str">
        <f t="shared" si="0"/>
        <v>pTargetInventory = data_rfep["pTargetInventory"],</v>
      </c>
    </row>
    <row r="24" spans="1:3" x14ac:dyDescent="0.25">
      <c r="A24" s="29" t="s">
        <v>19</v>
      </c>
      <c r="B24" s="30" t="str">
        <f t="shared" si="1"/>
        <v>data_rfep["pSafetyStock"]</v>
      </c>
      <c r="C24" s="31" t="str">
        <f t="shared" si="0"/>
        <v>pSafetyStock = data_rfep["pSafetyStock"],</v>
      </c>
    </row>
    <row r="25" spans="1:3" x14ac:dyDescent="0.25">
      <c r="A25" s="29" t="s">
        <v>20</v>
      </c>
      <c r="B25" s="30" t="str">
        <f t="shared" si="1"/>
        <v>data_rfep["pTankCapacity"]</v>
      </c>
      <c r="C25" s="31" t="str">
        <f t="shared" si="0"/>
        <v>pTankCapacity = data_rfep["pTankCapacity"],</v>
      </c>
    </row>
    <row r="26" spans="1:3" x14ac:dyDescent="0.25">
      <c r="A26" s="29" t="s">
        <v>21</v>
      </c>
      <c r="B26" s="30" t="str">
        <f t="shared" si="1"/>
        <v>data_rfep["pMinRefuel"]</v>
      </c>
      <c r="C26" s="31" t="str">
        <f t="shared" si="0"/>
        <v>pMinRefuel = data_rfep["pMinRefuel"],</v>
      </c>
    </row>
    <row r="27" spans="1:3" x14ac:dyDescent="0.25">
      <c r="A27" s="29" t="s">
        <v>122</v>
      </c>
      <c r="B27" s="30" t="str">
        <f t="shared" si="1"/>
        <v>data_rfep["pConsumptionRate"]</v>
      </c>
      <c r="C27" s="31" t="str">
        <f t="shared" si="0"/>
        <v>pConsumptionRate = data_rfep["pConsumptionRate"],</v>
      </c>
    </row>
    <row r="28" spans="1:3" x14ac:dyDescent="0.25">
      <c r="A28" s="29" t="s">
        <v>123</v>
      </c>
      <c r="B28" s="30" t="str">
        <f t="shared" si="1"/>
        <v>data_rfep["pDistance"]</v>
      </c>
      <c r="C28" s="31" t="str">
        <f t="shared" si="0"/>
        <v>pDistance = data_rfep["pDistance"],</v>
      </c>
    </row>
    <row r="29" spans="1:3" x14ac:dyDescent="0.25">
      <c r="A29" s="29" t="s">
        <v>22</v>
      </c>
      <c r="B29" s="30" t="str">
        <f t="shared" si="1"/>
        <v>data_rfep["pConsumptionMainRoute"]</v>
      </c>
      <c r="C29" s="31" t="str">
        <f t="shared" si="0"/>
        <v>pConsumptionMainRoute = data_rfep["pConsumptionMainRoute"],</v>
      </c>
    </row>
    <row r="30" spans="1:3" x14ac:dyDescent="0.25">
      <c r="A30" s="29" t="s">
        <v>23</v>
      </c>
      <c r="B30" s="30" t="str">
        <f t="shared" si="1"/>
        <v>data_rfep["pConsumptionOOP"]</v>
      </c>
      <c r="C30" s="31" t="str">
        <f t="shared" si="0"/>
        <v>pConsumptionOOP = data_rfep["pConsumptionOOP"],</v>
      </c>
    </row>
    <row r="31" spans="1:3" x14ac:dyDescent="0.25">
      <c r="A31" s="29" t="s">
        <v>24</v>
      </c>
      <c r="B31" s="30" t="str">
        <f t="shared" si="1"/>
        <v>data_rfep["pQuantityVehicles"]</v>
      </c>
      <c r="C31" s="31" t="str">
        <f t="shared" si="0"/>
        <v>pQuantityVehicles = data_rfep["pQuantityVehicles"],</v>
      </c>
    </row>
    <row r="32" spans="1:3" x14ac:dyDescent="0.25">
      <c r="A32" s="29" t="s">
        <v>30</v>
      </c>
      <c r="B32" s="30" t="str">
        <f t="shared" si="1"/>
        <v>data_rfep["pPrice"]</v>
      </c>
      <c r="C32" s="31" t="str">
        <f t="shared" si="0"/>
        <v>pPrice = data_rfep["pPrice"],</v>
      </c>
    </row>
    <row r="33" spans="1:3" x14ac:dyDescent="0.25">
      <c r="A33" s="29" t="s">
        <v>31</v>
      </c>
      <c r="B33" s="30" t="str">
        <f t="shared" si="1"/>
        <v>data_rfep["pOpportunityCost"]</v>
      </c>
      <c r="C33" s="31" t="str">
        <f t="shared" si="0"/>
        <v>pOpportunityCost = data_rfep["pOpportunityCost"],</v>
      </c>
    </row>
    <row r="34" spans="1:3" x14ac:dyDescent="0.25">
      <c r="A34" s="29" t="s">
        <v>32</v>
      </c>
      <c r="B34" s="30" t="str">
        <f t="shared" si="1"/>
        <v>data_rfep["pVariableCost"]</v>
      </c>
      <c r="C34" s="31" t="str">
        <f t="shared" si="0"/>
        <v>pVariableCost = data_rfep["pVariableCost"],</v>
      </c>
    </row>
    <row r="35" spans="1:3" ht="15.75" thickBot="1" x14ac:dyDescent="0.3">
      <c r="A35" s="32" t="s">
        <v>33</v>
      </c>
      <c r="B35" s="33" t="str">
        <f t="shared" si="1"/>
        <v>data_rfep["pDistanceOOP"]</v>
      </c>
      <c r="C35" s="34" t="str">
        <f t="shared" si="0"/>
        <v>pDistanceOOP = data_rfep["pDistanceOOP"],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5F91-3CD2-4C06-9BDF-CB9DD17C3DF6}">
  <sheetPr codeName="Sheet11"/>
  <dimension ref="A1:C70"/>
  <sheetViews>
    <sheetView showGridLines="0" topLeftCell="A53" workbookViewId="0">
      <selection activeCell="C70" sqref="C5:C70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164</v>
      </c>
    </row>
    <row r="4" spans="1:3" x14ac:dyDescent="0.25">
      <c r="A4" s="35" t="s">
        <v>0</v>
      </c>
      <c r="B4" s="36" t="s">
        <v>90</v>
      </c>
      <c r="C4" s="37" t="s">
        <v>71</v>
      </c>
    </row>
    <row r="5" spans="1:3" x14ac:dyDescent="0.25">
      <c r="A5" s="2" t="s">
        <v>1</v>
      </c>
      <c r="B5" s="30" t="s">
        <v>109</v>
      </c>
      <c r="C5" s="6" t="str">
        <f>A5&amp;" = " &amp;B5&amp;","</f>
        <v>sNodesVehiclesPaths = sNodesVehiclesPaths2,</v>
      </c>
    </row>
    <row r="6" spans="1:3" x14ac:dyDescent="0.25">
      <c r="A6" s="2" t="s">
        <v>2</v>
      </c>
      <c r="B6" s="30" t="s">
        <v>110</v>
      </c>
      <c r="C6" s="6" t="str">
        <f t="shared" ref="C6:C20" si="0">A6&amp;" = " &amp;B6&amp;","</f>
        <v>sStationsVehiclesPaths = sStationsVehiclesPaths2,</v>
      </c>
    </row>
    <row r="7" spans="1:3" x14ac:dyDescent="0.25">
      <c r="A7" s="2" t="s">
        <v>3</v>
      </c>
      <c r="B7" s="30" t="str">
        <f t="shared" ref="B7:B40" si="1">"data_rfep["&amp;$B$3&amp;A7&amp;$B$3&amp;"]"</f>
        <v>data_rfep["sOriginalStationsOwn"]</v>
      </c>
      <c r="C7" s="6" t="str">
        <f t="shared" si="0"/>
        <v>sOriginalStationsOwn = data_rfep["sOriginalStationsOwn"],</v>
      </c>
    </row>
    <row r="8" spans="1:3" x14ac:dyDescent="0.25">
      <c r="A8" s="2" t="s">
        <v>4</v>
      </c>
      <c r="B8" s="30" t="str">
        <f t="shared" si="1"/>
        <v>data_rfep["sOriginalStationsPotential"]</v>
      </c>
      <c r="C8" s="6" t="str">
        <f t="shared" si="0"/>
        <v>sOriginalStationsPotential = data_rfep["sOriginalStationsPotential"],</v>
      </c>
    </row>
    <row r="9" spans="1:3" x14ac:dyDescent="0.25">
      <c r="A9" s="2" t="s">
        <v>5</v>
      </c>
      <c r="B9" s="30" t="str">
        <f t="shared" si="1"/>
        <v>data_rfep["sSuppliers"]</v>
      </c>
      <c r="C9" s="6" t="str">
        <f t="shared" si="0"/>
        <v>sSuppliers = data_rfep["sSuppliers"],</v>
      </c>
    </row>
    <row r="10" spans="1:3" x14ac:dyDescent="0.25">
      <c r="A10" s="2" t="s">
        <v>6</v>
      </c>
      <c r="B10" s="30" t="str">
        <f t="shared" si="1"/>
        <v>data_rfep["sSuppliersRanges"]</v>
      </c>
      <c r="C10" s="6" t="str">
        <f t="shared" si="0"/>
        <v>sSuppliersRanges = data_rfep["sSuppliersRanges"],</v>
      </c>
    </row>
    <row r="11" spans="1:3" x14ac:dyDescent="0.25">
      <c r="A11" s="2" t="s">
        <v>7</v>
      </c>
      <c r="B11" s="30" t="str">
        <f t="shared" si="1"/>
        <v>data_rfep["sOriginVehiclesPaths"]</v>
      </c>
      <c r="C11" s="6" t="str">
        <f t="shared" si="0"/>
        <v>sOriginVehiclesPaths = data_rfep["sOriginVehiclesPaths"],</v>
      </c>
    </row>
    <row r="12" spans="1:3" x14ac:dyDescent="0.25">
      <c r="A12" s="2" t="s">
        <v>8</v>
      </c>
      <c r="B12" s="30" t="str">
        <f t="shared" si="1"/>
        <v>data_rfep["sDestinationVehiclesPaths"]</v>
      </c>
      <c r="C12" s="6" t="str">
        <f t="shared" si="0"/>
        <v>sDestinationVehiclesPaths = data_rfep["sDestinationVehiclesPaths"],</v>
      </c>
    </row>
    <row r="13" spans="1:3" x14ac:dyDescent="0.25">
      <c r="A13" s="2" t="s">
        <v>9</v>
      </c>
      <c r="B13" s="30" t="s">
        <v>111</v>
      </c>
      <c r="C13" s="6" t="str">
        <f t="shared" si="0"/>
        <v>sSequenceNodesNodesVehiclesPaths = sSequenceNodesNodesVehiclesPaths2,</v>
      </c>
    </row>
    <row r="14" spans="1:3" x14ac:dyDescent="0.25">
      <c r="A14" s="2" t="s">
        <v>10</v>
      </c>
      <c r="B14" s="30" t="s">
        <v>112</v>
      </c>
      <c r="C14" s="6" t="str">
        <f t="shared" si="0"/>
        <v>sFirstStationVehiclesPaths = sFirstStationVehiclesPaths2,</v>
      </c>
    </row>
    <row r="15" spans="1:3" x14ac:dyDescent="0.25">
      <c r="A15" s="2" t="s">
        <v>11</v>
      </c>
      <c r="B15" s="30" t="s">
        <v>113</v>
      </c>
      <c r="C15" s="6" t="str">
        <f t="shared" si="0"/>
        <v>sNotFirstStationVehiclesPaths = sNotFirstStationVehiclesPaths2,</v>
      </c>
    </row>
    <row r="16" spans="1:3" x14ac:dyDescent="0.25">
      <c r="A16" s="2" t="s">
        <v>12</v>
      </c>
      <c r="B16" s="30" t="s">
        <v>114</v>
      </c>
      <c r="C16" s="6" t="str">
        <f t="shared" si="0"/>
        <v>sNodesPotentialNodesOriginalVehiclesPaths = sNodesPotentialNodesOriginalVehiclesPaths2,</v>
      </c>
    </row>
    <row r="17" spans="1:3" x14ac:dyDescent="0.25">
      <c r="A17" s="2" t="s">
        <v>13</v>
      </c>
      <c r="B17" s="30" t="str">
        <f t="shared" si="1"/>
        <v>data_rfep["sOriginalStationsMirrorStations"]</v>
      </c>
      <c r="C17" s="6" t="str">
        <f t="shared" si="0"/>
        <v>sOriginalStationsMirrorStations = data_rfep["sOriginalStationsMirrorStations"],</v>
      </c>
    </row>
    <row r="18" spans="1:3" x14ac:dyDescent="0.25">
      <c r="A18" s="2" t="s">
        <v>14</v>
      </c>
      <c r="B18" s="30" t="str">
        <f t="shared" si="1"/>
        <v>data_rfep["sStationsSuppliers"]</v>
      </c>
      <c r="C18" s="6" t="str">
        <f t="shared" si="0"/>
        <v>sStationsSuppliers = data_rfep["sStationsSuppliers"],</v>
      </c>
    </row>
    <row r="19" spans="1:3" x14ac:dyDescent="0.25">
      <c r="A19" s="2" t="s">
        <v>15</v>
      </c>
      <c r="B19" s="30" t="str">
        <f t="shared" si="1"/>
        <v>data_rfep["sSuppliersWithDiscount"]</v>
      </c>
      <c r="C19" s="6" t="str">
        <f t="shared" si="0"/>
        <v>sSuppliersWithDiscount = data_rfep["sSuppliersWithDiscount"],</v>
      </c>
    </row>
    <row r="20" spans="1:3" x14ac:dyDescent="0.25">
      <c r="A20" s="2" t="s">
        <v>69</v>
      </c>
      <c r="B20" s="30" t="str">
        <f t="shared" si="1"/>
        <v>data_rfep["sRanges"]</v>
      </c>
      <c r="C20" s="6" t="str">
        <f t="shared" si="0"/>
        <v>sRanges = data_rfep["sRanges"],</v>
      </c>
    </row>
    <row r="21" spans="1:3" x14ac:dyDescent="0.25">
      <c r="A21" s="2" t="s">
        <v>17</v>
      </c>
      <c r="B21" s="30" t="str">
        <f t="shared" si="1"/>
        <v>data_rfep["pStartInventory"]</v>
      </c>
      <c r="C21" s="6" t="str">
        <f>A21&amp;" = " &amp;B21&amp;","</f>
        <v>pStartInventory = data_rfep["pStartInventory"],</v>
      </c>
    </row>
    <row r="22" spans="1:3" x14ac:dyDescent="0.25">
      <c r="A22" s="2" t="s">
        <v>18</v>
      </c>
      <c r="B22" s="30" t="str">
        <f t="shared" si="1"/>
        <v>data_rfep["pTargetInventory"]</v>
      </c>
      <c r="C22" s="6" t="str">
        <f t="shared" ref="C22:C40" si="2">A22&amp;" = " &amp;B22&amp;","</f>
        <v>pTargetInventory = data_rfep["pTargetInventory"],</v>
      </c>
    </row>
    <row r="23" spans="1:3" x14ac:dyDescent="0.25">
      <c r="A23" s="2" t="s">
        <v>19</v>
      </c>
      <c r="B23" s="30" t="str">
        <f t="shared" si="1"/>
        <v>data_rfep["pSafetyStock"]</v>
      </c>
      <c r="C23" s="6" t="str">
        <f t="shared" si="2"/>
        <v>pSafetyStock = data_rfep["pSafetyStock"],</v>
      </c>
    </row>
    <row r="24" spans="1:3" x14ac:dyDescent="0.25">
      <c r="A24" s="2" t="s">
        <v>20</v>
      </c>
      <c r="B24" s="30" t="str">
        <f t="shared" si="1"/>
        <v>data_rfep["pTankCapacity"]</v>
      </c>
      <c r="C24" s="6" t="str">
        <f t="shared" si="2"/>
        <v>pTankCapacity = data_rfep["pTankCapacity"],</v>
      </c>
    </row>
    <row r="25" spans="1:3" x14ac:dyDescent="0.25">
      <c r="A25" s="2" t="s">
        <v>21</v>
      </c>
      <c r="B25" s="30" t="str">
        <f t="shared" si="1"/>
        <v>data_rfep["pMinRefuel"]</v>
      </c>
      <c r="C25" s="6" t="str">
        <f t="shared" si="2"/>
        <v>pMinRefuel = data_rfep["pMinRefuel"],</v>
      </c>
    </row>
    <row r="26" spans="1:3" x14ac:dyDescent="0.25">
      <c r="A26" s="2" t="s">
        <v>22</v>
      </c>
      <c r="B26" s="30" t="s">
        <v>115</v>
      </c>
      <c r="C26" s="6" t="str">
        <f t="shared" si="2"/>
        <v>pConsumptionMainRoute = pConsumptionMainRoute2,</v>
      </c>
    </row>
    <row r="27" spans="1:3" x14ac:dyDescent="0.25">
      <c r="A27" s="2" t="s">
        <v>23</v>
      </c>
      <c r="B27" s="30" t="str">
        <f t="shared" si="1"/>
        <v>data_rfep["pConsumptionOOP"]</v>
      </c>
      <c r="C27" s="6" t="str">
        <f t="shared" si="2"/>
        <v>pConsumptionOOP = data_rfep["pConsumptionOOP"],</v>
      </c>
    </row>
    <row r="28" spans="1:3" x14ac:dyDescent="0.25">
      <c r="A28" s="2" t="s">
        <v>24</v>
      </c>
      <c r="B28" s="30" t="str">
        <f t="shared" si="1"/>
        <v>data_rfep["pQuantityVehicles"]</v>
      </c>
      <c r="C28" s="6" t="str">
        <f t="shared" si="2"/>
        <v>pQuantityVehicles = data_rfep["pQuantityVehicles"],</v>
      </c>
    </row>
    <row r="29" spans="1:3" x14ac:dyDescent="0.25">
      <c r="A29" s="2" t="s">
        <v>25</v>
      </c>
      <c r="B29" s="30" t="str">
        <f t="shared" si="1"/>
        <v>data_rfep["pStationCapacity"]</v>
      </c>
      <c r="C29" s="6" t="str">
        <f t="shared" si="2"/>
        <v>pStationCapacity = data_rfep["pStationCapacity"],</v>
      </c>
    </row>
    <row r="30" spans="1:3" x14ac:dyDescent="0.25">
      <c r="A30" s="2" t="s">
        <v>26</v>
      </c>
      <c r="B30" s="30" t="str">
        <f t="shared" si="1"/>
        <v>data_rfep["pStationUnitCapacity"]</v>
      </c>
      <c r="C30" s="6" t="str">
        <f t="shared" si="2"/>
        <v>pStationUnitCapacity = data_rfep["pStationUnitCapacity"],</v>
      </c>
    </row>
    <row r="31" spans="1:3" x14ac:dyDescent="0.25">
      <c r="A31" s="2" t="s">
        <v>27</v>
      </c>
      <c r="B31" s="30" t="str">
        <f t="shared" si="1"/>
        <v>data_rfep["pMinimumPurchaseQuantity"]</v>
      </c>
      <c r="C31" s="6" t="str">
        <f t="shared" si="2"/>
        <v>pMinimumPurchaseQuantity = data_rfep["pMinimumPurchaseQuantity"],</v>
      </c>
    </row>
    <row r="32" spans="1:3" x14ac:dyDescent="0.25">
      <c r="A32" s="2" t="s">
        <v>28</v>
      </c>
      <c r="B32" s="30" t="str">
        <f t="shared" si="1"/>
        <v>data_rfep["pLowerQuantityDiscount"]</v>
      </c>
      <c r="C32" s="6" t="str">
        <f t="shared" si="2"/>
        <v>pLowerQuantityDiscount = data_rfep["pLowerQuantityDiscount"],</v>
      </c>
    </row>
    <row r="33" spans="1:3" x14ac:dyDescent="0.25">
      <c r="A33" s="2" t="s">
        <v>29</v>
      </c>
      <c r="B33" s="30" t="str">
        <f t="shared" si="1"/>
        <v>data_rfep["pUpperQuantityDiscount"]</v>
      </c>
      <c r="C33" s="6" t="str">
        <f t="shared" si="2"/>
        <v>pUpperQuantityDiscount = data_rfep["pUpperQuantityDiscount"],</v>
      </c>
    </row>
    <row r="34" spans="1:3" x14ac:dyDescent="0.25">
      <c r="A34" s="2" t="s">
        <v>30</v>
      </c>
      <c r="B34" s="30" t="str">
        <f t="shared" si="1"/>
        <v>data_rfep["pPrice"]</v>
      </c>
      <c r="C34" s="6" t="str">
        <f t="shared" si="2"/>
        <v>pPrice = data_rfep["pPrice"],</v>
      </c>
    </row>
    <row r="35" spans="1:3" x14ac:dyDescent="0.25">
      <c r="A35" s="2" t="s">
        <v>31</v>
      </c>
      <c r="B35" s="30" t="str">
        <f t="shared" si="1"/>
        <v>data_rfep["pOpportunityCost"]</v>
      </c>
      <c r="C35" s="6" t="str">
        <f t="shared" si="2"/>
        <v>pOpportunityCost = data_rfep["pOpportunityCost"],</v>
      </c>
    </row>
    <row r="36" spans="1:3" x14ac:dyDescent="0.25">
      <c r="A36" s="2" t="s">
        <v>32</v>
      </c>
      <c r="B36" s="30" t="str">
        <f t="shared" si="1"/>
        <v>data_rfep["pVariableCost"]</v>
      </c>
      <c r="C36" s="6" t="str">
        <f t="shared" si="2"/>
        <v>pVariableCost = data_rfep["pVariableCost"],</v>
      </c>
    </row>
    <row r="37" spans="1:3" x14ac:dyDescent="0.25">
      <c r="A37" s="2" t="s">
        <v>33</v>
      </c>
      <c r="B37" s="30" t="str">
        <f t="shared" si="1"/>
        <v>data_rfep["pDistanceOOP"]</v>
      </c>
      <c r="C37" s="6" t="str">
        <f t="shared" si="2"/>
        <v>pDistanceOOP = data_rfep["pDistanceOOP"],</v>
      </c>
    </row>
    <row r="38" spans="1:3" x14ac:dyDescent="0.25">
      <c r="A38" s="2" t="s">
        <v>34</v>
      </c>
      <c r="B38" s="30" t="str">
        <f t="shared" si="1"/>
        <v>data_rfep["pCostUnitCapacity"]</v>
      </c>
      <c r="C38" s="6" t="str">
        <f t="shared" si="2"/>
        <v>pCostUnitCapacity = data_rfep["pCostUnitCapacity"],</v>
      </c>
    </row>
    <row r="39" spans="1:3" x14ac:dyDescent="0.25">
      <c r="A39" s="2" t="s">
        <v>35</v>
      </c>
      <c r="B39" s="30" t="str">
        <f t="shared" si="1"/>
        <v>data_rfep["pDiscount"]</v>
      </c>
      <c r="C39" s="6" t="str">
        <f t="shared" si="2"/>
        <v>pDiscount = data_rfep["pDiscount"],</v>
      </c>
    </row>
    <row r="40" spans="1:3" x14ac:dyDescent="0.25">
      <c r="A40" s="2" t="s">
        <v>68</v>
      </c>
      <c r="B40" s="30" t="str">
        <f t="shared" si="1"/>
        <v>data_rfep["pLocationCost"]</v>
      </c>
      <c r="C40" s="6" t="str">
        <f t="shared" si="2"/>
        <v>pLocationCost = data_rfep["pLocationCost"],</v>
      </c>
    </row>
    <row r="41" spans="1:3" x14ac:dyDescent="0.25">
      <c r="A41" s="2" t="s">
        <v>37</v>
      </c>
      <c r="B41" s="30" t="str">
        <f>"True"</f>
        <v>True</v>
      </c>
      <c r="C41" s="6" t="str">
        <f>"isON"&amp;A41&amp;" = "&amp;B41&amp;","</f>
        <v>isONvInventory = True,</v>
      </c>
    </row>
    <row r="42" spans="1:3" x14ac:dyDescent="0.25">
      <c r="A42" s="2" t="s">
        <v>38</v>
      </c>
      <c r="B42" s="30" t="str">
        <f t="shared" ref="B42:B69" si="3">"True"</f>
        <v>True</v>
      </c>
      <c r="C42" s="6" t="str">
        <f t="shared" ref="C42:C69" si="4">"isON"&amp;A42&amp;" = "&amp;B42&amp;","</f>
        <v>isONvRefuelQuantity = True,</v>
      </c>
    </row>
    <row r="43" spans="1:3" x14ac:dyDescent="0.25">
      <c r="A43" s="2" t="s">
        <v>39</v>
      </c>
      <c r="B43" s="30" t="str">
        <f t="shared" si="3"/>
        <v>True</v>
      </c>
      <c r="C43" s="6" t="str">
        <f t="shared" si="4"/>
        <v>isONvRefuel = True,</v>
      </c>
    </row>
    <row r="44" spans="1:3" x14ac:dyDescent="0.25">
      <c r="A44" s="2" t="s">
        <v>40</v>
      </c>
      <c r="B44" s="30" t="str">
        <f t="shared" si="3"/>
        <v>True</v>
      </c>
      <c r="C44" s="6" t="str">
        <f t="shared" si="4"/>
        <v>isONvQuantityUnitsCapacity = True,</v>
      </c>
    </row>
    <row r="45" spans="1:3" x14ac:dyDescent="0.25">
      <c r="A45" s="2" t="s">
        <v>41</v>
      </c>
      <c r="B45" s="30" t="str">
        <f t="shared" si="3"/>
        <v>True</v>
      </c>
      <c r="C45" s="6" t="str">
        <f t="shared" si="4"/>
        <v>isONvLocate = True,</v>
      </c>
    </row>
    <row r="46" spans="1:3" x14ac:dyDescent="0.25">
      <c r="A46" s="2" t="s">
        <v>42</v>
      </c>
      <c r="B46" s="30" t="str">
        <f t="shared" si="3"/>
        <v>True</v>
      </c>
      <c r="C46" s="6" t="str">
        <f t="shared" si="4"/>
        <v>isONvQuantityPurchased = True,</v>
      </c>
    </row>
    <row r="47" spans="1:3" x14ac:dyDescent="0.25">
      <c r="A47" s="2" t="s">
        <v>43</v>
      </c>
      <c r="B47" s="30" t="str">
        <f t="shared" si="3"/>
        <v>True</v>
      </c>
      <c r="C47" s="6" t="str">
        <f t="shared" si="4"/>
        <v>isONvQuantityPurchasedRange = True,</v>
      </c>
    </row>
    <row r="48" spans="1:3" x14ac:dyDescent="0.25">
      <c r="A48" s="2" t="s">
        <v>44</v>
      </c>
      <c r="B48" s="30" t="str">
        <f t="shared" si="3"/>
        <v>True</v>
      </c>
      <c r="C48" s="6" t="str">
        <f t="shared" si="4"/>
        <v>isONvPurchasedRange = True,</v>
      </c>
    </row>
    <row r="49" spans="1:3" x14ac:dyDescent="0.25">
      <c r="A49" s="2" t="s">
        <v>46</v>
      </c>
      <c r="B49" s="30" t="str">
        <f t="shared" si="3"/>
        <v>True</v>
      </c>
      <c r="C49" s="6" t="str">
        <f t="shared" si="4"/>
        <v>isONcInitialInventory = True,</v>
      </c>
    </row>
    <row r="50" spans="1:3" x14ac:dyDescent="0.25">
      <c r="A50" s="2" t="s">
        <v>47</v>
      </c>
      <c r="B50" s="30" t="str">
        <f t="shared" si="3"/>
        <v>True</v>
      </c>
      <c r="C50" s="6" t="str">
        <f t="shared" si="4"/>
        <v>isONcTargetInventory = True,</v>
      </c>
    </row>
    <row r="51" spans="1:3" x14ac:dyDescent="0.25">
      <c r="A51" s="2" t="s">
        <v>48</v>
      </c>
      <c r="B51" s="30" t="str">
        <f t="shared" si="3"/>
        <v>True</v>
      </c>
      <c r="C51" s="6" t="str">
        <f t="shared" si="4"/>
        <v>isONcMinInventory = True,</v>
      </c>
    </row>
    <row r="52" spans="1:3" x14ac:dyDescent="0.25">
      <c r="A52" s="2" t="s">
        <v>49</v>
      </c>
      <c r="B52" s="30" t="str">
        <f t="shared" si="3"/>
        <v>True</v>
      </c>
      <c r="C52" s="6" t="str">
        <f t="shared" si="4"/>
        <v>isONcLogicRefuel1 = True,</v>
      </c>
    </row>
    <row r="53" spans="1:3" x14ac:dyDescent="0.25">
      <c r="A53" s="2" t="s">
        <v>50</v>
      </c>
      <c r="B53" s="30" t="str">
        <f t="shared" si="3"/>
        <v>True</v>
      </c>
      <c r="C53" s="6" t="str">
        <f t="shared" si="4"/>
        <v>isONcLogicRefuel2 = True,</v>
      </c>
    </row>
    <row r="54" spans="1:3" x14ac:dyDescent="0.25">
      <c r="A54" s="2" t="s">
        <v>51</v>
      </c>
      <c r="B54" s="30" t="str">
        <f t="shared" si="3"/>
        <v>True</v>
      </c>
      <c r="C54" s="6" t="str">
        <f t="shared" si="4"/>
        <v>isONcMaxRefuel = True,</v>
      </c>
    </row>
    <row r="55" spans="1:3" x14ac:dyDescent="0.25">
      <c r="A55" s="2" t="s">
        <v>52</v>
      </c>
      <c r="B55" s="30" t="str">
        <f t="shared" si="3"/>
        <v>True</v>
      </c>
      <c r="C55" s="6" t="str">
        <f t="shared" si="4"/>
        <v>isONcInventoryBalance1 = True,</v>
      </c>
    </row>
    <row r="56" spans="1:3" x14ac:dyDescent="0.25">
      <c r="A56" s="2" t="s">
        <v>53</v>
      </c>
      <c r="B56" s="30" t="str">
        <f t="shared" si="3"/>
        <v>True</v>
      </c>
      <c r="C56" s="6" t="str">
        <f t="shared" si="4"/>
        <v>isONcInventoryBalance2 = True,</v>
      </c>
    </row>
    <row r="57" spans="1:3" x14ac:dyDescent="0.25">
      <c r="A57" s="2" t="s">
        <v>54</v>
      </c>
      <c r="B57" s="30" t="str">
        <f t="shared" si="3"/>
        <v>True</v>
      </c>
      <c r="C57" s="6" t="str">
        <f t="shared" si="4"/>
        <v>isONcInventoryBalance3 = True,</v>
      </c>
    </row>
    <row r="58" spans="1:3" x14ac:dyDescent="0.25">
      <c r="A58" s="2" t="s">
        <v>55</v>
      </c>
      <c r="B58" s="30" t="str">
        <f t="shared" si="3"/>
        <v>True</v>
      </c>
      <c r="C58" s="6" t="str">
        <f t="shared" si="4"/>
        <v>isONcLogicLocation = True,</v>
      </c>
    </row>
    <row r="59" spans="1:3" x14ac:dyDescent="0.25">
      <c r="A59" s="2" t="s">
        <v>56</v>
      </c>
      <c r="B59" s="30" t="str">
        <f t="shared" si="3"/>
        <v>True</v>
      </c>
      <c r="C59" s="6" t="str">
        <f t="shared" si="4"/>
        <v>isONcLogicLocation2 = True,</v>
      </c>
    </row>
    <row r="60" spans="1:3" x14ac:dyDescent="0.25">
      <c r="A60" s="2" t="s">
        <v>57</v>
      </c>
      <c r="B60" s="30" t="str">
        <f t="shared" si="3"/>
        <v>True</v>
      </c>
      <c r="C60" s="6" t="str">
        <f t="shared" si="4"/>
        <v>isONcStationCapacity = True,</v>
      </c>
    </row>
    <row r="61" spans="1:3" x14ac:dyDescent="0.25">
      <c r="A61" s="2" t="s">
        <v>58</v>
      </c>
      <c r="B61" s="30" t="str">
        <f t="shared" si="3"/>
        <v>True</v>
      </c>
      <c r="C61" s="6" t="str">
        <f t="shared" si="4"/>
        <v>isONcQuantityPurchased = True,</v>
      </c>
    </row>
    <row r="62" spans="1:3" x14ac:dyDescent="0.25">
      <c r="A62" s="2" t="s">
        <v>59</v>
      </c>
      <c r="B62" s="30" t="str">
        <f t="shared" si="3"/>
        <v>True</v>
      </c>
      <c r="C62" s="6" t="str">
        <f t="shared" si="4"/>
        <v>isONcMinimumQuantitySupplier = True,</v>
      </c>
    </row>
    <row r="63" spans="1:3" x14ac:dyDescent="0.25">
      <c r="A63" s="2" t="s">
        <v>60</v>
      </c>
      <c r="B63" s="30" t="str">
        <f t="shared" si="3"/>
        <v>True</v>
      </c>
      <c r="C63" s="6" t="str">
        <f t="shared" si="4"/>
        <v>isONcMinQuantityRange = True,</v>
      </c>
    </row>
    <row r="64" spans="1:3" x14ac:dyDescent="0.25">
      <c r="A64" s="2" t="s">
        <v>61</v>
      </c>
      <c r="B64" s="30" t="str">
        <f t="shared" si="3"/>
        <v>True</v>
      </c>
      <c r="C64" s="6" t="str">
        <f t="shared" si="4"/>
        <v>isONcMaxQuantityRange = True,</v>
      </c>
    </row>
    <row r="65" spans="1:3" x14ac:dyDescent="0.25">
      <c r="A65" s="2" t="s">
        <v>62</v>
      </c>
      <c r="B65" s="30" t="str">
        <f t="shared" si="3"/>
        <v>True</v>
      </c>
      <c r="C65" s="6" t="str">
        <f t="shared" si="4"/>
        <v>isONcUniqueQuantityRange = True,</v>
      </c>
    </row>
    <row r="66" spans="1:3" x14ac:dyDescent="0.25">
      <c r="A66" s="2" t="s">
        <v>63</v>
      </c>
      <c r="B66" s="30" t="str">
        <f t="shared" si="3"/>
        <v>True</v>
      </c>
      <c r="C66" s="6" t="str">
        <f t="shared" si="4"/>
        <v>isONcUniqueRange = True,</v>
      </c>
    </row>
    <row r="67" spans="1:3" x14ac:dyDescent="0.25">
      <c r="A67" s="2" t="s">
        <v>65</v>
      </c>
      <c r="B67" s="30" t="str">
        <f t="shared" si="3"/>
        <v>True</v>
      </c>
      <c r="C67" s="6" t="str">
        <f t="shared" si="4"/>
        <v>isONtotalRefuellingCost = True,</v>
      </c>
    </row>
    <row r="68" spans="1:3" x14ac:dyDescent="0.25">
      <c r="A68" s="2" t="s">
        <v>66</v>
      </c>
      <c r="B68" s="30" t="str">
        <f t="shared" si="3"/>
        <v>True</v>
      </c>
      <c r="C68" s="6" t="str">
        <f t="shared" si="4"/>
        <v>isONtotalLocationCost = True,</v>
      </c>
    </row>
    <row r="69" spans="1:3" ht="15.75" thickBot="1" x14ac:dyDescent="0.3">
      <c r="A69" s="4" t="s">
        <v>67</v>
      </c>
      <c r="B69" s="33" t="str">
        <f t="shared" si="3"/>
        <v>True</v>
      </c>
      <c r="C69" s="6" t="str">
        <f t="shared" si="4"/>
        <v>isONtotalDiscount = True,</v>
      </c>
    </row>
    <row r="70" spans="1:3" x14ac:dyDescent="0.25">
      <c r="A70" s="2" t="s">
        <v>278</v>
      </c>
      <c r="B70">
        <v>3600</v>
      </c>
      <c r="C70" s="6" t="str">
        <f t="shared" ref="C70" si="5">A70&amp;" = " &amp;B70&amp;","</f>
        <v>timeLimit = 3600,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CFEE-249C-447C-B869-76486DCAFC59}">
  <sheetPr codeName="Sheet13"/>
  <dimension ref="A1:F34"/>
  <sheetViews>
    <sheetView topLeftCell="A7" workbookViewId="0">
      <selection activeCell="A24" sqref="A24:E24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47.42578125" bestFit="1" customWidth="1"/>
    <col min="5" max="5" width="84.5703125" bestFit="1" customWidth="1"/>
  </cols>
  <sheetData>
    <row r="1" spans="1:6" x14ac:dyDescent="0.25">
      <c r="A1" s="1" t="s">
        <v>135</v>
      </c>
      <c r="B1" s="14" t="s">
        <v>92</v>
      </c>
      <c r="D1" t="s">
        <v>164</v>
      </c>
    </row>
    <row r="2" spans="1:6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  <c r="F2" s="20" t="s">
        <v>279</v>
      </c>
    </row>
    <row r="3" spans="1:6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A3&amp;" = "&amp;D3&amp;","</f>
        <v>excel_input_file = file,</v>
      </c>
    </row>
    <row r="4" spans="1:6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</row>
    <row r="5" spans="1:6" x14ac:dyDescent="0.25">
      <c r="A5" s="14" t="s">
        <v>117</v>
      </c>
      <c r="B5" s="14"/>
      <c r="C5" s="22" t="str">
        <f t="shared" ref="C5:C34" si="0">IF(B5="",A5&amp;",",A5&amp;"="&amp; B5&amp;",")</f>
        <v>scenario_name,</v>
      </c>
      <c r="D5" s="14" t="s">
        <v>117</v>
      </c>
      <c r="E5" s="22" t="str">
        <f t="shared" ref="E5:E34" si="1">A5&amp;" = "&amp;D5&amp;","</f>
        <v>scenario_name = scenario_name,</v>
      </c>
    </row>
    <row r="6" spans="1:6" x14ac:dyDescent="0.25">
      <c r="A6" s="14" t="s">
        <v>118</v>
      </c>
      <c r="B6" s="14"/>
      <c r="C6" s="22" t="str">
        <f t="shared" si="0"/>
        <v>output_solve,</v>
      </c>
      <c r="D6" s="14" t="s">
        <v>150</v>
      </c>
      <c r="E6" s="22" t="str">
        <f t="shared" si="1"/>
        <v>output_solve = output_rfep,</v>
      </c>
    </row>
    <row r="7" spans="1:6" x14ac:dyDescent="0.25">
      <c r="A7" s="14" t="s">
        <v>125</v>
      </c>
      <c r="B7" s="14">
        <v>0</v>
      </c>
      <c r="C7" s="22" t="str">
        <f t="shared" si="0"/>
        <v>total_time=0,</v>
      </c>
      <c r="D7" s="14" t="s">
        <v>125</v>
      </c>
      <c r="E7" s="22" t="str">
        <f t="shared" si="1"/>
        <v>total_time = total_time,</v>
      </c>
    </row>
    <row r="8" spans="1:6" x14ac:dyDescent="0.25">
      <c r="A8" s="14" t="s">
        <v>137</v>
      </c>
      <c r="B8" s="14" t="str">
        <f>"False"</f>
        <v>False</v>
      </c>
      <c r="C8" s="22" t="str">
        <f>IF(B8="",A8&amp;",",A8&amp;"="&amp; B8&amp;",")</f>
        <v>b_domain_reduction=False,</v>
      </c>
      <c r="D8" s="14" t="str">
        <f>"False"</f>
        <v>False</v>
      </c>
      <c r="E8" s="22" t="str">
        <f t="shared" si="1"/>
        <v>b_domain_reduction = False,</v>
      </c>
    </row>
    <row r="9" spans="1:6" x14ac:dyDescent="0.25">
      <c r="A9" s="14" t="s">
        <v>138</v>
      </c>
      <c r="B9" s="14" t="str">
        <f>"False"</f>
        <v>False</v>
      </c>
      <c r="C9" s="22" t="str">
        <f t="shared" si="0"/>
        <v>b_print_solution_detail=False,</v>
      </c>
      <c r="D9" s="14" t="str">
        <f>"True"</f>
        <v>True</v>
      </c>
      <c r="E9" s="22" t="str">
        <f t="shared" si="1"/>
        <v>b_print_solution_detail = True,</v>
      </c>
    </row>
    <row r="10" spans="1:6" x14ac:dyDescent="0.25">
      <c r="A10" s="14" t="s">
        <v>140</v>
      </c>
      <c r="B10" s="14" t="str">
        <f>"False"</f>
        <v>False</v>
      </c>
      <c r="C10" s="22" t="str">
        <f t="shared" si="0"/>
        <v>b_print_location=False,</v>
      </c>
      <c r="D10" s="14" t="str">
        <f>"True"</f>
        <v>True</v>
      </c>
      <c r="E10" s="22" t="str">
        <f t="shared" si="1"/>
        <v>b_print_location = True,</v>
      </c>
    </row>
    <row r="11" spans="1:6" x14ac:dyDescent="0.25">
      <c r="A11" s="14" t="s">
        <v>139</v>
      </c>
      <c r="B11" s="14" t="str">
        <f>"False"</f>
        <v>False</v>
      </c>
      <c r="C11" s="22" t="str">
        <f t="shared" si="0"/>
        <v>b_print_statistics=False,</v>
      </c>
      <c r="D11" s="14" t="str">
        <f>"True"</f>
        <v>True</v>
      </c>
      <c r="E11" s="22" t="str">
        <f t="shared" si="1"/>
        <v>b_print_statistics = True,</v>
      </c>
    </row>
    <row r="12" spans="1:6" x14ac:dyDescent="0.25">
      <c r="A12" s="14" t="s">
        <v>130</v>
      </c>
      <c r="B12" s="14" t="s">
        <v>121</v>
      </c>
      <c r="C12" s="22" t="str">
        <f t="shared" si="0"/>
        <v>sVehiclesPaths=[],</v>
      </c>
      <c r="D12" s="14" t="str">
        <f t="shared" ref="D12:D34" si="2">"data_rfep["&amp;$D$1&amp;A12&amp;$D$1&amp;"]"</f>
        <v>data_rfep["sVehiclesPaths"]</v>
      </c>
      <c r="E12" s="22" t="str">
        <f t="shared" si="1"/>
        <v>sVehiclesPaths = data_rfep["sVehiclesPaths"],</v>
      </c>
    </row>
    <row r="13" spans="1:6" x14ac:dyDescent="0.25">
      <c r="A13" s="14" t="s">
        <v>4</v>
      </c>
      <c r="B13" s="14" t="s">
        <v>121</v>
      </c>
      <c r="C13" s="22" t="str">
        <f t="shared" si="0"/>
        <v>sOriginalStationsPotential=[],</v>
      </c>
      <c r="D13" s="14" t="str">
        <f t="shared" si="2"/>
        <v>data_rfep["sOriginalStationsPotential"]</v>
      </c>
      <c r="E13" s="22" t="str">
        <f t="shared" si="1"/>
        <v>sOriginalStationsPotential = data_rfep["sOriginalStationsPotential"],</v>
      </c>
    </row>
    <row r="14" spans="1:6" x14ac:dyDescent="0.25">
      <c r="A14" s="21" t="s">
        <v>9</v>
      </c>
      <c r="B14" s="14" t="s">
        <v>121</v>
      </c>
      <c r="C14" s="22" t="str">
        <f t="shared" si="0"/>
        <v>sSequenceNodesNodesVehiclesPaths=[],</v>
      </c>
      <c r="D14" s="14" t="str">
        <f t="shared" si="2"/>
        <v>data_rfep["sSequenceNodesNodesVehiclesPaths"]</v>
      </c>
      <c r="E14" s="22" t="str">
        <f t="shared" si="1"/>
        <v>sSequenceNodesNodesVehiclesPaths = data_rfep["sSequenceNodesNodesVehiclesPaths"],</v>
      </c>
    </row>
    <row r="15" spans="1:6" x14ac:dyDescent="0.25">
      <c r="A15" s="21" t="s">
        <v>119</v>
      </c>
      <c r="B15" s="14" t="s">
        <v>131</v>
      </c>
      <c r="C15" s="22" t="str">
        <f t="shared" si="0"/>
        <v>sStationsPaths=set(),</v>
      </c>
      <c r="D15" s="14" t="str">
        <f t="shared" si="2"/>
        <v>data_rfep["sStationsPaths"]</v>
      </c>
      <c r="E15" s="22" t="str">
        <f t="shared" si="1"/>
        <v>sStationsPaths = data_rfep["sStationsPaths"],</v>
      </c>
    </row>
    <row r="16" spans="1:6" x14ac:dyDescent="0.25">
      <c r="A16" s="21" t="s">
        <v>3</v>
      </c>
      <c r="B16" s="14" t="s">
        <v>121</v>
      </c>
      <c r="C16" s="22" t="str">
        <f t="shared" si="0"/>
        <v>sOriginalStationsOwn=[],</v>
      </c>
      <c r="D16" s="14" t="str">
        <f t="shared" si="2"/>
        <v>data_rfep["sOriginalStationsOwn"]</v>
      </c>
      <c r="E16" s="22" t="str">
        <f t="shared" si="1"/>
        <v>sOriginalStationsOwn = data_rfep["sOriginalStationsOwn"],</v>
      </c>
    </row>
    <row r="17" spans="1:5" x14ac:dyDescent="0.25">
      <c r="A17" s="21" t="s">
        <v>2</v>
      </c>
      <c r="B17" s="14" t="s">
        <v>121</v>
      </c>
      <c r="C17" s="22" t="str">
        <f t="shared" si="0"/>
        <v>sStationsVehiclesPaths=[],</v>
      </c>
      <c r="D17" s="14" t="str">
        <f t="shared" si="2"/>
        <v>data_rfep["sStationsVehiclesPaths"]</v>
      </c>
      <c r="E17" s="22" t="str">
        <f t="shared" si="1"/>
        <v>sStationsVehiclesPaths = data_rfep["sStationsVehiclesPaths"],</v>
      </c>
    </row>
    <row r="18" spans="1:5" x14ac:dyDescent="0.25">
      <c r="A18" s="21" t="s">
        <v>6</v>
      </c>
      <c r="B18" s="14" t="s">
        <v>121</v>
      </c>
      <c r="C18" s="22" t="str">
        <f t="shared" si="0"/>
        <v>sSuppliersRanges=[],</v>
      </c>
      <c r="D18" s="14" t="str">
        <f t="shared" si="2"/>
        <v>data_rfep["sSuppliersRanges"]</v>
      </c>
      <c r="E18" s="22" t="str">
        <f t="shared" si="1"/>
        <v>sSuppliersRanges = data_rfep["sSuppliersRanges"],</v>
      </c>
    </row>
    <row r="19" spans="1:5" x14ac:dyDescent="0.25">
      <c r="A19" s="21" t="s">
        <v>17</v>
      </c>
      <c r="B19" s="14">
        <v>0</v>
      </c>
      <c r="C19" s="22" t="str">
        <f t="shared" si="0"/>
        <v>pStartInventory=0,</v>
      </c>
      <c r="D19" s="14" t="str">
        <f t="shared" si="2"/>
        <v>data_rfep["pStartInventory"]</v>
      </c>
      <c r="E19" s="22" t="str">
        <f t="shared" si="1"/>
        <v>pStartInventory = data_rfep["pStartInventory"],</v>
      </c>
    </row>
    <row r="20" spans="1:5" x14ac:dyDescent="0.25">
      <c r="A20" s="21" t="s">
        <v>122</v>
      </c>
      <c r="B20" s="14">
        <v>0</v>
      </c>
      <c r="C20" s="22" t="str">
        <f t="shared" si="0"/>
        <v>pConsumptionRate=0,</v>
      </c>
      <c r="D20" s="14" t="str">
        <f t="shared" si="2"/>
        <v>data_rfep["pConsumptionRate"]</v>
      </c>
      <c r="E20" s="22" t="str">
        <f t="shared" si="1"/>
        <v>pConsumptionRate = data_rfep["pConsumptionRate"],</v>
      </c>
    </row>
    <row r="21" spans="1:5" x14ac:dyDescent="0.25">
      <c r="A21" s="21" t="s">
        <v>123</v>
      </c>
      <c r="B21" s="14">
        <v>0</v>
      </c>
      <c r="C21" s="22" t="str">
        <f>IF(B21="",A21&amp;",",A21&amp;"="&amp; B21&amp;",")</f>
        <v>pDistance=0,</v>
      </c>
      <c r="D21" s="14" t="str">
        <f t="shared" si="2"/>
        <v>data_rfep["pDistance"]</v>
      </c>
      <c r="E21" s="22" t="str">
        <f t="shared" si="1"/>
        <v>pDistance = data_rfep["pDistance"],</v>
      </c>
    </row>
    <row r="22" spans="1:5" x14ac:dyDescent="0.25">
      <c r="A22" s="21" t="s">
        <v>126</v>
      </c>
      <c r="B22" s="14">
        <v>0</v>
      </c>
      <c r="C22" s="22" t="str">
        <f t="shared" si="0"/>
        <v>pSubDistance=0,</v>
      </c>
      <c r="D22" s="14" t="str">
        <f t="shared" si="2"/>
        <v>data_rfep["pSubDistance"]</v>
      </c>
      <c r="E22" s="22"/>
    </row>
    <row r="23" spans="1:5" x14ac:dyDescent="0.25">
      <c r="A23" s="21" t="s">
        <v>22</v>
      </c>
      <c r="B23" s="14">
        <v>0</v>
      </c>
      <c r="C23" s="22" t="str">
        <f t="shared" si="0"/>
        <v>pConsumptionMainRoute=0,</v>
      </c>
      <c r="D23" s="14" t="str">
        <f t="shared" si="2"/>
        <v>data_rfep["pConsumptionMainRoute"]</v>
      </c>
      <c r="E23" s="22" t="str">
        <f t="shared" si="1"/>
        <v>pConsumptionMainRoute = data_rfep["pConsumptionMainRoute"],</v>
      </c>
    </row>
    <row r="24" spans="1:5" x14ac:dyDescent="0.25">
      <c r="A24" s="21" t="s">
        <v>33</v>
      </c>
      <c r="B24" s="14">
        <v>0</v>
      </c>
      <c r="C24" s="22" t="str">
        <f t="shared" si="0"/>
        <v>pDistanceOOP=0,</v>
      </c>
      <c r="D24" s="14" t="str">
        <f t="shared" si="2"/>
        <v>data_rfep["pDistanceOOP"]</v>
      </c>
      <c r="E24" s="22" t="str">
        <f t="shared" si="1"/>
        <v>pDistanceOOP = data_rfep["pDistanceOOP"],</v>
      </c>
    </row>
    <row r="25" spans="1:5" x14ac:dyDescent="0.25">
      <c r="A25" s="21" t="s">
        <v>23</v>
      </c>
      <c r="B25" s="14">
        <v>0</v>
      </c>
      <c r="C25" s="22" t="str">
        <f t="shared" si="0"/>
        <v>pConsumptionOOP=0,</v>
      </c>
      <c r="D25" s="14" t="str">
        <f t="shared" si="2"/>
        <v>data_rfep["pConsumptionOOP"]</v>
      </c>
      <c r="E25" s="22" t="str">
        <f t="shared" si="1"/>
        <v>pConsumptionOOP = data_rfep["pConsumptionOOP"],</v>
      </c>
    </row>
    <row r="26" spans="1:5" x14ac:dyDescent="0.25">
      <c r="A26" s="21" t="s">
        <v>24</v>
      </c>
      <c r="B26" s="14">
        <v>0</v>
      </c>
      <c r="C26" s="22" t="str">
        <f t="shared" si="0"/>
        <v>pQuantityVehicles=0,</v>
      </c>
      <c r="D26" s="14" t="str">
        <f t="shared" si="2"/>
        <v>data_rfep["pQuantityVehicles"]</v>
      </c>
      <c r="E26" s="22" t="str">
        <f t="shared" si="1"/>
        <v>pQuantityVehicles = data_rfep["pQuantityVehicles"],</v>
      </c>
    </row>
    <row r="27" spans="1:5" x14ac:dyDescent="0.25">
      <c r="A27" s="21" t="s">
        <v>32</v>
      </c>
      <c r="B27" s="14">
        <v>0</v>
      </c>
      <c r="C27" s="22" t="str">
        <f t="shared" si="0"/>
        <v>pVariableCost=0,</v>
      </c>
      <c r="D27" s="14" t="str">
        <f t="shared" si="2"/>
        <v>data_rfep["pVariableCost"]</v>
      </c>
      <c r="E27" s="22" t="str">
        <f t="shared" si="1"/>
        <v>pVariableCost = data_rfep["pVariableCost"],</v>
      </c>
    </row>
    <row r="28" spans="1:5" x14ac:dyDescent="0.25">
      <c r="A28" s="21" t="s">
        <v>31</v>
      </c>
      <c r="B28" s="14">
        <v>0</v>
      </c>
      <c r="C28" s="22" t="str">
        <f t="shared" si="0"/>
        <v>pOpportunityCost=0,</v>
      </c>
      <c r="D28" s="14" t="str">
        <f t="shared" si="2"/>
        <v>data_rfep["pOpportunityCost"]</v>
      </c>
      <c r="E28" s="22" t="str">
        <f t="shared" si="1"/>
        <v>pOpportunityCost = data_rfep["pOpportunityCost"],</v>
      </c>
    </row>
    <row r="29" spans="1:5" x14ac:dyDescent="0.25">
      <c r="A29" s="21" t="s">
        <v>68</v>
      </c>
      <c r="B29" s="14">
        <v>0</v>
      </c>
      <c r="C29" s="22" t="str">
        <f t="shared" si="0"/>
        <v>pLocationCost=0,</v>
      </c>
      <c r="D29" s="14" t="str">
        <f t="shared" si="2"/>
        <v>data_rfep["pLocationCost"]</v>
      </c>
      <c r="E29" s="22" t="str">
        <f t="shared" si="1"/>
        <v>pLocationCost = data_rfep["pLocationCost"],</v>
      </c>
    </row>
    <row r="30" spans="1:5" x14ac:dyDescent="0.25">
      <c r="A30" s="21" t="s">
        <v>25</v>
      </c>
      <c r="B30" s="14">
        <v>0</v>
      </c>
      <c r="C30" s="22" t="str">
        <f t="shared" si="0"/>
        <v>pStationCapacity=0,</v>
      </c>
      <c r="D30" s="14" t="str">
        <f t="shared" si="2"/>
        <v>data_rfep["pStationCapacity"]</v>
      </c>
      <c r="E30" s="22" t="str">
        <f t="shared" si="1"/>
        <v>pStationCapacity = data_rfep["pStationCapacity"],</v>
      </c>
    </row>
    <row r="31" spans="1:5" x14ac:dyDescent="0.25">
      <c r="A31" s="21" t="s">
        <v>26</v>
      </c>
      <c r="B31" s="14">
        <v>0</v>
      </c>
      <c r="C31" s="22" t="str">
        <f t="shared" si="0"/>
        <v>pStationUnitCapacity=0,</v>
      </c>
      <c r="D31" s="14" t="str">
        <f t="shared" si="2"/>
        <v>data_rfep["pStationUnitCapacity"]</v>
      </c>
      <c r="E31" s="22" t="str">
        <f t="shared" si="1"/>
        <v>pStationUnitCapacity = data_rfep["pStationUnitCapacity"],</v>
      </c>
    </row>
    <row r="32" spans="1:5" x14ac:dyDescent="0.25">
      <c r="A32" s="21" t="s">
        <v>34</v>
      </c>
      <c r="B32" s="14">
        <v>0</v>
      </c>
      <c r="C32" s="22" t="str">
        <f t="shared" si="0"/>
        <v>pCostUnitCapacity=0,</v>
      </c>
      <c r="D32" s="14" t="str">
        <f t="shared" si="2"/>
        <v>data_rfep["pCostUnitCapacity"]</v>
      </c>
      <c r="E32" s="22" t="str">
        <f t="shared" si="1"/>
        <v>pCostUnitCapacity = data_rfep["pCostUnitCapacity"],</v>
      </c>
    </row>
    <row r="33" spans="1:5" x14ac:dyDescent="0.25">
      <c r="A33" s="21" t="s">
        <v>30</v>
      </c>
      <c r="B33" s="14">
        <v>0</v>
      </c>
      <c r="C33" s="22" t="str">
        <f t="shared" si="0"/>
        <v>pPrice=0,</v>
      </c>
      <c r="D33" s="14" t="str">
        <f t="shared" si="2"/>
        <v>data_rfep["pPrice"]</v>
      </c>
      <c r="E33" s="22" t="str">
        <f t="shared" si="1"/>
        <v>pPrice = data_rfep["pPrice"],</v>
      </c>
    </row>
    <row r="34" spans="1:5" x14ac:dyDescent="0.25">
      <c r="A34" s="21" t="s">
        <v>35</v>
      </c>
      <c r="B34" s="14">
        <v>0</v>
      </c>
      <c r="C34" s="22" t="str">
        <f t="shared" si="0"/>
        <v>pDiscount=0,</v>
      </c>
      <c r="D34" s="14" t="str">
        <f t="shared" si="2"/>
        <v>data_rfep["pDiscount"]</v>
      </c>
      <c r="E34" s="22" t="str">
        <f t="shared" si="1"/>
        <v>pDiscount = data_rfep["pDiscount"],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8C82-2E64-4261-A67D-49932A4E459B}">
  <sheetPr codeName="Sheet14"/>
  <dimension ref="A1:O19"/>
  <sheetViews>
    <sheetView workbookViewId="0">
      <selection activeCell="A12" sqref="A12"/>
    </sheetView>
  </sheetViews>
  <sheetFormatPr defaultRowHeight="15" x14ac:dyDescent="0.25"/>
  <cols>
    <col min="1" max="1" width="26.85546875" bestFit="1" customWidth="1"/>
    <col min="2" max="2" width="26.85546875" customWidth="1"/>
    <col min="3" max="3" width="22.7109375" customWidth="1"/>
  </cols>
  <sheetData>
    <row r="1" spans="1:15" x14ac:dyDescent="0.25">
      <c r="A1" s="20" t="s">
        <v>177</v>
      </c>
      <c r="B1" s="20"/>
      <c r="C1" t="s">
        <v>178</v>
      </c>
      <c r="D1" t="s">
        <v>179</v>
      </c>
      <c r="E1" t="s">
        <v>192</v>
      </c>
    </row>
    <row r="2" spans="1:15" x14ac:dyDescent="0.25">
      <c r="A2" s="20"/>
      <c r="B2" s="20"/>
      <c r="E2" t="s">
        <v>164</v>
      </c>
    </row>
    <row r="3" spans="1:15" x14ac:dyDescent="0.25">
      <c r="A3" s="20" t="s">
        <v>180</v>
      </c>
      <c r="B3" s="20" t="s">
        <v>186</v>
      </c>
      <c r="C3" t="str">
        <f>$C$1&amp;B3</f>
        <v>ls_col_cod_scenario</v>
      </c>
      <c r="E3" t="str">
        <f>$E$2&amp;A3&amp;$E$2&amp;" : "&amp;C3&amp;","</f>
        <v>"COD_SCENARIO" : ls_col_cod_scenario,</v>
      </c>
    </row>
    <row r="4" spans="1:15" x14ac:dyDescent="0.25">
      <c r="A4" s="20" t="s">
        <v>181</v>
      </c>
      <c r="B4" s="20" t="s">
        <v>187</v>
      </c>
      <c r="C4" t="str">
        <f t="shared" ref="C4:C19" si="0">$C$1&amp;B4</f>
        <v>ls_col_type_vehicles</v>
      </c>
      <c r="E4" t="str">
        <f t="shared" ref="E4:E19" si="1">$E$2&amp;A4&amp;$E$2&amp;" : "&amp;C4&amp;","</f>
        <v>"Type of vehicles" : ls_col_type_vehicles,</v>
      </c>
    </row>
    <row r="5" spans="1:15" x14ac:dyDescent="0.25">
      <c r="A5" s="20" t="s">
        <v>182</v>
      </c>
      <c r="B5" s="20" t="s">
        <v>189</v>
      </c>
      <c r="C5" t="str">
        <f t="shared" si="0"/>
        <v>ls_col_quantity_paths</v>
      </c>
      <c r="E5" t="str">
        <f t="shared" si="1"/>
        <v>"Quantity of paths" : ls_col_quantity_paths,</v>
      </c>
    </row>
    <row r="6" spans="1:15" x14ac:dyDescent="0.25">
      <c r="A6" s="20" t="s">
        <v>183</v>
      </c>
      <c r="B6" s="20" t="s">
        <v>190</v>
      </c>
      <c r="C6" t="str">
        <f t="shared" si="0"/>
        <v>ls_col_quantity_own_stations</v>
      </c>
      <c r="E6" t="str">
        <f t="shared" si="1"/>
        <v>"Quantity own stations" : ls_col_quantity_own_stations,</v>
      </c>
    </row>
    <row r="7" spans="1:15" x14ac:dyDescent="0.25">
      <c r="A7" s="20" t="s">
        <v>184</v>
      </c>
      <c r="B7" s="20" t="s">
        <v>191</v>
      </c>
      <c r="C7" t="str">
        <f t="shared" si="0"/>
        <v>ls_col_quantity_candidate_locations</v>
      </c>
      <c r="E7" t="str">
        <f t="shared" si="1"/>
        <v>"Quantity candidate locations" : ls_col_quantity_candidate_locations,</v>
      </c>
    </row>
    <row r="8" spans="1:15" x14ac:dyDescent="0.25">
      <c r="A8" s="20" t="s">
        <v>185</v>
      </c>
      <c r="B8" s="20" t="s">
        <v>188</v>
      </c>
      <c r="C8" t="str">
        <f t="shared" si="0"/>
        <v>ls_col_quantity_suppliers</v>
      </c>
      <c r="E8" t="str">
        <f t="shared" si="1"/>
        <v>"Quantity suppliers" : ls_col_quantity_suppliers,</v>
      </c>
    </row>
    <row r="9" spans="1:15" x14ac:dyDescent="0.25">
      <c r="A9" s="38" t="s">
        <v>166</v>
      </c>
      <c r="B9" s="38" t="str">
        <f>A9</f>
        <v>MaeNodes</v>
      </c>
      <c r="C9" t="str">
        <f t="shared" si="0"/>
        <v>ls_col_MaeNodes</v>
      </c>
      <c r="D9" t="str">
        <f t="shared" ref="D9:D19" si="2">$C$1&amp;A9&amp;$D$1</f>
        <v>ls_col_MaeNodes.append()</v>
      </c>
      <c r="E9" t="str">
        <f t="shared" si="1"/>
        <v>"MaeNodes" : ls_col_MaeNodes,</v>
      </c>
    </row>
    <row r="10" spans="1:15" x14ac:dyDescent="0.25">
      <c r="A10" s="38" t="s">
        <v>167</v>
      </c>
      <c r="B10" s="38" t="str">
        <f t="shared" ref="B10:B19" si="3">A10</f>
        <v>MaeSuppliers</v>
      </c>
      <c r="C10" t="str">
        <f t="shared" si="0"/>
        <v>ls_col_MaeSuppliers</v>
      </c>
      <c r="D10" t="str">
        <f t="shared" si="2"/>
        <v>ls_col_MaeSuppliers.append()</v>
      </c>
      <c r="E10" t="str">
        <f t="shared" si="1"/>
        <v>"MaeSuppliers" : ls_col_MaeSuppliers,</v>
      </c>
    </row>
    <row r="11" spans="1:15" x14ac:dyDescent="0.25">
      <c r="A11" s="38" t="s">
        <v>168</v>
      </c>
      <c r="B11" s="38" t="str">
        <f t="shared" si="3"/>
        <v>MaeVehicles</v>
      </c>
      <c r="C11" t="str">
        <f t="shared" si="0"/>
        <v>ls_col_MaeVehicles</v>
      </c>
      <c r="D11" t="str">
        <f t="shared" si="2"/>
        <v>ls_col_MaeVehicles.append()</v>
      </c>
      <c r="E11" t="str">
        <f t="shared" si="1"/>
        <v>"MaeVehicles" : ls_col_MaeVehicles,</v>
      </c>
    </row>
    <row r="12" spans="1:15" x14ac:dyDescent="0.25">
      <c r="A12" s="38" t="s">
        <v>169</v>
      </c>
      <c r="B12" s="38" t="str">
        <f t="shared" si="3"/>
        <v>MaeRanges</v>
      </c>
      <c r="C12" t="str">
        <f t="shared" si="0"/>
        <v>ls_col_MaeRanges</v>
      </c>
      <c r="D12" t="str">
        <f t="shared" si="2"/>
        <v>ls_col_MaeRanges.append()</v>
      </c>
      <c r="E12" t="str">
        <f t="shared" si="1"/>
        <v>"MaeRanges" : ls_col_MaeRanges,</v>
      </c>
      <c r="J12" s="20"/>
      <c r="K12" s="20"/>
      <c r="L12" s="20"/>
      <c r="M12" s="20"/>
      <c r="N12" s="20"/>
      <c r="O12" s="20"/>
    </row>
    <row r="13" spans="1:15" x14ac:dyDescent="0.25">
      <c r="A13" s="38" t="s">
        <v>170</v>
      </c>
      <c r="B13" s="38" t="str">
        <f t="shared" si="3"/>
        <v>MaePaths</v>
      </c>
      <c r="C13" t="str">
        <f t="shared" si="0"/>
        <v>ls_col_MaePaths</v>
      </c>
      <c r="D13" t="str">
        <f t="shared" si="2"/>
        <v>ls_col_MaePaths.append()</v>
      </c>
      <c r="E13" t="str">
        <f t="shared" si="1"/>
        <v>"MaePaths" : ls_col_MaePaths,</v>
      </c>
    </row>
    <row r="14" spans="1:15" x14ac:dyDescent="0.25">
      <c r="A14" s="38" t="s">
        <v>171</v>
      </c>
      <c r="B14" s="38" t="str">
        <f t="shared" si="3"/>
        <v>SubStations</v>
      </c>
      <c r="C14" t="str">
        <f t="shared" si="0"/>
        <v>ls_col_SubStations</v>
      </c>
      <c r="D14" t="str">
        <f t="shared" si="2"/>
        <v>ls_col_SubStations.append()</v>
      </c>
      <c r="E14" t="str">
        <f t="shared" si="1"/>
        <v>"SubStations" : ls_col_SubStations,</v>
      </c>
    </row>
    <row r="15" spans="1:15" x14ac:dyDescent="0.25">
      <c r="A15" s="38" t="s">
        <v>172</v>
      </c>
      <c r="B15" s="38" t="str">
        <f t="shared" si="3"/>
        <v>NodesPaths</v>
      </c>
      <c r="C15" t="str">
        <f t="shared" si="0"/>
        <v>ls_col_NodesPaths</v>
      </c>
      <c r="D15" t="str">
        <f t="shared" si="2"/>
        <v>ls_col_NodesPaths.append()</v>
      </c>
      <c r="E15" t="str">
        <f t="shared" si="1"/>
        <v>"NodesPaths" : ls_col_NodesPaths,</v>
      </c>
    </row>
    <row r="16" spans="1:15" x14ac:dyDescent="0.25">
      <c r="A16" s="38" t="s">
        <v>173</v>
      </c>
      <c r="B16" s="38" t="str">
        <f t="shared" si="3"/>
        <v>VehiclesPaths</v>
      </c>
      <c r="C16" t="str">
        <f t="shared" si="0"/>
        <v>ls_col_VehiclesPaths</v>
      </c>
      <c r="D16" t="str">
        <f t="shared" si="2"/>
        <v>ls_col_VehiclesPaths.append()</v>
      </c>
      <c r="E16" t="str">
        <f t="shared" si="1"/>
        <v>"VehiclesPaths" : ls_col_VehiclesPaths,</v>
      </c>
    </row>
    <row r="17" spans="1:5" x14ac:dyDescent="0.25">
      <c r="A17" s="38" t="s">
        <v>174</v>
      </c>
      <c r="B17" s="38" t="str">
        <f t="shared" si="3"/>
        <v>SuppliersRanges</v>
      </c>
      <c r="C17" t="str">
        <f t="shared" si="0"/>
        <v>ls_col_SuppliersRanges</v>
      </c>
      <c r="D17" t="str">
        <f t="shared" si="2"/>
        <v>ls_col_SuppliersRanges.append()</v>
      </c>
      <c r="E17" t="str">
        <f t="shared" si="1"/>
        <v>"SuppliersRanges" : ls_col_SuppliersRanges,</v>
      </c>
    </row>
    <row r="18" spans="1:5" x14ac:dyDescent="0.25">
      <c r="A18" s="38" t="s">
        <v>175</v>
      </c>
      <c r="B18" s="38" t="str">
        <f t="shared" si="3"/>
        <v>NodesNodes</v>
      </c>
      <c r="C18" t="str">
        <f t="shared" si="0"/>
        <v>ls_col_NodesNodes</v>
      </c>
      <c r="D18" t="str">
        <f t="shared" si="2"/>
        <v>ls_col_NodesNodes.append()</v>
      </c>
      <c r="E18" t="str">
        <f t="shared" si="1"/>
        <v>"NodesNodes" : ls_col_NodesNodes,</v>
      </c>
    </row>
    <row r="19" spans="1:5" x14ac:dyDescent="0.25">
      <c r="A19" s="38" t="s">
        <v>176</v>
      </c>
      <c r="B19" s="38" t="str">
        <f t="shared" si="3"/>
        <v>NodesNodesPaths</v>
      </c>
      <c r="C19" t="str">
        <f t="shared" si="0"/>
        <v>ls_col_NodesNodesPaths</v>
      </c>
      <c r="D19" t="str">
        <f t="shared" si="2"/>
        <v>ls_col_NodesNodesPaths.append()</v>
      </c>
      <c r="E19" t="str">
        <f t="shared" si="1"/>
        <v>"NodesNodesPaths" : ls_col_NodesNodesPaths,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5A27-5F77-4909-AEA0-BD4A0A79DDCF}">
  <sheetPr codeName="Sheet15"/>
  <dimension ref="A1:G37"/>
  <sheetViews>
    <sheetView workbookViewId="0"/>
  </sheetViews>
  <sheetFormatPr defaultRowHeight="15" x14ac:dyDescent="0.25"/>
  <cols>
    <col min="1" max="1" width="56.28515625" bestFit="1" customWidth="1"/>
    <col min="2" max="2" width="51.140625" bestFit="1" customWidth="1"/>
    <col min="3" max="4" width="56.28515625" bestFit="1" customWidth="1"/>
  </cols>
  <sheetData>
    <row r="1" spans="1:7" x14ac:dyDescent="0.25">
      <c r="A1" s="20" t="s">
        <v>264</v>
      </c>
      <c r="B1" s="20" t="s">
        <v>263</v>
      </c>
      <c r="C1" s="20" t="s">
        <v>265</v>
      </c>
      <c r="D1" s="20" t="s">
        <v>266</v>
      </c>
      <c r="E1" s="20" t="s">
        <v>267</v>
      </c>
      <c r="F1" s="20"/>
      <c r="G1" s="20" t="s">
        <v>164</v>
      </c>
    </row>
    <row r="2" spans="1:7" x14ac:dyDescent="0.25">
      <c r="A2" t="s">
        <v>193</v>
      </c>
      <c r="B2" t="s">
        <v>228</v>
      </c>
      <c r="C2" t="str">
        <f>A3</f>
        <v>start_assignment_df_vehicles</v>
      </c>
      <c r="D2" t="str">
        <f>A2</f>
        <v>start_read_df_vehicles</v>
      </c>
      <c r="E2" t="str">
        <f>$G$1&amp;B2&amp;$G$1&amp;": ("&amp;$G$1&amp;D2&amp;$G$1&amp;", "&amp;$G$1&amp;C2&amp;$G$1&amp;")"&amp;","</f>
        <v>"read_df_vehicles": ("start_read_df_vehicles", "start_assignment_df_vehicles"),</v>
      </c>
    </row>
    <row r="3" spans="1:7" x14ac:dyDescent="0.25">
      <c r="A3" t="s">
        <v>194</v>
      </c>
      <c r="B3" t="s">
        <v>229</v>
      </c>
      <c r="C3" t="str">
        <f t="shared" ref="C3:C36" si="0">A4</f>
        <v>start_read_df_suppliers</v>
      </c>
      <c r="D3" t="str">
        <f t="shared" ref="D3:D36" si="1">A3</f>
        <v>start_assignment_df_vehicles</v>
      </c>
      <c r="E3" t="str">
        <f t="shared" ref="E3:E36" si="2">$G$1&amp;B3&amp;$G$1&amp;": ("&amp;$G$1&amp;D3&amp;$G$1&amp;", "&amp;$G$1&amp;C3&amp;$G$1&amp;")"&amp;","</f>
        <v>"assignment_df_vehicles": ("start_assignment_df_vehicles", "start_read_df_suppliers"),</v>
      </c>
    </row>
    <row r="4" spans="1:7" x14ac:dyDescent="0.25">
      <c r="A4" t="s">
        <v>195</v>
      </c>
      <c r="B4" t="s">
        <v>230</v>
      </c>
      <c r="C4" t="str">
        <f t="shared" si="0"/>
        <v>start_assigment_df_suppliers</v>
      </c>
      <c r="D4" t="str">
        <f t="shared" si="1"/>
        <v>start_read_df_suppliers</v>
      </c>
      <c r="E4" t="str">
        <f t="shared" si="2"/>
        <v>"read_df_suppliers": ("start_read_df_suppliers", "start_assigment_df_suppliers"),</v>
      </c>
    </row>
    <row r="5" spans="1:7" x14ac:dyDescent="0.25">
      <c r="A5" t="s">
        <v>196</v>
      </c>
      <c r="B5" t="s">
        <v>231</v>
      </c>
      <c r="C5" t="str">
        <f t="shared" si="0"/>
        <v>start_read_df_ranges</v>
      </c>
      <c r="D5" t="str">
        <f t="shared" si="1"/>
        <v>start_assigment_df_suppliers</v>
      </c>
      <c r="E5" t="str">
        <f t="shared" si="2"/>
        <v>"assigment_df_suppliers": ("start_assigment_df_suppliers", "start_read_df_ranges"),</v>
      </c>
    </row>
    <row r="6" spans="1:7" x14ac:dyDescent="0.25">
      <c r="A6" t="s">
        <v>197</v>
      </c>
      <c r="B6" t="s">
        <v>232</v>
      </c>
      <c r="C6" t="str">
        <f t="shared" si="0"/>
        <v>start_assignment_df_ranges</v>
      </c>
      <c r="D6" t="str">
        <f t="shared" si="1"/>
        <v>start_read_df_ranges</v>
      </c>
      <c r="E6" t="str">
        <f t="shared" si="2"/>
        <v>"read_df_ranges": ("start_read_df_ranges", "start_assignment_df_ranges"),</v>
      </c>
    </row>
    <row r="7" spans="1:7" x14ac:dyDescent="0.25">
      <c r="A7" t="s">
        <v>198</v>
      </c>
      <c r="B7" t="s">
        <v>233</v>
      </c>
      <c r="C7" t="str">
        <f t="shared" si="0"/>
        <v>start_read_df_NodesNodes</v>
      </c>
      <c r="D7" t="str">
        <f t="shared" si="1"/>
        <v>start_assignment_df_ranges</v>
      </c>
      <c r="E7" t="str">
        <f t="shared" si="2"/>
        <v>"assignment_df_ranges": ("start_assignment_df_ranges", "start_read_df_NodesNodes"),</v>
      </c>
    </row>
    <row r="8" spans="1:7" x14ac:dyDescent="0.25">
      <c r="A8" t="s">
        <v>204</v>
      </c>
      <c r="B8" t="s">
        <v>234</v>
      </c>
      <c r="C8" t="str">
        <f t="shared" si="0"/>
        <v>start_assignment_df_NodesNodes</v>
      </c>
      <c r="D8" t="str">
        <f t="shared" si="1"/>
        <v>start_read_df_NodesNodes</v>
      </c>
      <c r="E8" t="str">
        <f t="shared" si="2"/>
        <v>"read_df_NodesNodes": ("start_read_df_NodesNodes", "start_assignment_df_NodesNodes"),</v>
      </c>
    </row>
    <row r="9" spans="1:7" x14ac:dyDescent="0.25">
      <c r="A9" t="s">
        <v>199</v>
      </c>
      <c r="B9" t="s">
        <v>235</v>
      </c>
      <c r="C9" t="str">
        <f t="shared" si="0"/>
        <v>start_read_df_SubStations</v>
      </c>
      <c r="D9" t="str">
        <f t="shared" si="1"/>
        <v>start_assignment_df_NodesNodes</v>
      </c>
      <c r="E9" t="str">
        <f t="shared" si="2"/>
        <v>"assignment_df_NodesNodes": ("start_assignment_df_NodesNodes", "start_read_df_SubStations"),</v>
      </c>
    </row>
    <row r="10" spans="1:7" x14ac:dyDescent="0.25">
      <c r="A10" t="s">
        <v>200</v>
      </c>
      <c r="B10" t="s">
        <v>236</v>
      </c>
      <c r="C10" t="str">
        <f t="shared" si="0"/>
        <v>start_assignment_df_SubStations</v>
      </c>
      <c r="D10" t="str">
        <f t="shared" si="1"/>
        <v>start_read_df_SubStations</v>
      </c>
      <c r="E10" t="str">
        <f t="shared" si="2"/>
        <v>"read_df_SubStations": ("start_read_df_SubStations", "start_assignment_df_SubStations"),</v>
      </c>
    </row>
    <row r="11" spans="1:7" x14ac:dyDescent="0.25">
      <c r="A11" t="s">
        <v>201</v>
      </c>
      <c r="B11" t="s">
        <v>237</v>
      </c>
      <c r="C11" t="str">
        <f t="shared" si="0"/>
        <v>start_read_df_VehiclesPaths</v>
      </c>
      <c r="D11" t="str">
        <f t="shared" si="1"/>
        <v>start_assignment_df_SubStations</v>
      </c>
      <c r="E11" t="str">
        <f t="shared" si="2"/>
        <v>"assignment_df_SubStations": ("start_assignment_df_SubStations", "start_read_df_VehiclesPaths"),</v>
      </c>
    </row>
    <row r="12" spans="1:7" x14ac:dyDescent="0.25">
      <c r="A12" t="s">
        <v>202</v>
      </c>
      <c r="B12" t="s">
        <v>238</v>
      </c>
      <c r="C12" t="str">
        <f t="shared" si="0"/>
        <v>start_assignment_df_VehiclesPaths</v>
      </c>
      <c r="D12" t="str">
        <f t="shared" si="1"/>
        <v>start_read_df_VehiclesPaths</v>
      </c>
      <c r="E12" t="str">
        <f t="shared" si="2"/>
        <v>"read_df_VehiclesPaths": ("start_read_df_VehiclesPaths", "start_assignment_df_VehiclesPaths"),</v>
      </c>
    </row>
    <row r="13" spans="1:7" x14ac:dyDescent="0.25">
      <c r="A13" t="s">
        <v>203</v>
      </c>
      <c r="B13" t="s">
        <v>239</v>
      </c>
      <c r="C13" t="str">
        <f t="shared" si="0"/>
        <v>start_read_df_NodesPaths</v>
      </c>
      <c r="D13" t="str">
        <f t="shared" si="1"/>
        <v>start_assignment_df_VehiclesPaths</v>
      </c>
      <c r="E13" t="str">
        <f t="shared" si="2"/>
        <v>"assignment_df_VehiclesPaths": ("start_assignment_df_VehiclesPaths", "start_read_df_NodesPaths"),</v>
      </c>
    </row>
    <row r="14" spans="1:7" x14ac:dyDescent="0.25">
      <c r="A14" t="s">
        <v>205</v>
      </c>
      <c r="B14" t="s">
        <v>240</v>
      </c>
      <c r="C14" t="str">
        <f t="shared" si="0"/>
        <v>start_assignment_df_NodesPaths</v>
      </c>
      <c r="D14" t="str">
        <f t="shared" si="1"/>
        <v>start_read_df_NodesPaths</v>
      </c>
      <c r="E14" t="str">
        <f t="shared" si="2"/>
        <v>"read_df_NodesPaths": ("start_read_df_NodesPaths", "start_assignment_df_NodesPaths"),</v>
      </c>
    </row>
    <row r="15" spans="1:7" x14ac:dyDescent="0.25">
      <c r="A15" t="s">
        <v>206</v>
      </c>
      <c r="B15" t="s">
        <v>241</v>
      </c>
      <c r="C15" t="str">
        <f t="shared" si="0"/>
        <v>start_read_df_SuppliersRange</v>
      </c>
      <c r="D15" t="str">
        <f t="shared" si="1"/>
        <v>start_assignment_df_NodesPaths</v>
      </c>
      <c r="E15" t="str">
        <f t="shared" si="2"/>
        <v>"assignment_df_NodesPaths": ("start_assignment_df_NodesPaths", "start_read_df_SuppliersRange"),</v>
      </c>
    </row>
    <row r="16" spans="1:7" x14ac:dyDescent="0.25">
      <c r="A16" t="s">
        <v>207</v>
      </c>
      <c r="B16" t="s">
        <v>242</v>
      </c>
      <c r="C16" t="str">
        <f t="shared" si="0"/>
        <v>start_assignment_df_SuppliersRange</v>
      </c>
      <c r="D16" t="str">
        <f t="shared" si="1"/>
        <v>start_read_df_SuppliersRange</v>
      </c>
      <c r="E16" t="str">
        <f t="shared" si="2"/>
        <v>"read_df_SuppliersRange": ("start_read_df_SuppliersRange", "start_assignment_df_SuppliersRange"),</v>
      </c>
    </row>
    <row r="17" spans="1:5" x14ac:dyDescent="0.25">
      <c r="A17" t="s">
        <v>208</v>
      </c>
      <c r="B17" t="s">
        <v>243</v>
      </c>
      <c r="C17" t="str">
        <f t="shared" si="0"/>
        <v>start_read_df_NodesNodesPaths</v>
      </c>
      <c r="D17" t="str">
        <f t="shared" si="1"/>
        <v>start_assignment_df_SuppliersRange</v>
      </c>
      <c r="E17" t="str">
        <f t="shared" si="2"/>
        <v>"assignment_df_SuppliersRange": ("start_assignment_df_SuppliersRange", "start_read_df_NodesNodesPaths"),</v>
      </c>
    </row>
    <row r="18" spans="1:5" x14ac:dyDescent="0.25">
      <c r="A18" t="s">
        <v>209</v>
      </c>
      <c r="B18" t="s">
        <v>244</v>
      </c>
      <c r="C18" t="str">
        <f t="shared" si="0"/>
        <v>start_assignment_df_NodesNodesPaths</v>
      </c>
      <c r="D18" t="str">
        <f t="shared" si="1"/>
        <v>start_read_df_NodesNodesPaths</v>
      </c>
      <c r="E18" t="str">
        <f t="shared" si="2"/>
        <v>"read_df_NodesNodesPaths": ("start_read_df_NodesNodesPaths", "start_assignment_df_NodesNodesPaths"),</v>
      </c>
    </row>
    <row r="19" spans="1:5" x14ac:dyDescent="0.25">
      <c r="A19" t="s">
        <v>210</v>
      </c>
      <c r="B19" t="s">
        <v>245</v>
      </c>
      <c r="C19" t="str">
        <f t="shared" si="0"/>
        <v>start_calculate_sStations</v>
      </c>
      <c r="D19" t="str">
        <f t="shared" si="1"/>
        <v>start_assignment_df_NodesNodesPaths</v>
      </c>
      <c r="E19" t="str">
        <f t="shared" si="2"/>
        <v>"assignment_df_NodesNodesPaths": ("start_assignment_df_NodesNodesPaths", "start_calculate_sStations"),</v>
      </c>
    </row>
    <row r="20" spans="1:5" x14ac:dyDescent="0.25">
      <c r="A20" t="s">
        <v>211</v>
      </c>
      <c r="B20" t="s">
        <v>246</v>
      </c>
      <c r="C20" t="str">
        <f t="shared" si="0"/>
        <v>start_calculate_sStationsPaths</v>
      </c>
      <c r="D20" t="str">
        <f t="shared" si="1"/>
        <v>start_calculate_sStations</v>
      </c>
      <c r="E20" t="str">
        <f t="shared" si="2"/>
        <v>"calculate_sStations": ("start_calculate_sStations", "start_calculate_sStationsPaths"),</v>
      </c>
    </row>
    <row r="21" spans="1:5" x14ac:dyDescent="0.25">
      <c r="A21" t="s">
        <v>212</v>
      </c>
      <c r="B21" t="s">
        <v>247</v>
      </c>
      <c r="C21" t="str">
        <f t="shared" si="0"/>
        <v>start_calculate_sNodesVehiclesPaths</v>
      </c>
      <c r="D21" t="str">
        <f t="shared" si="1"/>
        <v>start_calculate_sStationsPaths</v>
      </c>
      <c r="E21" t="str">
        <f t="shared" si="2"/>
        <v>"calculate_sStationsPaths": ("start_calculate_sStationsPaths", "start_calculate_sNodesVehiclesPaths"),</v>
      </c>
    </row>
    <row r="22" spans="1:5" x14ac:dyDescent="0.25">
      <c r="A22" t="s">
        <v>213</v>
      </c>
      <c r="B22" t="s">
        <v>248</v>
      </c>
      <c r="C22" t="str">
        <f t="shared" si="0"/>
        <v>start_calculate_sStationsVehiclesPaths</v>
      </c>
      <c r="D22" t="str">
        <f t="shared" si="1"/>
        <v>start_calculate_sNodesVehiclesPaths</v>
      </c>
      <c r="E22" t="str">
        <f t="shared" si="2"/>
        <v>"calculate_sNodesVehiclesPaths": ("start_calculate_sNodesVehiclesPaths", "start_calculate_sStationsVehiclesPaths"),</v>
      </c>
    </row>
    <row r="23" spans="1:5" x14ac:dyDescent="0.25">
      <c r="A23" t="s">
        <v>214</v>
      </c>
      <c r="B23" t="s">
        <v>249</v>
      </c>
      <c r="C23" t="str">
        <f t="shared" si="0"/>
        <v>start_calculate_sDestinationVehiclesPaths</v>
      </c>
      <c r="D23" t="str">
        <f t="shared" si="1"/>
        <v>start_calculate_sStationsVehiclesPaths</v>
      </c>
      <c r="E23" t="str">
        <f t="shared" si="2"/>
        <v>"calculate_sStationsVehiclesPaths": ("start_calculate_sStationsVehiclesPaths", "start_calculate_sDestinationVehiclesPaths"),</v>
      </c>
    </row>
    <row r="24" spans="1:5" x14ac:dyDescent="0.25">
      <c r="A24" t="s">
        <v>215</v>
      </c>
      <c r="B24" t="s">
        <v>250</v>
      </c>
      <c r="C24" t="str">
        <f t="shared" si="0"/>
        <v>start_calculate_sOriginVehiclesPaths</v>
      </c>
      <c r="D24" t="str">
        <f t="shared" si="1"/>
        <v>start_calculate_sDestinationVehiclesPaths</v>
      </c>
      <c r="E24" t="str">
        <f t="shared" si="2"/>
        <v>"calculate_sDestinationVehiclesPaths": ("start_calculate_sDestinationVehiclesPaths", "start_calculate_sOriginVehiclesPaths"),</v>
      </c>
    </row>
    <row r="25" spans="1:5" x14ac:dyDescent="0.25">
      <c r="A25" t="s">
        <v>216</v>
      </c>
      <c r="B25" t="s">
        <v>251</v>
      </c>
      <c r="C25" t="str">
        <f t="shared" si="0"/>
        <v>start_calculate_sFirstStationVehiclesPaths</v>
      </c>
      <c r="D25" t="str">
        <f t="shared" si="1"/>
        <v>start_calculate_sOriginVehiclesPaths</v>
      </c>
      <c r="E25" t="str">
        <f t="shared" si="2"/>
        <v>"calculate_sOriginVehiclesPaths": ("start_calculate_sOriginVehiclesPaths", "start_calculate_sFirstStationVehiclesPaths"),</v>
      </c>
    </row>
    <row r="26" spans="1:5" x14ac:dyDescent="0.25">
      <c r="A26" t="s">
        <v>217</v>
      </c>
      <c r="B26" t="s">
        <v>252</v>
      </c>
      <c r="C26" t="str">
        <f t="shared" si="0"/>
        <v>start_calculate_sAuxNotFirstStationVehiclesPaths</v>
      </c>
      <c r="D26" t="str">
        <f t="shared" si="1"/>
        <v>start_calculate_sFirstStationVehiclesPaths</v>
      </c>
      <c r="E26" t="str">
        <f t="shared" si="2"/>
        <v>"calculate_sFirstStationVehiclesPaths": ("start_calculate_sFirstStationVehiclesPaths", "start_calculate_sAuxNotFirstStationVehiclesPaths"),</v>
      </c>
    </row>
    <row r="27" spans="1:5" x14ac:dyDescent="0.25">
      <c r="A27" t="s">
        <v>218</v>
      </c>
      <c r="B27" t="s">
        <v>253</v>
      </c>
      <c r="C27" t="str">
        <f t="shared" si="0"/>
        <v>start_calculate_sNotFirstStationVehiclesPaths</v>
      </c>
      <c r="D27" t="str">
        <f t="shared" si="1"/>
        <v>start_calculate_sAuxNotFirstStationVehiclesPaths</v>
      </c>
      <c r="E27" t="str">
        <f t="shared" si="2"/>
        <v>"calculate_sAuxNotFirstStationVehiclesPaths": ("start_calculate_sAuxNotFirstStationVehiclesPaths", "start_calculate_sNotFirstStationVehiclesPaths"),</v>
      </c>
    </row>
    <row r="28" spans="1:5" x14ac:dyDescent="0.25">
      <c r="A28" t="s">
        <v>219</v>
      </c>
      <c r="B28" t="s">
        <v>254</v>
      </c>
      <c r="C28" t="str">
        <f t="shared" si="0"/>
        <v>start_calculate_sNodesPotentialNodesOriginalVehiclesPaths</v>
      </c>
      <c r="D28" t="str">
        <f t="shared" si="1"/>
        <v>start_calculate_sNotFirstStationVehiclesPaths</v>
      </c>
      <c r="E28" t="str">
        <f t="shared" si="2"/>
        <v>"calculate_sNotFirstStationVehiclesPaths": ("start_calculate_sNotFirstStationVehiclesPaths", "start_calculate_sNodesPotentialNodesOriginalVehiclesPaths"),</v>
      </c>
    </row>
    <row r="29" spans="1:5" x14ac:dyDescent="0.25">
      <c r="A29" t="s">
        <v>220</v>
      </c>
      <c r="B29" t="s">
        <v>255</v>
      </c>
      <c r="C29" t="str">
        <f t="shared" si="0"/>
        <v>start_calculate_sSequenceNodesNodesVehiclesPaths</v>
      </c>
      <c r="D29" t="str">
        <f t="shared" si="1"/>
        <v>start_calculate_sNodesPotentialNodesOriginalVehiclesPaths</v>
      </c>
      <c r="E29" t="str">
        <f t="shared" si="2"/>
        <v>"calculate_sNodesPotentialNodesOriginalVehiclesPaths": ("start_calculate_sNodesPotentialNodesOriginalVehiclesPaths", "start_calculate_sSequenceNodesNodesVehiclesPaths"),</v>
      </c>
    </row>
    <row r="30" spans="1:5" x14ac:dyDescent="0.25">
      <c r="A30" t="s">
        <v>221</v>
      </c>
      <c r="B30" t="s">
        <v>256</v>
      </c>
      <c r="C30" t="str">
        <f t="shared" si="0"/>
        <v>start_calculate_sStationsSuppliers</v>
      </c>
      <c r="D30" t="str">
        <f t="shared" si="1"/>
        <v>start_calculate_sSequenceNodesNodesVehiclesPaths</v>
      </c>
      <c r="E30" t="str">
        <f t="shared" si="2"/>
        <v>"calculate_sSequenceNodesNodesVehiclesPaths": ("start_calculate_sSequenceNodesNodesVehiclesPaths", "start_calculate_sStationsSuppliers"),</v>
      </c>
    </row>
    <row r="31" spans="1:5" x14ac:dyDescent="0.25">
      <c r="A31" t="s">
        <v>222</v>
      </c>
      <c r="B31" t="s">
        <v>257</v>
      </c>
      <c r="C31" t="str">
        <f t="shared" si="0"/>
        <v>start_calculate_pPrice</v>
      </c>
      <c r="D31" t="str">
        <f t="shared" si="1"/>
        <v>start_calculate_sStationsSuppliers</v>
      </c>
      <c r="E31" t="str">
        <f t="shared" si="2"/>
        <v>"calculate_sStationsSuppliers": ("start_calculate_sStationsSuppliers", "start_calculate_pPrice"),</v>
      </c>
    </row>
    <row r="32" spans="1:5" x14ac:dyDescent="0.25">
      <c r="A32" t="s">
        <v>223</v>
      </c>
      <c r="B32" t="s">
        <v>258</v>
      </c>
      <c r="C32" t="str">
        <f t="shared" si="0"/>
        <v>start_calculate_pConsumptionOOP</v>
      </c>
      <c r="D32" t="str">
        <f t="shared" si="1"/>
        <v>start_calculate_pPrice</v>
      </c>
      <c r="E32" t="str">
        <f t="shared" si="2"/>
        <v>"calculate_pPrice": ("start_calculate_pPrice", "start_calculate_pConsumptionOOP"),</v>
      </c>
    </row>
    <row r="33" spans="1:5" x14ac:dyDescent="0.25">
      <c r="A33" t="s">
        <v>224</v>
      </c>
      <c r="B33" t="s">
        <v>259</v>
      </c>
      <c r="C33" t="str">
        <f t="shared" si="0"/>
        <v>start_calculate_pConsumptionMainRoute</v>
      </c>
      <c r="D33" t="str">
        <f t="shared" si="1"/>
        <v>start_calculate_pConsumptionOOP</v>
      </c>
      <c r="E33" t="str">
        <f t="shared" si="2"/>
        <v>"calculate_pConsumptionOOP": ("start_calculate_pConsumptionOOP", "start_calculate_pConsumptionMainRoute"),</v>
      </c>
    </row>
    <row r="34" spans="1:5" x14ac:dyDescent="0.25">
      <c r="A34" t="s">
        <v>225</v>
      </c>
      <c r="B34" t="s">
        <v>260</v>
      </c>
      <c r="C34" t="str">
        <f t="shared" si="0"/>
        <v>start_calculate_pQuantityVehicles</v>
      </c>
      <c r="D34" t="str">
        <f t="shared" si="1"/>
        <v>start_calculate_pConsumptionMainRoute</v>
      </c>
      <c r="E34" t="str">
        <f t="shared" si="2"/>
        <v>"calculate_pConsumptionMainRoute": ("start_calculate_pConsumptionMainRoute", "start_calculate_pQuantityVehicles"),</v>
      </c>
    </row>
    <row r="35" spans="1:5" x14ac:dyDescent="0.25">
      <c r="A35" t="s">
        <v>226</v>
      </c>
      <c r="B35" t="s">
        <v>261</v>
      </c>
      <c r="C35" t="str">
        <f t="shared" si="0"/>
        <v>start_calculate_pStartInventory</v>
      </c>
      <c r="D35" t="str">
        <f t="shared" si="1"/>
        <v>start_calculate_pQuantityVehicles</v>
      </c>
      <c r="E35" t="str">
        <f t="shared" si="2"/>
        <v>"calculate_pQuantityVehicles": ("start_calculate_pQuantityVehicles", "start_calculate_pStartInventory"),</v>
      </c>
    </row>
    <row r="36" spans="1:5" x14ac:dyDescent="0.25">
      <c r="A36" t="s">
        <v>227</v>
      </c>
      <c r="B36" t="s">
        <v>262</v>
      </c>
      <c r="C36" t="str">
        <f t="shared" si="0"/>
        <v>end_process</v>
      </c>
      <c r="D36" t="str">
        <f t="shared" si="1"/>
        <v>start_calculate_pStartInventory</v>
      </c>
      <c r="E36" t="str">
        <f t="shared" si="2"/>
        <v>"calculate_pStartInventory": ("start_calculate_pStartInventory", "end_process"),</v>
      </c>
    </row>
    <row r="37" spans="1:5" x14ac:dyDescent="0.25">
      <c r="A37" t="s">
        <v>268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D163-8D8F-40C3-B1E6-F806996DCA94}">
  <sheetPr codeName="Sheet16"/>
  <dimension ref="A1:G5"/>
  <sheetViews>
    <sheetView workbookViewId="0">
      <selection activeCell="E2" sqref="E2:E4"/>
    </sheetView>
  </sheetViews>
  <sheetFormatPr defaultRowHeight="15" x14ac:dyDescent="0.25"/>
  <cols>
    <col min="1" max="1" width="20.42578125" bestFit="1" customWidth="1"/>
    <col min="2" max="2" width="15.28515625" bestFit="1" customWidth="1"/>
    <col min="3" max="4" width="20.42578125" bestFit="1" customWidth="1"/>
    <col min="5" max="5" width="19.42578125" bestFit="1" customWidth="1"/>
  </cols>
  <sheetData>
    <row r="1" spans="1:7" x14ac:dyDescent="0.25">
      <c r="A1" s="20" t="s">
        <v>264</v>
      </c>
      <c r="B1" s="20" t="s">
        <v>263</v>
      </c>
      <c r="C1" s="20" t="s">
        <v>265</v>
      </c>
      <c r="D1" s="20" t="s">
        <v>266</v>
      </c>
      <c r="E1" s="20" t="s">
        <v>267</v>
      </c>
      <c r="F1" s="20"/>
      <c r="G1" s="20" t="s">
        <v>164</v>
      </c>
    </row>
    <row r="2" spans="1:7" x14ac:dyDescent="0.25">
      <c r="A2" t="s">
        <v>269</v>
      </c>
      <c r="B2" t="s">
        <v>273</v>
      </c>
      <c r="C2" t="str">
        <f>A2</f>
        <v>start_read_data</v>
      </c>
      <c r="D2" t="str">
        <f>A3</f>
        <v>start_solve_problem</v>
      </c>
      <c r="E2" t="str">
        <f>$G$1&amp;B2&amp;$G$1&amp;": ("&amp;$G$1&amp;C2&amp;$G$1&amp;", "&amp;$G$1&amp;D2&amp;$G$1&amp;")"&amp;","</f>
        <v>"read_data": ("start_read_data", "start_solve_problem"),</v>
      </c>
    </row>
    <row r="3" spans="1:7" x14ac:dyDescent="0.25">
      <c r="A3" t="s">
        <v>270</v>
      </c>
      <c r="B3" t="s">
        <v>274</v>
      </c>
      <c r="C3" t="str">
        <f t="shared" ref="C3:C4" si="0">A3</f>
        <v>start_solve_problem</v>
      </c>
      <c r="D3" t="str">
        <f t="shared" ref="D3:D4" si="1">A4</f>
        <v>start_export_solution</v>
      </c>
      <c r="E3" t="str">
        <f t="shared" ref="E3:E4" si="2">$G$1&amp;B3&amp;$G$1&amp;": ("&amp;$G$1&amp;C3&amp;$G$1&amp;", "&amp;$G$1&amp;D3&amp;$G$1&amp;")"&amp;","</f>
        <v>"solve_problem": ("start_solve_problem", "start_export_solution"),</v>
      </c>
    </row>
    <row r="4" spans="1:7" x14ac:dyDescent="0.25">
      <c r="A4" t="s">
        <v>271</v>
      </c>
      <c r="B4" t="s">
        <v>275</v>
      </c>
      <c r="C4" t="str">
        <f t="shared" si="0"/>
        <v>start_export_solution</v>
      </c>
      <c r="D4" t="str">
        <f t="shared" si="1"/>
        <v>end_export_solution</v>
      </c>
      <c r="E4" t="str">
        <f t="shared" si="2"/>
        <v>"export_solution": ("start_export_solution", "end_export_solution"),</v>
      </c>
    </row>
    <row r="5" spans="1:7" x14ac:dyDescent="0.25">
      <c r="A5" t="s">
        <v>272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905D-4443-4D4F-BAC5-5F82C02E29B9}">
  <dimension ref="A1:B4"/>
  <sheetViews>
    <sheetView workbookViewId="0">
      <selection activeCell="B3" sqref="B3"/>
    </sheetView>
  </sheetViews>
  <sheetFormatPr defaultRowHeight="15" x14ac:dyDescent="0.25"/>
  <cols>
    <col min="1" max="1" width="11.5703125" bestFit="1" customWidth="1"/>
    <col min="2" max="2" width="113.42578125" bestFit="1" customWidth="1"/>
  </cols>
  <sheetData>
    <row r="1" spans="1:2" x14ac:dyDescent="0.25">
      <c r="A1" s="20" t="s">
        <v>280</v>
      </c>
      <c r="B1" s="20" t="s">
        <v>281</v>
      </c>
    </row>
    <row r="2" spans="1:2" x14ac:dyDescent="0.25">
      <c r="A2" t="s">
        <v>282</v>
      </c>
      <c r="B2" t="s">
        <v>283</v>
      </c>
    </row>
    <row r="3" spans="1:2" x14ac:dyDescent="0.25">
      <c r="A3" t="s">
        <v>284</v>
      </c>
      <c r="B3" t="s">
        <v>285</v>
      </c>
    </row>
    <row r="4" spans="1:2" x14ac:dyDescent="0.25">
      <c r="A4" t="s">
        <v>286</v>
      </c>
      <c r="B4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4E18-08DD-4053-843A-816A92C25787}">
  <dimension ref="A1:I31"/>
  <sheetViews>
    <sheetView tabSelected="1" workbookViewId="0">
      <selection activeCell="C2" sqref="C2:C9"/>
    </sheetView>
  </sheetViews>
  <sheetFormatPr defaultRowHeight="15" x14ac:dyDescent="0.25"/>
  <cols>
    <col min="1" max="1" width="24.7109375" bestFit="1" customWidth="1"/>
    <col min="2" max="2" width="11.7109375" bestFit="1" customWidth="1"/>
    <col min="3" max="3" width="17.28515625" bestFit="1" customWidth="1"/>
  </cols>
  <sheetData>
    <row r="1" spans="1:9" x14ac:dyDescent="0.25">
      <c r="A1" t="s">
        <v>36</v>
      </c>
      <c r="B1" t="s">
        <v>150</v>
      </c>
      <c r="C1" t="s">
        <v>164</v>
      </c>
    </row>
    <row r="2" spans="1:9" x14ac:dyDescent="0.25">
      <c r="A2" s="2" t="s">
        <v>37</v>
      </c>
      <c r="B2">
        <v>1</v>
      </c>
      <c r="C2" t="str">
        <f>"mip_start["&amp;$C$1&amp;A2&amp;$C$1&amp;"]="&amp;$B$1&amp;"["&amp;B2&amp;"]"</f>
        <v>mip_start["vInventory"]=output_rfep[1]</v>
      </c>
      <c r="H2" s="20" t="s">
        <v>148</v>
      </c>
      <c r="I2" s="20" t="s">
        <v>321</v>
      </c>
    </row>
    <row r="3" spans="1:9" x14ac:dyDescent="0.25">
      <c r="A3" s="2" t="s">
        <v>38</v>
      </c>
      <c r="B3">
        <v>23</v>
      </c>
      <c r="C3" t="str">
        <f t="shared" ref="C3:C9" si="0">"mip_start["&amp;$C$1&amp;A3&amp;$C$1&amp;"]="&amp;$B$1&amp;"["&amp;B3&amp;"]"</f>
        <v>mip_start["vRefuelQuantity"]=output_rfep[23]</v>
      </c>
      <c r="H3">
        <v>0</v>
      </c>
      <c r="I3" t="s">
        <v>292</v>
      </c>
    </row>
    <row r="4" spans="1:9" x14ac:dyDescent="0.25">
      <c r="A4" s="2" t="s">
        <v>39</v>
      </c>
      <c r="B4">
        <v>24</v>
      </c>
      <c r="C4" t="str">
        <f t="shared" si="0"/>
        <v>mip_start["vRefuel"]=output_rfep[24]</v>
      </c>
      <c r="H4">
        <f>H3+1</f>
        <v>1</v>
      </c>
      <c r="I4" t="s">
        <v>293</v>
      </c>
    </row>
    <row r="5" spans="1:9" x14ac:dyDescent="0.25">
      <c r="A5" s="2" t="s">
        <v>40</v>
      </c>
      <c r="B5">
        <v>4</v>
      </c>
      <c r="C5" t="str">
        <f t="shared" si="0"/>
        <v>mip_start["vQuantityUnitsCapacity"]=output_rfep[4]</v>
      </c>
      <c r="H5">
        <f t="shared" ref="H5:H31" si="1">H4+1</f>
        <v>2</v>
      </c>
      <c r="I5" t="s">
        <v>294</v>
      </c>
    </row>
    <row r="6" spans="1:9" x14ac:dyDescent="0.25">
      <c r="A6" s="2" t="s">
        <v>41</v>
      </c>
      <c r="B6">
        <v>5</v>
      </c>
      <c r="C6" t="str">
        <f t="shared" si="0"/>
        <v>mip_start["vLocate"]=output_rfep[5]</v>
      </c>
      <c r="H6">
        <f t="shared" si="1"/>
        <v>3</v>
      </c>
      <c r="I6" t="s">
        <v>295</v>
      </c>
    </row>
    <row r="7" spans="1:9" x14ac:dyDescent="0.25">
      <c r="A7" s="2" t="s">
        <v>42</v>
      </c>
      <c r="B7">
        <v>6</v>
      </c>
      <c r="C7" t="str">
        <f t="shared" si="0"/>
        <v>mip_start["vQuantityPurchased"]=output_rfep[6]</v>
      </c>
      <c r="H7">
        <f t="shared" si="1"/>
        <v>4</v>
      </c>
      <c r="I7" t="s">
        <v>296</v>
      </c>
    </row>
    <row r="8" spans="1:9" x14ac:dyDescent="0.25">
      <c r="A8" s="2" t="s">
        <v>43</v>
      </c>
      <c r="B8">
        <v>7</v>
      </c>
      <c r="C8" t="str">
        <f t="shared" si="0"/>
        <v>mip_start["vQuantityPurchasedRange"]=output_rfep[7]</v>
      </c>
      <c r="H8">
        <f t="shared" si="1"/>
        <v>5</v>
      </c>
      <c r="I8" t="s">
        <v>297</v>
      </c>
    </row>
    <row r="9" spans="1:9" ht="15.75" thickBot="1" x14ac:dyDescent="0.3">
      <c r="A9" s="4" t="s">
        <v>44</v>
      </c>
      <c r="B9">
        <v>8</v>
      </c>
      <c r="C9" t="str">
        <f t="shared" si="0"/>
        <v>mip_start["vPurchasedRange"]=output_rfep[8]</v>
      </c>
      <c r="H9">
        <f t="shared" si="1"/>
        <v>6</v>
      </c>
      <c r="I9" t="s">
        <v>298</v>
      </c>
    </row>
    <row r="10" spans="1:9" x14ac:dyDescent="0.25">
      <c r="H10">
        <f t="shared" si="1"/>
        <v>7</v>
      </c>
      <c r="I10" t="s">
        <v>299</v>
      </c>
    </row>
    <row r="11" spans="1:9" x14ac:dyDescent="0.25">
      <c r="H11">
        <f t="shared" si="1"/>
        <v>8</v>
      </c>
      <c r="I11" t="s">
        <v>300</v>
      </c>
    </row>
    <row r="12" spans="1:9" x14ac:dyDescent="0.25">
      <c r="H12">
        <f t="shared" si="1"/>
        <v>9</v>
      </c>
      <c r="I12" t="s">
        <v>301</v>
      </c>
    </row>
    <row r="13" spans="1:9" x14ac:dyDescent="0.25">
      <c r="H13">
        <f t="shared" si="1"/>
        <v>10</v>
      </c>
      <c r="I13" t="s">
        <v>302</v>
      </c>
    </row>
    <row r="14" spans="1:9" x14ac:dyDescent="0.25">
      <c r="H14">
        <f t="shared" si="1"/>
        <v>11</v>
      </c>
      <c r="I14" t="s">
        <v>303</v>
      </c>
    </row>
    <row r="15" spans="1:9" x14ac:dyDescent="0.25">
      <c r="H15">
        <f t="shared" si="1"/>
        <v>12</v>
      </c>
      <c r="I15" t="s">
        <v>304</v>
      </c>
    </row>
    <row r="16" spans="1:9" x14ac:dyDescent="0.25">
      <c r="H16">
        <f t="shared" si="1"/>
        <v>13</v>
      </c>
      <c r="I16" t="s">
        <v>305</v>
      </c>
    </row>
    <row r="17" spans="8:9" x14ac:dyDescent="0.25">
      <c r="H17">
        <f t="shared" si="1"/>
        <v>14</v>
      </c>
      <c r="I17" t="s">
        <v>306</v>
      </c>
    </row>
    <row r="18" spans="8:9" x14ac:dyDescent="0.25">
      <c r="H18">
        <f t="shared" si="1"/>
        <v>15</v>
      </c>
      <c r="I18" t="s">
        <v>307</v>
      </c>
    </row>
    <row r="19" spans="8:9" x14ac:dyDescent="0.25">
      <c r="H19">
        <f t="shared" si="1"/>
        <v>16</v>
      </c>
      <c r="I19" t="s">
        <v>308</v>
      </c>
    </row>
    <row r="20" spans="8:9" x14ac:dyDescent="0.25">
      <c r="H20">
        <f t="shared" si="1"/>
        <v>17</v>
      </c>
      <c r="I20" t="s">
        <v>309</v>
      </c>
    </row>
    <row r="21" spans="8:9" x14ac:dyDescent="0.25">
      <c r="H21">
        <f t="shared" si="1"/>
        <v>18</v>
      </c>
      <c r="I21" t="s">
        <v>310</v>
      </c>
    </row>
    <row r="22" spans="8:9" x14ac:dyDescent="0.25">
      <c r="H22">
        <f t="shared" si="1"/>
        <v>19</v>
      </c>
      <c r="I22" t="s">
        <v>311</v>
      </c>
    </row>
    <row r="23" spans="8:9" x14ac:dyDescent="0.25">
      <c r="H23">
        <f t="shared" si="1"/>
        <v>20</v>
      </c>
      <c r="I23" t="s">
        <v>312</v>
      </c>
    </row>
    <row r="24" spans="8:9" x14ac:dyDescent="0.25">
      <c r="H24">
        <f t="shared" si="1"/>
        <v>21</v>
      </c>
      <c r="I24" t="s">
        <v>313</v>
      </c>
    </row>
    <row r="25" spans="8:9" x14ac:dyDescent="0.25">
      <c r="H25">
        <f t="shared" si="1"/>
        <v>22</v>
      </c>
      <c r="I25" t="s">
        <v>314</v>
      </c>
    </row>
    <row r="26" spans="8:9" x14ac:dyDescent="0.25">
      <c r="H26">
        <f t="shared" si="1"/>
        <v>23</v>
      </c>
      <c r="I26" t="s">
        <v>315</v>
      </c>
    </row>
    <row r="27" spans="8:9" x14ac:dyDescent="0.25">
      <c r="H27">
        <f t="shared" si="1"/>
        <v>24</v>
      </c>
      <c r="I27" t="s">
        <v>316</v>
      </c>
    </row>
    <row r="28" spans="8:9" x14ac:dyDescent="0.25">
      <c r="H28">
        <f t="shared" si="1"/>
        <v>25</v>
      </c>
      <c r="I28" t="s">
        <v>317</v>
      </c>
    </row>
    <row r="29" spans="8:9" x14ac:dyDescent="0.25">
      <c r="H29">
        <f t="shared" si="1"/>
        <v>26</v>
      </c>
      <c r="I29" t="s">
        <v>318</v>
      </c>
    </row>
    <row r="30" spans="8:9" x14ac:dyDescent="0.25">
      <c r="H30">
        <f t="shared" si="1"/>
        <v>27</v>
      </c>
      <c r="I30" t="s">
        <v>319</v>
      </c>
    </row>
    <row r="31" spans="8:9" x14ac:dyDescent="0.25">
      <c r="H31">
        <f t="shared" si="1"/>
        <v>28</v>
      </c>
      <c r="I31" t="s"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77"/>
  <sheetViews>
    <sheetView showGridLines="0" topLeftCell="A71" workbookViewId="0">
      <selection activeCell="B85" sqref="B85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/>
    <row r="4" spans="1:3" ht="15.75" thickBot="1" x14ac:dyDescent="0.3">
      <c r="A4" s="8" t="s">
        <v>0</v>
      </c>
      <c r="B4" s="11" t="s">
        <v>90</v>
      </c>
      <c r="C4" s="10" t="s">
        <v>71</v>
      </c>
    </row>
    <row r="5" spans="1:3" x14ac:dyDescent="0.25">
      <c r="A5" s="2" t="s">
        <v>1</v>
      </c>
      <c r="B5" s="12" t="s">
        <v>109</v>
      </c>
      <c r="C5" s="6" t="str">
        <f>A5&amp;" = " &amp;B5&amp;","</f>
        <v>sNodesVehiclesPaths = sNodesVehiclesPaths2,</v>
      </c>
    </row>
    <row r="6" spans="1:3" x14ac:dyDescent="0.25">
      <c r="A6" s="2" t="s">
        <v>2</v>
      </c>
      <c r="B6" s="12" t="s">
        <v>110</v>
      </c>
      <c r="C6" s="6" t="str">
        <f t="shared" ref="C6:C20" si="0">A6&amp;" = " &amp;B6&amp;","</f>
        <v>sStationsVehiclesPaths = sStationsVehiclesPaths2,</v>
      </c>
    </row>
    <row r="7" spans="1:3" x14ac:dyDescent="0.25">
      <c r="A7" s="2" t="s">
        <v>3</v>
      </c>
      <c r="B7" s="12" t="s">
        <v>3</v>
      </c>
      <c r="C7" s="6" t="str">
        <f t="shared" si="0"/>
        <v>sOriginalStationsOwn = sOriginalStationsOwn,</v>
      </c>
    </row>
    <row r="8" spans="1:3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</row>
    <row r="9" spans="1:3" x14ac:dyDescent="0.25">
      <c r="A9" s="2" t="s">
        <v>5</v>
      </c>
      <c r="B9" s="12" t="s">
        <v>5</v>
      </c>
      <c r="C9" s="6" t="str">
        <f t="shared" si="0"/>
        <v>sSuppliers = sSuppliers,</v>
      </c>
    </row>
    <row r="10" spans="1:3" x14ac:dyDescent="0.25">
      <c r="A10" s="2" t="s">
        <v>6</v>
      </c>
      <c r="B10" s="12" t="s">
        <v>6</v>
      </c>
      <c r="C10" s="6" t="str">
        <f t="shared" si="0"/>
        <v>sSuppliersRanges = sSuppliersRanges,</v>
      </c>
    </row>
    <row r="11" spans="1:3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</row>
    <row r="12" spans="1:3" x14ac:dyDescent="0.25">
      <c r="A12" s="2" t="s">
        <v>8</v>
      </c>
      <c r="B12" s="12" t="s">
        <v>8</v>
      </c>
      <c r="C12" s="6" t="str">
        <f t="shared" si="0"/>
        <v>sDestinationVehiclesPaths = sDestinationVehiclesPaths,</v>
      </c>
    </row>
    <row r="13" spans="1:3" x14ac:dyDescent="0.25">
      <c r="A13" s="2" t="s">
        <v>9</v>
      </c>
      <c r="B13" s="12" t="s">
        <v>111</v>
      </c>
      <c r="C13" s="6" t="str">
        <f t="shared" si="0"/>
        <v>sSequenceNodesNodesVehiclesPaths = sSequenceNodesNodesVehiclesPaths2,</v>
      </c>
    </row>
    <row r="14" spans="1:3" x14ac:dyDescent="0.25">
      <c r="A14" s="2" t="s">
        <v>10</v>
      </c>
      <c r="B14" s="12" t="s">
        <v>112</v>
      </c>
      <c r="C14" s="6" t="str">
        <f t="shared" si="0"/>
        <v>sFirstStationVehiclesPaths = sFirstStationVehiclesPaths2,</v>
      </c>
    </row>
    <row r="15" spans="1:3" x14ac:dyDescent="0.25">
      <c r="A15" s="2" t="s">
        <v>11</v>
      </c>
      <c r="B15" s="12" t="s">
        <v>113</v>
      </c>
      <c r="C15" s="6" t="str">
        <f t="shared" si="0"/>
        <v>sNotFirstStationVehiclesPaths = sNotFirstStationVehiclesPaths2,</v>
      </c>
    </row>
    <row r="16" spans="1:3" x14ac:dyDescent="0.25">
      <c r="A16" s="2" t="s">
        <v>12</v>
      </c>
      <c r="B16" s="12" t="s">
        <v>114</v>
      </c>
      <c r="C16" s="6" t="str">
        <f t="shared" si="0"/>
        <v>sNodesPotentialNodesOriginalVehiclesPaths = sNodesPotentialNodesOriginalVehiclesPaths2,</v>
      </c>
    </row>
    <row r="17" spans="1:3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</row>
    <row r="18" spans="1:3" x14ac:dyDescent="0.25">
      <c r="A18" s="2" t="s">
        <v>14</v>
      </c>
      <c r="B18" s="12" t="s">
        <v>14</v>
      </c>
      <c r="C18" s="6" t="str">
        <f t="shared" si="0"/>
        <v>sStationsSuppliers = sStationsSuppliers,</v>
      </c>
    </row>
    <row r="19" spans="1:3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</row>
    <row r="20" spans="1:3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</row>
    <row r="21" spans="1:3" ht="15.75" thickBot="1" x14ac:dyDescent="0.3"/>
    <row r="22" spans="1:3" ht="15.75" thickBot="1" x14ac:dyDescent="0.3">
      <c r="A22" s="8" t="s">
        <v>16</v>
      </c>
      <c r="B22" s="9" t="s">
        <v>90</v>
      </c>
      <c r="C22" s="10" t="s">
        <v>71</v>
      </c>
    </row>
    <row r="23" spans="1:3" x14ac:dyDescent="0.25">
      <c r="A23" s="2" t="s">
        <v>17</v>
      </c>
      <c r="B23" s="2" t="s">
        <v>17</v>
      </c>
      <c r="C23" s="6" t="str">
        <f>A23&amp;" = " &amp;B23&amp;","</f>
        <v>pStartInventory = pStartInventory,</v>
      </c>
    </row>
    <row r="24" spans="1:3" x14ac:dyDescent="0.25">
      <c r="A24" s="2" t="s">
        <v>18</v>
      </c>
      <c r="B24" s="2" t="s">
        <v>18</v>
      </c>
      <c r="C24" s="6" t="str">
        <f t="shared" ref="C24:C42" si="1">A24&amp;" = " &amp;B24&amp;","</f>
        <v>pTargetInventory = pTargetInventory,</v>
      </c>
    </row>
    <row r="25" spans="1:3" x14ac:dyDescent="0.25">
      <c r="A25" s="2" t="s">
        <v>19</v>
      </c>
      <c r="B25" s="2" t="s">
        <v>19</v>
      </c>
      <c r="C25" s="6" t="str">
        <f t="shared" si="1"/>
        <v>pSafetyStock = pSafetyStock,</v>
      </c>
    </row>
    <row r="26" spans="1:3" x14ac:dyDescent="0.25">
      <c r="A26" s="2" t="s">
        <v>20</v>
      </c>
      <c r="B26" s="2" t="s">
        <v>20</v>
      </c>
      <c r="C26" s="6" t="str">
        <f t="shared" si="1"/>
        <v>pTankCapacity = pTankCapacity,</v>
      </c>
    </row>
    <row r="27" spans="1:3" x14ac:dyDescent="0.25">
      <c r="A27" s="2" t="s">
        <v>21</v>
      </c>
      <c r="B27" s="2" t="s">
        <v>21</v>
      </c>
      <c r="C27" s="6" t="str">
        <f t="shared" si="1"/>
        <v>pMinRefuel = pMinRefuel,</v>
      </c>
    </row>
    <row r="28" spans="1:3" x14ac:dyDescent="0.25">
      <c r="A28" s="2" t="s">
        <v>22</v>
      </c>
      <c r="B28" s="2" t="s">
        <v>115</v>
      </c>
      <c r="C28" s="6" t="str">
        <f t="shared" si="1"/>
        <v>pConsumptionMainRoute = pConsumptionMainRoute2,</v>
      </c>
    </row>
    <row r="29" spans="1:3" x14ac:dyDescent="0.25">
      <c r="A29" s="2" t="s">
        <v>23</v>
      </c>
      <c r="B29" s="2" t="s">
        <v>23</v>
      </c>
      <c r="C29" s="6" t="str">
        <f t="shared" si="1"/>
        <v>pConsumptionOOP = pConsumptionOOP,</v>
      </c>
    </row>
    <row r="30" spans="1:3" x14ac:dyDescent="0.25">
      <c r="A30" s="2" t="s">
        <v>24</v>
      </c>
      <c r="B30" s="2" t="s">
        <v>24</v>
      </c>
      <c r="C30" s="6" t="str">
        <f t="shared" si="1"/>
        <v>pQuantityVehicles = pQuantityVehicles,</v>
      </c>
    </row>
    <row r="31" spans="1:3" x14ac:dyDescent="0.25">
      <c r="A31" s="2" t="s">
        <v>25</v>
      </c>
      <c r="B31" s="2" t="s">
        <v>25</v>
      </c>
      <c r="C31" s="6" t="str">
        <f t="shared" si="1"/>
        <v>pStationCapacity = pStationCapacity,</v>
      </c>
    </row>
    <row r="32" spans="1:3" x14ac:dyDescent="0.25">
      <c r="A32" s="2" t="s">
        <v>26</v>
      </c>
      <c r="B32" s="2" t="s">
        <v>26</v>
      </c>
      <c r="C32" s="6" t="str">
        <f t="shared" si="1"/>
        <v>pStationUnitCapacity = pStationUnitCapacity,</v>
      </c>
    </row>
    <row r="33" spans="1:3" x14ac:dyDescent="0.25">
      <c r="A33" s="2" t="s">
        <v>27</v>
      </c>
      <c r="B33" s="2" t="s">
        <v>27</v>
      </c>
      <c r="C33" s="6" t="str">
        <f t="shared" si="1"/>
        <v>pMinimumPurchaseQuantity = pMinimumPurchaseQuantity,</v>
      </c>
    </row>
    <row r="34" spans="1:3" x14ac:dyDescent="0.25">
      <c r="A34" s="2" t="s">
        <v>28</v>
      </c>
      <c r="B34" s="2" t="s">
        <v>28</v>
      </c>
      <c r="C34" s="6" t="str">
        <f t="shared" si="1"/>
        <v>pLowerQuantityDiscount = pLowerQuantityDiscount,</v>
      </c>
    </row>
    <row r="35" spans="1:3" x14ac:dyDescent="0.25">
      <c r="A35" s="2" t="s">
        <v>29</v>
      </c>
      <c r="B35" s="2" t="s">
        <v>29</v>
      </c>
      <c r="C35" s="6" t="str">
        <f t="shared" si="1"/>
        <v>pUpperQuantityDiscount = pUpperQuantityDiscount,</v>
      </c>
    </row>
    <row r="36" spans="1:3" x14ac:dyDescent="0.25">
      <c r="A36" s="2" t="s">
        <v>30</v>
      </c>
      <c r="B36" s="2" t="s">
        <v>30</v>
      </c>
      <c r="C36" s="6" t="str">
        <f t="shared" si="1"/>
        <v>pPrice = pPrice,</v>
      </c>
    </row>
    <row r="37" spans="1:3" x14ac:dyDescent="0.25">
      <c r="A37" s="2" t="s">
        <v>31</v>
      </c>
      <c r="B37" s="2" t="s">
        <v>31</v>
      </c>
      <c r="C37" s="6" t="str">
        <f t="shared" si="1"/>
        <v>pOpportunityCost = pOpportunityCost,</v>
      </c>
    </row>
    <row r="38" spans="1:3" x14ac:dyDescent="0.25">
      <c r="A38" s="2" t="s">
        <v>32</v>
      </c>
      <c r="B38" s="2" t="s">
        <v>32</v>
      </c>
      <c r="C38" s="6" t="str">
        <f t="shared" si="1"/>
        <v>pVariableCost = pVariableCost,</v>
      </c>
    </row>
    <row r="39" spans="1:3" x14ac:dyDescent="0.25">
      <c r="A39" s="2" t="s">
        <v>33</v>
      </c>
      <c r="B39" s="2" t="s">
        <v>33</v>
      </c>
      <c r="C39" s="6" t="str">
        <f t="shared" si="1"/>
        <v>pDistanceOOP = pDistanceOOP,</v>
      </c>
    </row>
    <row r="40" spans="1:3" x14ac:dyDescent="0.25">
      <c r="A40" s="2" t="s">
        <v>34</v>
      </c>
      <c r="B40" s="2" t="s">
        <v>34</v>
      </c>
      <c r="C40" s="6" t="str">
        <f t="shared" si="1"/>
        <v>pCostUnitCapacity = pCostUnitCapacity,</v>
      </c>
    </row>
    <row r="41" spans="1:3" x14ac:dyDescent="0.25">
      <c r="A41" s="2" t="s">
        <v>35</v>
      </c>
      <c r="B41" s="2" t="s">
        <v>35</v>
      </c>
      <c r="C41" s="6" t="str">
        <f t="shared" si="1"/>
        <v>pDiscount = pDiscount,</v>
      </c>
    </row>
    <row r="42" spans="1:3" ht="15.75" thickBot="1" x14ac:dyDescent="0.3">
      <c r="A42" s="4" t="s">
        <v>68</v>
      </c>
      <c r="B42" s="4" t="s">
        <v>68</v>
      </c>
      <c r="C42" s="6" t="str">
        <f t="shared" si="1"/>
        <v>pLocationCost = pLocationCost,</v>
      </c>
    </row>
    <row r="43" spans="1:3" ht="15.75" thickBot="1" x14ac:dyDescent="0.3"/>
    <row r="44" spans="1:3" ht="15.75" thickBot="1" x14ac:dyDescent="0.3">
      <c r="A44" s="8" t="s">
        <v>36</v>
      </c>
      <c r="B44" s="9" t="s">
        <v>72</v>
      </c>
      <c r="C44" s="10" t="s">
        <v>73</v>
      </c>
    </row>
    <row r="45" spans="1:3" x14ac:dyDescent="0.25">
      <c r="A45" s="2" t="s">
        <v>37</v>
      </c>
      <c r="B45" s="3" t="str">
        <f>"isON"&amp;A45&amp;" = False,"</f>
        <v>isONvInventory = False,</v>
      </c>
      <c r="C45" s="6" t="str">
        <f>"isON"&amp;A45&amp;" = True,"</f>
        <v>isONvInventory = True,</v>
      </c>
    </row>
    <row r="46" spans="1:3" x14ac:dyDescent="0.25">
      <c r="A46" s="2" t="s">
        <v>38</v>
      </c>
      <c r="B46" s="3" t="str">
        <f t="shared" ref="B46:B52" si="2">"isON"&amp;A46&amp;" = False,"</f>
        <v>isONvRefuelQuantity = False,</v>
      </c>
      <c r="C46" s="6" t="str">
        <f t="shared" ref="C46:C52" si="3">"isON"&amp;A46&amp;" = True,"</f>
        <v>isONvRefuelQuantity = True,</v>
      </c>
    </row>
    <row r="47" spans="1:3" x14ac:dyDescent="0.25">
      <c r="A47" s="2" t="s">
        <v>39</v>
      </c>
      <c r="B47" s="3" t="str">
        <f t="shared" si="2"/>
        <v>isONvRefuel = False,</v>
      </c>
      <c r="C47" s="6" t="str">
        <f t="shared" si="3"/>
        <v>isONvRefuel = True,</v>
      </c>
    </row>
    <row r="48" spans="1:3" x14ac:dyDescent="0.25">
      <c r="A48" s="2" t="s">
        <v>40</v>
      </c>
      <c r="B48" s="3" t="str">
        <f t="shared" si="2"/>
        <v>isONvQuantityUnitsCapacity = False,</v>
      </c>
      <c r="C48" s="6" t="str">
        <f t="shared" si="3"/>
        <v>isONvQuantityUnitsCapacity = True,</v>
      </c>
    </row>
    <row r="49" spans="1:3" x14ac:dyDescent="0.25">
      <c r="A49" s="2" t="s">
        <v>41</v>
      </c>
      <c r="B49" s="3" t="str">
        <f t="shared" si="2"/>
        <v>isONvLocate = False,</v>
      </c>
      <c r="C49" s="6" t="str">
        <f t="shared" si="3"/>
        <v>isONvLocate = True,</v>
      </c>
    </row>
    <row r="50" spans="1:3" x14ac:dyDescent="0.25">
      <c r="A50" s="2" t="s">
        <v>42</v>
      </c>
      <c r="B50" s="3" t="str">
        <f t="shared" si="2"/>
        <v>isONvQuantityPurchased = False,</v>
      </c>
      <c r="C50" s="6" t="str">
        <f t="shared" si="3"/>
        <v>isONvQuantityPurchased = True,</v>
      </c>
    </row>
    <row r="51" spans="1:3" x14ac:dyDescent="0.25">
      <c r="A51" s="2" t="s">
        <v>43</v>
      </c>
      <c r="B51" s="3" t="str">
        <f t="shared" si="2"/>
        <v>isONvQuantityPurchasedRange = False,</v>
      </c>
      <c r="C51" s="6" t="str">
        <f t="shared" si="3"/>
        <v>isONvQuantityPurchasedRange = True,</v>
      </c>
    </row>
    <row r="52" spans="1:3" ht="15.75" thickBot="1" x14ac:dyDescent="0.3">
      <c r="A52" s="4" t="s">
        <v>44</v>
      </c>
      <c r="B52" s="5" t="str">
        <f t="shared" si="2"/>
        <v>isONvPurchasedRange = False,</v>
      </c>
      <c r="C52" s="6" t="str">
        <f t="shared" si="3"/>
        <v>isONvPurchasedRange = True,</v>
      </c>
    </row>
    <row r="53" spans="1:3" ht="15.75" thickBot="1" x14ac:dyDescent="0.3"/>
    <row r="54" spans="1:3" ht="15.75" thickBot="1" x14ac:dyDescent="0.3">
      <c r="A54" s="8" t="s">
        <v>45</v>
      </c>
      <c r="B54" s="9" t="s">
        <v>91</v>
      </c>
      <c r="C54" s="10" t="s">
        <v>71</v>
      </c>
    </row>
    <row r="55" spans="1:3" x14ac:dyDescent="0.25">
      <c r="A55" s="2" t="s">
        <v>46</v>
      </c>
      <c r="B55" s="3" t="str">
        <f>"isON"&amp;A55&amp;" = False,"</f>
        <v>isONcInitialInventory = False,</v>
      </c>
      <c r="C55" s="6" t="str">
        <f>"isON"&amp;A55&amp;" = True,"</f>
        <v>isONcInitialInventory = True,</v>
      </c>
    </row>
    <row r="56" spans="1:3" x14ac:dyDescent="0.25">
      <c r="A56" s="2" t="s">
        <v>47</v>
      </c>
      <c r="B56" s="3" t="str">
        <f t="shared" ref="B56:B72" si="4">"isON"&amp;A56&amp;" = False,"</f>
        <v>isONcTargetInventory = False,</v>
      </c>
      <c r="C56" s="6" t="str">
        <f t="shared" ref="C56:C72" si="5">"isON"&amp;A56&amp;" = True,"</f>
        <v>isONcTargetInventory = True,</v>
      </c>
    </row>
    <row r="57" spans="1:3" x14ac:dyDescent="0.25">
      <c r="A57" s="2" t="s">
        <v>48</v>
      </c>
      <c r="B57" s="3" t="str">
        <f t="shared" si="4"/>
        <v>isONcMinInventory = False,</v>
      </c>
      <c r="C57" s="6" t="str">
        <f t="shared" si="5"/>
        <v>isONcMinInventory = True,</v>
      </c>
    </row>
    <row r="58" spans="1:3" x14ac:dyDescent="0.25">
      <c r="A58" s="2" t="s">
        <v>49</v>
      </c>
      <c r="B58" s="3" t="str">
        <f t="shared" si="4"/>
        <v>isONcLogicRefuel1 = False,</v>
      </c>
      <c r="C58" s="6" t="str">
        <f t="shared" si="5"/>
        <v>isONcLogicRefuel1 = True,</v>
      </c>
    </row>
    <row r="59" spans="1:3" x14ac:dyDescent="0.25">
      <c r="A59" s="2" t="s">
        <v>50</v>
      </c>
      <c r="B59" s="3" t="str">
        <f t="shared" si="4"/>
        <v>isONcLogicRefuel2 = False,</v>
      </c>
      <c r="C59" s="6" t="str">
        <f t="shared" si="5"/>
        <v>isONcLogicRefuel2 = True,</v>
      </c>
    </row>
    <row r="60" spans="1:3" x14ac:dyDescent="0.25">
      <c r="A60" s="2" t="s">
        <v>51</v>
      </c>
      <c r="B60" s="3" t="str">
        <f t="shared" si="4"/>
        <v>isONcMaxRefuel = False,</v>
      </c>
      <c r="C60" s="6" t="str">
        <f t="shared" si="5"/>
        <v>isONcMaxRefuel = True,</v>
      </c>
    </row>
    <row r="61" spans="1:3" x14ac:dyDescent="0.25">
      <c r="A61" s="2" t="s">
        <v>52</v>
      </c>
      <c r="B61" s="3" t="str">
        <f t="shared" si="4"/>
        <v>isONcInventoryBalance1 = False,</v>
      </c>
      <c r="C61" s="6" t="str">
        <f t="shared" si="5"/>
        <v>isONcInventoryBalance1 = True,</v>
      </c>
    </row>
    <row r="62" spans="1:3" x14ac:dyDescent="0.25">
      <c r="A62" s="2" t="s">
        <v>53</v>
      </c>
      <c r="B62" s="3" t="str">
        <f t="shared" si="4"/>
        <v>isONcInventoryBalance2 = False,</v>
      </c>
      <c r="C62" s="6" t="str">
        <f t="shared" si="5"/>
        <v>isONcInventoryBalance2 = True,</v>
      </c>
    </row>
    <row r="63" spans="1:3" x14ac:dyDescent="0.25">
      <c r="A63" s="2" t="s">
        <v>54</v>
      </c>
      <c r="B63" s="3" t="str">
        <f t="shared" si="4"/>
        <v>isONcInventoryBalance3 = False,</v>
      </c>
      <c r="C63" s="6" t="str">
        <f t="shared" si="5"/>
        <v>isONcInventoryBalance3 = True,</v>
      </c>
    </row>
    <row r="64" spans="1:3" x14ac:dyDescent="0.25">
      <c r="A64" s="2" t="s">
        <v>55</v>
      </c>
      <c r="B64" s="3" t="str">
        <f t="shared" si="4"/>
        <v>isONcLogicLocation = False,</v>
      </c>
      <c r="C64" s="6" t="str">
        <f t="shared" si="5"/>
        <v>isONcLogicLocation = True,</v>
      </c>
    </row>
    <row r="65" spans="1:3" x14ac:dyDescent="0.25">
      <c r="A65" s="2" t="s">
        <v>56</v>
      </c>
      <c r="B65" s="3" t="str">
        <f t="shared" si="4"/>
        <v>isONcLogicLocation2 = False,</v>
      </c>
      <c r="C65" s="6" t="str">
        <f t="shared" si="5"/>
        <v>isONcLogicLocation2 = True,</v>
      </c>
    </row>
    <row r="66" spans="1:3" x14ac:dyDescent="0.25">
      <c r="A66" s="2" t="s">
        <v>57</v>
      </c>
      <c r="B66" s="3" t="str">
        <f t="shared" si="4"/>
        <v>isONcStationCapacity = False,</v>
      </c>
      <c r="C66" s="6" t="str">
        <f t="shared" si="5"/>
        <v>isONcStationCapacity = True,</v>
      </c>
    </row>
    <row r="67" spans="1:3" x14ac:dyDescent="0.25">
      <c r="A67" s="2" t="s">
        <v>58</v>
      </c>
      <c r="B67" s="3" t="str">
        <f t="shared" si="4"/>
        <v>isONcQuantityPurchased = False,</v>
      </c>
      <c r="C67" s="6" t="str">
        <f t="shared" si="5"/>
        <v>isONcQuantityPurchased = True,</v>
      </c>
    </row>
    <row r="68" spans="1:3" x14ac:dyDescent="0.25">
      <c r="A68" s="2" t="s">
        <v>59</v>
      </c>
      <c r="B68" s="3" t="str">
        <f t="shared" si="4"/>
        <v>isONcMinimumQuantitySupplier = False,</v>
      </c>
      <c r="C68" s="6" t="str">
        <f t="shared" si="5"/>
        <v>isONcMinimumQuantitySupplier = True,</v>
      </c>
    </row>
    <row r="69" spans="1:3" x14ac:dyDescent="0.25">
      <c r="A69" s="2" t="s">
        <v>60</v>
      </c>
      <c r="B69" s="3" t="str">
        <f t="shared" si="4"/>
        <v>isONcMinQuantityRange = False,</v>
      </c>
      <c r="C69" s="6" t="str">
        <f t="shared" si="5"/>
        <v>isONcMinQuantityRange = True,</v>
      </c>
    </row>
    <row r="70" spans="1:3" x14ac:dyDescent="0.25">
      <c r="A70" s="2" t="s">
        <v>61</v>
      </c>
      <c r="B70" s="3" t="str">
        <f t="shared" si="4"/>
        <v>isONcMaxQuantityRange = False,</v>
      </c>
      <c r="C70" s="6" t="str">
        <f t="shared" si="5"/>
        <v>isONcMaxQuantityRange = True,</v>
      </c>
    </row>
    <row r="71" spans="1:3" x14ac:dyDescent="0.25">
      <c r="A71" s="2" t="s">
        <v>62</v>
      </c>
      <c r="B71" s="3" t="str">
        <f t="shared" si="4"/>
        <v>isONcUniqueQuantityRange = False,</v>
      </c>
      <c r="C71" s="6" t="str">
        <f t="shared" si="5"/>
        <v>isONcUniqueQuantityRange = True,</v>
      </c>
    </row>
    <row r="72" spans="1:3" ht="15.75" thickBot="1" x14ac:dyDescent="0.3">
      <c r="A72" s="4" t="s">
        <v>63</v>
      </c>
      <c r="B72" s="5" t="str">
        <f t="shared" si="4"/>
        <v>isONcUniqueRange = False,</v>
      </c>
      <c r="C72" s="6" t="str">
        <f t="shared" si="5"/>
        <v>isONcUniqueRange = True,</v>
      </c>
    </row>
    <row r="73" spans="1:3" ht="15.75" thickBot="1" x14ac:dyDescent="0.3"/>
    <row r="74" spans="1:3" ht="15.75" thickBot="1" x14ac:dyDescent="0.3">
      <c r="A74" s="8" t="s">
        <v>64</v>
      </c>
      <c r="B74" s="9" t="s">
        <v>72</v>
      </c>
      <c r="C74" s="10" t="s">
        <v>73</v>
      </c>
    </row>
    <row r="75" spans="1:3" x14ac:dyDescent="0.25">
      <c r="A75" s="2" t="s">
        <v>65</v>
      </c>
      <c r="B75" s="3" t="str">
        <f>"isON"&amp;A75&amp;"= False,"</f>
        <v>isONtotalRefuellingCost= False,</v>
      </c>
      <c r="C75" s="6" t="str">
        <f>"isON"&amp;A75&amp;"= True,"</f>
        <v>isONtotalRefuellingCost= True,</v>
      </c>
    </row>
    <row r="76" spans="1:3" x14ac:dyDescent="0.25">
      <c r="A76" s="2" t="s">
        <v>66</v>
      </c>
      <c r="B76" s="3" t="str">
        <f t="shared" ref="B76:B77" si="6">"isON"&amp;A76&amp;"= False,"</f>
        <v>isONtotalLocationCost= False,</v>
      </c>
      <c r="C76" s="6" t="str">
        <f t="shared" ref="C76:C77" si="7">"isON"&amp;A76&amp;"= True,"</f>
        <v>isONtotalLocationCost= True,</v>
      </c>
    </row>
    <row r="77" spans="1:3" ht="15.75" thickBot="1" x14ac:dyDescent="0.3">
      <c r="A77" s="4" t="s">
        <v>67</v>
      </c>
      <c r="B77" s="5" t="str">
        <f t="shared" si="6"/>
        <v>isONtotalDiscount= False,</v>
      </c>
      <c r="C77" s="6" t="str">
        <f t="shared" si="7"/>
        <v>isONtotalDiscount= True,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"/>
  <sheetViews>
    <sheetView showGridLines="0" workbookViewId="0"/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 t="shared" ref="E2:E14" si="0">"d_subproblem_"&amp;B2&amp;"[element] = d_subproblem_solution[element]["&amp;A2&amp;"]"</f>
        <v>d_subproblem_status[element] = d_subproblem_solution[element][0]</v>
      </c>
    </row>
    <row r="3" spans="1:7" x14ac:dyDescent="0.25">
      <c r="A3" s="16">
        <v>1</v>
      </c>
      <c r="B3" s="16" t="s">
        <v>77</v>
      </c>
      <c r="C3" s="16" t="str">
        <f t="shared" ref="C3:C21" si="1">B3&amp;","</f>
        <v>ovInventory,</v>
      </c>
      <c r="D3" s="18" t="str">
        <f t="shared" ref="D3:D21" si="2">"d_subproblem_"&amp;B3&amp;" = {}"</f>
        <v>d_subproblem_ovInventory = {}</v>
      </c>
      <c r="E3" t="str">
        <f t="shared" si="0"/>
        <v>d_subproblem_ovInventory[element] = d_subproblem_solution[element][1]</v>
      </c>
    </row>
    <row r="4" spans="1:7" x14ac:dyDescent="0.25">
      <c r="A4" s="16">
        <v>2</v>
      </c>
      <c r="B4" s="16" t="s">
        <v>78</v>
      </c>
      <c r="C4" s="16" t="str">
        <f t="shared" si="1"/>
        <v>ovRefuelQuantity,</v>
      </c>
      <c r="D4" s="18" t="str">
        <f t="shared" si="2"/>
        <v>d_subproblem_ovRefuelQuantity = {}</v>
      </c>
      <c r="E4" t="str">
        <f t="shared" si="0"/>
        <v>d_subproblem_ovRefuelQuantity[element] = d_subproblem_solution[element][2]</v>
      </c>
    </row>
    <row r="5" spans="1:7" x14ac:dyDescent="0.25">
      <c r="A5" s="16">
        <v>3</v>
      </c>
      <c r="B5" s="16" t="s">
        <v>79</v>
      </c>
      <c r="C5" s="16" t="str">
        <f t="shared" si="1"/>
        <v>ovRefuel,</v>
      </c>
      <c r="D5" s="18" t="str">
        <f t="shared" si="2"/>
        <v>d_subproblem_ovRefuel = {}</v>
      </c>
      <c r="E5" t="str">
        <f t="shared" si="0"/>
        <v>d_subproblem_ovRefuel[element] = d_subproblem_solution[element][3]</v>
      </c>
    </row>
    <row r="6" spans="1:7" x14ac:dyDescent="0.25">
      <c r="A6" s="16">
        <v>4</v>
      </c>
      <c r="B6" s="16" t="s">
        <v>80</v>
      </c>
      <c r="C6" s="16" t="str">
        <f t="shared" si="1"/>
        <v>ovQuantityUnitsCapacity,</v>
      </c>
      <c r="D6" t="str">
        <f t="shared" si="2"/>
        <v>d_subproblem_ovQuantityUnitsCapacity = {}</v>
      </c>
      <c r="E6" t="str">
        <f t="shared" si="0"/>
        <v>d_subproblem_ovQuantityUnitsCapacity[element] = d_subproblem_solution[element][4]</v>
      </c>
    </row>
    <row r="7" spans="1:7" x14ac:dyDescent="0.25">
      <c r="A7" s="16">
        <v>5</v>
      </c>
      <c r="B7" s="16" t="s">
        <v>81</v>
      </c>
      <c r="C7" s="16" t="str">
        <f t="shared" si="1"/>
        <v>ovLocate,</v>
      </c>
      <c r="D7" t="str">
        <f t="shared" si="2"/>
        <v>d_subproblem_ovLocate = {}</v>
      </c>
      <c r="E7" t="str">
        <f t="shared" si="0"/>
        <v>d_subproblem_ovLocate[element] = d_subproblem_solution[element][5]</v>
      </c>
    </row>
    <row r="8" spans="1:7" x14ac:dyDescent="0.25">
      <c r="A8" s="16">
        <v>6</v>
      </c>
      <c r="B8" s="16" t="s">
        <v>82</v>
      </c>
      <c r="C8" s="16" t="str">
        <f t="shared" si="1"/>
        <v>ovQuantityPurchased,</v>
      </c>
      <c r="D8" t="str">
        <f t="shared" si="2"/>
        <v>d_subproblem_ovQuantityPurchased = {}</v>
      </c>
      <c r="E8" t="str">
        <f t="shared" si="0"/>
        <v>d_subproblem_ovQuantityPurchased[element] = d_subproblem_solution[element][6]</v>
      </c>
    </row>
    <row r="9" spans="1:7" x14ac:dyDescent="0.25">
      <c r="A9" s="16">
        <v>7</v>
      </c>
      <c r="B9" s="16" t="s">
        <v>83</v>
      </c>
      <c r="C9" s="16" t="str">
        <f t="shared" si="1"/>
        <v>ovQuantityPurchasedRange,</v>
      </c>
      <c r="D9" t="str">
        <f t="shared" si="2"/>
        <v>d_subproblem_ovQuantityPurchasedRange = {}</v>
      </c>
      <c r="E9" t="str">
        <f t="shared" si="0"/>
        <v>d_subproblem_ovQuantityPurchasedRange[element] = d_subproblem_solution[element][7]</v>
      </c>
    </row>
    <row r="10" spans="1:7" x14ac:dyDescent="0.25">
      <c r="A10" s="16">
        <v>8</v>
      </c>
      <c r="B10" s="16" t="s">
        <v>84</v>
      </c>
      <c r="C10" s="16" t="str">
        <f t="shared" si="1"/>
        <v>ovPurchasedRange,</v>
      </c>
      <c r="D10" t="str">
        <f t="shared" si="2"/>
        <v>d_subproblem_ovPurchasedRange = {}</v>
      </c>
      <c r="E10" t="str">
        <f t="shared" si="0"/>
        <v>d_subproblem_ovPurchasedRange[element] = d_subproblem_solution[element][8]</v>
      </c>
    </row>
    <row r="11" spans="1:7" x14ac:dyDescent="0.25">
      <c r="A11" s="16">
        <v>9</v>
      </c>
      <c r="B11" s="16" t="s">
        <v>85</v>
      </c>
      <c r="C11" s="16" t="str">
        <f t="shared" si="1"/>
        <v>oTotalRefuellingCost,</v>
      </c>
      <c r="D11" s="18" t="str">
        <f t="shared" si="2"/>
        <v>d_subproblem_oTotalRefuellingCost = {}</v>
      </c>
      <c r="E11" t="str">
        <f t="shared" si="0"/>
        <v>d_subproblem_oTotalRefuellingCost[element] = d_subproblem_solution[element][9]</v>
      </c>
    </row>
    <row r="12" spans="1:7" x14ac:dyDescent="0.25">
      <c r="A12" s="16">
        <v>10</v>
      </c>
      <c r="B12" s="16" t="s">
        <v>86</v>
      </c>
      <c r="C12" s="16" t="str">
        <f t="shared" si="1"/>
        <v>oTotalLocationCost,</v>
      </c>
      <c r="D12" t="str">
        <f t="shared" si="2"/>
        <v>d_subproblem_oTotalLocationCost = {}</v>
      </c>
      <c r="E12" t="str">
        <f t="shared" si="0"/>
        <v>d_subproblem_oTotalLocationCost[element] = d_subproblem_solution[element][10]</v>
      </c>
    </row>
    <row r="13" spans="1:7" x14ac:dyDescent="0.25">
      <c r="A13" s="16">
        <v>11</v>
      </c>
      <c r="B13" s="16" t="s">
        <v>87</v>
      </c>
      <c r="C13" s="16" t="str">
        <f t="shared" si="1"/>
        <v>oTotalDiscount,</v>
      </c>
      <c r="D13" t="str">
        <f t="shared" si="2"/>
        <v>d_subproblem_oTotalDiscount = {}</v>
      </c>
      <c r="E13" t="str">
        <f t="shared" si="0"/>
        <v>d_subproblem_oTotalDiscount[element] = d_subproblem_solution[element][11]</v>
      </c>
    </row>
    <row r="14" spans="1:7" x14ac:dyDescent="0.25">
      <c r="A14" s="16">
        <v>12</v>
      </c>
      <c r="B14" s="16" t="s">
        <v>88</v>
      </c>
      <c r="C14" s="16" t="str">
        <f t="shared" si="1"/>
        <v>oTotalCost,</v>
      </c>
      <c r="D14" s="18" t="str">
        <f t="shared" si="2"/>
        <v>d_subproblem_oTotalCost = {}</v>
      </c>
      <c r="E14" t="str">
        <f t="shared" si="0"/>
        <v>d_subproblem_oTotalCost[element] = d_subproblem_solution[element][12]</v>
      </c>
    </row>
    <row r="15" spans="1:7" x14ac:dyDescent="0.25">
      <c r="A15" s="16">
        <f>+A14+1</f>
        <v>13</v>
      </c>
      <c r="B15" s="19" t="s">
        <v>94</v>
      </c>
      <c r="C15" s="19" t="str">
        <f t="shared" si="1"/>
        <v>n_constraints,</v>
      </c>
      <c r="D15" s="18" t="str">
        <f t="shared" si="2"/>
        <v>d_subproblem_n_constraints = {}</v>
      </c>
      <c r="E15" t="str">
        <f t="shared" ref="E15:E21" si="3">"d_subproblem_"&amp;B15&amp;"[element] = d_subproblem_solution[element]["&amp;A15&amp;"]"</f>
        <v>d_subproblem_n_constraints[element] = d_subproblem_solution[element][13]</v>
      </c>
      <c r="G15" t="s">
        <v>101</v>
      </c>
    </row>
    <row r="16" spans="1:7" x14ac:dyDescent="0.25">
      <c r="A16" s="16">
        <f t="shared" ref="A16:A21" si="4">+A15+1</f>
        <v>14</v>
      </c>
      <c r="B16" s="19" t="s">
        <v>95</v>
      </c>
      <c r="C16" s="19" t="str">
        <f t="shared" si="1"/>
        <v>n_variables,</v>
      </c>
      <c r="D16" s="18" t="str">
        <f t="shared" si="2"/>
        <v>d_subproblem_n_variables = {}</v>
      </c>
      <c r="E16" t="str">
        <f t="shared" si="3"/>
        <v>d_subproblem_n_variables[element] = d_subproblem_solution[element][14]</v>
      </c>
      <c r="G16" t="s">
        <v>102</v>
      </c>
    </row>
    <row r="17" spans="1:7" x14ac:dyDescent="0.25">
      <c r="A17" s="16">
        <f t="shared" si="4"/>
        <v>15</v>
      </c>
      <c r="B17" s="19" t="s">
        <v>96</v>
      </c>
      <c r="C17" s="19" t="str">
        <f t="shared" si="1"/>
        <v>n_integer_variables,</v>
      </c>
      <c r="D17" s="18" t="str">
        <f t="shared" si="2"/>
        <v>d_subproblem_n_integer_variables = {}</v>
      </c>
      <c r="E17" t="str">
        <f t="shared" si="3"/>
        <v>d_subproblem_n_integer_variables[element] = d_subproblem_solution[element][15]</v>
      </c>
      <c r="G17" t="s">
        <v>103</v>
      </c>
    </row>
    <row r="18" spans="1:7" x14ac:dyDescent="0.25">
      <c r="A18" s="16">
        <f t="shared" si="4"/>
        <v>16</v>
      </c>
      <c r="B18" s="19" t="s">
        <v>97</v>
      </c>
      <c r="C18" s="19" t="str">
        <f t="shared" si="1"/>
        <v>n_binary_variables,</v>
      </c>
      <c r="D18" s="18" t="str">
        <f t="shared" si="2"/>
        <v>d_subproblem_n_binary_variables = {}</v>
      </c>
      <c r="E18" t="str">
        <f t="shared" si="3"/>
        <v>d_subproblem_n_binary_variables[element] = d_subproblem_solution[element][16]</v>
      </c>
      <c r="G18" t="s">
        <v>104</v>
      </c>
    </row>
    <row r="19" spans="1:7" x14ac:dyDescent="0.25">
      <c r="A19" s="16">
        <f t="shared" si="4"/>
        <v>17</v>
      </c>
      <c r="B19" s="19" t="s">
        <v>98</v>
      </c>
      <c r="C19" s="19" t="str">
        <f t="shared" si="1"/>
        <v>model_fingerprint,</v>
      </c>
      <c r="D19" s="18" t="str">
        <f t="shared" si="2"/>
        <v>d_subproblem_model_fingerprint = {}</v>
      </c>
      <c r="E19" t="str">
        <f t="shared" si="3"/>
        <v>d_subproblem_model_fingerprint[element] = d_subproblem_solution[element][17]</v>
      </c>
      <c r="G19" t="s">
        <v>105</v>
      </c>
    </row>
    <row r="20" spans="1:7" x14ac:dyDescent="0.25">
      <c r="A20" s="16">
        <f t="shared" si="4"/>
        <v>18</v>
      </c>
      <c r="B20" s="19" t="s">
        <v>99</v>
      </c>
      <c r="C20" s="19" t="str">
        <f t="shared" si="1"/>
        <v>model_runtime,</v>
      </c>
      <c r="D20" s="18" t="str">
        <f t="shared" si="2"/>
        <v>d_subproblem_model_runtime = {}</v>
      </c>
      <c r="E20" t="str">
        <f t="shared" si="3"/>
        <v>d_subproblem_model_runtime[element] = d_subproblem_solution[element][18]</v>
      </c>
      <c r="G20" t="s">
        <v>106</v>
      </c>
    </row>
    <row r="21" spans="1:7" x14ac:dyDescent="0.25">
      <c r="A21" s="16">
        <f t="shared" si="4"/>
        <v>19</v>
      </c>
      <c r="B21" s="19" t="s">
        <v>100</v>
      </c>
      <c r="C21" s="19" t="str">
        <f t="shared" si="1"/>
        <v>model_MIPGap,</v>
      </c>
      <c r="D21" s="18" t="str">
        <f t="shared" si="2"/>
        <v>d_subproblem_model_MIPGap = {}</v>
      </c>
      <c r="E21" t="str">
        <f t="shared" si="3"/>
        <v>d_subproblem_model_MIPGap[element] = d_subproblem_solution[element][19]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36"/>
  <sheetViews>
    <sheetView topLeftCell="A4" workbookViewId="0">
      <selection activeCell="C16" sqref="C16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36.28515625" bestFit="1" customWidth="1"/>
    <col min="5" max="5" width="72.85546875" bestFit="1" customWidth="1"/>
    <col min="6" max="6" width="36.28515625" bestFit="1" customWidth="1"/>
    <col min="7" max="7" width="43" bestFit="1" customWidth="1"/>
  </cols>
  <sheetData>
    <row r="1" spans="1:7" x14ac:dyDescent="0.25">
      <c r="A1" s="1" t="s">
        <v>135</v>
      </c>
      <c r="B1" s="14" t="s">
        <v>92</v>
      </c>
    </row>
    <row r="2" spans="1:7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  <c r="F2" s="20" t="s">
        <v>289</v>
      </c>
      <c r="G2" s="20" t="s">
        <v>290</v>
      </c>
    </row>
    <row r="3" spans="1:7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$A3&amp;" = "&amp;D3&amp;","</f>
        <v>excel_input_file = file,</v>
      </c>
      <c r="F3" s="14" t="s">
        <v>129</v>
      </c>
      <c r="G3" s="22" t="str">
        <f>$A3&amp;" = "&amp;F3&amp;","</f>
        <v>excel_input_file = file,</v>
      </c>
    </row>
    <row r="4" spans="1:7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  <c r="F4" s="14" t="s">
        <v>124</v>
      </c>
      <c r="G4" s="22" t="str">
        <f t="shared" ref="G4:G36" si="0">$A4&amp;" = "&amp;F4&amp;","</f>
        <v>excel_output_file = output_file,</v>
      </c>
    </row>
    <row r="5" spans="1:7" x14ac:dyDescent="0.25">
      <c r="A5" s="14" t="s">
        <v>288</v>
      </c>
      <c r="B5" s="14"/>
      <c r="C5" s="22" t="str">
        <f>IF(B5="",A5&amp;",",A5&amp;"="&amp; B5&amp;",")</f>
        <v>solution_algorithm,</v>
      </c>
      <c r="D5" s="14" t="s">
        <v>288</v>
      </c>
      <c r="E5" s="22" t="str">
        <f>A5&amp;" = "&amp;D5&amp;","</f>
        <v>solution_algorithm = solution_algorithm,</v>
      </c>
      <c r="F5" s="14" t="s">
        <v>288</v>
      </c>
      <c r="G5" s="22" t="str">
        <f t="shared" si="0"/>
        <v>solution_algorithm = solution_algorithm,</v>
      </c>
    </row>
    <row r="6" spans="1:7" x14ac:dyDescent="0.25">
      <c r="A6" s="14" t="s">
        <v>117</v>
      </c>
      <c r="B6" s="14"/>
      <c r="C6" s="22" t="str">
        <f t="shared" ref="C6:C36" si="1">IF(B6="",A6&amp;",",A6&amp;"="&amp; B6&amp;",")</f>
        <v>scenario_name,</v>
      </c>
      <c r="D6" s="14" t="s">
        <v>117</v>
      </c>
      <c r="E6" s="22" t="str">
        <f t="shared" ref="E6:E36" si="2">A6&amp;" = "&amp;D6&amp;","</f>
        <v>scenario_name = scenario_name,</v>
      </c>
      <c r="F6" s="14" t="s">
        <v>117</v>
      </c>
      <c r="G6" s="22" t="str">
        <f t="shared" si="0"/>
        <v>scenario_name = scenario_name,</v>
      </c>
    </row>
    <row r="7" spans="1:7" x14ac:dyDescent="0.25">
      <c r="A7" s="14" t="s">
        <v>118</v>
      </c>
      <c r="B7" s="14"/>
      <c r="C7" s="22" t="str">
        <f t="shared" si="1"/>
        <v>output_solve,</v>
      </c>
      <c r="D7" s="14" t="s">
        <v>150</v>
      </c>
      <c r="E7" s="22" t="str">
        <f t="shared" si="2"/>
        <v>output_solve = output_rfep,</v>
      </c>
      <c r="F7" s="14" t="s">
        <v>150</v>
      </c>
      <c r="G7" s="22" t="str">
        <f t="shared" si="0"/>
        <v>output_solve = output_rfep,</v>
      </c>
    </row>
    <row r="8" spans="1:7" x14ac:dyDescent="0.25">
      <c r="A8" s="14" t="s">
        <v>125</v>
      </c>
      <c r="B8" s="14">
        <v>0</v>
      </c>
      <c r="C8" s="22" t="str">
        <f t="shared" si="1"/>
        <v>total_time=0,</v>
      </c>
      <c r="D8" s="14" t="s">
        <v>125</v>
      </c>
      <c r="E8" s="22" t="str">
        <f t="shared" si="2"/>
        <v>total_time = total_time,</v>
      </c>
      <c r="F8" s="14" t="s">
        <v>125</v>
      </c>
      <c r="G8" s="22" t="str">
        <f t="shared" si="0"/>
        <v>total_time = total_time,</v>
      </c>
    </row>
    <row r="9" spans="1:7" x14ac:dyDescent="0.25">
      <c r="A9" s="14" t="s">
        <v>137</v>
      </c>
      <c r="B9" s="14" t="str">
        <f>"False"</f>
        <v>False</v>
      </c>
      <c r="C9" s="22" t="str">
        <f>IF(B9="",A9&amp;",",A9&amp;"="&amp; B9&amp;",")</f>
        <v>b_domain_reduction=False,</v>
      </c>
      <c r="D9" s="14" t="str">
        <f>"False"</f>
        <v>False</v>
      </c>
      <c r="E9" s="22" t="str">
        <f t="shared" si="2"/>
        <v>b_domain_reduction = False,</v>
      </c>
      <c r="F9" s="14" t="str">
        <f>"False"</f>
        <v>False</v>
      </c>
      <c r="G9" s="22" t="str">
        <f t="shared" si="0"/>
        <v>b_domain_reduction = False,</v>
      </c>
    </row>
    <row r="10" spans="1:7" x14ac:dyDescent="0.25">
      <c r="A10" s="14" t="s">
        <v>138</v>
      </c>
      <c r="B10" s="14" t="str">
        <f>"False"</f>
        <v>False</v>
      </c>
      <c r="C10" s="22" t="str">
        <f t="shared" si="1"/>
        <v>b_print_solution_detail=False,</v>
      </c>
      <c r="D10" s="14" t="str">
        <f>"True"</f>
        <v>True</v>
      </c>
      <c r="E10" s="22" t="str">
        <f t="shared" si="2"/>
        <v>b_print_solution_detail = True,</v>
      </c>
      <c r="F10" s="14" t="str">
        <f>"True"</f>
        <v>True</v>
      </c>
      <c r="G10" s="22" t="str">
        <f t="shared" si="0"/>
        <v>b_print_solution_detail = True,</v>
      </c>
    </row>
    <row r="11" spans="1:7" x14ac:dyDescent="0.25">
      <c r="A11" s="14" t="s">
        <v>140</v>
      </c>
      <c r="B11" s="14" t="str">
        <f>"False"</f>
        <v>False</v>
      </c>
      <c r="C11" s="22" t="str">
        <f t="shared" si="1"/>
        <v>b_print_location=False,</v>
      </c>
      <c r="D11" s="14" t="str">
        <f>"True"</f>
        <v>True</v>
      </c>
      <c r="E11" s="22" t="str">
        <f t="shared" si="2"/>
        <v>b_print_location = True,</v>
      </c>
      <c r="F11" s="14" t="str">
        <f>"True"</f>
        <v>True</v>
      </c>
      <c r="G11" s="22" t="str">
        <f t="shared" si="0"/>
        <v>b_print_location = True,</v>
      </c>
    </row>
    <row r="12" spans="1:7" x14ac:dyDescent="0.25">
      <c r="A12" s="14" t="s">
        <v>139</v>
      </c>
      <c r="B12" s="14" t="str">
        <f>"False"</f>
        <v>False</v>
      </c>
      <c r="C12" s="22" t="str">
        <f t="shared" si="1"/>
        <v>b_print_statistics=False,</v>
      </c>
      <c r="D12" s="14" t="str">
        <f>"True"</f>
        <v>True</v>
      </c>
      <c r="E12" s="22" t="str">
        <f t="shared" si="2"/>
        <v>b_print_statistics = True,</v>
      </c>
      <c r="F12" s="14" t="str">
        <f>"True"</f>
        <v>True</v>
      </c>
      <c r="G12" s="22" t="str">
        <f t="shared" si="0"/>
        <v>b_print_statistics = True,</v>
      </c>
    </row>
    <row r="13" spans="1:7" x14ac:dyDescent="0.25">
      <c r="A13" s="14" t="s">
        <v>291</v>
      </c>
      <c r="B13" s="14" t="str">
        <f>"True"</f>
        <v>True</v>
      </c>
      <c r="C13" s="22" t="str">
        <f t="shared" si="1"/>
        <v>b_retrieve_solve_ouput=True,</v>
      </c>
      <c r="D13" s="14" t="str">
        <f>"True"</f>
        <v>True</v>
      </c>
      <c r="E13" s="22" t="str">
        <f t="shared" si="2"/>
        <v>b_retrieve_solve_ouput = True,</v>
      </c>
      <c r="F13" s="14" t="str">
        <f>"True"</f>
        <v>True</v>
      </c>
      <c r="G13" s="22" t="str">
        <f t="shared" si="0"/>
        <v>b_retrieve_solve_ouput = True,</v>
      </c>
    </row>
    <row r="14" spans="1:7" x14ac:dyDescent="0.25">
      <c r="A14" s="14" t="s">
        <v>130</v>
      </c>
      <c r="B14" s="14" t="s">
        <v>121</v>
      </c>
      <c r="C14" s="22" t="str">
        <f t="shared" si="1"/>
        <v>sVehiclesPaths=[],</v>
      </c>
      <c r="D14" s="14" t="s">
        <v>130</v>
      </c>
      <c r="E14" s="22" t="str">
        <f t="shared" si="2"/>
        <v>sVehiclesPaths = sVehiclesPaths,</v>
      </c>
      <c r="F14" s="14" t="str">
        <f>"data_rfep["""&amp;A14&amp;""&amp;""""&amp;"]"</f>
        <v>data_rfep["sVehiclesPaths"]</v>
      </c>
      <c r="G14" s="22" t="str">
        <f t="shared" si="0"/>
        <v>sVehiclesPaths = data_rfep["sVehiclesPaths"],</v>
      </c>
    </row>
    <row r="15" spans="1:7" x14ac:dyDescent="0.25">
      <c r="A15" s="14" t="s">
        <v>4</v>
      </c>
      <c r="B15" s="14" t="s">
        <v>121</v>
      </c>
      <c r="C15" s="22" t="str">
        <f t="shared" si="1"/>
        <v>sOriginalStationsPotential=[],</v>
      </c>
      <c r="D15" s="14" t="s">
        <v>4</v>
      </c>
      <c r="E15" s="22" t="str">
        <f t="shared" si="2"/>
        <v>sOriginalStationsPotential = sOriginalStationsPotential,</v>
      </c>
      <c r="F15" s="14" t="str">
        <f t="shared" ref="F15:F36" si="3">"data_rfep["""&amp;A15&amp;""&amp;""""&amp;"]"</f>
        <v>data_rfep["sOriginalStationsPotential"]</v>
      </c>
      <c r="G15" s="22" t="str">
        <f t="shared" si="0"/>
        <v>sOriginalStationsPotential = data_rfep["sOriginalStationsPotential"],</v>
      </c>
    </row>
    <row r="16" spans="1:7" x14ac:dyDescent="0.25">
      <c r="A16" s="21" t="s">
        <v>9</v>
      </c>
      <c r="B16" s="14" t="s">
        <v>121</v>
      </c>
      <c r="C16" s="22" t="str">
        <f t="shared" si="1"/>
        <v>sSequenceNodesNodesVehiclesPaths=[],</v>
      </c>
      <c r="D16" s="14" t="s">
        <v>111</v>
      </c>
      <c r="E16" s="22" t="str">
        <f t="shared" si="2"/>
        <v>sSequenceNodesNodesVehiclesPaths = sSequenceNodesNodesVehiclesPaths2,</v>
      </c>
      <c r="F16" s="14" t="str">
        <f t="shared" si="3"/>
        <v>data_rfep["sSequenceNodesNodesVehiclesPaths"]</v>
      </c>
      <c r="G16" s="22" t="str">
        <f t="shared" si="0"/>
        <v>sSequenceNodesNodesVehiclesPaths = data_rfep["sSequenceNodesNodesVehiclesPaths"],</v>
      </c>
    </row>
    <row r="17" spans="1:10" x14ac:dyDescent="0.25">
      <c r="A17" s="21" t="s">
        <v>119</v>
      </c>
      <c r="B17" s="14" t="s">
        <v>131</v>
      </c>
      <c r="C17" s="22" t="str">
        <f t="shared" si="1"/>
        <v>sStationsPaths=set(),</v>
      </c>
      <c r="D17" s="21" t="s">
        <v>136</v>
      </c>
      <c r="E17" s="22" t="str">
        <f t="shared" si="2"/>
        <v>sStationsPaths = sStationsPaths2,</v>
      </c>
      <c r="F17" s="14" t="str">
        <f t="shared" si="3"/>
        <v>data_rfep["sStationsPaths"]</v>
      </c>
      <c r="G17" s="22" t="str">
        <f t="shared" si="0"/>
        <v>sStationsPaths = data_rfep["sStationsPaths"],</v>
      </c>
    </row>
    <row r="18" spans="1:10" x14ac:dyDescent="0.25">
      <c r="A18" s="21" t="s">
        <v>3</v>
      </c>
      <c r="B18" s="14" t="s">
        <v>121</v>
      </c>
      <c r="C18" s="22" t="str">
        <f t="shared" si="1"/>
        <v>sOriginalStationsOwn=[],</v>
      </c>
      <c r="D18" s="14" t="s">
        <v>3</v>
      </c>
      <c r="E18" s="22" t="str">
        <f t="shared" si="2"/>
        <v>sOriginalStationsOwn = sOriginalStationsOwn,</v>
      </c>
      <c r="F18" s="14" t="str">
        <f t="shared" si="3"/>
        <v>data_rfep["sOriginalStationsOwn"]</v>
      </c>
      <c r="G18" s="22" t="str">
        <f t="shared" si="0"/>
        <v>sOriginalStationsOwn = data_rfep["sOriginalStationsOwn"],</v>
      </c>
    </row>
    <row r="19" spans="1:10" x14ac:dyDescent="0.25">
      <c r="A19" s="21" t="s">
        <v>2</v>
      </c>
      <c r="B19" s="14" t="s">
        <v>121</v>
      </c>
      <c r="C19" s="22" t="str">
        <f t="shared" si="1"/>
        <v>sStationsVehiclesPaths=[],</v>
      </c>
      <c r="D19" s="14" t="s">
        <v>110</v>
      </c>
      <c r="E19" s="22" t="str">
        <f t="shared" si="2"/>
        <v>sStationsVehiclesPaths = sStationsVehiclesPaths2,</v>
      </c>
      <c r="F19" s="14" t="str">
        <f t="shared" si="3"/>
        <v>data_rfep["sStationsVehiclesPaths"]</v>
      </c>
      <c r="G19" s="22" t="str">
        <f t="shared" si="0"/>
        <v>sStationsVehiclesPaths = data_rfep["sStationsVehiclesPaths"],</v>
      </c>
    </row>
    <row r="20" spans="1:10" x14ac:dyDescent="0.25">
      <c r="A20" s="21" t="s">
        <v>6</v>
      </c>
      <c r="B20" s="14" t="s">
        <v>121</v>
      </c>
      <c r="C20" s="22" t="str">
        <f t="shared" si="1"/>
        <v>sSuppliersRanges=[],</v>
      </c>
      <c r="D20" s="21" t="str">
        <f>A20</f>
        <v>sSuppliersRanges</v>
      </c>
      <c r="E20" s="22" t="str">
        <f t="shared" si="2"/>
        <v>sSuppliersRanges = sSuppliersRanges,</v>
      </c>
      <c r="F20" s="14" t="str">
        <f t="shared" si="3"/>
        <v>data_rfep["sSuppliersRanges"]</v>
      </c>
      <c r="G20" s="22" t="str">
        <f t="shared" si="0"/>
        <v>sSuppliersRanges = data_rfep["sSuppliersRanges"],</v>
      </c>
    </row>
    <row r="21" spans="1:10" x14ac:dyDescent="0.25">
      <c r="A21" s="21" t="s">
        <v>17</v>
      </c>
      <c r="B21" s="14">
        <v>0</v>
      </c>
      <c r="C21" s="22" t="str">
        <f t="shared" si="1"/>
        <v>pStartInventory=0,</v>
      </c>
      <c r="D21" s="21" t="s">
        <v>17</v>
      </c>
      <c r="E21" s="22" t="str">
        <f t="shared" si="2"/>
        <v>pStartInventory = pStartInventory,</v>
      </c>
      <c r="F21" s="14" t="str">
        <f t="shared" si="3"/>
        <v>data_rfep["pStartInventory"]</v>
      </c>
      <c r="G21" s="22" t="str">
        <f t="shared" si="0"/>
        <v>pStartInventory = data_rfep["pStartInventory"],</v>
      </c>
    </row>
    <row r="22" spans="1:10" x14ac:dyDescent="0.25">
      <c r="A22" s="21" t="s">
        <v>122</v>
      </c>
      <c r="B22" s="14">
        <v>0</v>
      </c>
      <c r="C22" s="22" t="str">
        <f t="shared" si="1"/>
        <v>pConsumptionRate=0,</v>
      </c>
      <c r="D22" s="21" t="s">
        <v>122</v>
      </c>
      <c r="E22" s="22" t="str">
        <f t="shared" si="2"/>
        <v>pConsumptionRate = pConsumptionRate,</v>
      </c>
      <c r="F22" s="14" t="str">
        <f t="shared" si="3"/>
        <v>data_rfep["pConsumptionRate"]</v>
      </c>
      <c r="G22" s="22" t="str">
        <f t="shared" si="0"/>
        <v>pConsumptionRate = data_rfep["pConsumptionRate"],</v>
      </c>
    </row>
    <row r="23" spans="1:10" x14ac:dyDescent="0.25">
      <c r="A23" s="21" t="s">
        <v>123</v>
      </c>
      <c r="B23" s="14">
        <v>0</v>
      </c>
      <c r="C23" s="22" t="str">
        <f>IF(B23="",A23&amp;",",A23&amp;"="&amp; B23&amp;",")</f>
        <v>pDistance=0,</v>
      </c>
      <c r="D23" s="21" t="s">
        <v>123</v>
      </c>
      <c r="E23" s="22"/>
      <c r="F23" s="14" t="str">
        <f t="shared" si="3"/>
        <v>data_rfep["pDistance"]</v>
      </c>
      <c r="G23" s="22" t="str">
        <f t="shared" si="0"/>
        <v>pDistance = data_rfep["pDistance"],</v>
      </c>
      <c r="J23" s="22"/>
    </row>
    <row r="24" spans="1:10" x14ac:dyDescent="0.25">
      <c r="A24" s="21" t="s">
        <v>126</v>
      </c>
      <c r="B24" s="14">
        <v>0</v>
      </c>
      <c r="C24" s="22" t="str">
        <f t="shared" si="1"/>
        <v>pSubDistance=0,</v>
      </c>
      <c r="D24" s="21" t="str">
        <f>A24</f>
        <v>pSubDistance</v>
      </c>
      <c r="E24" s="22" t="str">
        <f t="shared" si="2"/>
        <v>pSubDistance = pSubDistance,</v>
      </c>
      <c r="F24" s="14" t="str">
        <f t="shared" si="3"/>
        <v>data_rfep["pSubDistance"]</v>
      </c>
      <c r="G24" s="22" t="str">
        <f t="shared" si="0"/>
        <v>pSubDistance = data_rfep["pSubDistance"],</v>
      </c>
    </row>
    <row r="25" spans="1:10" x14ac:dyDescent="0.25">
      <c r="A25" s="21" t="s">
        <v>22</v>
      </c>
      <c r="B25" s="14">
        <v>0</v>
      </c>
      <c r="C25" s="22" t="str">
        <f t="shared" si="1"/>
        <v>pConsumptionMainRoute=0,</v>
      </c>
      <c r="D25" s="21" t="s">
        <v>115</v>
      </c>
      <c r="E25" s="22" t="str">
        <f t="shared" si="2"/>
        <v>pConsumptionMainRoute = pConsumptionMainRoute2,</v>
      </c>
      <c r="F25" s="14" t="str">
        <f t="shared" si="3"/>
        <v>data_rfep["pConsumptionMainRoute"]</v>
      </c>
      <c r="G25" s="22" t="str">
        <f t="shared" si="0"/>
        <v>pConsumptionMainRoute = data_rfep["pConsumptionMainRoute"],</v>
      </c>
    </row>
    <row r="26" spans="1:10" x14ac:dyDescent="0.25">
      <c r="A26" s="21" t="s">
        <v>33</v>
      </c>
      <c r="B26" s="14">
        <v>0</v>
      </c>
      <c r="C26" s="22" t="str">
        <f t="shared" si="1"/>
        <v>pDistanceOOP=0,</v>
      </c>
      <c r="D26" s="21" t="s">
        <v>33</v>
      </c>
      <c r="E26" s="22" t="str">
        <f t="shared" si="2"/>
        <v>pDistanceOOP = pDistanceOOP,</v>
      </c>
      <c r="F26" s="14" t="str">
        <f t="shared" si="3"/>
        <v>data_rfep["pDistanceOOP"]</v>
      </c>
      <c r="G26" s="22" t="str">
        <f t="shared" si="0"/>
        <v>pDistanceOOP = data_rfep["pDistanceOOP"],</v>
      </c>
    </row>
    <row r="27" spans="1:10" x14ac:dyDescent="0.25">
      <c r="A27" s="21" t="s">
        <v>23</v>
      </c>
      <c r="B27" s="14">
        <v>0</v>
      </c>
      <c r="C27" s="22" t="str">
        <f t="shared" si="1"/>
        <v>pConsumptionOOP=0,</v>
      </c>
      <c r="D27" s="21" t="s">
        <v>23</v>
      </c>
      <c r="E27" s="22" t="str">
        <f t="shared" si="2"/>
        <v>pConsumptionOOP = pConsumptionOOP,</v>
      </c>
      <c r="F27" s="14" t="str">
        <f t="shared" si="3"/>
        <v>data_rfep["pConsumptionOOP"]</v>
      </c>
      <c r="G27" s="22" t="str">
        <f t="shared" si="0"/>
        <v>pConsumptionOOP = data_rfep["pConsumptionOOP"],</v>
      </c>
    </row>
    <row r="28" spans="1:10" x14ac:dyDescent="0.25">
      <c r="A28" s="21" t="s">
        <v>24</v>
      </c>
      <c r="B28" s="14">
        <v>0</v>
      </c>
      <c r="C28" s="22" t="str">
        <f t="shared" si="1"/>
        <v>pQuantityVehicles=0,</v>
      </c>
      <c r="D28" s="21" t="s">
        <v>24</v>
      </c>
      <c r="E28" s="22" t="str">
        <f t="shared" si="2"/>
        <v>pQuantityVehicles = pQuantityVehicles,</v>
      </c>
      <c r="F28" s="14" t="str">
        <f t="shared" si="3"/>
        <v>data_rfep["pQuantityVehicles"]</v>
      </c>
      <c r="G28" s="22" t="str">
        <f t="shared" si="0"/>
        <v>pQuantityVehicles = data_rfep["pQuantityVehicles"],</v>
      </c>
    </row>
    <row r="29" spans="1:10" x14ac:dyDescent="0.25">
      <c r="A29" s="21" t="s">
        <v>32</v>
      </c>
      <c r="B29" s="14">
        <v>0</v>
      </c>
      <c r="C29" s="22" t="str">
        <f t="shared" si="1"/>
        <v>pVariableCost=0,</v>
      </c>
      <c r="D29" s="21" t="s">
        <v>32</v>
      </c>
      <c r="E29" s="22" t="str">
        <f t="shared" si="2"/>
        <v>pVariableCost = pVariableCost,</v>
      </c>
      <c r="F29" s="14" t="str">
        <f t="shared" si="3"/>
        <v>data_rfep["pVariableCost"]</v>
      </c>
      <c r="G29" s="22" t="str">
        <f t="shared" si="0"/>
        <v>pVariableCost = data_rfep["pVariableCost"],</v>
      </c>
    </row>
    <row r="30" spans="1:10" x14ac:dyDescent="0.25">
      <c r="A30" s="21" t="s">
        <v>31</v>
      </c>
      <c r="B30" s="14">
        <v>0</v>
      </c>
      <c r="C30" s="22" t="str">
        <f t="shared" si="1"/>
        <v>pOpportunityCost=0,</v>
      </c>
      <c r="D30" s="21" t="s">
        <v>31</v>
      </c>
      <c r="E30" s="22" t="str">
        <f t="shared" si="2"/>
        <v>pOpportunityCost = pOpportunityCost,</v>
      </c>
      <c r="F30" s="14" t="str">
        <f t="shared" si="3"/>
        <v>data_rfep["pOpportunityCost"]</v>
      </c>
      <c r="G30" s="22" t="str">
        <f t="shared" si="0"/>
        <v>pOpportunityCost = data_rfep["pOpportunityCost"],</v>
      </c>
    </row>
    <row r="31" spans="1:10" x14ac:dyDescent="0.25">
      <c r="A31" s="21" t="s">
        <v>68</v>
      </c>
      <c r="B31" s="14">
        <v>0</v>
      </c>
      <c r="C31" s="22" t="str">
        <f t="shared" si="1"/>
        <v>pLocationCost=0,</v>
      </c>
      <c r="D31" s="21" t="str">
        <f t="shared" ref="D31:D33" si="4">A31</f>
        <v>pLocationCost</v>
      </c>
      <c r="E31" s="22" t="str">
        <f t="shared" si="2"/>
        <v>pLocationCost = pLocationCost,</v>
      </c>
      <c r="F31" s="14" t="str">
        <f t="shared" si="3"/>
        <v>data_rfep["pLocationCost"]</v>
      </c>
      <c r="G31" s="22" t="str">
        <f t="shared" si="0"/>
        <v>pLocationCost = data_rfep["pLocationCost"],</v>
      </c>
    </row>
    <row r="32" spans="1:10" x14ac:dyDescent="0.25">
      <c r="A32" s="21" t="s">
        <v>25</v>
      </c>
      <c r="B32" s="14">
        <v>0</v>
      </c>
      <c r="C32" s="22" t="str">
        <f t="shared" si="1"/>
        <v>pStationCapacity=0,</v>
      </c>
      <c r="D32" s="21" t="str">
        <f t="shared" si="4"/>
        <v>pStationCapacity</v>
      </c>
      <c r="E32" s="22" t="str">
        <f t="shared" si="2"/>
        <v>pStationCapacity = pStationCapacity,</v>
      </c>
      <c r="F32" s="14" t="str">
        <f t="shared" si="3"/>
        <v>data_rfep["pStationCapacity"]</v>
      </c>
      <c r="G32" s="22" t="str">
        <f t="shared" si="0"/>
        <v>pStationCapacity = data_rfep["pStationCapacity"],</v>
      </c>
    </row>
    <row r="33" spans="1:7" x14ac:dyDescent="0.25">
      <c r="A33" s="21" t="s">
        <v>26</v>
      </c>
      <c r="B33" s="14">
        <v>0</v>
      </c>
      <c r="C33" s="22" t="str">
        <f t="shared" si="1"/>
        <v>pStationUnitCapacity=0,</v>
      </c>
      <c r="D33" s="21" t="str">
        <f t="shared" si="4"/>
        <v>pStationUnitCapacity</v>
      </c>
      <c r="E33" s="22" t="str">
        <f t="shared" si="2"/>
        <v>pStationUnitCapacity = pStationUnitCapacity,</v>
      </c>
      <c r="F33" s="14" t="str">
        <f t="shared" si="3"/>
        <v>data_rfep["pStationUnitCapacity"]</v>
      </c>
      <c r="G33" s="22" t="str">
        <f t="shared" si="0"/>
        <v>pStationUnitCapacity = data_rfep["pStationUnitCapacity"],</v>
      </c>
    </row>
    <row r="34" spans="1:7" x14ac:dyDescent="0.25">
      <c r="A34" s="21" t="s">
        <v>34</v>
      </c>
      <c r="B34" s="14">
        <v>0</v>
      </c>
      <c r="C34" s="22" t="str">
        <f t="shared" si="1"/>
        <v>pCostUnitCapacity=0,</v>
      </c>
      <c r="D34" s="21" t="str">
        <f>A34</f>
        <v>pCostUnitCapacity</v>
      </c>
      <c r="E34" s="22" t="str">
        <f t="shared" si="2"/>
        <v>pCostUnitCapacity = pCostUnitCapacity,</v>
      </c>
      <c r="F34" s="14" t="str">
        <f t="shared" si="3"/>
        <v>data_rfep["pCostUnitCapacity"]</v>
      </c>
      <c r="G34" s="22" t="str">
        <f t="shared" si="0"/>
        <v>pCostUnitCapacity = data_rfep["pCostUnitCapacity"],</v>
      </c>
    </row>
    <row r="35" spans="1:7" x14ac:dyDescent="0.25">
      <c r="A35" s="21" t="s">
        <v>30</v>
      </c>
      <c r="B35" s="14">
        <v>0</v>
      </c>
      <c r="C35" s="22" t="str">
        <f t="shared" si="1"/>
        <v>pPrice=0,</v>
      </c>
      <c r="D35" s="21" t="s">
        <v>30</v>
      </c>
      <c r="E35" s="22" t="str">
        <f t="shared" si="2"/>
        <v>pPrice = pPrice,</v>
      </c>
      <c r="F35" s="14" t="str">
        <f t="shared" si="3"/>
        <v>data_rfep["pPrice"]</v>
      </c>
      <c r="G35" s="22" t="str">
        <f t="shared" si="0"/>
        <v>pPrice = data_rfep["pPrice"],</v>
      </c>
    </row>
    <row r="36" spans="1:7" x14ac:dyDescent="0.25">
      <c r="A36" s="21" t="s">
        <v>35</v>
      </c>
      <c r="B36" s="14">
        <v>0</v>
      </c>
      <c r="C36" s="22" t="str">
        <f t="shared" si="1"/>
        <v>pDiscount=0,</v>
      </c>
      <c r="D36" s="21" t="str">
        <f>A36</f>
        <v>pDiscount</v>
      </c>
      <c r="E36" s="22" t="str">
        <f t="shared" si="2"/>
        <v>pDiscount = pDiscount,</v>
      </c>
      <c r="F36" s="14" t="str">
        <f t="shared" si="3"/>
        <v>data_rfep["pDiscount"]</v>
      </c>
      <c r="G36" s="22" t="str">
        <f t="shared" si="0"/>
        <v>pDiscount = data_rfep["pDiscount"],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8714-998C-4B41-905B-35650263B8F4}">
  <dimension ref="A1:B30"/>
  <sheetViews>
    <sheetView workbookViewId="0">
      <selection sqref="A1:C32"/>
    </sheetView>
  </sheetViews>
  <sheetFormatPr defaultRowHeight="15" x14ac:dyDescent="0.25"/>
  <sheetData>
    <row r="1" spans="1:2" x14ac:dyDescent="0.25">
      <c r="A1" s="20" t="s">
        <v>148</v>
      </c>
      <c r="B1" s="20" t="s">
        <v>321</v>
      </c>
    </row>
    <row r="2" spans="1:2" x14ac:dyDescent="0.25">
      <c r="A2">
        <v>0</v>
      </c>
      <c r="B2" t="s">
        <v>292</v>
      </c>
    </row>
    <row r="3" spans="1:2" x14ac:dyDescent="0.25">
      <c r="A3">
        <f>A2+1</f>
        <v>1</v>
      </c>
      <c r="B3" t="s">
        <v>293</v>
      </c>
    </row>
    <row r="4" spans="1:2" x14ac:dyDescent="0.25">
      <c r="A4">
        <f t="shared" ref="A4:A30" si="0">A3+1</f>
        <v>2</v>
      </c>
      <c r="B4" t="s">
        <v>294</v>
      </c>
    </row>
    <row r="5" spans="1:2" x14ac:dyDescent="0.25">
      <c r="A5">
        <f t="shared" si="0"/>
        <v>3</v>
      </c>
      <c r="B5" t="s">
        <v>295</v>
      </c>
    </row>
    <row r="6" spans="1:2" x14ac:dyDescent="0.25">
      <c r="A6">
        <f t="shared" si="0"/>
        <v>4</v>
      </c>
      <c r="B6" t="s">
        <v>296</v>
      </c>
    </row>
    <row r="7" spans="1:2" x14ac:dyDescent="0.25">
      <c r="A7">
        <f t="shared" si="0"/>
        <v>5</v>
      </c>
      <c r="B7" t="s">
        <v>297</v>
      </c>
    </row>
    <row r="8" spans="1:2" x14ac:dyDescent="0.25">
      <c r="A8">
        <f t="shared" si="0"/>
        <v>6</v>
      </c>
      <c r="B8" t="s">
        <v>298</v>
      </c>
    </row>
    <row r="9" spans="1:2" x14ac:dyDescent="0.25">
      <c r="A9">
        <f t="shared" si="0"/>
        <v>7</v>
      </c>
      <c r="B9" t="s">
        <v>299</v>
      </c>
    </row>
    <row r="10" spans="1:2" x14ac:dyDescent="0.25">
      <c r="A10">
        <f t="shared" si="0"/>
        <v>8</v>
      </c>
      <c r="B10" t="s">
        <v>300</v>
      </c>
    </row>
    <row r="11" spans="1:2" x14ac:dyDescent="0.25">
      <c r="A11">
        <f t="shared" si="0"/>
        <v>9</v>
      </c>
      <c r="B11" t="s">
        <v>301</v>
      </c>
    </row>
    <row r="12" spans="1:2" x14ac:dyDescent="0.25">
      <c r="A12">
        <f t="shared" si="0"/>
        <v>10</v>
      </c>
      <c r="B12" t="s">
        <v>302</v>
      </c>
    </row>
    <row r="13" spans="1:2" x14ac:dyDescent="0.25">
      <c r="A13">
        <f t="shared" si="0"/>
        <v>11</v>
      </c>
      <c r="B13" t="s">
        <v>303</v>
      </c>
    </row>
    <row r="14" spans="1:2" x14ac:dyDescent="0.25">
      <c r="A14">
        <f t="shared" si="0"/>
        <v>12</v>
      </c>
      <c r="B14" t="s">
        <v>304</v>
      </c>
    </row>
    <row r="15" spans="1:2" x14ac:dyDescent="0.25">
      <c r="A15">
        <f t="shared" si="0"/>
        <v>13</v>
      </c>
      <c r="B15" t="s">
        <v>305</v>
      </c>
    </row>
    <row r="16" spans="1:2" x14ac:dyDescent="0.25">
      <c r="A16">
        <f t="shared" si="0"/>
        <v>14</v>
      </c>
      <c r="B16" t="s">
        <v>306</v>
      </c>
    </row>
    <row r="17" spans="1:2" x14ac:dyDescent="0.25">
      <c r="A17">
        <f t="shared" si="0"/>
        <v>15</v>
      </c>
      <c r="B17" t="s">
        <v>307</v>
      </c>
    </row>
    <row r="18" spans="1:2" x14ac:dyDescent="0.25">
      <c r="A18">
        <f t="shared" si="0"/>
        <v>16</v>
      </c>
      <c r="B18" t="s">
        <v>308</v>
      </c>
    </row>
    <row r="19" spans="1:2" x14ac:dyDescent="0.25">
      <c r="A19">
        <f t="shared" si="0"/>
        <v>17</v>
      </c>
      <c r="B19" t="s">
        <v>309</v>
      </c>
    </row>
    <row r="20" spans="1:2" x14ac:dyDescent="0.25">
      <c r="A20">
        <f t="shared" si="0"/>
        <v>18</v>
      </c>
      <c r="B20" t="s">
        <v>310</v>
      </c>
    </row>
    <row r="21" spans="1:2" x14ac:dyDescent="0.25">
      <c r="A21">
        <f t="shared" si="0"/>
        <v>19</v>
      </c>
      <c r="B21" t="s">
        <v>311</v>
      </c>
    </row>
    <row r="22" spans="1:2" x14ac:dyDescent="0.25">
      <c r="A22">
        <f t="shared" si="0"/>
        <v>20</v>
      </c>
      <c r="B22" t="s">
        <v>312</v>
      </c>
    </row>
    <row r="23" spans="1:2" x14ac:dyDescent="0.25">
      <c r="A23">
        <f t="shared" si="0"/>
        <v>21</v>
      </c>
      <c r="B23" t="s">
        <v>313</v>
      </c>
    </row>
    <row r="24" spans="1:2" x14ac:dyDescent="0.25">
      <c r="A24">
        <f t="shared" si="0"/>
        <v>22</v>
      </c>
      <c r="B24" t="s">
        <v>314</v>
      </c>
    </row>
    <row r="25" spans="1:2" x14ac:dyDescent="0.25">
      <c r="A25">
        <f t="shared" si="0"/>
        <v>23</v>
      </c>
      <c r="B25" t="s">
        <v>315</v>
      </c>
    </row>
    <row r="26" spans="1:2" x14ac:dyDescent="0.25">
      <c r="A26">
        <f t="shared" si="0"/>
        <v>24</v>
      </c>
      <c r="B26" t="s">
        <v>316</v>
      </c>
    </row>
    <row r="27" spans="1:2" x14ac:dyDescent="0.25">
      <c r="A27">
        <f t="shared" si="0"/>
        <v>25</v>
      </c>
      <c r="B27" t="s">
        <v>317</v>
      </c>
    </row>
    <row r="28" spans="1:2" x14ac:dyDescent="0.25">
      <c r="A28">
        <f t="shared" si="0"/>
        <v>26</v>
      </c>
      <c r="B28" t="s">
        <v>318</v>
      </c>
    </row>
    <row r="29" spans="1:2" x14ac:dyDescent="0.25">
      <c r="A29">
        <f t="shared" si="0"/>
        <v>27</v>
      </c>
      <c r="B29" t="s">
        <v>319</v>
      </c>
    </row>
    <row r="30" spans="1:2" x14ac:dyDescent="0.25">
      <c r="A30">
        <f t="shared" si="0"/>
        <v>28</v>
      </c>
      <c r="B30" t="s">
        <v>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36"/>
  <sheetViews>
    <sheetView topLeftCell="D1" workbookViewId="0">
      <selection activeCell="L23" sqref="L23"/>
    </sheetView>
  </sheetViews>
  <sheetFormatPr defaultRowHeight="15" x14ac:dyDescent="0.25"/>
  <cols>
    <col min="1" max="1" width="41.85546875" bestFit="1" customWidth="1"/>
    <col min="2" max="2" width="13.28515625" bestFit="1" customWidth="1"/>
    <col min="3" max="3" width="45.85546875" bestFit="1" customWidth="1"/>
    <col min="4" max="4" width="41.85546875" bestFit="1" customWidth="1"/>
    <col min="5" max="5" width="85.7109375" bestFit="1" customWidth="1"/>
    <col min="6" max="6" width="54.7109375" bestFit="1" customWidth="1"/>
  </cols>
  <sheetData>
    <row r="1" spans="1:7" x14ac:dyDescent="0.25">
      <c r="A1" t="s">
        <v>164</v>
      </c>
    </row>
    <row r="2" spans="1:7" x14ac:dyDescent="0.25">
      <c r="A2" t="s">
        <v>144</v>
      </c>
      <c r="B2" t="s">
        <v>145</v>
      </c>
      <c r="C2" t="s">
        <v>146</v>
      </c>
      <c r="D2" t="s">
        <v>276</v>
      </c>
      <c r="E2" t="s">
        <v>147</v>
      </c>
      <c r="F2" t="s">
        <v>277</v>
      </c>
      <c r="G2" t="s">
        <v>147</v>
      </c>
    </row>
    <row r="3" spans="1:7" x14ac:dyDescent="0.25">
      <c r="A3" t="s">
        <v>141</v>
      </c>
      <c r="B3" s="23">
        <v>1</v>
      </c>
      <c r="C3" t="str">
        <f>A3&amp;" = "&amp;B3&amp;","</f>
        <v>factor_options = 1,</v>
      </c>
      <c r="D3">
        <f>B3</f>
        <v>1</v>
      </c>
      <c r="E3" t="str">
        <f>A3&amp;" = "&amp;D3&amp;","</f>
        <v>factor_options = 1,</v>
      </c>
      <c r="F3" t="str">
        <f>E3</f>
        <v>factor_options = 1,</v>
      </c>
      <c r="G3" t="str">
        <f>F3</f>
        <v>factor_options = 1,</v>
      </c>
    </row>
    <row r="4" spans="1:7" x14ac:dyDescent="0.25">
      <c r="A4" t="s">
        <v>142</v>
      </c>
      <c r="B4" s="23">
        <v>2</v>
      </c>
      <c r="C4" t="str">
        <f t="shared" ref="C4:C36" si="0">A4&amp;" = "&amp;B4&amp;","</f>
        <v>factor_price = 2,</v>
      </c>
      <c r="D4">
        <f t="shared" ref="D4:D5" si="1">B4</f>
        <v>2</v>
      </c>
      <c r="E4" t="str">
        <f t="shared" ref="E4:E36" si="2">A4&amp;" = "&amp;D4&amp;","</f>
        <v>factor_price = 2,</v>
      </c>
      <c r="F4" t="str">
        <f>E4</f>
        <v>factor_price = 2,</v>
      </c>
      <c r="G4" t="str">
        <f t="shared" ref="G4:G5" si="3">F4</f>
        <v>factor_price = 2,</v>
      </c>
    </row>
    <row r="5" spans="1:7" x14ac:dyDescent="0.25">
      <c r="A5" t="s">
        <v>143</v>
      </c>
      <c r="B5" s="23">
        <v>2</v>
      </c>
      <c r="C5" t="str">
        <f t="shared" si="0"/>
        <v>slack_reduction = 2,</v>
      </c>
      <c r="D5">
        <f t="shared" si="1"/>
        <v>2</v>
      </c>
      <c r="E5" t="str">
        <f t="shared" si="2"/>
        <v>slack_reduction = 2,</v>
      </c>
      <c r="F5" t="str">
        <f>E5</f>
        <v>slack_reduction = 2,</v>
      </c>
      <c r="G5" t="str">
        <f t="shared" si="3"/>
        <v>slack_reduction = 2,</v>
      </c>
    </row>
    <row r="6" spans="1:7" x14ac:dyDescent="0.25">
      <c r="A6" t="s">
        <v>130</v>
      </c>
      <c r="B6" s="23" t="s">
        <v>121</v>
      </c>
      <c r="C6" t="str">
        <f t="shared" si="0"/>
        <v>sVehiclesPaths = [],</v>
      </c>
      <c r="D6" t="str">
        <f>A6</f>
        <v>sVehiclesPaths</v>
      </c>
      <c r="E6" t="str">
        <f t="shared" si="2"/>
        <v>sVehiclesPaths = sVehiclesPaths,</v>
      </c>
      <c r="F6" t="str">
        <f>"data_rfep["&amp;$A$1&amp;D6&amp;$A$1&amp;"],"</f>
        <v>data_rfep["sVehiclesPaths"],</v>
      </c>
      <c r="G6" t="str">
        <f>A6&amp;"="&amp;F6</f>
        <v>sVehiclesPaths=data_rfep["sVehiclesPaths"],</v>
      </c>
    </row>
    <row r="7" spans="1:7" x14ac:dyDescent="0.25">
      <c r="A7" t="s">
        <v>1</v>
      </c>
      <c r="B7" s="23" t="s">
        <v>121</v>
      </c>
      <c r="C7" t="str">
        <f t="shared" si="0"/>
        <v>sNodesVehiclesPaths = [],</v>
      </c>
      <c r="D7" t="str">
        <f t="shared" ref="D7:D36" si="4">A7</f>
        <v>sNodesVehiclesPaths</v>
      </c>
      <c r="E7" t="str">
        <f t="shared" si="2"/>
        <v>sNodesVehiclesPaths = sNodesVehiclesPaths,</v>
      </c>
      <c r="F7" t="str">
        <f t="shared" ref="F7:F36" si="5">"data_rfep["&amp;$A$1&amp;D7&amp;$A$1&amp;"],"</f>
        <v>data_rfep["sNodesVehiclesPaths"],</v>
      </c>
      <c r="G7" t="str">
        <f t="shared" ref="G7:G36" si="6">A7&amp;"="&amp;F7</f>
        <v>sNodesVehiclesPaths=data_rfep["sNodesVehiclesPaths"],</v>
      </c>
    </row>
    <row r="8" spans="1:7" x14ac:dyDescent="0.25">
      <c r="A8" t="s">
        <v>2</v>
      </c>
      <c r="B8" s="23" t="s">
        <v>121</v>
      </c>
      <c r="C8" t="str">
        <f t="shared" si="0"/>
        <v>sStationsVehiclesPaths = [],</v>
      </c>
      <c r="D8" t="str">
        <f t="shared" si="4"/>
        <v>sStationsVehiclesPaths</v>
      </c>
      <c r="E8" t="str">
        <f t="shared" si="2"/>
        <v>sStationsVehiclesPaths = sStationsVehiclesPaths,</v>
      </c>
      <c r="F8" t="str">
        <f t="shared" si="5"/>
        <v>data_rfep["sStationsVehiclesPaths"],</v>
      </c>
      <c r="G8" t="str">
        <f t="shared" si="6"/>
        <v>sStationsVehiclesPaths=data_rfep["sStationsVehiclesPaths"],</v>
      </c>
    </row>
    <row r="9" spans="1:7" x14ac:dyDescent="0.25">
      <c r="A9" t="s">
        <v>3</v>
      </c>
      <c r="B9" s="23" t="s">
        <v>121</v>
      </c>
      <c r="C9" t="str">
        <f t="shared" si="0"/>
        <v>sOriginalStationsOwn = [],</v>
      </c>
      <c r="D9" t="str">
        <f t="shared" si="4"/>
        <v>sOriginalStationsOwn</v>
      </c>
      <c r="E9" t="str">
        <f t="shared" si="2"/>
        <v>sOriginalStationsOwn = sOriginalStationsOwn,</v>
      </c>
      <c r="F9" t="str">
        <f t="shared" si="5"/>
        <v>data_rfep["sOriginalStationsOwn"],</v>
      </c>
      <c r="G9" t="str">
        <f t="shared" si="6"/>
        <v>sOriginalStationsOwn=data_rfep["sOriginalStationsOwn"],</v>
      </c>
    </row>
    <row r="10" spans="1:7" x14ac:dyDescent="0.25">
      <c r="A10" t="s">
        <v>4</v>
      </c>
      <c r="B10" s="23" t="s">
        <v>121</v>
      </c>
      <c r="C10" t="str">
        <f t="shared" si="0"/>
        <v>sOriginalStationsPotential = [],</v>
      </c>
      <c r="D10" t="str">
        <f t="shared" si="4"/>
        <v>sOriginalStationsPotential</v>
      </c>
      <c r="E10" t="str">
        <f t="shared" si="2"/>
        <v>sOriginalStationsPotential = sOriginalStationsPotential,</v>
      </c>
      <c r="F10" t="str">
        <f t="shared" si="5"/>
        <v>data_rfep["sOriginalStationsPotential"],</v>
      </c>
      <c r="G10" t="str">
        <f t="shared" si="6"/>
        <v>sOriginalStationsPotential=data_rfep["sOriginalStationsPotential"],</v>
      </c>
    </row>
    <row r="11" spans="1:7" x14ac:dyDescent="0.25">
      <c r="A11" t="s">
        <v>5</v>
      </c>
      <c r="B11" s="23" t="s">
        <v>121</v>
      </c>
      <c r="C11" t="str">
        <f t="shared" si="0"/>
        <v>sSuppliers = [],</v>
      </c>
      <c r="D11" t="str">
        <f t="shared" si="4"/>
        <v>sSuppliers</v>
      </c>
      <c r="E11" t="str">
        <f t="shared" si="2"/>
        <v>sSuppliers = sSuppliers,</v>
      </c>
      <c r="F11" t="str">
        <f t="shared" si="5"/>
        <v>data_rfep["sSuppliers"],</v>
      </c>
      <c r="G11" t="str">
        <f t="shared" si="6"/>
        <v>sSuppliers=data_rfep["sSuppliers"],</v>
      </c>
    </row>
    <row r="12" spans="1:7" x14ac:dyDescent="0.25">
      <c r="A12" t="s">
        <v>6</v>
      </c>
      <c r="B12" s="23" t="s">
        <v>121</v>
      </c>
      <c r="C12" t="str">
        <f t="shared" si="0"/>
        <v>sSuppliersRanges = [],</v>
      </c>
      <c r="D12" t="str">
        <f t="shared" si="4"/>
        <v>sSuppliersRanges</v>
      </c>
      <c r="E12" t="str">
        <f t="shared" si="2"/>
        <v>sSuppliersRanges = sSuppliersRanges,</v>
      </c>
      <c r="F12" t="str">
        <f t="shared" si="5"/>
        <v>data_rfep["sSuppliersRanges"],</v>
      </c>
      <c r="G12" t="str">
        <f t="shared" si="6"/>
        <v>sSuppliersRanges=data_rfep["sSuppliersRanges"],</v>
      </c>
    </row>
    <row r="13" spans="1:7" x14ac:dyDescent="0.25">
      <c r="A13" t="s">
        <v>7</v>
      </c>
      <c r="B13" s="23" t="s">
        <v>121</v>
      </c>
      <c r="C13" t="str">
        <f t="shared" si="0"/>
        <v>sOriginVehiclesPaths = [],</v>
      </c>
      <c r="D13" t="str">
        <f t="shared" si="4"/>
        <v>sOriginVehiclesPaths</v>
      </c>
      <c r="E13" t="str">
        <f t="shared" si="2"/>
        <v>sOriginVehiclesPaths = sOriginVehiclesPaths,</v>
      </c>
      <c r="F13" t="str">
        <f t="shared" si="5"/>
        <v>data_rfep["sOriginVehiclesPaths"],</v>
      </c>
      <c r="G13" t="str">
        <f t="shared" si="6"/>
        <v>sOriginVehiclesPaths=data_rfep["sOriginVehiclesPaths"],</v>
      </c>
    </row>
    <row r="14" spans="1:7" x14ac:dyDescent="0.25">
      <c r="A14" t="s">
        <v>8</v>
      </c>
      <c r="B14" s="23" t="s">
        <v>121</v>
      </c>
      <c r="C14" t="str">
        <f t="shared" si="0"/>
        <v>sDestinationVehiclesPaths = [],</v>
      </c>
      <c r="D14" t="str">
        <f t="shared" si="4"/>
        <v>sDestinationVehiclesPaths</v>
      </c>
      <c r="E14" t="str">
        <f t="shared" si="2"/>
        <v>sDestinationVehiclesPaths = sDestinationVehiclesPaths,</v>
      </c>
      <c r="F14" t="str">
        <f t="shared" si="5"/>
        <v>data_rfep["sDestinationVehiclesPaths"],</v>
      </c>
      <c r="G14" t="str">
        <f t="shared" si="6"/>
        <v>sDestinationVehiclesPaths=data_rfep["sDestinationVehiclesPaths"],</v>
      </c>
    </row>
    <row r="15" spans="1:7" x14ac:dyDescent="0.25">
      <c r="A15" t="s">
        <v>9</v>
      </c>
      <c r="B15" s="23" t="s">
        <v>121</v>
      </c>
      <c r="C15" t="str">
        <f t="shared" si="0"/>
        <v>sSequenceNodesNodesVehiclesPaths = [],</v>
      </c>
      <c r="D15" t="str">
        <f t="shared" si="4"/>
        <v>sSequenceNodesNodesVehiclesPaths</v>
      </c>
      <c r="E15" t="str">
        <f t="shared" si="2"/>
        <v>sSequenceNodesNodesVehiclesPaths = sSequenceNodesNodesVehiclesPaths,</v>
      </c>
      <c r="F15" t="str">
        <f t="shared" si="5"/>
        <v>data_rfep["sSequenceNodesNodesVehiclesPaths"],</v>
      </c>
      <c r="G15" t="str">
        <f t="shared" si="6"/>
        <v>sSequenceNodesNodesVehiclesPaths=data_rfep["sSequenceNodesNodesVehiclesPaths"],</v>
      </c>
    </row>
    <row r="16" spans="1:7" x14ac:dyDescent="0.25">
      <c r="A16" t="s">
        <v>10</v>
      </c>
      <c r="B16" s="23" t="s">
        <v>121</v>
      </c>
      <c r="C16" t="str">
        <f t="shared" si="0"/>
        <v>sFirstStationVehiclesPaths = [],</v>
      </c>
      <c r="D16" t="str">
        <f t="shared" si="4"/>
        <v>sFirstStationVehiclesPaths</v>
      </c>
      <c r="E16" t="str">
        <f t="shared" si="2"/>
        <v>sFirstStationVehiclesPaths = sFirstStationVehiclesPaths,</v>
      </c>
      <c r="F16" t="str">
        <f t="shared" si="5"/>
        <v>data_rfep["sFirstStationVehiclesPaths"],</v>
      </c>
      <c r="G16" t="str">
        <f t="shared" si="6"/>
        <v>sFirstStationVehiclesPaths=data_rfep["sFirstStationVehiclesPaths"],</v>
      </c>
    </row>
    <row r="17" spans="1:7" x14ac:dyDescent="0.25">
      <c r="A17" t="s">
        <v>11</v>
      </c>
      <c r="B17" s="23" t="s">
        <v>121</v>
      </c>
      <c r="C17" t="str">
        <f t="shared" si="0"/>
        <v>sNotFirstStationVehiclesPaths = [],</v>
      </c>
      <c r="D17" t="str">
        <f t="shared" si="4"/>
        <v>sNotFirstStationVehiclesPaths</v>
      </c>
      <c r="E17" t="str">
        <f t="shared" si="2"/>
        <v>sNotFirstStationVehiclesPaths = sNotFirstStationVehiclesPaths,</v>
      </c>
      <c r="F17" t="str">
        <f t="shared" si="5"/>
        <v>data_rfep["sNotFirstStationVehiclesPaths"],</v>
      </c>
      <c r="G17" t="str">
        <f t="shared" si="6"/>
        <v>sNotFirstStationVehiclesPaths=data_rfep["sNotFirstStationVehiclesPaths"],</v>
      </c>
    </row>
    <row r="18" spans="1:7" x14ac:dyDescent="0.25">
      <c r="A18" t="s">
        <v>12</v>
      </c>
      <c r="B18" s="23" t="s">
        <v>121</v>
      </c>
      <c r="C18" t="str">
        <f t="shared" si="0"/>
        <v>sNodesPotentialNodesOriginalVehiclesPaths = [],</v>
      </c>
      <c r="D18" t="str">
        <f t="shared" si="4"/>
        <v>sNodesPotentialNodesOriginalVehiclesPaths</v>
      </c>
      <c r="E18" t="str">
        <f t="shared" si="2"/>
        <v>sNodesPotentialNodesOriginalVehiclesPaths = sNodesPotentialNodesOriginalVehiclesPaths,</v>
      </c>
      <c r="F18" t="str">
        <f t="shared" si="5"/>
        <v>data_rfep["sNodesPotentialNodesOriginalVehiclesPaths"],</v>
      </c>
      <c r="G18" t="str">
        <f t="shared" si="6"/>
        <v>sNodesPotentialNodesOriginalVehiclesPaths=data_rfep["sNodesPotentialNodesOriginalVehiclesPaths"],</v>
      </c>
    </row>
    <row r="19" spans="1:7" x14ac:dyDescent="0.25">
      <c r="A19" t="s">
        <v>13</v>
      </c>
      <c r="B19" s="23" t="s">
        <v>121</v>
      </c>
      <c r="C19" t="str">
        <f t="shared" si="0"/>
        <v>sOriginalStationsMirrorStations = [],</v>
      </c>
      <c r="D19" t="str">
        <f t="shared" si="4"/>
        <v>sOriginalStationsMirrorStations</v>
      </c>
      <c r="E19" t="str">
        <f t="shared" si="2"/>
        <v>sOriginalStationsMirrorStations = sOriginalStationsMirrorStations,</v>
      </c>
      <c r="F19" t="str">
        <f t="shared" si="5"/>
        <v>data_rfep["sOriginalStationsMirrorStations"],</v>
      </c>
      <c r="G19" t="str">
        <f t="shared" si="6"/>
        <v>sOriginalStationsMirrorStations=data_rfep["sOriginalStationsMirrorStations"],</v>
      </c>
    </row>
    <row r="20" spans="1:7" x14ac:dyDescent="0.25">
      <c r="A20" t="s">
        <v>14</v>
      </c>
      <c r="B20" s="23" t="s">
        <v>121</v>
      </c>
      <c r="C20" t="str">
        <f t="shared" si="0"/>
        <v>sStationsSuppliers = [],</v>
      </c>
      <c r="D20" t="str">
        <f t="shared" si="4"/>
        <v>sStationsSuppliers</v>
      </c>
      <c r="E20" t="str">
        <f t="shared" si="2"/>
        <v>sStationsSuppliers = sStationsSuppliers,</v>
      </c>
      <c r="F20" t="str">
        <f t="shared" si="5"/>
        <v>data_rfep["sStationsSuppliers"],</v>
      </c>
      <c r="G20" t="str">
        <f t="shared" si="6"/>
        <v>sStationsSuppliers=data_rfep["sStationsSuppliers"],</v>
      </c>
    </row>
    <row r="21" spans="1:7" x14ac:dyDescent="0.25">
      <c r="A21" t="s">
        <v>15</v>
      </c>
      <c r="B21" s="23" t="s">
        <v>121</v>
      </c>
      <c r="C21" t="str">
        <f t="shared" si="0"/>
        <v>sSuppliersWithDiscount = [],</v>
      </c>
      <c r="D21" t="str">
        <f t="shared" si="4"/>
        <v>sSuppliersWithDiscount</v>
      </c>
      <c r="E21" t="str">
        <f t="shared" si="2"/>
        <v>sSuppliersWithDiscount = sSuppliersWithDiscount,</v>
      </c>
      <c r="F21" t="str">
        <f t="shared" si="5"/>
        <v>data_rfep["sSuppliersWithDiscount"],</v>
      </c>
      <c r="G21" t="str">
        <f t="shared" si="6"/>
        <v>sSuppliersWithDiscount=data_rfep["sSuppliersWithDiscount"],</v>
      </c>
    </row>
    <row r="22" spans="1:7" x14ac:dyDescent="0.25">
      <c r="A22" t="s">
        <v>69</v>
      </c>
      <c r="B22" s="23" t="s">
        <v>121</v>
      </c>
      <c r="C22" t="str">
        <f t="shared" si="0"/>
        <v>sRanges = [],</v>
      </c>
      <c r="D22" t="str">
        <f t="shared" si="4"/>
        <v>sRanges</v>
      </c>
      <c r="E22" t="str">
        <f t="shared" si="2"/>
        <v>sRanges = sRanges,</v>
      </c>
      <c r="F22" t="str">
        <f t="shared" si="5"/>
        <v>data_rfep["sRanges"],</v>
      </c>
      <c r="G22" t="str">
        <f t="shared" si="6"/>
        <v>sRanges=data_rfep["sRanges"],</v>
      </c>
    </row>
    <row r="23" spans="1:7" x14ac:dyDescent="0.25">
      <c r="A23" t="s">
        <v>17</v>
      </c>
      <c r="B23" s="23">
        <v>0</v>
      </c>
      <c r="C23" t="str">
        <f t="shared" si="0"/>
        <v>pStartInventory = 0,</v>
      </c>
      <c r="D23" t="str">
        <f t="shared" si="4"/>
        <v>pStartInventory</v>
      </c>
      <c r="E23" t="str">
        <f t="shared" si="2"/>
        <v>pStartInventory = pStartInventory,</v>
      </c>
      <c r="F23" t="str">
        <f t="shared" si="5"/>
        <v>data_rfep["pStartInventory"],</v>
      </c>
      <c r="G23" t="str">
        <f t="shared" si="6"/>
        <v>pStartInventory=data_rfep["pStartInventory"],</v>
      </c>
    </row>
    <row r="24" spans="1:7" x14ac:dyDescent="0.25">
      <c r="A24" t="s">
        <v>18</v>
      </c>
      <c r="B24" s="23">
        <v>0</v>
      </c>
      <c r="C24" t="str">
        <f t="shared" si="0"/>
        <v>pTargetInventory = 0,</v>
      </c>
      <c r="D24" t="str">
        <f t="shared" si="4"/>
        <v>pTargetInventory</v>
      </c>
      <c r="E24" t="str">
        <f t="shared" si="2"/>
        <v>pTargetInventory = pTargetInventory,</v>
      </c>
      <c r="F24" t="str">
        <f t="shared" si="5"/>
        <v>data_rfep["pTargetInventory"],</v>
      </c>
      <c r="G24" t="str">
        <f t="shared" si="6"/>
        <v>pTargetInventory=data_rfep["pTargetInventory"],</v>
      </c>
    </row>
    <row r="25" spans="1:7" x14ac:dyDescent="0.25">
      <c r="A25" t="s">
        <v>19</v>
      </c>
      <c r="B25" s="23">
        <v>0</v>
      </c>
      <c r="C25" t="str">
        <f t="shared" si="0"/>
        <v>pSafetyStock = 0,</v>
      </c>
      <c r="D25" t="str">
        <f t="shared" si="4"/>
        <v>pSafetyStock</v>
      </c>
      <c r="E25" t="str">
        <f t="shared" si="2"/>
        <v>pSafetyStock = pSafetyStock,</v>
      </c>
      <c r="F25" t="str">
        <f t="shared" si="5"/>
        <v>data_rfep["pSafetyStock"],</v>
      </c>
      <c r="G25" t="str">
        <f t="shared" si="6"/>
        <v>pSafetyStock=data_rfep["pSafetyStock"],</v>
      </c>
    </row>
    <row r="26" spans="1:7" x14ac:dyDescent="0.25">
      <c r="A26" t="s">
        <v>20</v>
      </c>
      <c r="B26" s="23">
        <v>0</v>
      </c>
      <c r="C26" t="str">
        <f t="shared" si="0"/>
        <v>pTankCapacity = 0,</v>
      </c>
      <c r="D26" t="str">
        <f t="shared" si="4"/>
        <v>pTankCapacity</v>
      </c>
      <c r="E26" t="str">
        <f t="shared" si="2"/>
        <v>pTankCapacity = pTankCapacity,</v>
      </c>
      <c r="F26" t="str">
        <f t="shared" si="5"/>
        <v>data_rfep["pTankCapacity"],</v>
      </c>
      <c r="G26" t="str">
        <f t="shared" si="6"/>
        <v>pTankCapacity=data_rfep["pTankCapacity"],</v>
      </c>
    </row>
    <row r="27" spans="1:7" x14ac:dyDescent="0.25">
      <c r="A27" t="s">
        <v>21</v>
      </c>
      <c r="B27" s="23">
        <v>0</v>
      </c>
      <c r="C27" t="str">
        <f t="shared" si="0"/>
        <v>pMinRefuel = 0,</v>
      </c>
      <c r="D27" t="str">
        <f t="shared" si="4"/>
        <v>pMinRefuel</v>
      </c>
      <c r="E27" t="str">
        <f t="shared" si="2"/>
        <v>pMinRefuel = pMinRefuel,</v>
      </c>
      <c r="F27" t="str">
        <f t="shared" si="5"/>
        <v>data_rfep["pMinRefuel"],</v>
      </c>
      <c r="G27" t="str">
        <f t="shared" si="6"/>
        <v>pMinRefuel=data_rfep["pMinRefuel"],</v>
      </c>
    </row>
    <row r="28" spans="1:7" x14ac:dyDescent="0.25">
      <c r="A28" t="s">
        <v>122</v>
      </c>
      <c r="B28" s="23">
        <v>0</v>
      </c>
      <c r="C28" t="str">
        <f t="shared" si="0"/>
        <v>pConsumptionRate = 0,</v>
      </c>
      <c r="D28" t="str">
        <f t="shared" si="4"/>
        <v>pConsumptionRate</v>
      </c>
      <c r="E28" t="str">
        <f t="shared" si="2"/>
        <v>pConsumptionRate = pConsumptionRate,</v>
      </c>
      <c r="F28" t="str">
        <f t="shared" si="5"/>
        <v>data_rfep["pConsumptionRate"],</v>
      </c>
      <c r="G28" t="str">
        <f t="shared" si="6"/>
        <v>pConsumptionRate=data_rfep["pConsumptionRate"],</v>
      </c>
    </row>
    <row r="29" spans="1:7" x14ac:dyDescent="0.25">
      <c r="A29" t="s">
        <v>123</v>
      </c>
      <c r="B29" s="23">
        <v>0</v>
      </c>
      <c r="C29" t="str">
        <f t="shared" si="0"/>
        <v>pDistance = 0,</v>
      </c>
      <c r="D29" t="str">
        <f t="shared" si="4"/>
        <v>pDistance</v>
      </c>
      <c r="E29" t="str">
        <f t="shared" si="2"/>
        <v>pDistance = pDistance,</v>
      </c>
      <c r="F29" t="str">
        <f t="shared" si="5"/>
        <v>data_rfep["pDistance"],</v>
      </c>
      <c r="G29" t="str">
        <f t="shared" si="6"/>
        <v>pDistance=data_rfep["pDistance"],</v>
      </c>
    </row>
    <row r="30" spans="1:7" x14ac:dyDescent="0.25">
      <c r="A30" t="s">
        <v>22</v>
      </c>
      <c r="B30" s="23">
        <v>0</v>
      </c>
      <c r="C30" t="str">
        <f t="shared" si="0"/>
        <v>pConsumptionMainRoute = 0,</v>
      </c>
      <c r="D30" t="str">
        <f t="shared" si="4"/>
        <v>pConsumptionMainRoute</v>
      </c>
      <c r="E30" t="str">
        <f t="shared" si="2"/>
        <v>pConsumptionMainRoute = pConsumptionMainRoute,</v>
      </c>
      <c r="F30" t="str">
        <f t="shared" si="5"/>
        <v>data_rfep["pConsumptionMainRoute"],</v>
      </c>
      <c r="G30" t="str">
        <f t="shared" si="6"/>
        <v>pConsumptionMainRoute=data_rfep["pConsumptionMainRoute"],</v>
      </c>
    </row>
    <row r="31" spans="1:7" x14ac:dyDescent="0.25">
      <c r="A31" t="s">
        <v>23</v>
      </c>
      <c r="B31" s="23">
        <v>0</v>
      </c>
      <c r="C31" t="str">
        <f t="shared" si="0"/>
        <v>pConsumptionOOP = 0,</v>
      </c>
      <c r="D31" t="str">
        <f t="shared" si="4"/>
        <v>pConsumptionOOP</v>
      </c>
      <c r="E31" t="str">
        <f t="shared" si="2"/>
        <v>pConsumptionOOP = pConsumptionOOP,</v>
      </c>
      <c r="F31" t="str">
        <f t="shared" si="5"/>
        <v>data_rfep["pConsumptionOOP"],</v>
      </c>
      <c r="G31" t="str">
        <f t="shared" si="6"/>
        <v>pConsumptionOOP=data_rfep["pConsumptionOOP"],</v>
      </c>
    </row>
    <row r="32" spans="1:7" x14ac:dyDescent="0.25">
      <c r="A32" t="s">
        <v>24</v>
      </c>
      <c r="B32" s="23">
        <v>0</v>
      </c>
      <c r="C32" t="str">
        <f t="shared" si="0"/>
        <v>pQuantityVehicles = 0,</v>
      </c>
      <c r="D32" t="str">
        <f t="shared" si="4"/>
        <v>pQuantityVehicles</v>
      </c>
      <c r="E32" t="str">
        <f t="shared" si="2"/>
        <v>pQuantityVehicles = pQuantityVehicles,</v>
      </c>
      <c r="F32" t="str">
        <f t="shared" si="5"/>
        <v>data_rfep["pQuantityVehicles"],</v>
      </c>
      <c r="G32" t="str">
        <f t="shared" si="6"/>
        <v>pQuantityVehicles=data_rfep["pQuantityVehicles"],</v>
      </c>
    </row>
    <row r="33" spans="1:7" x14ac:dyDescent="0.25">
      <c r="A33" t="s">
        <v>30</v>
      </c>
      <c r="B33" s="23">
        <v>0</v>
      </c>
      <c r="C33" t="str">
        <f t="shared" si="0"/>
        <v>pPrice = 0,</v>
      </c>
      <c r="D33" t="str">
        <f t="shared" si="4"/>
        <v>pPrice</v>
      </c>
      <c r="E33" t="str">
        <f t="shared" si="2"/>
        <v>pPrice = pPrice,</v>
      </c>
      <c r="F33" t="str">
        <f t="shared" si="5"/>
        <v>data_rfep["pPrice"],</v>
      </c>
      <c r="G33" t="str">
        <f t="shared" si="6"/>
        <v>pPrice=data_rfep["pPrice"],</v>
      </c>
    </row>
    <row r="34" spans="1:7" x14ac:dyDescent="0.25">
      <c r="A34" t="s">
        <v>31</v>
      </c>
      <c r="B34" s="23">
        <v>0</v>
      </c>
      <c r="C34" t="str">
        <f t="shared" si="0"/>
        <v>pOpportunityCost = 0,</v>
      </c>
      <c r="D34" t="str">
        <f t="shared" si="4"/>
        <v>pOpportunityCost</v>
      </c>
      <c r="E34" t="str">
        <f t="shared" si="2"/>
        <v>pOpportunityCost = pOpportunityCost,</v>
      </c>
      <c r="F34" t="str">
        <f t="shared" si="5"/>
        <v>data_rfep["pOpportunityCost"],</v>
      </c>
      <c r="G34" t="str">
        <f t="shared" si="6"/>
        <v>pOpportunityCost=data_rfep["pOpportunityCost"],</v>
      </c>
    </row>
    <row r="35" spans="1:7" x14ac:dyDescent="0.25">
      <c r="A35" t="s">
        <v>32</v>
      </c>
      <c r="B35" s="23">
        <v>0</v>
      </c>
      <c r="C35" t="str">
        <f t="shared" si="0"/>
        <v>pVariableCost = 0,</v>
      </c>
      <c r="D35" t="str">
        <f t="shared" si="4"/>
        <v>pVariableCost</v>
      </c>
      <c r="E35" t="str">
        <f t="shared" si="2"/>
        <v>pVariableCost = pVariableCost,</v>
      </c>
      <c r="F35" t="str">
        <f t="shared" si="5"/>
        <v>data_rfep["pVariableCost"],</v>
      </c>
      <c r="G35" t="str">
        <f t="shared" si="6"/>
        <v>pVariableCost=data_rfep["pVariableCost"],</v>
      </c>
    </row>
    <row r="36" spans="1:7" x14ac:dyDescent="0.25">
      <c r="A36" t="s">
        <v>33</v>
      </c>
      <c r="B36" s="23">
        <v>0</v>
      </c>
      <c r="C36" t="str">
        <f t="shared" si="0"/>
        <v>pDistanceOOP = 0,</v>
      </c>
      <c r="D36" t="str">
        <f t="shared" si="4"/>
        <v>pDistanceOOP</v>
      </c>
      <c r="E36" t="str">
        <f t="shared" si="2"/>
        <v>pDistanceOOP = pDistanceOOP,</v>
      </c>
      <c r="F36" t="str">
        <f t="shared" si="5"/>
        <v>data_rfep["pDistanceOOP"],</v>
      </c>
      <c r="G36" t="str">
        <f t="shared" si="6"/>
        <v>pDistanceOOP=data_rfep["pDistanceOOP"],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43"/>
  <sheetViews>
    <sheetView topLeftCell="A7" workbookViewId="0">
      <selection activeCell="G20" sqref="G20"/>
    </sheetView>
  </sheetViews>
  <sheetFormatPr defaultRowHeight="15" x14ac:dyDescent="0.25"/>
  <cols>
    <col min="1" max="1" width="23" bestFit="1" customWidth="1"/>
    <col min="2" max="2" width="23.5703125" bestFit="1" customWidth="1"/>
    <col min="5" max="5" width="41.85546875" bestFit="1" customWidth="1"/>
  </cols>
  <sheetData>
    <row r="1" spans="1:6" x14ac:dyDescent="0.25">
      <c r="A1" s="20" t="s">
        <v>144</v>
      </c>
      <c r="B1" s="20" t="s">
        <v>70</v>
      </c>
      <c r="D1" t="s">
        <v>148</v>
      </c>
      <c r="E1" t="s">
        <v>161</v>
      </c>
    </row>
    <row r="2" spans="1:6" x14ac:dyDescent="0.25">
      <c r="A2" t="s">
        <v>160</v>
      </c>
      <c r="B2" t="str">
        <f>A2&amp;","</f>
        <v>FolderPath,</v>
      </c>
      <c r="D2">
        <v>0</v>
      </c>
      <c r="E2" t="s">
        <v>162</v>
      </c>
      <c r="F2" t="str">
        <f>""""&amp;E2&amp;"""" &amp; ": "&amp;E2&amp;","</f>
        <v>"sVehicles": sVehicles,</v>
      </c>
    </row>
    <row r="3" spans="1:6" x14ac:dyDescent="0.25">
      <c r="A3" t="s">
        <v>151</v>
      </c>
      <c r="B3" t="str">
        <f>A3&amp;","</f>
        <v>MaeVehiclesName,</v>
      </c>
      <c r="E3" t="s">
        <v>19</v>
      </c>
      <c r="F3" t="str">
        <f t="shared" ref="F3:F43" si="0">""""&amp;E3&amp;"""" &amp; ": "&amp;E3&amp;","</f>
        <v>"pSafetyStock": pSafetyStock,</v>
      </c>
    </row>
    <row r="4" spans="1:6" x14ac:dyDescent="0.25">
      <c r="A4" t="s">
        <v>152</v>
      </c>
      <c r="B4" t="str">
        <f t="shared" ref="B4:B11" si="1">A4&amp;","</f>
        <v>MaeSuppliersName,</v>
      </c>
      <c r="E4" t="s">
        <v>20</v>
      </c>
      <c r="F4" t="str">
        <f t="shared" si="0"/>
        <v>"pTankCapacity": pTankCapacity,</v>
      </c>
    </row>
    <row r="5" spans="1:6" x14ac:dyDescent="0.25">
      <c r="A5" t="s">
        <v>153</v>
      </c>
      <c r="B5" t="str">
        <f t="shared" si="1"/>
        <v>MaeRangesName,</v>
      </c>
      <c r="E5" t="s">
        <v>122</v>
      </c>
      <c r="F5" t="str">
        <f t="shared" si="0"/>
        <v>"pConsumptionRate": pConsumptionRate,</v>
      </c>
    </row>
    <row r="6" spans="1:6" x14ac:dyDescent="0.25">
      <c r="A6" t="s">
        <v>154</v>
      </c>
      <c r="B6" t="str">
        <f t="shared" si="1"/>
        <v>NodesNodesName,</v>
      </c>
      <c r="E6" t="s">
        <v>21</v>
      </c>
      <c r="F6" t="str">
        <f t="shared" si="0"/>
        <v>"pMinRefuel": pMinRefuel,</v>
      </c>
    </row>
    <row r="7" spans="1:6" x14ac:dyDescent="0.25">
      <c r="A7" t="s">
        <v>155</v>
      </c>
      <c r="B7" t="str">
        <f t="shared" si="1"/>
        <v>SubStationsName,</v>
      </c>
      <c r="E7" t="s">
        <v>32</v>
      </c>
      <c r="F7" t="str">
        <f t="shared" si="0"/>
        <v>"pVariableCost": pVariableCost,</v>
      </c>
    </row>
    <row r="8" spans="1:6" x14ac:dyDescent="0.25">
      <c r="A8" t="s">
        <v>156</v>
      </c>
      <c r="B8" t="str">
        <f t="shared" si="1"/>
        <v>VehiclesPathsName,</v>
      </c>
      <c r="E8" t="s">
        <v>31</v>
      </c>
      <c r="F8" t="str">
        <f t="shared" si="0"/>
        <v>"pOpportunityCost": pOpportunityCost,</v>
      </c>
    </row>
    <row r="9" spans="1:6" x14ac:dyDescent="0.25">
      <c r="A9" t="s">
        <v>157</v>
      </c>
      <c r="B9" t="str">
        <f t="shared" si="1"/>
        <v>NodesPathsName,</v>
      </c>
      <c r="E9" t="s">
        <v>5</v>
      </c>
      <c r="F9" t="str">
        <f t="shared" si="0"/>
        <v>"sSuppliers": sSuppliers,</v>
      </c>
    </row>
    <row r="10" spans="1:6" x14ac:dyDescent="0.25">
      <c r="A10" t="s">
        <v>158</v>
      </c>
      <c r="B10" t="str">
        <f t="shared" si="1"/>
        <v>SuppliersRangesName,</v>
      </c>
      <c r="E10" t="s">
        <v>15</v>
      </c>
      <c r="F10" t="str">
        <f t="shared" si="0"/>
        <v>"sSuppliersWithDiscount": sSuppliersWithDiscount,</v>
      </c>
    </row>
    <row r="11" spans="1:6" x14ac:dyDescent="0.25">
      <c r="A11" t="s">
        <v>159</v>
      </c>
      <c r="B11" t="str">
        <f t="shared" si="1"/>
        <v>NodesNodesPathsName,</v>
      </c>
      <c r="E11" t="s">
        <v>27</v>
      </c>
      <c r="F11" t="str">
        <f t="shared" si="0"/>
        <v>"pMinimumPurchaseQuantity": pMinimumPurchaseQuantity,</v>
      </c>
    </row>
    <row r="12" spans="1:6" x14ac:dyDescent="0.25">
      <c r="E12" t="s">
        <v>69</v>
      </c>
      <c r="F12" t="str">
        <f t="shared" si="0"/>
        <v>"sRanges": sRanges,</v>
      </c>
    </row>
    <row r="13" spans="1:6" x14ac:dyDescent="0.25">
      <c r="E13" t="s">
        <v>13</v>
      </c>
      <c r="F13" t="str">
        <f t="shared" si="0"/>
        <v>"sOriginalStationsMirrorStations": sOriginalStationsMirrorStations,</v>
      </c>
    </row>
    <row r="14" spans="1:6" x14ac:dyDescent="0.25">
      <c r="E14" t="s">
        <v>3</v>
      </c>
      <c r="F14" t="str">
        <f t="shared" si="0"/>
        <v>"sOriginalStationsOwn": sOriginalStationsOwn,</v>
      </c>
    </row>
    <row r="15" spans="1:6" x14ac:dyDescent="0.25">
      <c r="E15" t="s">
        <v>4</v>
      </c>
      <c r="F15" t="str">
        <f t="shared" si="0"/>
        <v>"sOriginalStationsPotential": sOriginalStationsPotential,</v>
      </c>
    </row>
    <row r="16" spans="1:6" x14ac:dyDescent="0.25">
      <c r="E16" t="s">
        <v>25</v>
      </c>
      <c r="F16" t="str">
        <f t="shared" si="0"/>
        <v>"pStationCapacity": pStationCapacity,</v>
      </c>
    </row>
    <row r="17" spans="5:6" x14ac:dyDescent="0.25">
      <c r="E17" t="s">
        <v>26</v>
      </c>
      <c r="F17" t="str">
        <f t="shared" si="0"/>
        <v>"pStationUnitCapacity": pStationUnitCapacity,</v>
      </c>
    </row>
    <row r="18" spans="5:6" x14ac:dyDescent="0.25">
      <c r="E18" t="s">
        <v>34</v>
      </c>
      <c r="F18" t="str">
        <f t="shared" si="0"/>
        <v>"pCostUnitCapacity": pCostUnitCapacity,</v>
      </c>
    </row>
    <row r="19" spans="5:6" x14ac:dyDescent="0.25">
      <c r="E19" t="s">
        <v>68</v>
      </c>
      <c r="F19" t="str">
        <f t="shared" si="0"/>
        <v>"pLocationCost": pLocationCost,</v>
      </c>
    </row>
    <row r="20" spans="5:6" x14ac:dyDescent="0.25">
      <c r="E20" t="s">
        <v>130</v>
      </c>
      <c r="F20" t="str">
        <f t="shared" si="0"/>
        <v>"sVehiclesPaths": sVehiclesPaths,</v>
      </c>
    </row>
    <row r="21" spans="5:6" x14ac:dyDescent="0.25">
      <c r="E21" t="s">
        <v>18</v>
      </c>
      <c r="F21" t="str">
        <f t="shared" si="0"/>
        <v>"pTargetInventory": pTargetInventory,</v>
      </c>
    </row>
    <row r="22" spans="5:6" x14ac:dyDescent="0.25">
      <c r="E22" t="s">
        <v>33</v>
      </c>
      <c r="F22" t="str">
        <f t="shared" si="0"/>
        <v>"pDistanceOOP": pDistanceOOP,</v>
      </c>
    </row>
    <row r="23" spans="5:6" x14ac:dyDescent="0.25">
      <c r="E23" t="s">
        <v>6</v>
      </c>
      <c r="F23" t="str">
        <f t="shared" si="0"/>
        <v>"sSuppliersRanges": sSuppliersRanges,</v>
      </c>
    </row>
    <row r="24" spans="5:6" x14ac:dyDescent="0.25">
      <c r="E24" t="s">
        <v>28</v>
      </c>
      <c r="F24" t="str">
        <f t="shared" si="0"/>
        <v>"pLowerQuantityDiscount": pLowerQuantityDiscount,</v>
      </c>
    </row>
    <row r="25" spans="5:6" x14ac:dyDescent="0.25">
      <c r="E25" t="s">
        <v>29</v>
      </c>
      <c r="F25" t="str">
        <f t="shared" si="0"/>
        <v>"pUpperQuantityDiscount": pUpperQuantityDiscount,</v>
      </c>
    </row>
    <row r="26" spans="5:6" x14ac:dyDescent="0.25">
      <c r="E26" t="s">
        <v>35</v>
      </c>
      <c r="F26" t="str">
        <f t="shared" si="0"/>
        <v>"pDiscount": pDiscount,</v>
      </c>
    </row>
    <row r="27" spans="5:6" x14ac:dyDescent="0.25">
      <c r="E27" t="s">
        <v>123</v>
      </c>
      <c r="F27" t="str">
        <f t="shared" si="0"/>
        <v>"pDistance": pDistance,</v>
      </c>
    </row>
    <row r="28" spans="5:6" x14ac:dyDescent="0.25">
      <c r="E28" t="s">
        <v>163</v>
      </c>
      <c r="F28" t="str">
        <f t="shared" si="0"/>
        <v>"sStations": sStations,</v>
      </c>
    </row>
    <row r="29" spans="5:6" x14ac:dyDescent="0.25">
      <c r="E29" t="s">
        <v>119</v>
      </c>
      <c r="F29" t="str">
        <f t="shared" si="0"/>
        <v>"sStationsPaths": sStationsPaths,</v>
      </c>
    </row>
    <row r="30" spans="5:6" x14ac:dyDescent="0.25">
      <c r="E30" t="s">
        <v>1</v>
      </c>
      <c r="F30" t="str">
        <f t="shared" si="0"/>
        <v>"sNodesVehiclesPaths": sNodesVehiclesPaths,</v>
      </c>
    </row>
    <row r="31" spans="5:6" x14ac:dyDescent="0.25">
      <c r="E31" t="s">
        <v>2</v>
      </c>
      <c r="F31" t="str">
        <f t="shared" si="0"/>
        <v>"sStationsVehiclesPaths": sStationsVehiclesPaths,</v>
      </c>
    </row>
    <row r="32" spans="5:6" x14ac:dyDescent="0.25">
      <c r="E32" t="s">
        <v>8</v>
      </c>
      <c r="F32" t="str">
        <f t="shared" si="0"/>
        <v>"sDestinationVehiclesPaths": sDestinationVehiclesPaths,</v>
      </c>
    </row>
    <row r="33" spans="5:6" x14ac:dyDescent="0.25">
      <c r="E33" t="s">
        <v>7</v>
      </c>
      <c r="F33" t="str">
        <f t="shared" si="0"/>
        <v>"sOriginVehiclesPaths": sOriginVehiclesPaths,</v>
      </c>
    </row>
    <row r="34" spans="5:6" x14ac:dyDescent="0.25">
      <c r="E34" t="s">
        <v>10</v>
      </c>
      <c r="F34" t="str">
        <f t="shared" si="0"/>
        <v>"sFirstStationVehiclesPaths": sFirstStationVehiclesPaths,</v>
      </c>
    </row>
    <row r="35" spans="5:6" x14ac:dyDescent="0.25">
      <c r="E35" t="s">
        <v>11</v>
      </c>
      <c r="F35" t="str">
        <f t="shared" si="0"/>
        <v>"sNotFirstStationVehiclesPaths": sNotFirstStationVehiclesPaths,</v>
      </c>
    </row>
    <row r="36" spans="5:6" x14ac:dyDescent="0.25">
      <c r="E36" t="s">
        <v>12</v>
      </c>
      <c r="F36" t="str">
        <f t="shared" si="0"/>
        <v>"sNodesPotentialNodesOriginalVehiclesPaths": sNodesPotentialNodesOriginalVehiclesPaths,</v>
      </c>
    </row>
    <row r="37" spans="5:6" x14ac:dyDescent="0.25">
      <c r="E37" t="s">
        <v>9</v>
      </c>
      <c r="F37" t="str">
        <f t="shared" si="0"/>
        <v>"sSequenceNodesNodesVehiclesPaths": sSequenceNodesNodesVehiclesPaths,</v>
      </c>
    </row>
    <row r="38" spans="5:6" x14ac:dyDescent="0.25">
      <c r="E38" t="s">
        <v>14</v>
      </c>
      <c r="F38" t="str">
        <f t="shared" si="0"/>
        <v>"sStationsSuppliers": sStationsSuppliers,</v>
      </c>
    </row>
    <row r="39" spans="5:6" x14ac:dyDescent="0.25">
      <c r="E39" t="s">
        <v>30</v>
      </c>
      <c r="F39" t="str">
        <f t="shared" si="0"/>
        <v>"pPrice": pPrice,</v>
      </c>
    </row>
    <row r="40" spans="5:6" x14ac:dyDescent="0.25">
      <c r="E40" t="s">
        <v>23</v>
      </c>
      <c r="F40" t="str">
        <f t="shared" si="0"/>
        <v>"pConsumptionOOP": pConsumptionOOP,</v>
      </c>
    </row>
    <row r="41" spans="5:6" x14ac:dyDescent="0.25">
      <c r="E41" t="s">
        <v>22</v>
      </c>
      <c r="F41" t="str">
        <f t="shared" si="0"/>
        <v>"pConsumptionMainRoute": pConsumptionMainRoute,</v>
      </c>
    </row>
    <row r="42" spans="5:6" x14ac:dyDescent="0.25">
      <c r="E42" t="s">
        <v>24</v>
      </c>
      <c r="F42" t="str">
        <f t="shared" si="0"/>
        <v>"pQuantityVehicles": pQuantityVehicles,</v>
      </c>
    </row>
    <row r="43" spans="5:6" x14ac:dyDescent="0.25">
      <c r="E43" t="s">
        <v>17</v>
      </c>
      <c r="F43" t="str">
        <f t="shared" si="0"/>
        <v>"pStartInventory": pStartInventory,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32"/>
  <sheetViews>
    <sheetView showGridLines="0" workbookViewId="0">
      <selection activeCell="D14" sqref="D14"/>
    </sheetView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>B2&amp;" = output_solve["&amp;A2&amp;"]"</f>
        <v>status = output_solve[0]</v>
      </c>
    </row>
    <row r="3" spans="1:7" x14ac:dyDescent="0.25">
      <c r="A3" s="16">
        <v>1</v>
      </c>
      <c r="B3" s="16" t="s">
        <v>77</v>
      </c>
      <c r="C3" s="16" t="str">
        <f t="shared" ref="C3:C21" si="0">B3&amp;","</f>
        <v>ovInventory,</v>
      </c>
      <c r="D3" s="18" t="str">
        <f t="shared" ref="D3:D21" si="1">"d_subproblem_"&amp;B3&amp;" = {}"</f>
        <v>d_subproblem_ovInventory = {}</v>
      </c>
      <c r="E3" t="str">
        <f t="shared" ref="E3:E21" si="2">B3&amp;" = output_solve["&amp;A3&amp;"]"</f>
        <v>ovInventory = output_solve[1]</v>
      </c>
    </row>
    <row r="4" spans="1:7" x14ac:dyDescent="0.25">
      <c r="A4" s="16">
        <v>2</v>
      </c>
      <c r="B4" s="16" t="s">
        <v>78</v>
      </c>
      <c r="C4" s="16" t="str">
        <f t="shared" si="0"/>
        <v>ovRefuelQuantity,</v>
      </c>
      <c r="D4" s="18" t="str">
        <f t="shared" si="1"/>
        <v>d_subproblem_ovRefuelQuantity = {}</v>
      </c>
      <c r="E4" t="str">
        <f t="shared" si="2"/>
        <v>ovRefuelQuantity = output_solve[2]</v>
      </c>
    </row>
    <row r="5" spans="1:7" x14ac:dyDescent="0.25">
      <c r="A5" s="16">
        <v>3</v>
      </c>
      <c r="B5" s="16" t="s">
        <v>79</v>
      </c>
      <c r="C5" s="16" t="str">
        <f t="shared" si="0"/>
        <v>ovRefuel,</v>
      </c>
      <c r="D5" s="18" t="str">
        <f t="shared" si="1"/>
        <v>d_subproblem_ovRefuel = {}</v>
      </c>
      <c r="E5" t="str">
        <f t="shared" si="2"/>
        <v>ovRefuel = output_solve[3]</v>
      </c>
    </row>
    <row r="6" spans="1:7" x14ac:dyDescent="0.25">
      <c r="A6" s="16">
        <v>4</v>
      </c>
      <c r="B6" s="16" t="s">
        <v>80</v>
      </c>
      <c r="C6" s="16" t="str">
        <f t="shared" si="0"/>
        <v>ovQuantityUnitsCapacity,</v>
      </c>
      <c r="D6" t="str">
        <f t="shared" si="1"/>
        <v>d_subproblem_ovQuantityUnitsCapacity = {}</v>
      </c>
      <c r="E6" t="str">
        <f t="shared" si="2"/>
        <v>ovQuantityUnitsCapacity = output_solve[4]</v>
      </c>
    </row>
    <row r="7" spans="1:7" x14ac:dyDescent="0.25">
      <c r="A7" s="16">
        <v>5</v>
      </c>
      <c r="B7" s="16" t="s">
        <v>81</v>
      </c>
      <c r="C7" s="16" t="str">
        <f t="shared" si="0"/>
        <v>ovLocate,</v>
      </c>
      <c r="D7" t="str">
        <f t="shared" si="1"/>
        <v>d_subproblem_ovLocate = {}</v>
      </c>
      <c r="E7" t="str">
        <f t="shared" si="2"/>
        <v>ovLocate = output_solve[5]</v>
      </c>
    </row>
    <row r="8" spans="1:7" x14ac:dyDescent="0.25">
      <c r="A8" s="16">
        <v>6</v>
      </c>
      <c r="B8" s="16" t="s">
        <v>82</v>
      </c>
      <c r="C8" s="16" t="str">
        <f t="shared" si="0"/>
        <v>ovQuantityPurchased,</v>
      </c>
      <c r="D8" t="str">
        <f t="shared" si="1"/>
        <v>d_subproblem_ovQuantityPurchased = {}</v>
      </c>
      <c r="E8" t="str">
        <f t="shared" si="2"/>
        <v>ovQuantityPurchased = output_solve[6]</v>
      </c>
    </row>
    <row r="9" spans="1:7" x14ac:dyDescent="0.25">
      <c r="A9" s="16">
        <v>7</v>
      </c>
      <c r="B9" s="16" t="s">
        <v>83</v>
      </c>
      <c r="C9" s="16" t="str">
        <f t="shared" si="0"/>
        <v>ovQuantityPurchasedRange,</v>
      </c>
      <c r="D9" t="str">
        <f t="shared" si="1"/>
        <v>d_subproblem_ovQuantityPurchasedRange = {}</v>
      </c>
      <c r="E9" t="str">
        <f t="shared" si="2"/>
        <v>ovQuantityPurchasedRange = output_solve[7]</v>
      </c>
    </row>
    <row r="10" spans="1:7" x14ac:dyDescent="0.25">
      <c r="A10" s="16">
        <v>8</v>
      </c>
      <c r="B10" s="16" t="s">
        <v>84</v>
      </c>
      <c r="C10" s="16" t="str">
        <f t="shared" si="0"/>
        <v>ovPurchasedRange,</v>
      </c>
      <c r="D10" t="str">
        <f t="shared" si="1"/>
        <v>d_subproblem_ovPurchasedRange = {}</v>
      </c>
      <c r="E10" t="str">
        <f t="shared" si="2"/>
        <v>ovPurchasedRange = output_solve[8]</v>
      </c>
    </row>
    <row r="11" spans="1:7" x14ac:dyDescent="0.25">
      <c r="A11" s="16">
        <v>9</v>
      </c>
      <c r="B11" s="16" t="s">
        <v>85</v>
      </c>
      <c r="C11" s="16" t="str">
        <f t="shared" si="0"/>
        <v>oTotalRefuellingCost,</v>
      </c>
      <c r="D11" s="18" t="str">
        <f t="shared" si="1"/>
        <v>d_subproblem_oTotalRefuellingCost = {}</v>
      </c>
      <c r="E11" t="str">
        <f t="shared" si="2"/>
        <v>oTotalRefuellingCost = output_solve[9]</v>
      </c>
    </row>
    <row r="12" spans="1:7" x14ac:dyDescent="0.25">
      <c r="A12" s="16">
        <v>10</v>
      </c>
      <c r="B12" s="16" t="s">
        <v>86</v>
      </c>
      <c r="C12" s="16" t="str">
        <f t="shared" si="0"/>
        <v>oTotalLocationCost,</v>
      </c>
      <c r="D12" t="str">
        <f t="shared" si="1"/>
        <v>d_subproblem_oTotalLocationCost = {}</v>
      </c>
      <c r="E12" t="str">
        <f t="shared" si="2"/>
        <v>oTotalLocationCost = output_solve[10]</v>
      </c>
    </row>
    <row r="13" spans="1:7" x14ac:dyDescent="0.25">
      <c r="A13" s="16">
        <v>11</v>
      </c>
      <c r="B13" s="16" t="s">
        <v>87</v>
      </c>
      <c r="C13" s="16" t="str">
        <f t="shared" si="0"/>
        <v>oTotalDiscount,</v>
      </c>
      <c r="D13" t="str">
        <f t="shared" si="1"/>
        <v>d_subproblem_oTotalDiscount = {}</v>
      </c>
      <c r="E13" t="str">
        <f t="shared" si="2"/>
        <v>oTotalDiscount = output_solve[11]</v>
      </c>
    </row>
    <row r="14" spans="1:7" x14ac:dyDescent="0.25">
      <c r="A14" s="16">
        <v>12</v>
      </c>
      <c r="B14" s="16" t="s">
        <v>88</v>
      </c>
      <c r="C14" s="16" t="str">
        <f t="shared" si="0"/>
        <v>oTotalCost,</v>
      </c>
      <c r="D14" s="18" t="str">
        <f t="shared" si="1"/>
        <v>d_subproblem_oTotalCost = {}</v>
      </c>
      <c r="E14" t="str">
        <f t="shared" si="2"/>
        <v>oTotalCost = output_solve[12]</v>
      </c>
    </row>
    <row r="15" spans="1:7" x14ac:dyDescent="0.25">
      <c r="A15" s="16">
        <f>+A14+1</f>
        <v>13</v>
      </c>
      <c r="B15" s="19" t="s">
        <v>94</v>
      </c>
      <c r="C15" s="19" t="str">
        <f t="shared" si="0"/>
        <v>n_constraints,</v>
      </c>
      <c r="D15" s="18" t="str">
        <f t="shared" si="1"/>
        <v>d_subproblem_n_constraints = {}</v>
      </c>
      <c r="E15" t="str">
        <f t="shared" si="2"/>
        <v>n_constraints = output_solve[13]</v>
      </c>
      <c r="G15" t="s">
        <v>101</v>
      </c>
    </row>
    <row r="16" spans="1:7" x14ac:dyDescent="0.25">
      <c r="A16" s="16">
        <f t="shared" ref="A16:A21" si="3">+A15+1</f>
        <v>14</v>
      </c>
      <c r="B16" s="19" t="s">
        <v>95</v>
      </c>
      <c r="C16" s="19" t="str">
        <f t="shared" si="0"/>
        <v>n_variables,</v>
      </c>
      <c r="D16" s="18" t="str">
        <f t="shared" si="1"/>
        <v>d_subproblem_n_variables = {}</v>
      </c>
      <c r="E16" t="str">
        <f t="shared" si="2"/>
        <v>n_variables = output_solve[14]</v>
      </c>
      <c r="G16" t="s">
        <v>102</v>
      </c>
    </row>
    <row r="17" spans="1:7" x14ac:dyDescent="0.25">
      <c r="A17" s="16">
        <f t="shared" si="3"/>
        <v>15</v>
      </c>
      <c r="B17" s="19" t="s">
        <v>96</v>
      </c>
      <c r="C17" s="19" t="str">
        <f t="shared" si="0"/>
        <v>n_integer_variables,</v>
      </c>
      <c r="D17" s="18" t="str">
        <f t="shared" si="1"/>
        <v>d_subproblem_n_integer_variables = {}</v>
      </c>
      <c r="E17" t="str">
        <f t="shared" si="2"/>
        <v>n_integer_variables = output_solve[15]</v>
      </c>
      <c r="G17" t="s">
        <v>103</v>
      </c>
    </row>
    <row r="18" spans="1:7" x14ac:dyDescent="0.25">
      <c r="A18" s="16">
        <f t="shared" si="3"/>
        <v>16</v>
      </c>
      <c r="B18" s="19" t="s">
        <v>97</v>
      </c>
      <c r="C18" s="19" t="str">
        <f t="shared" si="0"/>
        <v>n_binary_variables,</v>
      </c>
      <c r="D18" s="18" t="str">
        <f t="shared" si="1"/>
        <v>d_subproblem_n_binary_variables = {}</v>
      </c>
      <c r="E18" t="str">
        <f t="shared" si="2"/>
        <v>n_binary_variables = output_solve[16]</v>
      </c>
      <c r="G18" t="s">
        <v>104</v>
      </c>
    </row>
    <row r="19" spans="1:7" x14ac:dyDescent="0.25">
      <c r="A19" s="16">
        <f t="shared" si="3"/>
        <v>17</v>
      </c>
      <c r="B19" s="19" t="s">
        <v>98</v>
      </c>
      <c r="C19" s="19" t="str">
        <f t="shared" si="0"/>
        <v>model_fingerprint,</v>
      </c>
      <c r="D19" s="18" t="str">
        <f t="shared" si="1"/>
        <v>d_subproblem_model_fingerprint = {}</v>
      </c>
      <c r="E19" t="str">
        <f t="shared" si="2"/>
        <v>model_fingerprint = output_solve[17]</v>
      </c>
      <c r="G19" t="s">
        <v>105</v>
      </c>
    </row>
    <row r="20" spans="1:7" x14ac:dyDescent="0.25">
      <c r="A20" s="16">
        <f t="shared" si="3"/>
        <v>18</v>
      </c>
      <c r="B20" s="19" t="s">
        <v>99</v>
      </c>
      <c r="C20" s="19" t="str">
        <f t="shared" si="0"/>
        <v>model_runtime,</v>
      </c>
      <c r="D20" s="18" t="str">
        <f t="shared" si="1"/>
        <v>d_subproblem_model_runtime = {}</v>
      </c>
      <c r="E20" t="str">
        <f t="shared" si="2"/>
        <v>model_runtime = output_solve[18]</v>
      </c>
      <c r="G20" t="s">
        <v>106</v>
      </c>
    </row>
    <row r="21" spans="1:7" x14ac:dyDescent="0.25">
      <c r="A21" s="16">
        <f t="shared" si="3"/>
        <v>19</v>
      </c>
      <c r="B21" s="19" t="s">
        <v>100</v>
      </c>
      <c r="C21" s="19" t="str">
        <f t="shared" si="0"/>
        <v>model_MIPGap,</v>
      </c>
      <c r="D21" s="18" t="str">
        <f t="shared" si="1"/>
        <v>d_subproblem_model_MIPGap = {}</v>
      </c>
      <c r="E21" t="str">
        <f t="shared" si="2"/>
        <v>model_MIPGap = output_solve[19]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92194EFF3EC4B9DEDA9143FB158AB" ma:contentTypeVersion="11" ma:contentTypeDescription="Create a new document." ma:contentTypeScope="" ma:versionID="74d6161c0732f6a6a47db9602d75fed5">
  <xsd:schema xmlns:xsd="http://www.w3.org/2001/XMLSchema" xmlns:xs="http://www.w3.org/2001/XMLSchema" xmlns:p="http://schemas.microsoft.com/office/2006/metadata/properties" xmlns:ns1="http://schemas.microsoft.com/sharepoint/v3" xmlns:ns3="06cfa1d4-1421-4afe-8ba9-b40c17f3ba4c" targetNamespace="http://schemas.microsoft.com/office/2006/metadata/properties" ma:root="true" ma:fieldsID="a6d2cdb912d1a107b914756c6dc16714" ns1:_="" ns3:_="">
    <xsd:import namespace="http://schemas.microsoft.com/sharepoint/v3"/>
    <xsd:import namespace="06cfa1d4-1421-4afe-8ba9-b40c17f3ba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cfa1d4-1421-4afe-8ba9-b40c17f3ba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0C25CB2-CB7D-473C-8D2E-8B42FDF87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cfa1d4-1421-4afe-8ba9-b40c17f3ba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947567-7DC9-47DC-850B-2CD1F71865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7B44E1-5F82-4F69-A389-4E8AF5DC0F08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6cfa1d4-1421-4afe-8ba9-b40c17f3ba4c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model elements</vt:lpstr>
      <vt:lpstr>mip_start</vt:lpstr>
      <vt:lpstr>rfep after domain reduction</vt:lpstr>
      <vt:lpstr>output subproblem</vt:lpstr>
      <vt:lpstr>Print Solution Function</vt:lpstr>
      <vt:lpstr>rfep_output_readability</vt:lpstr>
      <vt:lpstr>Domain reduction function</vt:lpstr>
      <vt:lpstr>Function Read instance</vt:lpstr>
      <vt:lpstr>output subproblem readability</vt:lpstr>
      <vt:lpstr>output domain reduction</vt:lpstr>
      <vt:lpstr>solve_multiple_frvrp</vt:lpstr>
      <vt:lpstr>rfep run experiments</vt:lpstr>
      <vt:lpstr>Print Solution Experiments</vt:lpstr>
      <vt:lpstr>Building factor combination</vt:lpstr>
      <vt:lpstr>Tracking events data reading</vt:lpstr>
      <vt:lpstr>Tracking events solve multiple</vt:lpstr>
      <vt:lpstr>Solution Methodologies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2021-05-26T11:21:09Z</dcterms:created>
  <dcterms:modified xsi:type="dcterms:W3CDTF">2021-09-23T05:39:25Z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0x010100E8792194EFF3EC4B9DEDA9143FB158AB</vt:lpwstr>
  </property>
</Properties>
</file>