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644" documentId="11_EE1C295A38DA22C4232790138295884FB906F14C" xr6:coauthVersionLast="47" xr6:coauthVersionMax="47" xr10:uidLastSave="{7237496C-7E08-457D-A9E2-DE2A34CDD08A}"/>
  <bookViews>
    <workbookView xWindow="-120" yWindow="-120" windowWidth="29040" windowHeight="15840" tabRatio="850" activeTab="4" xr2:uid="{00000000-000D-0000-FFFF-FFFF00000000}"/>
  </bookViews>
  <sheets>
    <sheet name="model elements" sheetId="1" r:id="rId1"/>
    <sheet name="mip_start" sheetId="22" r:id="rId2"/>
    <sheet name="rfep after domain reduction" sheetId="3" r:id="rId3"/>
    <sheet name="output subproblem" sheetId="2" r:id="rId4"/>
    <sheet name="Print output rfep csv" sheetId="23" r:id="rId5"/>
    <sheet name="Print Solution Function" sheetId="4" r:id="rId6"/>
    <sheet name="rfep_output_readability" sheetId="21" r:id="rId7"/>
    <sheet name="Domain reduction function" sheetId="6" r:id="rId8"/>
    <sheet name="Function Read instance" sheetId="9" r:id="rId9"/>
    <sheet name="output subproblem readability" sheetId="5" r:id="rId10"/>
    <sheet name="output domain reduction" sheetId="8" r:id="rId11"/>
    <sheet name="solve_multiple_frvrp" sheetId="10" r:id="rId12"/>
    <sheet name="rfep run experiments" sheetId="13" r:id="rId13"/>
    <sheet name="Print Solution Experiments" sheetId="14" r:id="rId14"/>
    <sheet name="Building factor combination" sheetId="15" r:id="rId15"/>
    <sheet name="Tracking events data reading" sheetId="16" r:id="rId16"/>
    <sheet name="Tracking events solve multiple" sheetId="17" r:id="rId17"/>
    <sheet name="Solution Methodologies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3" l="1"/>
  <c r="C11" i="23"/>
  <c r="C10" i="23"/>
  <c r="C9" i="23"/>
  <c r="C8" i="23"/>
  <c r="C7" i="23"/>
  <c r="B7" i="23"/>
  <c r="B13" i="23"/>
  <c r="B12" i="23"/>
  <c r="B11" i="23"/>
  <c r="B10" i="23"/>
  <c r="B9" i="23"/>
  <c r="B8" i="23"/>
  <c r="C3" i="22"/>
  <c r="C4" i="22"/>
  <c r="C5" i="22"/>
  <c r="C6" i="22"/>
  <c r="C7" i="22"/>
  <c r="C8" i="22"/>
  <c r="C9" i="22"/>
  <c r="C2" i="22"/>
  <c r="H4" i="22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F36" i="4"/>
  <c r="F35" i="4"/>
  <c r="F34" i="4"/>
  <c r="G34" i="4" s="1"/>
  <c r="F33" i="4"/>
  <c r="F32" i="4"/>
  <c r="F31" i="4"/>
  <c r="F30" i="4"/>
  <c r="F29" i="4"/>
  <c r="G29" i="4" s="1"/>
  <c r="F28" i="4"/>
  <c r="F27" i="4"/>
  <c r="F26" i="4"/>
  <c r="G26" i="4" s="1"/>
  <c r="F25" i="4"/>
  <c r="F24" i="4"/>
  <c r="F23" i="4"/>
  <c r="F22" i="4"/>
  <c r="F21" i="4"/>
  <c r="G21" i="4" s="1"/>
  <c r="F20" i="4"/>
  <c r="F19" i="4"/>
  <c r="G19" i="4" s="1"/>
  <c r="F18" i="4"/>
  <c r="F17" i="4"/>
  <c r="F16" i="4"/>
  <c r="F15" i="4"/>
  <c r="F14" i="4"/>
  <c r="G14" i="4" s="1"/>
  <c r="A27" i="21"/>
  <c r="A28" i="21"/>
  <c r="A29" i="21" s="1"/>
  <c r="A30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G13" i="4"/>
  <c r="F13" i="4"/>
  <c r="E13" i="4"/>
  <c r="D13" i="4"/>
  <c r="C13" i="4"/>
  <c r="B13" i="4"/>
  <c r="G20" i="4"/>
  <c r="G36" i="4"/>
  <c r="G35" i="4"/>
  <c r="G33" i="4"/>
  <c r="G32" i="4"/>
  <c r="G31" i="4"/>
  <c r="G30" i="4"/>
  <c r="G28" i="4"/>
  <c r="G27" i="4"/>
  <c r="G25" i="4"/>
  <c r="G24" i="4"/>
  <c r="G23" i="4"/>
  <c r="G22" i="4"/>
  <c r="G18" i="4"/>
  <c r="G17" i="4"/>
  <c r="G16" i="4"/>
  <c r="G15" i="4"/>
  <c r="G8" i="4"/>
  <c r="G7" i="4"/>
  <c r="G6" i="4"/>
  <c r="G5" i="4"/>
  <c r="G4" i="4"/>
  <c r="G3" i="4"/>
  <c r="E3" i="4"/>
  <c r="F12" i="4"/>
  <c r="G12" i="4" s="1"/>
  <c r="F11" i="4"/>
  <c r="G11" i="4" s="1"/>
  <c r="F10" i="4"/>
  <c r="G10" i="4" s="1"/>
  <c r="F9" i="4"/>
  <c r="G9" i="4" s="1"/>
  <c r="E5" i="4"/>
  <c r="C5" i="4"/>
  <c r="C70" i="13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30" i="4"/>
  <c r="E29" i="4"/>
  <c r="E28" i="4"/>
  <c r="E27" i="4"/>
  <c r="E26" i="4"/>
  <c r="E25" i="4"/>
  <c r="E22" i="4"/>
  <c r="E21" i="4"/>
  <c r="D9" i="4"/>
  <c r="E9" i="4" s="1"/>
  <c r="D20" i="4"/>
  <c r="E20" i="4" s="1"/>
  <c r="D24" i="4"/>
  <c r="E24" i="4" s="1"/>
  <c r="D33" i="4"/>
  <c r="E33" i="4" s="1"/>
  <c r="D32" i="4"/>
  <c r="E32" i="4" s="1"/>
  <c r="D31" i="4"/>
  <c r="E31" i="4" s="1"/>
  <c r="D34" i="4"/>
  <c r="E34" i="4" s="1"/>
  <c r="D36" i="4"/>
  <c r="E36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2" i="4"/>
  <c r="E12" i="4" s="1"/>
  <c r="D11" i="4"/>
  <c r="E11" i="4" s="1"/>
  <c r="C18" i="10" l="1"/>
  <c r="C20" i="10"/>
  <c r="C17" i="10"/>
  <c r="B12" i="4"/>
  <c r="C12" i="4" s="1"/>
  <c r="B11" i="4"/>
  <c r="C11" i="4" s="1"/>
  <c r="C23" i="4"/>
  <c r="C19" i="10" l="1"/>
  <c r="C21" i="10"/>
  <c r="B10" i="4"/>
  <c r="C10" i="4" s="1"/>
  <c r="D10" i="4"/>
  <c r="E10" i="4" s="1"/>
  <c r="B9" i="4"/>
  <c r="C9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4" i="4"/>
  <c r="E6" i="4"/>
  <c r="E7" i="4"/>
  <c r="E8" i="4"/>
  <c r="E14" i="4"/>
  <c r="E15" i="4"/>
  <c r="E16" i="4"/>
  <c r="E17" i="4"/>
  <c r="E18" i="4"/>
  <c r="E19" i="4"/>
  <c r="E35" i="4"/>
  <c r="C14" i="4"/>
  <c r="C4" i="4"/>
  <c r="C15" i="4"/>
  <c r="C31" i="4"/>
  <c r="C30" i="4"/>
  <c r="C29" i="4"/>
  <c r="C28" i="4"/>
  <c r="C27" i="4"/>
  <c r="C26" i="4"/>
  <c r="C25" i="4"/>
  <c r="C24" i="4"/>
  <c r="C22" i="4"/>
  <c r="C21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6" i="4"/>
  <c r="C35" i="4"/>
  <c r="C34" i="4"/>
  <c r="C33" i="4"/>
  <c r="C32" i="4"/>
  <c r="C20" i="4"/>
  <c r="C19" i="4"/>
  <c r="C18" i="4"/>
  <c r="C17" i="4"/>
  <c r="C16" i="4"/>
  <c r="C8" i="4"/>
  <c r="C7" i="4"/>
  <c r="C6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<sst xmlns="http://schemas.openxmlformats.org/spreadsheetml/2006/main" count="880" uniqueCount="335">
  <si>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</si>
  <si>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</si>
  <si>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</si>
  <si>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</si>
  <si>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</si>
  <si>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</si>
  <si>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</si>
  <si>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</si>
  <si>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</si>
  <si>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</si>
  <si>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</si>
  <si>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</si>
  <si>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</si>
  <si>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</si>
  <si>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</si>
  <si>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</si>
  <si>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</si>
  <si>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</si>
  <si>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</si>
  <si>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</si>
  <si>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</si>
  <si>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</si>
  <si>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</si>
  <si>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</si>
  <si>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</si>
  <si>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</si>
  <si>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</si>
  <si>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</si>
  <si>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</si>
  <si>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</si>
  <si>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</si>
  <si>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</si>
  <si>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</si>
  <si>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</si>
  <si>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</si>
  <si>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</si>
  <si>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</si>
  <si>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</si>
  <si>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</si>
  <si>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</si>
  <si>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</si>
  <si>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</si>
  <si>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</si>
  <si>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</si>
  <si>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</si>
  <si>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</si>
  <si>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</si>
  <si>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</si>
  <si>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</si>
  <si>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</si>
  <si>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</si>
  <si>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</si>
  <si>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</si>
  <si>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</si>
  <si>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</si>
  <si>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</si>
  <si>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</si>
  <si>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</si>
  <si>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</si>
  <si>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</si>
  <si>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</si>
  <si>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</si>
  <si>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</si>
  <si>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</si>
  <si>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</si>
  <si>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</si>
  <si>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</si>
  <si>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</si>
  <si>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</si>
  <si>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</si>
  <si>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</si>
  <si>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</si>
  <si>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</si>
  <si>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</si>
  <si>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</si>
  <si>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</si>
  <si>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</si>
  <si>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</si>
  <si>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</si>
  <si>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</si>
  <si>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</si>
  <si>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</si>
  <si>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</si>
  <si>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</si>
  <si>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</si>
  <si>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</si>
  <si>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</si>
  <si>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</si>
  <si>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</si>
  <si>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</si>
  <si>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</si>
  <si>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</si>
  <si>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</si>
  <si>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</si>
  <si>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</si>
  <si>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</si>
  <si>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</si>
  <si>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</si>
  <si>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</si>
  <si>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</si>
  <si>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</si>
  <si>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</si>
  <si>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</si>
  <si>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</si>
  <si>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</si>
  <si>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</si>
  <si>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</si>
  <si>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</si>
  <si>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</si>
  <si>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</si>
  <si>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</si>
  <si>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</si>
  <si>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</si>
  <si>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</si>
  <si>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</si>
  <si>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</si>
  <si>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</si>
  <si>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</si>
  <si>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</si>
  <si>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</si>
  <si>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</si>
  <si>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</si>
  <si>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</si>
  <si>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</si>
  <si>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</si>
  <si>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</si>
  <si>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</si>
  <si>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</si>
  <si>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</si>
  <si>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</si>
  <si>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</si>
  <si>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</si>
  <si>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</si>
  <si>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</si>
  <si>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</si>
  <si>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</si>
  <si>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</si>
  <si>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</si>
  <si>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</si>
  <si>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</si>
  <si>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</si>
  <si>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</si>
  <si>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</si>
  <si>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</si>
  <si>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</si>
  <si>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</si>
  <si>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</si>
  <si>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</si>
  <si>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</si>
  <si>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</si>
  <si>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</si>
  <si>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</si>
  <si>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</si>
  <si>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</si>
  <si>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</si>
  <si>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</si>
  <si>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</si>
  <si>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</si>
  <si>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</si>
  <si>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</si>
  <si>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</si>
  <si>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</si>
  <si>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</si>
  <si>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</si>
  <si>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</si>
  <si>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</si>
  <si>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</si>
  <si>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</si>
  <si>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</si>
  <si>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</si>
  <si>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</si>
  <si>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</si>
  <si>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</si>
  <si>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</si>
  <si>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</si>
  <si>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</si>
  <si>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</si>
  <si>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</si>
  <si>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</si>
  <si>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</si>
  <si>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</si>
  <si>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</si>
  <si>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</si>
  <si>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</si>
  <si>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</si>
  <si>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</si>
  <si>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</si>
  <si>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</si>
  <si>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</si>
  <si>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</si>
  <si>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</si>
  <si>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</si>
  <si>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</si>
  <si>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</si>
  <si>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</si>
  <si>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</si>
  <si>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</si>
  <si>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</si>
  <si>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</si>
  <si>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</si>
  <si>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</si>
  <si>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</si>
  <si>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</si>
  <si>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</si>
  <si>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</si>
  <si>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</si>
  <si>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</si>
  <si>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</si>
  <si>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</si>
  <si>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</si>
  <si>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</si>
  <si>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</si>
  <si>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</si>
  <si>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</si>
  <si>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</si>
  <si>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</si>
  <si>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</si>
  <si>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</si>
  <si>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</si>
  <si>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</si>
  <si>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</si>
  <si>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</si>
  <si>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</si>
  <si>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</si>
  <si>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</si>
  <si>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</si>
  <si>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</si>
  <si>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</si>
  <si>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</si>
  <si>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</si>
  <si>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</si>
  <si>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</si>
  <si>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</si>
  <si>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</si>
  <si>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</si>
  <si>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</si>
  <si>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</si>
  <si>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</si>
  <si>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</si>
  <si>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</si>
  <si>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</si>
  <si>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</si>
  <si>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</si>
  <si>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</si>
  <si>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</si>
  <si>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</si>
  <si>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</si>
  <si>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</si>
  <si>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</si>
  <si>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</si>
  <si>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</si>
  <si>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</si>
  <si>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</si>
  <si>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</si>
  <si>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</si>
  <si>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</si>
  <si>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</si>
  <si>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</si>
  <si>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</si>
  <si>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</si>
  <si>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</si>
  <si>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</si>
  <si>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</si>
  <si>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</si>
  <si>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</si>
  <si>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</si>
  <si>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</si>
  <si>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</si>
  <si>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</si>
  <si>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</si>
  <si>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</si>
  <si>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</si>
  <si>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</si>
  <si>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</si>
  <si>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</si>
  <si>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</si>
  <si>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</si>
  <si>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</si>
  <si>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</si>
  <si>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</si>
  <si>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</si>
  <si>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</si>
  <si>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</si>
  <si>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</si>
  <si>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</si>
  <si>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</si>
  <si>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</si>
  <si>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</si>
  <si>
    <t>solution_algorithm</t>
  </si>
  <si>
    <t>value in call2</t>
  </si>
  <si>
    <t>call2</t>
  </si>
  <si>
    <t>b_retrieve_solve_ouput</t>
  </si>
  <si>
    <t>status,</t>
  </si>
  <si>
    <t xml:space="preserve">                ovInventory,</t>
  </si>
  <si>
    <t xml:space="preserve">                ovRefuelQuantity,</t>
  </si>
  <si>
    <t xml:space="preserve">                ovRefuel,</t>
  </si>
  <si>
    <t xml:space="preserve">                ovQuantityUnitsCapacity,</t>
  </si>
  <si>
    <t xml:space="preserve">                ovLocate,</t>
  </si>
  <si>
    <t xml:space="preserve">                ovQuantityPurchased,</t>
  </si>
  <si>
    <t xml:space="preserve">                ovQuantityPurchasedRange,</t>
  </si>
  <si>
    <t xml:space="preserve">                ovPurchasedRange,</t>
  </si>
  <si>
    <t xml:space="preserve">                oTotalRefuellingCost,</t>
  </si>
  <si>
    <t xml:space="preserve">                oTotalLocationCost,</t>
  </si>
  <si>
    <t xml:space="preserve">                oTotalDiscount,</t>
  </si>
  <si>
    <t xml:space="preserve">                oTotalCost,</t>
  </si>
  <si>
    <t xml:space="preserve">                n_constraints,</t>
  </si>
  <si>
    <t xml:space="preserve">                n_variables,</t>
  </si>
  <si>
    <t xml:space="preserve">                n_integer_variables,</t>
  </si>
  <si>
    <t xml:space="preserve">                n_binary_variables,</t>
  </si>
  <si>
    <t xml:space="preserve">                model_fingerprint,</t>
  </si>
  <si>
    <t xml:space="preserve">                model_runtime,</t>
  </si>
  <si>
    <t xml:space="preserve">                model_MIPGap,</t>
  </si>
  <si>
    <t xml:space="preserve">                model_nodeCount,</t>
  </si>
  <si>
    <t xml:space="preserve">                model_initial_gap,</t>
  </si>
  <si>
    <t xml:space="preserve">                model_time_first_incumbent,</t>
  </si>
  <si>
    <t xml:space="preserve">                osvRefuelQuantity,</t>
  </si>
  <si>
    <t xml:space="preserve">                osvRefuel,</t>
  </si>
  <si>
    <t xml:space="preserve">                n_vehicles,</t>
  </si>
  <si>
    <t xml:space="preserve">                n_paths,</t>
  </si>
  <si>
    <t xml:space="preserve">                n_avg_stations_path,</t>
  </si>
  <si>
    <t xml:space="preserve">                n_candidate_locations</t>
  </si>
  <si>
    <t>Output</t>
  </si>
  <si>
    <t>ls_data_rfep</t>
  </si>
  <si>
    <t>ls_scenario_name</t>
  </si>
  <si>
    <t>ls_solution_algorithm</t>
  </si>
  <si>
    <t>ls_output_solve</t>
  </si>
  <si>
    <t>b_print_refuelling_detail</t>
  </si>
  <si>
    <t>b_print_refuelling_summary</t>
  </si>
  <si>
    <t>b_print_location_summary</t>
  </si>
  <si>
    <t>ls_total_time</t>
  </si>
  <si>
    <t>di_event_read</t>
  </si>
  <si>
    <t>di_process_duration_read</t>
  </si>
  <si>
    <t>{}</t>
  </si>
  <si>
    <t>Default val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</si>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</sst>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D1" workbookViewId="0">
      <selection activeCell="I5" sqref="I5:I12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148</v>
      </c>
      <c r="B1" t="s">
        <v>75</v>
      </c>
      <c r="D1" t="s">
        <v>149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ht="15.75" thickBot="1" x14ac:dyDescent="0.3">
      <c r="A4" s="24" t="s">
        <v>165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278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164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279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150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140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139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177</v>
      </c>
      <c r="B1" s="20"/>
      <c r="C1" t="s">
        <v>178</v>
      </c>
      <c r="D1" t="s">
        <v>179</v>
      </c>
      <c r="E1" t="s">
        <v>192</v>
      </c>
    </row>
    <row r="2" spans="1:15" x14ac:dyDescent="0.25">
      <c r="A2" s="20"/>
      <c r="B2" s="20"/>
      <c r="E2" t="s">
        <v>164</v>
      </c>
    </row>
    <row r="3" spans="1:15" x14ac:dyDescent="0.25">
      <c r="A3" s="20" t="s">
        <v>180</v>
      </c>
      <c r="B3" s="20" t="s">
        <v>186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181</v>
      </c>
      <c r="B4" s="20" t="s">
        <v>187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182</v>
      </c>
      <c r="B5" s="20" t="s">
        <v>189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183</v>
      </c>
      <c r="B6" s="20" t="s">
        <v>190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184</v>
      </c>
      <c r="B7" s="20" t="s">
        <v>191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185</v>
      </c>
      <c r="B8" s="20" t="s">
        <v>188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166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167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168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169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170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171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172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173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174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175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176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193</v>
      </c>
      <c r="B2" t="s">
        <v>228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194</v>
      </c>
      <c r="B3" t="s">
        <v>229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195</v>
      </c>
      <c r="B4" t="s">
        <v>230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196</v>
      </c>
      <c r="B5" t="s">
        <v>231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197</v>
      </c>
      <c r="B6" t="s">
        <v>232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198</v>
      </c>
      <c r="B7" t="s">
        <v>233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204</v>
      </c>
      <c r="B8" t="s">
        <v>234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199</v>
      </c>
      <c r="B9" t="s">
        <v>235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200</v>
      </c>
      <c r="B10" t="s">
        <v>236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201</v>
      </c>
      <c r="B11" t="s">
        <v>237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202</v>
      </c>
      <c r="B12" t="s">
        <v>238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203</v>
      </c>
      <c r="B13" t="s">
        <v>239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205</v>
      </c>
      <c r="B14" t="s">
        <v>240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206</v>
      </c>
      <c r="B15" t="s">
        <v>241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207</v>
      </c>
      <c r="B16" t="s">
        <v>242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208</v>
      </c>
      <c r="B17" t="s">
        <v>243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209</v>
      </c>
      <c r="B18" t="s">
        <v>244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210</v>
      </c>
      <c r="B19" t="s">
        <v>245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211</v>
      </c>
      <c r="B20" t="s">
        <v>246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212</v>
      </c>
      <c r="B21" t="s">
        <v>247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213</v>
      </c>
      <c r="B22" t="s">
        <v>248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214</v>
      </c>
      <c r="B23" t="s">
        <v>249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215</v>
      </c>
      <c r="B24" t="s">
        <v>250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216</v>
      </c>
      <c r="B25" t="s">
        <v>251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217</v>
      </c>
      <c r="B26" t="s">
        <v>252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218</v>
      </c>
      <c r="B27" t="s">
        <v>253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219</v>
      </c>
      <c r="B28" t="s">
        <v>254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220</v>
      </c>
      <c r="B29" t="s">
        <v>255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221</v>
      </c>
      <c r="B30" t="s">
        <v>256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222</v>
      </c>
      <c r="B31" t="s">
        <v>257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223</v>
      </c>
      <c r="B32" t="s">
        <v>258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224</v>
      </c>
      <c r="B33" t="s">
        <v>259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225</v>
      </c>
      <c r="B34" t="s">
        <v>260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226</v>
      </c>
      <c r="B35" t="s">
        <v>261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227</v>
      </c>
      <c r="B36" t="s">
        <v>262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269</v>
      </c>
      <c r="B2" t="s">
        <v>273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270</v>
      </c>
      <c r="B3" t="s">
        <v>274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271</v>
      </c>
      <c r="B4" t="s">
        <v>275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280</v>
      </c>
      <c r="B1" s="20" t="s">
        <v>281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  <c r="B3" t="s">
        <v>285</v>
      </c>
    </row>
    <row r="4" spans="1:2" x14ac:dyDescent="0.25">
      <c r="A4" t="s">
        <v>286</v>
      </c>
      <c r="B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4E18-08DD-4053-843A-816A92C25787}">
  <dimension ref="A1:I31"/>
  <sheetViews>
    <sheetView workbookViewId="0">
      <selection activeCell="C2" sqref="C2:C9"/>
    </sheetView>
  </sheetViews>
  <sheetFormatPr defaultRowHeight="15" x14ac:dyDescent="0.25"/>
  <cols>
    <col min="1" max="1" width="24.7109375" bestFit="1" customWidth="1"/>
    <col min="2" max="2" width="11.7109375" bestFit="1" customWidth="1"/>
    <col min="3" max="3" width="17.28515625" bestFit="1" customWidth="1"/>
  </cols>
  <sheetData>
    <row r="1" spans="1:9" x14ac:dyDescent="0.25">
      <c r="A1" t="s">
        <v>36</v>
      </c>
      <c r="B1" t="s">
        <v>150</v>
      </c>
      <c r="C1" t="s">
        <v>164</v>
      </c>
    </row>
    <row r="2" spans="1:9" x14ac:dyDescent="0.25">
      <c r="A2" s="2" t="s">
        <v>37</v>
      </c>
      <c r="B2">
        <v>1</v>
      </c>
      <c r="C2" t="str">
        <f>"mip_start["&amp;$C$1&amp;A2&amp;$C$1&amp;"]="&amp;$B$1&amp;"["&amp;B2&amp;"]"</f>
        <v>mip_start["vInventory"]=output_rfep[1]</v>
      </c>
      <c r="H2" s="20" t="s">
        <v>148</v>
      </c>
      <c r="I2" s="20" t="s">
        <v>321</v>
      </c>
    </row>
    <row r="3" spans="1:9" x14ac:dyDescent="0.25">
      <c r="A3" s="2" t="s">
        <v>38</v>
      </c>
      <c r="B3">
        <v>23</v>
      </c>
      <c r="C3" t="str">
        <f t="shared" ref="C3:C9" si="0">"mip_start["&amp;$C$1&amp;A3&amp;$C$1&amp;"]="&amp;$B$1&amp;"["&amp;B3&amp;"]"</f>
        <v>mip_start["vRefuelQuantity"]=output_rfep[23]</v>
      </c>
      <c r="H3">
        <v>0</v>
      </c>
      <c r="I3" t="s">
        <v>292</v>
      </c>
    </row>
    <row r="4" spans="1:9" x14ac:dyDescent="0.25">
      <c r="A4" s="2" t="s">
        <v>39</v>
      </c>
      <c r="B4">
        <v>24</v>
      </c>
      <c r="C4" t="str">
        <f t="shared" si="0"/>
        <v>mip_start["vRefuel"]=output_rfep[24]</v>
      </c>
      <c r="H4">
        <f>H3+1</f>
        <v>1</v>
      </c>
      <c r="I4" t="s">
        <v>293</v>
      </c>
    </row>
    <row r="5" spans="1:9" x14ac:dyDescent="0.25">
      <c r="A5" s="2" t="s">
        <v>40</v>
      </c>
      <c r="B5">
        <v>4</v>
      </c>
      <c r="C5" t="str">
        <f t="shared" si="0"/>
        <v>mip_start["vQuantityUnitsCapacity"]=output_rfep[4]</v>
      </c>
      <c r="H5">
        <f t="shared" ref="H5:H31" si="1">H4+1</f>
        <v>2</v>
      </c>
      <c r="I5" t="s">
        <v>294</v>
      </c>
    </row>
    <row r="6" spans="1:9" x14ac:dyDescent="0.25">
      <c r="A6" s="2" t="s">
        <v>41</v>
      </c>
      <c r="B6">
        <v>5</v>
      </c>
      <c r="C6" t="str">
        <f t="shared" si="0"/>
        <v>mip_start["vLocate"]=output_rfep[5]</v>
      </c>
      <c r="H6">
        <f t="shared" si="1"/>
        <v>3</v>
      </c>
      <c r="I6" t="s">
        <v>295</v>
      </c>
    </row>
    <row r="7" spans="1:9" x14ac:dyDescent="0.25">
      <c r="A7" s="2" t="s">
        <v>42</v>
      </c>
      <c r="B7">
        <v>6</v>
      </c>
      <c r="C7" t="str">
        <f t="shared" si="0"/>
        <v>mip_start["vQuantityPurchased"]=output_rfep[6]</v>
      </c>
      <c r="H7">
        <f t="shared" si="1"/>
        <v>4</v>
      </c>
      <c r="I7" t="s">
        <v>296</v>
      </c>
    </row>
    <row r="8" spans="1:9" x14ac:dyDescent="0.25">
      <c r="A8" s="2" t="s">
        <v>43</v>
      </c>
      <c r="B8">
        <v>7</v>
      </c>
      <c r="C8" t="str">
        <f t="shared" si="0"/>
        <v>mip_start["vQuantityPurchasedRange"]=output_rfep[7]</v>
      </c>
      <c r="H8">
        <f t="shared" si="1"/>
        <v>5</v>
      </c>
      <c r="I8" t="s">
        <v>297</v>
      </c>
    </row>
    <row r="9" spans="1:9" ht="15.75" thickBot="1" x14ac:dyDescent="0.3">
      <c r="A9" s="4" t="s">
        <v>44</v>
      </c>
      <c r="B9">
        <v>8</v>
      </c>
      <c r="C9" t="str">
        <f t="shared" si="0"/>
        <v>mip_start["vPurchasedRange"]=output_rfep[8]</v>
      </c>
      <c r="H9">
        <f t="shared" si="1"/>
        <v>6</v>
      </c>
      <c r="I9" t="s">
        <v>298</v>
      </c>
    </row>
    <row r="10" spans="1:9" x14ac:dyDescent="0.25">
      <c r="H10">
        <f t="shared" si="1"/>
        <v>7</v>
      </c>
      <c r="I10" t="s">
        <v>299</v>
      </c>
    </row>
    <row r="11" spans="1:9" x14ac:dyDescent="0.25">
      <c r="H11">
        <f t="shared" si="1"/>
        <v>8</v>
      </c>
      <c r="I11" t="s">
        <v>300</v>
      </c>
    </row>
    <row r="12" spans="1:9" x14ac:dyDescent="0.25">
      <c r="H12">
        <f t="shared" si="1"/>
        <v>9</v>
      </c>
      <c r="I12" t="s">
        <v>301</v>
      </c>
    </row>
    <row r="13" spans="1:9" x14ac:dyDescent="0.25">
      <c r="H13">
        <f t="shared" si="1"/>
        <v>10</v>
      </c>
      <c r="I13" t="s">
        <v>302</v>
      </c>
    </row>
    <row r="14" spans="1:9" x14ac:dyDescent="0.25">
      <c r="H14">
        <f t="shared" si="1"/>
        <v>11</v>
      </c>
      <c r="I14" t="s">
        <v>303</v>
      </c>
    </row>
    <row r="15" spans="1:9" x14ac:dyDescent="0.25">
      <c r="H15">
        <f t="shared" si="1"/>
        <v>12</v>
      </c>
      <c r="I15" t="s">
        <v>304</v>
      </c>
    </row>
    <row r="16" spans="1:9" x14ac:dyDescent="0.25">
      <c r="H16">
        <f t="shared" si="1"/>
        <v>13</v>
      </c>
      <c r="I16" t="s">
        <v>305</v>
      </c>
    </row>
    <row r="17" spans="8:9" x14ac:dyDescent="0.25">
      <c r="H17">
        <f t="shared" si="1"/>
        <v>14</v>
      </c>
      <c r="I17" t="s">
        <v>306</v>
      </c>
    </row>
    <row r="18" spans="8:9" x14ac:dyDescent="0.25">
      <c r="H18">
        <f t="shared" si="1"/>
        <v>15</v>
      </c>
      <c r="I18" t="s">
        <v>307</v>
      </c>
    </row>
    <row r="19" spans="8:9" x14ac:dyDescent="0.25">
      <c r="H19">
        <f t="shared" si="1"/>
        <v>16</v>
      </c>
      <c r="I19" t="s">
        <v>308</v>
      </c>
    </row>
    <row r="20" spans="8:9" x14ac:dyDescent="0.25">
      <c r="H20">
        <f t="shared" si="1"/>
        <v>17</v>
      </c>
      <c r="I20" t="s">
        <v>309</v>
      </c>
    </row>
    <row r="21" spans="8:9" x14ac:dyDescent="0.25">
      <c r="H21">
        <f t="shared" si="1"/>
        <v>18</v>
      </c>
      <c r="I21" t="s">
        <v>310</v>
      </c>
    </row>
    <row r="22" spans="8:9" x14ac:dyDescent="0.25">
      <c r="H22">
        <f t="shared" si="1"/>
        <v>19</v>
      </c>
      <c r="I22" t="s">
        <v>311</v>
      </c>
    </row>
    <row r="23" spans="8:9" x14ac:dyDescent="0.25">
      <c r="H23">
        <f t="shared" si="1"/>
        <v>20</v>
      </c>
      <c r="I23" t="s">
        <v>312</v>
      </c>
    </row>
    <row r="24" spans="8:9" x14ac:dyDescent="0.25">
      <c r="H24">
        <f t="shared" si="1"/>
        <v>21</v>
      </c>
      <c r="I24" t="s">
        <v>313</v>
      </c>
    </row>
    <row r="25" spans="8:9" x14ac:dyDescent="0.25">
      <c r="H25">
        <f t="shared" si="1"/>
        <v>22</v>
      </c>
      <c r="I25" t="s">
        <v>314</v>
      </c>
    </row>
    <row r="26" spans="8:9" x14ac:dyDescent="0.25">
      <c r="H26">
        <f t="shared" si="1"/>
        <v>23</v>
      </c>
      <c r="I26" t="s">
        <v>315</v>
      </c>
    </row>
    <row r="27" spans="8:9" x14ac:dyDescent="0.25">
      <c r="H27">
        <f t="shared" si="1"/>
        <v>24</v>
      </c>
      <c r="I27" t="s">
        <v>316</v>
      </c>
    </row>
    <row r="28" spans="8:9" x14ac:dyDescent="0.25">
      <c r="H28">
        <f t="shared" si="1"/>
        <v>25</v>
      </c>
      <c r="I28" t="s">
        <v>317</v>
      </c>
    </row>
    <row r="29" spans="8:9" x14ac:dyDescent="0.25">
      <c r="H29">
        <f t="shared" si="1"/>
        <v>26</v>
      </c>
      <c r="I29" t="s">
        <v>318</v>
      </c>
    </row>
    <row r="30" spans="8:9" x14ac:dyDescent="0.25">
      <c r="H30">
        <f t="shared" si="1"/>
        <v>27</v>
      </c>
      <c r="I30" t="s">
        <v>319</v>
      </c>
    </row>
    <row r="31" spans="8:9" x14ac:dyDescent="0.25">
      <c r="H31">
        <f t="shared" si="1"/>
        <v>28</v>
      </c>
      <c r="I31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78A8-0950-4040-A2E3-4774E7D6A7BA}">
  <dimension ref="A1:C15"/>
  <sheetViews>
    <sheetView tabSelected="1" workbookViewId="0">
      <selection activeCell="C9" sqref="C9"/>
    </sheetView>
  </sheetViews>
  <sheetFormatPr defaultRowHeight="15" x14ac:dyDescent="0.25"/>
  <cols>
    <col min="1" max="1" width="35.28515625" bestFit="1" customWidth="1"/>
    <col min="2" max="2" width="10.5703125" bestFit="1" customWidth="1"/>
    <col min="3" max="3" width="26.85546875" bestFit="1" customWidth="1"/>
  </cols>
  <sheetData>
    <row r="1" spans="1:3" x14ac:dyDescent="0.25">
      <c r="A1" s="20" t="s">
        <v>144</v>
      </c>
      <c r="B1" s="20" t="s">
        <v>333</v>
      </c>
      <c r="C1" t="s">
        <v>334</v>
      </c>
    </row>
    <row r="2" spans="1:3" x14ac:dyDescent="0.25">
      <c r="A2" t="s">
        <v>322</v>
      </c>
      <c r="B2" t="s">
        <v>121</v>
      </c>
      <c r="C2" t="s">
        <v>322</v>
      </c>
    </row>
    <row r="3" spans="1:3" x14ac:dyDescent="0.25">
      <c r="A3" t="s">
        <v>323</v>
      </c>
      <c r="B3" t="s">
        <v>121</v>
      </c>
      <c r="C3" t="s">
        <v>323</v>
      </c>
    </row>
    <row r="4" spans="1:3" x14ac:dyDescent="0.25">
      <c r="A4" t="s">
        <v>324</v>
      </c>
      <c r="B4" t="s">
        <v>121</v>
      </c>
      <c r="C4" t="s">
        <v>324</v>
      </c>
    </row>
    <row r="5" spans="1:3" x14ac:dyDescent="0.25">
      <c r="A5" t="s">
        <v>325</v>
      </c>
      <c r="B5" t="s">
        <v>121</v>
      </c>
      <c r="C5" t="s">
        <v>325</v>
      </c>
    </row>
    <row r="6" spans="1:3" x14ac:dyDescent="0.25">
      <c r="A6" t="s">
        <v>329</v>
      </c>
      <c r="B6" t="s">
        <v>121</v>
      </c>
      <c r="C6" t="s">
        <v>329</v>
      </c>
    </row>
    <row r="7" spans="1:3" x14ac:dyDescent="0.25">
      <c r="A7" t="s">
        <v>137</v>
      </c>
      <c r="B7" t="str">
        <f>"False"</f>
        <v>False</v>
      </c>
      <c r="C7" t="str">
        <f>"True"</f>
        <v>True</v>
      </c>
    </row>
    <row r="8" spans="1:3" x14ac:dyDescent="0.25">
      <c r="A8" t="s">
        <v>326</v>
      </c>
      <c r="B8" t="str">
        <f>"False"</f>
        <v>False</v>
      </c>
      <c r="C8" t="str">
        <f>"True"</f>
        <v>True</v>
      </c>
    </row>
    <row r="9" spans="1:3" x14ac:dyDescent="0.25">
      <c r="A9" t="s">
        <v>327</v>
      </c>
      <c r="B9" t="str">
        <f t="shared" ref="B9:C12" si="0">"False"</f>
        <v>False</v>
      </c>
      <c r="C9" t="str">
        <f>"True"</f>
        <v>True</v>
      </c>
    </row>
    <row r="10" spans="1:3" x14ac:dyDescent="0.25">
      <c r="A10" t="s">
        <v>140</v>
      </c>
      <c r="B10" t="str">
        <f t="shared" si="0"/>
        <v>False</v>
      </c>
      <c r="C10" t="str">
        <f t="shared" si="0"/>
        <v>False</v>
      </c>
    </row>
    <row r="11" spans="1:3" x14ac:dyDescent="0.25">
      <c r="A11" t="s">
        <v>328</v>
      </c>
      <c r="B11" t="str">
        <f t="shared" si="0"/>
        <v>False</v>
      </c>
      <c r="C11" t="str">
        <f>"True"</f>
        <v>True</v>
      </c>
    </row>
    <row r="12" spans="1:3" x14ac:dyDescent="0.25">
      <c r="A12" t="s">
        <v>139</v>
      </c>
      <c r="B12" t="str">
        <f t="shared" si="0"/>
        <v>False</v>
      </c>
      <c r="C12" t="str">
        <f>"True"</f>
        <v>True</v>
      </c>
    </row>
    <row r="13" spans="1:3" x14ac:dyDescent="0.25">
      <c r="A13" t="s">
        <v>291</v>
      </c>
      <c r="B13" t="str">
        <f>"True"</f>
        <v>True</v>
      </c>
      <c r="C13" t="s">
        <v>291</v>
      </c>
    </row>
    <row r="14" spans="1:3" x14ac:dyDescent="0.25">
      <c r="A14" t="s">
        <v>330</v>
      </c>
      <c r="B14" t="s">
        <v>332</v>
      </c>
    </row>
    <row r="15" spans="1:3" x14ac:dyDescent="0.25">
      <c r="A15" t="s">
        <v>331</v>
      </c>
      <c r="B15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6"/>
  <sheetViews>
    <sheetView topLeftCell="A2" workbookViewId="0">
      <selection activeCell="D3" sqref="D3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6" max="6" width="36.28515625" bestFit="1" customWidth="1"/>
    <col min="7" max="7" width="43" bestFit="1" customWidth="1"/>
  </cols>
  <sheetData>
    <row r="1" spans="1:7" x14ac:dyDescent="0.25">
      <c r="A1" s="1" t="s">
        <v>135</v>
      </c>
      <c r="B1" s="14" t="s">
        <v>92</v>
      </c>
    </row>
    <row r="2" spans="1:7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289</v>
      </c>
      <c r="G2" s="20" t="s">
        <v>290</v>
      </c>
    </row>
    <row r="3" spans="1:7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$A3&amp;" = "&amp;D3&amp;","</f>
        <v>excel_input_file = file,</v>
      </c>
      <c r="F3" s="14" t="s">
        <v>129</v>
      </c>
      <c r="G3" s="22" t="str">
        <f>$A3&amp;" = "&amp;F3&amp;","</f>
        <v>excel_input_file = file,</v>
      </c>
    </row>
    <row r="4" spans="1:7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F4" s="14" t="s">
        <v>124</v>
      </c>
      <c r="G4" s="22" t="str">
        <f t="shared" ref="G4:G36" si="0">$A4&amp;" = "&amp;F4&amp;","</f>
        <v>excel_output_file = output_file,</v>
      </c>
    </row>
    <row r="5" spans="1:7" x14ac:dyDescent="0.25">
      <c r="A5" s="14" t="s">
        <v>288</v>
      </c>
      <c r="B5" s="14"/>
      <c r="C5" s="22" t="str">
        <f>IF(B5="",A5&amp;",",A5&amp;"="&amp; B5&amp;",")</f>
        <v>solution_algorithm,</v>
      </c>
      <c r="D5" s="14" t="s">
        <v>288</v>
      </c>
      <c r="E5" s="22" t="str">
        <f>A5&amp;" = "&amp;D5&amp;","</f>
        <v>solution_algorithm = solution_algorithm,</v>
      </c>
      <c r="F5" s="14" t="s">
        <v>288</v>
      </c>
      <c r="G5" s="22" t="str">
        <f t="shared" si="0"/>
        <v>solution_algorithm = solution_algorithm,</v>
      </c>
    </row>
    <row r="6" spans="1:7" x14ac:dyDescent="0.25">
      <c r="A6" s="14" t="s">
        <v>117</v>
      </c>
      <c r="B6" s="14"/>
      <c r="C6" s="22" t="str">
        <f t="shared" ref="C6:C36" si="1">IF(B6="",A6&amp;",",A6&amp;"="&amp; B6&amp;",")</f>
        <v>scenario_name,</v>
      </c>
      <c r="D6" s="14" t="s">
        <v>117</v>
      </c>
      <c r="E6" s="22" t="str">
        <f t="shared" ref="E6:E36" si="2">A6&amp;" = "&amp;D6&amp;","</f>
        <v>scenario_name = scenario_name,</v>
      </c>
      <c r="F6" s="14" t="s">
        <v>117</v>
      </c>
      <c r="G6" s="22" t="str">
        <f t="shared" si="0"/>
        <v>scenario_name = scenario_name,</v>
      </c>
    </row>
    <row r="7" spans="1:7" x14ac:dyDescent="0.25">
      <c r="A7" s="14" t="s">
        <v>118</v>
      </c>
      <c r="B7" s="14"/>
      <c r="C7" s="22" t="str">
        <f t="shared" si="1"/>
        <v>output_solve,</v>
      </c>
      <c r="D7" s="14" t="s">
        <v>150</v>
      </c>
      <c r="E7" s="22" t="str">
        <f t="shared" si="2"/>
        <v>output_solve = output_rfep,</v>
      </c>
      <c r="F7" s="14" t="s">
        <v>150</v>
      </c>
      <c r="G7" s="22" t="str">
        <f t="shared" si="0"/>
        <v>output_solve = output_rfep,</v>
      </c>
    </row>
    <row r="8" spans="1:7" x14ac:dyDescent="0.25">
      <c r="A8" s="14" t="s">
        <v>125</v>
      </c>
      <c r="B8" s="14">
        <v>0</v>
      </c>
      <c r="C8" s="22" t="str">
        <f t="shared" si="1"/>
        <v>total_time=0,</v>
      </c>
      <c r="D8" s="14" t="s">
        <v>125</v>
      </c>
      <c r="E8" s="22" t="str">
        <f t="shared" si="2"/>
        <v>total_time = total_time,</v>
      </c>
      <c r="F8" s="14" t="s">
        <v>125</v>
      </c>
      <c r="G8" s="22" t="str">
        <f t="shared" si="0"/>
        <v>total_time = total_time,</v>
      </c>
    </row>
    <row r="9" spans="1:7" x14ac:dyDescent="0.25">
      <c r="A9" s="14" t="s">
        <v>137</v>
      </c>
      <c r="B9" s="14" t="str">
        <f>"False"</f>
        <v>False</v>
      </c>
      <c r="C9" s="22" t="str">
        <f>IF(B9="",A9&amp;",",A9&amp;"="&amp; B9&amp;",")</f>
        <v>b_domain_reduction=False,</v>
      </c>
      <c r="D9" s="14" t="str">
        <f>"False"</f>
        <v>False</v>
      </c>
      <c r="E9" s="22" t="str">
        <f t="shared" si="2"/>
        <v>b_domain_reduction = False,</v>
      </c>
      <c r="F9" s="14" t="str">
        <f>"False"</f>
        <v>False</v>
      </c>
      <c r="G9" s="22" t="str">
        <f t="shared" si="0"/>
        <v>b_domain_reduction = False,</v>
      </c>
    </row>
    <row r="10" spans="1:7" x14ac:dyDescent="0.25">
      <c r="A10" s="14" t="s">
        <v>138</v>
      </c>
      <c r="B10" s="14" t="str">
        <f>"False"</f>
        <v>False</v>
      </c>
      <c r="C10" s="22" t="str">
        <f t="shared" si="1"/>
        <v>b_print_solution_detail=False,</v>
      </c>
      <c r="D10" s="14" t="str">
        <f>"True"</f>
        <v>True</v>
      </c>
      <c r="E10" s="22" t="str">
        <f t="shared" si="2"/>
        <v>b_print_solution_detail = True,</v>
      </c>
      <c r="F10" s="14" t="str">
        <f>"True"</f>
        <v>True</v>
      </c>
      <c r="G10" s="22" t="str">
        <f t="shared" si="0"/>
        <v>b_print_solution_detail = True,</v>
      </c>
    </row>
    <row r="11" spans="1:7" x14ac:dyDescent="0.25">
      <c r="A11" s="14" t="s">
        <v>140</v>
      </c>
      <c r="B11" s="14" t="str">
        <f>"False"</f>
        <v>False</v>
      </c>
      <c r="C11" s="22" t="str">
        <f t="shared" si="1"/>
        <v>b_print_location=False,</v>
      </c>
      <c r="D11" s="14" t="str">
        <f>"True"</f>
        <v>True</v>
      </c>
      <c r="E11" s="22" t="str">
        <f t="shared" si="2"/>
        <v>b_print_location = True,</v>
      </c>
      <c r="F11" s="14" t="str">
        <f>"True"</f>
        <v>True</v>
      </c>
      <c r="G11" s="22" t="str">
        <f t="shared" si="0"/>
        <v>b_print_location = True,</v>
      </c>
    </row>
    <row r="12" spans="1:7" x14ac:dyDescent="0.25">
      <c r="A12" s="14" t="s">
        <v>139</v>
      </c>
      <c r="B12" s="14" t="str">
        <f>"False"</f>
        <v>False</v>
      </c>
      <c r="C12" s="22" t="str">
        <f t="shared" si="1"/>
        <v>b_print_statistics=False,</v>
      </c>
      <c r="D12" s="14" t="str">
        <f>"True"</f>
        <v>True</v>
      </c>
      <c r="E12" s="22" t="str">
        <f t="shared" si="2"/>
        <v>b_print_statistics = True,</v>
      </c>
      <c r="F12" s="14" t="str">
        <f>"True"</f>
        <v>True</v>
      </c>
      <c r="G12" s="22" t="str">
        <f t="shared" si="0"/>
        <v>b_print_statistics = True,</v>
      </c>
    </row>
    <row r="13" spans="1:7" x14ac:dyDescent="0.25">
      <c r="A13" s="14" t="s">
        <v>291</v>
      </c>
      <c r="B13" s="14" t="str">
        <f>"True"</f>
        <v>True</v>
      </c>
      <c r="C13" s="22" t="str">
        <f t="shared" si="1"/>
        <v>b_retrieve_solve_ouput=True,</v>
      </c>
      <c r="D13" s="14" t="str">
        <f>"True"</f>
        <v>True</v>
      </c>
      <c r="E13" s="22" t="str">
        <f t="shared" si="2"/>
        <v>b_retrieve_solve_ouput = True,</v>
      </c>
      <c r="F13" s="14" t="str">
        <f>"True"</f>
        <v>True</v>
      </c>
      <c r="G13" s="22" t="str">
        <f t="shared" si="0"/>
        <v>b_retrieve_solve_ouput = True,</v>
      </c>
    </row>
    <row r="14" spans="1:7" x14ac:dyDescent="0.25">
      <c r="A14" s="14" t="s">
        <v>130</v>
      </c>
      <c r="B14" s="14" t="s">
        <v>121</v>
      </c>
      <c r="C14" s="22" t="str">
        <f t="shared" si="1"/>
        <v>sVehiclesPaths=[],</v>
      </c>
      <c r="D14" s="14" t="s">
        <v>130</v>
      </c>
      <c r="E14" s="22" t="str">
        <f t="shared" si="2"/>
        <v>sVehiclesPaths = sVehiclesPaths,</v>
      </c>
      <c r="F14" s="14" t="str">
        <f>"data_rfep["""&amp;A14&amp;""&amp;""""&amp;"]"</f>
        <v>data_rfep["sVehiclesPaths"]</v>
      </c>
      <c r="G14" s="22" t="str">
        <f t="shared" si="0"/>
        <v>sVehiclesPaths = data_rfep["sVehiclesPaths"],</v>
      </c>
    </row>
    <row r="15" spans="1:7" x14ac:dyDescent="0.25">
      <c r="A15" s="14" t="s">
        <v>4</v>
      </c>
      <c r="B15" s="14" t="s">
        <v>121</v>
      </c>
      <c r="C15" s="22" t="str">
        <f t="shared" si="1"/>
        <v>sOriginalStationsPotential=[],</v>
      </c>
      <c r="D15" s="14" t="s">
        <v>4</v>
      </c>
      <c r="E15" s="22" t="str">
        <f t="shared" si="2"/>
        <v>sOriginalStationsPotential = sOriginalStationsPotential,</v>
      </c>
      <c r="F15" s="14" t="str">
        <f t="shared" ref="F15:F36" si="3">"data_rfep["""&amp;A15&amp;""&amp;""""&amp;"]"</f>
        <v>data_rfep["sOriginalStationsPotential"]</v>
      </c>
      <c r="G15" s="22" t="str">
        <f t="shared" si="0"/>
        <v>sOriginalStationsPotential = data_rfep["sOriginalStationsPotential"],</v>
      </c>
    </row>
    <row r="16" spans="1:7" x14ac:dyDescent="0.25">
      <c r="A16" s="21" t="s">
        <v>9</v>
      </c>
      <c r="B16" s="14" t="s">
        <v>121</v>
      </c>
      <c r="C16" s="22" t="str">
        <f t="shared" si="1"/>
        <v>sSequenceNodesNodesVehiclesPaths=[],</v>
      </c>
      <c r="D16" s="14" t="s">
        <v>111</v>
      </c>
      <c r="E16" s="22" t="str">
        <f t="shared" si="2"/>
        <v>sSequenceNodesNodesVehiclesPaths = sSequenceNodesNodesVehiclesPaths2,</v>
      </c>
      <c r="F16" s="14" t="str">
        <f t="shared" si="3"/>
        <v>data_rfep["sSequenceNodesNodesVehiclesPaths"]</v>
      </c>
      <c r="G16" s="22" t="str">
        <f t="shared" si="0"/>
        <v>sSequenceNodesNodesVehiclesPaths = data_rfep["sSequenceNodesNodesVehiclesPaths"],</v>
      </c>
    </row>
    <row r="17" spans="1:10" x14ac:dyDescent="0.25">
      <c r="A17" s="21" t="s">
        <v>119</v>
      </c>
      <c r="B17" s="14" t="s">
        <v>131</v>
      </c>
      <c r="C17" s="22" t="str">
        <f t="shared" si="1"/>
        <v>sStationsPaths=set(),</v>
      </c>
      <c r="D17" s="21" t="s">
        <v>136</v>
      </c>
      <c r="E17" s="22" t="str">
        <f t="shared" si="2"/>
        <v>sStationsPaths = sStationsPaths2,</v>
      </c>
      <c r="F17" s="14" t="str">
        <f t="shared" si="3"/>
        <v>data_rfep["sStationsPaths"]</v>
      </c>
      <c r="G17" s="22" t="str">
        <f t="shared" si="0"/>
        <v>sStationsPaths = data_rfep["sStationsPaths"],</v>
      </c>
    </row>
    <row r="18" spans="1:10" x14ac:dyDescent="0.25">
      <c r="A18" s="21" t="s">
        <v>3</v>
      </c>
      <c r="B18" s="14" t="s">
        <v>121</v>
      </c>
      <c r="C18" s="22" t="str">
        <f t="shared" si="1"/>
        <v>sOriginalStationsOwn=[],</v>
      </c>
      <c r="D18" s="14" t="s">
        <v>3</v>
      </c>
      <c r="E18" s="22" t="str">
        <f t="shared" si="2"/>
        <v>sOriginalStationsOwn = sOriginalStationsOwn,</v>
      </c>
      <c r="F18" s="14" t="str">
        <f t="shared" si="3"/>
        <v>data_rfep["sOriginalStationsOwn"]</v>
      </c>
      <c r="G18" s="22" t="str">
        <f t="shared" si="0"/>
        <v>sOriginalStationsOwn = data_rfep["sOriginalStationsOwn"],</v>
      </c>
    </row>
    <row r="19" spans="1:10" x14ac:dyDescent="0.25">
      <c r="A19" s="21" t="s">
        <v>2</v>
      </c>
      <c r="B19" s="14" t="s">
        <v>121</v>
      </c>
      <c r="C19" s="22" t="str">
        <f t="shared" si="1"/>
        <v>sStationsVehiclesPaths=[],</v>
      </c>
      <c r="D19" s="14" t="s">
        <v>110</v>
      </c>
      <c r="E19" s="22" t="str">
        <f t="shared" si="2"/>
        <v>sStationsVehiclesPaths = sStationsVehiclesPaths2,</v>
      </c>
      <c r="F19" s="14" t="str">
        <f t="shared" si="3"/>
        <v>data_rfep["sStationsVehiclesPaths"]</v>
      </c>
      <c r="G19" s="22" t="str">
        <f t="shared" si="0"/>
        <v>sStationsVehiclesPaths = data_rfep["sStationsVehiclesPaths"],</v>
      </c>
    </row>
    <row r="20" spans="1:10" x14ac:dyDescent="0.25">
      <c r="A20" s="21" t="s">
        <v>6</v>
      </c>
      <c r="B20" s="14" t="s">
        <v>121</v>
      </c>
      <c r="C20" s="22" t="str">
        <f t="shared" si="1"/>
        <v>sSuppliersRanges=[],</v>
      </c>
      <c r="D20" s="21" t="str">
        <f>A20</f>
        <v>sSuppliersRanges</v>
      </c>
      <c r="E20" s="22" t="str">
        <f t="shared" si="2"/>
        <v>sSuppliersRanges = sSuppliersRanges,</v>
      </c>
      <c r="F20" s="14" t="str">
        <f t="shared" si="3"/>
        <v>data_rfep["sSuppliersRanges"]</v>
      </c>
      <c r="G20" s="22" t="str">
        <f t="shared" si="0"/>
        <v>sSuppliersRanges = data_rfep["sSuppliersRanges"],</v>
      </c>
    </row>
    <row r="21" spans="1:10" x14ac:dyDescent="0.25">
      <c r="A21" s="21" t="s">
        <v>17</v>
      </c>
      <c r="B21" s="14">
        <v>0</v>
      </c>
      <c r="C21" s="22" t="str">
        <f t="shared" si="1"/>
        <v>pStartInventory=0,</v>
      </c>
      <c r="D21" s="21" t="s">
        <v>17</v>
      </c>
      <c r="E21" s="22" t="str">
        <f t="shared" si="2"/>
        <v>pStartInventory = pStartInventory,</v>
      </c>
      <c r="F21" s="14" t="str">
        <f t="shared" si="3"/>
        <v>data_rfep["pStartInventory"]</v>
      </c>
      <c r="G21" s="22" t="str">
        <f t="shared" si="0"/>
        <v>pStartInventory = data_rfep["pStartInventory"],</v>
      </c>
    </row>
    <row r="22" spans="1:10" x14ac:dyDescent="0.25">
      <c r="A22" s="21" t="s">
        <v>122</v>
      </c>
      <c r="B22" s="14">
        <v>0</v>
      </c>
      <c r="C22" s="22" t="str">
        <f t="shared" si="1"/>
        <v>pConsumptionRate=0,</v>
      </c>
      <c r="D22" s="21" t="s">
        <v>122</v>
      </c>
      <c r="E22" s="22" t="str">
        <f t="shared" si="2"/>
        <v>pConsumptionRate = pConsumptionRate,</v>
      </c>
      <c r="F22" s="14" t="str">
        <f t="shared" si="3"/>
        <v>data_rfep["pConsumptionRate"]</v>
      </c>
      <c r="G22" s="22" t="str">
        <f t="shared" si="0"/>
        <v>pConsumptionRate = data_rfep["pConsumptionRate"],</v>
      </c>
    </row>
    <row r="23" spans="1:10" x14ac:dyDescent="0.25">
      <c r="A23" s="21" t="s">
        <v>123</v>
      </c>
      <c r="B23" s="14">
        <v>0</v>
      </c>
      <c r="C23" s="22" t="str">
        <f>IF(B23="",A23&amp;",",A23&amp;"="&amp; B23&amp;",")</f>
        <v>pDistance=0,</v>
      </c>
      <c r="D23" s="21" t="s">
        <v>123</v>
      </c>
      <c r="E23" s="22"/>
      <c r="F23" s="14" t="str">
        <f t="shared" si="3"/>
        <v>data_rfep["pDistance"]</v>
      </c>
      <c r="G23" s="22" t="str">
        <f t="shared" si="0"/>
        <v>pDistance = data_rfep["pDistance"],</v>
      </c>
      <c r="J23" s="22"/>
    </row>
    <row r="24" spans="1:10" x14ac:dyDescent="0.25">
      <c r="A24" s="21" t="s">
        <v>126</v>
      </c>
      <c r="B24" s="14">
        <v>0</v>
      </c>
      <c r="C24" s="22" t="str">
        <f t="shared" si="1"/>
        <v>pSubDistance=0,</v>
      </c>
      <c r="D24" s="21" t="str">
        <f>A24</f>
        <v>pSubDistance</v>
      </c>
      <c r="E24" s="22" t="str">
        <f t="shared" si="2"/>
        <v>pSubDistance = pSubDistance,</v>
      </c>
      <c r="F24" s="14" t="str">
        <f t="shared" si="3"/>
        <v>data_rfep["pSubDistance"]</v>
      </c>
      <c r="G24" s="22" t="str">
        <f t="shared" si="0"/>
        <v>pSubDistance = data_rfep["pSubDistance"],</v>
      </c>
    </row>
    <row r="25" spans="1:10" x14ac:dyDescent="0.25">
      <c r="A25" s="21" t="s">
        <v>22</v>
      </c>
      <c r="B25" s="14">
        <v>0</v>
      </c>
      <c r="C25" s="22" t="str">
        <f t="shared" si="1"/>
        <v>pConsumptionMainRoute=0,</v>
      </c>
      <c r="D25" s="21" t="s">
        <v>115</v>
      </c>
      <c r="E25" s="22" t="str">
        <f t="shared" si="2"/>
        <v>pConsumptionMainRoute = pConsumptionMainRoute2,</v>
      </c>
      <c r="F25" s="14" t="str">
        <f t="shared" si="3"/>
        <v>data_rfep["pConsumptionMainRoute"]</v>
      </c>
      <c r="G25" s="22" t="str">
        <f t="shared" si="0"/>
        <v>pConsumptionMainRoute = data_rfep["pConsumptionMainRoute"],</v>
      </c>
    </row>
    <row r="26" spans="1:10" x14ac:dyDescent="0.25">
      <c r="A26" s="21" t="s">
        <v>33</v>
      </c>
      <c r="B26" s="14">
        <v>0</v>
      </c>
      <c r="C26" s="22" t="str">
        <f t="shared" si="1"/>
        <v>pDistanceOOP=0,</v>
      </c>
      <c r="D26" s="21" t="s">
        <v>33</v>
      </c>
      <c r="E26" s="22" t="str">
        <f t="shared" si="2"/>
        <v>pDistanceOOP = pDistanceOOP,</v>
      </c>
      <c r="F26" s="14" t="str">
        <f t="shared" si="3"/>
        <v>data_rfep["pDistanceOOP"]</v>
      </c>
      <c r="G26" s="22" t="str">
        <f t="shared" si="0"/>
        <v>pDistanceOOP = data_rfep["pDistanceOOP"],</v>
      </c>
    </row>
    <row r="27" spans="1:10" x14ac:dyDescent="0.25">
      <c r="A27" s="21" t="s">
        <v>23</v>
      </c>
      <c r="B27" s="14">
        <v>0</v>
      </c>
      <c r="C27" s="22" t="str">
        <f t="shared" si="1"/>
        <v>pConsumptionOOP=0,</v>
      </c>
      <c r="D27" s="21" t="s">
        <v>23</v>
      </c>
      <c r="E27" s="22" t="str">
        <f t="shared" si="2"/>
        <v>pConsumptionOOP = pConsumptionOOP,</v>
      </c>
      <c r="F27" s="14" t="str">
        <f t="shared" si="3"/>
        <v>data_rfep["pConsumptionOOP"]</v>
      </c>
      <c r="G27" s="22" t="str">
        <f t="shared" si="0"/>
        <v>pConsumptionOOP = data_rfep["pConsumptionOOP"],</v>
      </c>
    </row>
    <row r="28" spans="1:10" x14ac:dyDescent="0.25">
      <c r="A28" s="21" t="s">
        <v>24</v>
      </c>
      <c r="B28" s="14">
        <v>0</v>
      </c>
      <c r="C28" s="22" t="str">
        <f t="shared" si="1"/>
        <v>pQuantityVehicles=0,</v>
      </c>
      <c r="D28" s="21" t="s">
        <v>24</v>
      </c>
      <c r="E28" s="22" t="str">
        <f t="shared" si="2"/>
        <v>pQuantityVehicles = pQuantityVehicles,</v>
      </c>
      <c r="F28" s="14" t="str">
        <f t="shared" si="3"/>
        <v>data_rfep["pQuantityVehicles"]</v>
      </c>
      <c r="G28" s="22" t="str">
        <f t="shared" si="0"/>
        <v>pQuantityVehicles = data_rfep["pQuantityVehicles"],</v>
      </c>
    </row>
    <row r="29" spans="1:10" x14ac:dyDescent="0.25">
      <c r="A29" s="21" t="s">
        <v>32</v>
      </c>
      <c r="B29" s="14">
        <v>0</v>
      </c>
      <c r="C29" s="22" t="str">
        <f t="shared" si="1"/>
        <v>pVariableCost=0,</v>
      </c>
      <c r="D29" s="21" t="s">
        <v>32</v>
      </c>
      <c r="E29" s="22" t="str">
        <f t="shared" si="2"/>
        <v>pVariableCost = pVariableCost,</v>
      </c>
      <c r="F29" s="14" t="str">
        <f t="shared" si="3"/>
        <v>data_rfep["pVariableCost"]</v>
      </c>
      <c r="G29" s="22" t="str">
        <f t="shared" si="0"/>
        <v>pVariableCost = data_rfep["pVariableCost"],</v>
      </c>
    </row>
    <row r="30" spans="1:10" x14ac:dyDescent="0.25">
      <c r="A30" s="21" t="s">
        <v>31</v>
      </c>
      <c r="B30" s="14">
        <v>0</v>
      </c>
      <c r="C30" s="22" t="str">
        <f t="shared" si="1"/>
        <v>pOpportunityCost=0,</v>
      </c>
      <c r="D30" s="21" t="s">
        <v>31</v>
      </c>
      <c r="E30" s="22" t="str">
        <f t="shared" si="2"/>
        <v>pOpportunityCost = pOpportunityCost,</v>
      </c>
      <c r="F30" s="14" t="str">
        <f t="shared" si="3"/>
        <v>data_rfep["pOpportunityCost"]</v>
      </c>
      <c r="G30" s="22" t="str">
        <f t="shared" si="0"/>
        <v>pOpportunityCost = data_rfep["pOpportunityCost"],</v>
      </c>
    </row>
    <row r="31" spans="1:10" x14ac:dyDescent="0.25">
      <c r="A31" s="21" t="s">
        <v>68</v>
      </c>
      <c r="B31" s="14">
        <v>0</v>
      </c>
      <c r="C31" s="22" t="str">
        <f t="shared" si="1"/>
        <v>pLocationCost=0,</v>
      </c>
      <c r="D31" s="21" t="str">
        <f t="shared" ref="D31:D33" si="4">A31</f>
        <v>pLocationCost</v>
      </c>
      <c r="E31" s="22" t="str">
        <f t="shared" si="2"/>
        <v>pLocationCost = pLocationCost,</v>
      </c>
      <c r="F31" s="14" t="str">
        <f t="shared" si="3"/>
        <v>data_rfep["pLocationCost"]</v>
      </c>
      <c r="G31" s="22" t="str">
        <f t="shared" si="0"/>
        <v>pLocationCost = data_rfep["pLocationCost"],</v>
      </c>
    </row>
    <row r="32" spans="1:10" x14ac:dyDescent="0.25">
      <c r="A32" s="21" t="s">
        <v>25</v>
      </c>
      <c r="B32" s="14">
        <v>0</v>
      </c>
      <c r="C32" s="22" t="str">
        <f t="shared" si="1"/>
        <v>pStationCapacity=0,</v>
      </c>
      <c r="D32" s="21" t="str">
        <f t="shared" si="4"/>
        <v>pStationCapacity</v>
      </c>
      <c r="E32" s="22" t="str">
        <f t="shared" si="2"/>
        <v>pStationCapacity = pStationCapacity,</v>
      </c>
      <c r="F32" s="14" t="str">
        <f t="shared" si="3"/>
        <v>data_rfep["pStationCapacity"]</v>
      </c>
      <c r="G32" s="22" t="str">
        <f t="shared" si="0"/>
        <v>pStationCapacity = data_rfep["pStationCapacity"],</v>
      </c>
    </row>
    <row r="33" spans="1:7" x14ac:dyDescent="0.25">
      <c r="A33" s="21" t="s">
        <v>26</v>
      </c>
      <c r="B33" s="14">
        <v>0</v>
      </c>
      <c r="C33" s="22" t="str">
        <f t="shared" si="1"/>
        <v>pStationUnitCapacity=0,</v>
      </c>
      <c r="D33" s="21" t="str">
        <f t="shared" si="4"/>
        <v>pStationUnitCapacity</v>
      </c>
      <c r="E33" s="22" t="str">
        <f t="shared" si="2"/>
        <v>pStationUnitCapacity = pStationUnitCapacity,</v>
      </c>
      <c r="F33" s="14" t="str">
        <f t="shared" si="3"/>
        <v>data_rfep["pStationUnitCapacity"]</v>
      </c>
      <c r="G33" s="22" t="str">
        <f t="shared" si="0"/>
        <v>pStationUnitCapacity = data_rfep["pStationUnitCapacity"],</v>
      </c>
    </row>
    <row r="34" spans="1:7" x14ac:dyDescent="0.25">
      <c r="A34" s="21" t="s">
        <v>34</v>
      </c>
      <c r="B34" s="14">
        <v>0</v>
      </c>
      <c r="C34" s="22" t="str">
        <f t="shared" si="1"/>
        <v>pCostUnitCapacity=0,</v>
      </c>
      <c r="D34" s="21" t="str">
        <f>A34</f>
        <v>pCostUnitCapacity</v>
      </c>
      <c r="E34" s="22" t="str">
        <f t="shared" si="2"/>
        <v>pCostUnitCapacity = pCostUnitCapacity,</v>
      </c>
      <c r="F34" s="14" t="str">
        <f t="shared" si="3"/>
        <v>data_rfep["pCostUnitCapacity"]</v>
      </c>
      <c r="G34" s="22" t="str">
        <f t="shared" si="0"/>
        <v>pCostUnitCapacity = data_rfep["pCostUnitCapacity"],</v>
      </c>
    </row>
    <row r="35" spans="1:7" x14ac:dyDescent="0.25">
      <c r="A35" s="21" t="s">
        <v>30</v>
      </c>
      <c r="B35" s="14">
        <v>0</v>
      </c>
      <c r="C35" s="22" t="str">
        <f t="shared" si="1"/>
        <v>pPrice=0,</v>
      </c>
      <c r="D35" s="21" t="s">
        <v>30</v>
      </c>
      <c r="E35" s="22" t="str">
        <f t="shared" si="2"/>
        <v>pPrice = pPrice,</v>
      </c>
      <c r="F35" s="14" t="str">
        <f t="shared" si="3"/>
        <v>data_rfep["pPrice"]</v>
      </c>
      <c r="G35" s="22" t="str">
        <f t="shared" si="0"/>
        <v>pPrice = data_rfep["pPrice"],</v>
      </c>
    </row>
    <row r="36" spans="1:7" x14ac:dyDescent="0.25">
      <c r="A36" s="21" t="s">
        <v>35</v>
      </c>
      <c r="B36" s="14">
        <v>0</v>
      </c>
      <c r="C36" s="22" t="str">
        <f t="shared" si="1"/>
        <v>pDiscount=0,</v>
      </c>
      <c r="D36" s="21" t="str">
        <f>A36</f>
        <v>pDiscount</v>
      </c>
      <c r="E36" s="22" t="str">
        <f t="shared" si="2"/>
        <v>pDiscount = pDiscount,</v>
      </c>
      <c r="F36" s="14" t="str">
        <f t="shared" si="3"/>
        <v>data_rfep["pDiscount"]</v>
      </c>
      <c r="G36" s="22" t="str">
        <f t="shared" si="0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714-998C-4B41-905B-35650263B8F4}">
  <dimension ref="A1:B30"/>
  <sheetViews>
    <sheetView workbookViewId="0">
      <selection sqref="A1:C32"/>
    </sheetView>
  </sheetViews>
  <sheetFormatPr defaultRowHeight="15" x14ac:dyDescent="0.25"/>
  <sheetData>
    <row r="1" spans="1:2" x14ac:dyDescent="0.25">
      <c r="A1" s="20" t="s">
        <v>148</v>
      </c>
      <c r="B1" s="20" t="s">
        <v>321</v>
      </c>
    </row>
    <row r="2" spans="1:2" x14ac:dyDescent="0.25">
      <c r="A2">
        <v>0</v>
      </c>
      <c r="B2" t="s">
        <v>292</v>
      </c>
    </row>
    <row r="3" spans="1:2" x14ac:dyDescent="0.25">
      <c r="A3">
        <f>A2+1</f>
        <v>1</v>
      </c>
      <c r="B3" t="s">
        <v>293</v>
      </c>
    </row>
    <row r="4" spans="1:2" x14ac:dyDescent="0.25">
      <c r="A4">
        <f t="shared" ref="A4:A30" si="0">A3+1</f>
        <v>2</v>
      </c>
      <c r="B4" t="s">
        <v>294</v>
      </c>
    </row>
    <row r="5" spans="1:2" x14ac:dyDescent="0.25">
      <c r="A5">
        <f t="shared" si="0"/>
        <v>3</v>
      </c>
      <c r="B5" t="s">
        <v>295</v>
      </c>
    </row>
    <row r="6" spans="1:2" x14ac:dyDescent="0.25">
      <c r="A6">
        <f t="shared" si="0"/>
        <v>4</v>
      </c>
      <c r="B6" t="s">
        <v>296</v>
      </c>
    </row>
    <row r="7" spans="1:2" x14ac:dyDescent="0.25">
      <c r="A7">
        <f t="shared" si="0"/>
        <v>5</v>
      </c>
      <c r="B7" t="s">
        <v>297</v>
      </c>
    </row>
    <row r="8" spans="1:2" x14ac:dyDescent="0.25">
      <c r="A8">
        <f t="shared" si="0"/>
        <v>6</v>
      </c>
      <c r="B8" t="s">
        <v>298</v>
      </c>
    </row>
    <row r="9" spans="1:2" x14ac:dyDescent="0.25">
      <c r="A9">
        <f t="shared" si="0"/>
        <v>7</v>
      </c>
      <c r="B9" t="s">
        <v>299</v>
      </c>
    </row>
    <row r="10" spans="1:2" x14ac:dyDescent="0.25">
      <c r="A10">
        <f t="shared" si="0"/>
        <v>8</v>
      </c>
      <c r="B10" t="s">
        <v>300</v>
      </c>
    </row>
    <row r="11" spans="1:2" x14ac:dyDescent="0.25">
      <c r="A11">
        <f t="shared" si="0"/>
        <v>9</v>
      </c>
      <c r="B11" t="s">
        <v>301</v>
      </c>
    </row>
    <row r="12" spans="1:2" x14ac:dyDescent="0.25">
      <c r="A12">
        <f t="shared" si="0"/>
        <v>10</v>
      </c>
      <c r="B12" t="s">
        <v>302</v>
      </c>
    </row>
    <row r="13" spans="1:2" x14ac:dyDescent="0.25">
      <c r="A13">
        <f t="shared" si="0"/>
        <v>11</v>
      </c>
      <c r="B13" t="s">
        <v>303</v>
      </c>
    </row>
    <row r="14" spans="1:2" x14ac:dyDescent="0.25">
      <c r="A14">
        <f t="shared" si="0"/>
        <v>12</v>
      </c>
      <c r="B14" t="s">
        <v>304</v>
      </c>
    </row>
    <row r="15" spans="1:2" x14ac:dyDescent="0.25">
      <c r="A15">
        <f t="shared" si="0"/>
        <v>13</v>
      </c>
      <c r="B15" t="s">
        <v>305</v>
      </c>
    </row>
    <row r="16" spans="1:2" x14ac:dyDescent="0.25">
      <c r="A16">
        <f t="shared" si="0"/>
        <v>14</v>
      </c>
      <c r="B16" t="s">
        <v>306</v>
      </c>
    </row>
    <row r="17" spans="1:2" x14ac:dyDescent="0.25">
      <c r="A17">
        <f t="shared" si="0"/>
        <v>15</v>
      </c>
      <c r="B17" t="s">
        <v>307</v>
      </c>
    </row>
    <row r="18" spans="1:2" x14ac:dyDescent="0.25">
      <c r="A18">
        <f t="shared" si="0"/>
        <v>16</v>
      </c>
      <c r="B18" t="s">
        <v>308</v>
      </c>
    </row>
    <row r="19" spans="1:2" x14ac:dyDescent="0.25">
      <c r="A19">
        <f t="shared" si="0"/>
        <v>17</v>
      </c>
      <c r="B19" t="s">
        <v>309</v>
      </c>
    </row>
    <row r="20" spans="1:2" x14ac:dyDescent="0.25">
      <c r="A20">
        <f t="shared" si="0"/>
        <v>18</v>
      </c>
      <c r="B20" t="s">
        <v>310</v>
      </c>
    </row>
    <row r="21" spans="1:2" x14ac:dyDescent="0.25">
      <c r="A21">
        <f t="shared" si="0"/>
        <v>19</v>
      </c>
      <c r="B21" t="s">
        <v>311</v>
      </c>
    </row>
    <row r="22" spans="1:2" x14ac:dyDescent="0.25">
      <c r="A22">
        <f t="shared" si="0"/>
        <v>20</v>
      </c>
      <c r="B22" t="s">
        <v>312</v>
      </c>
    </row>
    <row r="23" spans="1:2" x14ac:dyDescent="0.25">
      <c r="A23">
        <f t="shared" si="0"/>
        <v>21</v>
      </c>
      <c r="B23" t="s">
        <v>313</v>
      </c>
    </row>
    <row r="24" spans="1:2" x14ac:dyDescent="0.25">
      <c r="A24">
        <f t="shared" si="0"/>
        <v>22</v>
      </c>
      <c r="B24" t="s">
        <v>314</v>
      </c>
    </row>
    <row r="25" spans="1:2" x14ac:dyDescent="0.25">
      <c r="A25">
        <f t="shared" si="0"/>
        <v>23</v>
      </c>
      <c r="B25" t="s">
        <v>315</v>
      </c>
    </row>
    <row r="26" spans="1:2" x14ac:dyDescent="0.25">
      <c r="A26">
        <f t="shared" si="0"/>
        <v>24</v>
      </c>
      <c r="B26" t="s">
        <v>316</v>
      </c>
    </row>
    <row r="27" spans="1:2" x14ac:dyDescent="0.25">
      <c r="A27">
        <f t="shared" si="0"/>
        <v>25</v>
      </c>
      <c r="B27" t="s">
        <v>317</v>
      </c>
    </row>
    <row r="28" spans="1:2" x14ac:dyDescent="0.25">
      <c r="A28">
        <f t="shared" si="0"/>
        <v>26</v>
      </c>
      <c r="B28" t="s">
        <v>318</v>
      </c>
    </row>
    <row r="29" spans="1:2" x14ac:dyDescent="0.25">
      <c r="A29">
        <f t="shared" si="0"/>
        <v>27</v>
      </c>
      <c r="B29" t="s">
        <v>319</v>
      </c>
    </row>
    <row r="30" spans="1:2" x14ac:dyDescent="0.25">
      <c r="A30">
        <f t="shared" si="0"/>
        <v>28</v>
      </c>
      <c r="B30" t="s">
        <v>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164</v>
      </c>
    </row>
    <row r="2" spans="1:7" x14ac:dyDescent="0.25">
      <c r="A2" t="s">
        <v>144</v>
      </c>
      <c r="B2" t="s">
        <v>145</v>
      </c>
      <c r="C2" t="s">
        <v>146</v>
      </c>
      <c r="D2" t="s">
        <v>276</v>
      </c>
      <c r="E2" t="s">
        <v>147</v>
      </c>
      <c r="F2" t="s">
        <v>277</v>
      </c>
      <c r="G2" t="s">
        <v>147</v>
      </c>
    </row>
    <row r="3" spans="1:7" x14ac:dyDescent="0.25">
      <c r="A3" t="s">
        <v>141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142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143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144</v>
      </c>
      <c r="B1" s="20" t="s">
        <v>70</v>
      </c>
      <c r="D1" t="s">
        <v>148</v>
      </c>
      <c r="E1" t="s">
        <v>161</v>
      </c>
    </row>
    <row r="2" spans="1:6" x14ac:dyDescent="0.25">
      <c r="A2" t="s">
        <v>160</v>
      </c>
      <c r="B2" t="str">
        <f>A2&amp;","</f>
        <v>FolderPath,</v>
      </c>
      <c r="D2">
        <v>0</v>
      </c>
      <c r="E2" t="s">
        <v>162</v>
      </c>
      <c r="F2" t="str">
        <f>""""&amp;E2&amp;"""" &amp; ": "&amp;E2&amp;","</f>
        <v>"sVehicles": sVehicles,</v>
      </c>
    </row>
    <row r="3" spans="1:6" x14ac:dyDescent="0.25">
      <c r="A3" t="s">
        <v>151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152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153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154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155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156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157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158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159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163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model elements</vt:lpstr>
      <vt:lpstr>mip_start</vt:lpstr>
      <vt:lpstr>rfep after domain reduction</vt:lpstr>
      <vt:lpstr>output subproblem</vt:lpstr>
      <vt:lpstr>Print output rfep csv</vt:lpstr>
      <vt:lpstr>Print Solution Function</vt:lpstr>
      <vt:lpstr>rfep_output_readability</vt:lpstr>
      <vt:lpstr>Domain reduction function</vt:lpstr>
      <vt:lpstr>Function Read instance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2021-09-23T10:13:48Z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