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VC\OneDrive - Ingenieria y Gestion Administrativa S.A.S\Documentos\Excel_officeTrack\"/>
    </mc:Choice>
  </mc:AlternateContent>
  <bookViews>
    <workbookView xWindow="-120" yWindow="-120" windowWidth="20730" windowHeight="11160" activeTab="1"/>
  </bookViews>
  <sheets>
    <sheet name="Importe" sheetId="1" r:id="rId1"/>
    <sheet name="Maestro" sheetId="2" r:id="rId2"/>
    <sheet name="Descarga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C16" i="1"/>
  <c r="E16" i="1"/>
  <c r="D16" i="1" s="1"/>
  <c r="F16" i="1"/>
  <c r="G16" i="1"/>
  <c r="H16" i="1"/>
  <c r="I16" i="1"/>
  <c r="N16" i="1" s="1"/>
  <c r="J16" i="1"/>
  <c r="K16" i="1"/>
  <c r="L16" i="1"/>
  <c r="M16" i="1"/>
  <c r="C17" i="1"/>
  <c r="E17" i="1"/>
  <c r="D17" i="1" s="1"/>
  <c r="F17" i="1"/>
  <c r="G17" i="1"/>
  <c r="H17" i="1"/>
  <c r="I17" i="1"/>
  <c r="N17" i="1" s="1"/>
  <c r="J17" i="1"/>
  <c r="K17" i="1"/>
  <c r="L17" i="1"/>
  <c r="M17" i="1"/>
  <c r="C18" i="1"/>
  <c r="E18" i="1"/>
  <c r="D18" i="1" s="1"/>
  <c r="F18" i="1"/>
  <c r="G18" i="1"/>
  <c r="H18" i="1"/>
  <c r="N18" i="1" s="1"/>
  <c r="I18" i="1"/>
  <c r="J18" i="1"/>
  <c r="K18" i="1"/>
  <c r="L18" i="1" s="1"/>
  <c r="M18" i="1"/>
  <c r="C19" i="1"/>
  <c r="E19" i="1"/>
  <c r="D19" i="1" s="1"/>
  <c r="F19" i="1"/>
  <c r="G19" i="1"/>
  <c r="H19" i="1"/>
  <c r="N19" i="1" s="1"/>
  <c r="I19" i="1"/>
  <c r="J19" i="1"/>
  <c r="K19" i="1"/>
  <c r="L19" i="1" s="1"/>
  <c r="M19" i="1"/>
  <c r="C20" i="1"/>
  <c r="E20" i="1"/>
  <c r="D20" i="1" s="1"/>
  <c r="F20" i="1"/>
  <c r="G20" i="1"/>
  <c r="H20" i="1"/>
  <c r="N20" i="1" s="1"/>
  <c r="I20" i="1"/>
  <c r="J20" i="1"/>
  <c r="K20" i="1"/>
  <c r="L20" i="1" s="1"/>
  <c r="M20" i="1"/>
  <c r="C21" i="1"/>
  <c r="D21" i="1"/>
  <c r="E21" i="1"/>
  <c r="F21" i="1"/>
  <c r="G21" i="1"/>
  <c r="H21" i="1"/>
  <c r="I21" i="1"/>
  <c r="J21" i="1"/>
  <c r="K21" i="1"/>
  <c r="L21" i="1"/>
  <c r="M21" i="1"/>
  <c r="N21" i="1"/>
  <c r="C22" i="1"/>
  <c r="E22" i="1"/>
  <c r="D22" i="1" s="1"/>
  <c r="F22" i="1"/>
  <c r="G22" i="1"/>
  <c r="H22" i="1"/>
  <c r="I22" i="1"/>
  <c r="N22" i="1" s="1"/>
  <c r="J22" i="1"/>
  <c r="K22" i="1"/>
  <c r="L22" i="1" s="1"/>
  <c r="M22" i="1"/>
  <c r="C23" i="1"/>
  <c r="E23" i="1"/>
  <c r="D23" i="1" s="1"/>
  <c r="F23" i="1"/>
  <c r="G23" i="1"/>
  <c r="H23" i="1"/>
  <c r="I23" i="1"/>
  <c r="N23" i="1" s="1"/>
  <c r="J23" i="1"/>
  <c r="K23" i="1"/>
  <c r="L23" i="1"/>
  <c r="M23" i="1"/>
  <c r="C24" i="1"/>
  <c r="E24" i="1"/>
  <c r="D24" i="1" s="1"/>
  <c r="F24" i="1"/>
  <c r="G24" i="1"/>
  <c r="H24" i="1"/>
  <c r="I24" i="1"/>
  <c r="J24" i="1"/>
  <c r="K24" i="1"/>
  <c r="L24" i="1" s="1"/>
  <c r="M24" i="1"/>
  <c r="C25" i="1"/>
  <c r="E25" i="1"/>
  <c r="D25" i="1" s="1"/>
  <c r="F25" i="1"/>
  <c r="G25" i="1"/>
  <c r="H25" i="1"/>
  <c r="I25" i="1"/>
  <c r="N25" i="1" s="1"/>
  <c r="J25" i="1"/>
  <c r="K25" i="1"/>
  <c r="L25" i="1" s="1"/>
  <c r="M25" i="1"/>
  <c r="C26" i="1"/>
  <c r="E26" i="1"/>
  <c r="D26" i="1" s="1"/>
  <c r="F26" i="1"/>
  <c r="G26" i="1"/>
  <c r="H26" i="1"/>
  <c r="N26" i="1" s="1"/>
  <c r="I26" i="1"/>
  <c r="J26" i="1"/>
  <c r="K26" i="1"/>
  <c r="L26" i="1" s="1"/>
  <c r="M26" i="1"/>
  <c r="C27" i="1"/>
  <c r="E27" i="1"/>
  <c r="D27" i="1" s="1"/>
  <c r="F27" i="1"/>
  <c r="G27" i="1"/>
  <c r="H27" i="1"/>
  <c r="I27" i="1"/>
  <c r="N27" i="1" s="1"/>
  <c r="J27" i="1"/>
  <c r="K27" i="1"/>
  <c r="L27" i="1" s="1"/>
  <c r="M27" i="1"/>
  <c r="C28" i="1"/>
  <c r="E28" i="1"/>
  <c r="D28" i="1" s="1"/>
  <c r="F28" i="1"/>
  <c r="G28" i="1"/>
  <c r="H28" i="1"/>
  <c r="I28" i="1"/>
  <c r="N28" i="1" s="1"/>
  <c r="J28" i="1"/>
  <c r="K28" i="1"/>
  <c r="L28" i="1"/>
  <c r="M28" i="1"/>
  <c r="C29" i="1"/>
  <c r="E29" i="1"/>
  <c r="D29" i="1" s="1"/>
  <c r="F29" i="1"/>
  <c r="G29" i="1"/>
  <c r="H29" i="1"/>
  <c r="I29" i="1"/>
  <c r="J29" i="1"/>
  <c r="K29" i="1"/>
  <c r="L29" i="1" s="1"/>
  <c r="M29" i="1"/>
  <c r="C30" i="1"/>
  <c r="E30" i="1"/>
  <c r="D30" i="1" s="1"/>
  <c r="F30" i="1"/>
  <c r="G30" i="1"/>
  <c r="H30" i="1"/>
  <c r="I30" i="1"/>
  <c r="J30" i="1"/>
  <c r="K30" i="1"/>
  <c r="L30" i="1" s="1"/>
  <c r="M30" i="1"/>
  <c r="C31" i="1"/>
  <c r="E31" i="1"/>
  <c r="D31" i="1" s="1"/>
  <c r="F31" i="1"/>
  <c r="G31" i="1"/>
  <c r="H31" i="1"/>
  <c r="I31" i="1"/>
  <c r="J31" i="1"/>
  <c r="K31" i="1"/>
  <c r="L31" i="1" s="1"/>
  <c r="M31" i="1"/>
  <c r="C32" i="1"/>
  <c r="E32" i="1"/>
  <c r="D32" i="1" s="1"/>
  <c r="F32" i="1"/>
  <c r="G32" i="1"/>
  <c r="H32" i="1"/>
  <c r="I32" i="1"/>
  <c r="N32" i="1" s="1"/>
  <c r="J32" i="1"/>
  <c r="K32" i="1"/>
  <c r="L32" i="1" s="1"/>
  <c r="M32" i="1"/>
  <c r="C33" i="1"/>
  <c r="E33" i="1"/>
  <c r="D33" i="1" s="1"/>
  <c r="F33" i="1"/>
  <c r="G33" i="1"/>
  <c r="H33" i="1"/>
  <c r="I33" i="1"/>
  <c r="J33" i="1"/>
  <c r="K33" i="1"/>
  <c r="L33" i="1" s="1"/>
  <c r="M33" i="1"/>
  <c r="C34" i="1"/>
  <c r="E34" i="1"/>
  <c r="D34" i="1" s="1"/>
  <c r="F34" i="1"/>
  <c r="G34" i="1"/>
  <c r="H34" i="1"/>
  <c r="I34" i="1"/>
  <c r="J34" i="1"/>
  <c r="K34" i="1"/>
  <c r="L34" i="1" s="1"/>
  <c r="M34" i="1"/>
  <c r="N34" i="1"/>
  <c r="C35" i="1"/>
  <c r="E35" i="1"/>
  <c r="D35" i="1" s="1"/>
  <c r="F35" i="1"/>
  <c r="G35" i="1"/>
  <c r="H35" i="1"/>
  <c r="I35" i="1"/>
  <c r="J35" i="1"/>
  <c r="K35" i="1"/>
  <c r="L35" i="1" s="1"/>
  <c r="M35" i="1"/>
  <c r="N35" i="1"/>
  <c r="C36" i="1"/>
  <c r="E36" i="1"/>
  <c r="D36" i="1" s="1"/>
  <c r="F36" i="1"/>
  <c r="G36" i="1"/>
  <c r="H36" i="1"/>
  <c r="I36" i="1"/>
  <c r="J36" i="1"/>
  <c r="K36" i="1"/>
  <c r="L36" i="1" s="1"/>
  <c r="M36" i="1"/>
  <c r="C37" i="1"/>
  <c r="D37" i="1"/>
  <c r="E37" i="1"/>
  <c r="F37" i="1"/>
  <c r="G37" i="1"/>
  <c r="H37" i="1"/>
  <c r="I37" i="1"/>
  <c r="N37" i="1" s="1"/>
  <c r="J37" i="1"/>
  <c r="K37" i="1"/>
  <c r="L37" i="1"/>
  <c r="M37" i="1"/>
  <c r="C38" i="1"/>
  <c r="E38" i="1"/>
  <c r="D38" i="1" s="1"/>
  <c r="F38" i="1"/>
  <c r="G38" i="1"/>
  <c r="H38" i="1"/>
  <c r="I38" i="1"/>
  <c r="N38" i="1" s="1"/>
  <c r="J38" i="1"/>
  <c r="K38" i="1"/>
  <c r="L38" i="1"/>
  <c r="M38" i="1"/>
  <c r="C39" i="1"/>
  <c r="E39" i="1"/>
  <c r="D39" i="1" s="1"/>
  <c r="F39" i="1"/>
  <c r="G39" i="1"/>
  <c r="H39" i="1"/>
  <c r="I39" i="1"/>
  <c r="J39" i="1"/>
  <c r="K39" i="1"/>
  <c r="L39" i="1"/>
  <c r="M39" i="1"/>
  <c r="C40" i="1"/>
  <c r="E40" i="1"/>
  <c r="D40" i="1" s="1"/>
  <c r="F40" i="1"/>
  <c r="G40" i="1"/>
  <c r="H40" i="1"/>
  <c r="I40" i="1"/>
  <c r="J40" i="1"/>
  <c r="K40" i="1"/>
  <c r="L40" i="1" s="1"/>
  <c r="M40" i="1"/>
  <c r="C41" i="1"/>
  <c r="E41" i="1"/>
  <c r="D41" i="1" s="1"/>
  <c r="F41" i="1"/>
  <c r="G41" i="1"/>
  <c r="H41" i="1"/>
  <c r="I41" i="1"/>
  <c r="J41" i="1"/>
  <c r="K41" i="1"/>
  <c r="L41" i="1" s="1"/>
  <c r="M41" i="1"/>
  <c r="N41" i="1"/>
  <c r="C42" i="1"/>
  <c r="E42" i="1"/>
  <c r="D42" i="1" s="1"/>
  <c r="F42" i="1"/>
  <c r="G42" i="1"/>
  <c r="H42" i="1"/>
  <c r="I42" i="1"/>
  <c r="J42" i="1"/>
  <c r="K42" i="1"/>
  <c r="L42" i="1" s="1"/>
  <c r="M42" i="1"/>
  <c r="N42" i="1"/>
  <c r="C43" i="1"/>
  <c r="E43" i="1"/>
  <c r="D43" i="1" s="1"/>
  <c r="F43" i="1"/>
  <c r="G43" i="1"/>
  <c r="H43" i="1"/>
  <c r="I43" i="1"/>
  <c r="N43" i="1" s="1"/>
  <c r="J43" i="1"/>
  <c r="K43" i="1"/>
  <c r="L43" i="1" s="1"/>
  <c r="M43" i="1"/>
  <c r="C44" i="1"/>
  <c r="E44" i="1"/>
  <c r="D44" i="1" s="1"/>
  <c r="F44" i="1"/>
  <c r="G44" i="1"/>
  <c r="H44" i="1"/>
  <c r="I44" i="1"/>
  <c r="J44" i="1"/>
  <c r="K44" i="1"/>
  <c r="L44" i="1"/>
  <c r="M44" i="1"/>
  <c r="N44" i="1"/>
  <c r="C45" i="1"/>
  <c r="E45" i="1"/>
  <c r="D45" i="1" s="1"/>
  <c r="F45" i="1"/>
  <c r="G45" i="1"/>
  <c r="H45" i="1"/>
  <c r="I45" i="1"/>
  <c r="J45" i="1"/>
  <c r="K45" i="1"/>
  <c r="L45" i="1" s="1"/>
  <c r="M45" i="1"/>
  <c r="C46" i="1"/>
  <c r="E46" i="1"/>
  <c r="D46" i="1" s="1"/>
  <c r="F46" i="1"/>
  <c r="G46" i="1"/>
  <c r="H46" i="1"/>
  <c r="N46" i="1" s="1"/>
  <c r="I46" i="1"/>
  <c r="J46" i="1"/>
  <c r="K46" i="1"/>
  <c r="L46" i="1"/>
  <c r="M46" i="1"/>
  <c r="C47" i="1"/>
  <c r="E47" i="1"/>
  <c r="D47" i="1" s="1"/>
  <c r="F47" i="1"/>
  <c r="G47" i="1"/>
  <c r="H47" i="1"/>
  <c r="I47" i="1"/>
  <c r="N47" i="1" s="1"/>
  <c r="J47" i="1"/>
  <c r="K47" i="1"/>
  <c r="L47" i="1"/>
  <c r="M47" i="1"/>
  <c r="C48" i="1"/>
  <c r="E48" i="1"/>
  <c r="D48" i="1" s="1"/>
  <c r="F48" i="1"/>
  <c r="G48" i="1"/>
  <c r="H48" i="1"/>
  <c r="I48" i="1"/>
  <c r="J48" i="1"/>
  <c r="K48" i="1"/>
  <c r="L48" i="1" s="1"/>
  <c r="M48" i="1"/>
  <c r="N48" i="1"/>
  <c r="C49" i="1"/>
  <c r="E49" i="1"/>
  <c r="D49" i="1" s="1"/>
  <c r="F49" i="1"/>
  <c r="G49" i="1"/>
  <c r="H49" i="1"/>
  <c r="I49" i="1"/>
  <c r="J49" i="1"/>
  <c r="K49" i="1"/>
  <c r="L49" i="1"/>
  <c r="M49" i="1"/>
  <c r="C50" i="1"/>
  <c r="E50" i="1"/>
  <c r="D50" i="1" s="1"/>
  <c r="F50" i="1"/>
  <c r="G50" i="1"/>
  <c r="H50" i="1"/>
  <c r="N50" i="1" s="1"/>
  <c r="I50" i="1"/>
  <c r="J50" i="1"/>
  <c r="K50" i="1"/>
  <c r="L50" i="1" s="1"/>
  <c r="M50" i="1"/>
  <c r="C51" i="1"/>
  <c r="E51" i="1"/>
  <c r="D51" i="1" s="1"/>
  <c r="F51" i="1"/>
  <c r="G51" i="1"/>
  <c r="H51" i="1"/>
  <c r="I51" i="1"/>
  <c r="J51" i="1"/>
  <c r="K51" i="1"/>
  <c r="L51" i="1" s="1"/>
  <c r="M51" i="1"/>
  <c r="N51" i="1"/>
  <c r="N49" i="1" l="1"/>
  <c r="N39" i="1"/>
  <c r="N36" i="1"/>
  <c r="N29" i="1"/>
  <c r="N45" i="1"/>
  <c r="N31" i="1"/>
  <c r="N24" i="1"/>
  <c r="N40" i="1"/>
  <c r="N33" i="1"/>
  <c r="N30" i="1"/>
  <c r="A6" i="1"/>
  <c r="C6" i="1"/>
  <c r="E6" i="1"/>
  <c r="D6" i="1" s="1"/>
  <c r="F6" i="1"/>
  <c r="G6" i="1"/>
  <c r="H6" i="1"/>
  <c r="I6" i="1"/>
  <c r="N6" i="1" s="1"/>
  <c r="J6" i="1"/>
  <c r="K6" i="1"/>
  <c r="L6" i="1" s="1"/>
  <c r="M6" i="1"/>
  <c r="A7" i="1"/>
  <c r="C7" i="1"/>
  <c r="E7" i="1"/>
  <c r="D7" i="1" s="1"/>
  <c r="F7" i="1"/>
  <c r="G7" i="1"/>
  <c r="H7" i="1"/>
  <c r="I7" i="1"/>
  <c r="N7" i="1" s="1"/>
  <c r="J7" i="1"/>
  <c r="K7" i="1"/>
  <c r="L7" i="1" s="1"/>
  <c r="M7" i="1"/>
  <c r="A8" i="1"/>
  <c r="C8" i="1"/>
  <c r="E8" i="1"/>
  <c r="D8" i="1" s="1"/>
  <c r="F8" i="1"/>
  <c r="G8" i="1"/>
  <c r="H8" i="1"/>
  <c r="I8" i="1"/>
  <c r="J8" i="1"/>
  <c r="K8" i="1"/>
  <c r="L8" i="1"/>
  <c r="M8" i="1"/>
  <c r="A9" i="1"/>
  <c r="C9" i="1"/>
  <c r="E9" i="1"/>
  <c r="D9" i="1" s="1"/>
  <c r="F9" i="1"/>
  <c r="G9" i="1"/>
  <c r="H9" i="1"/>
  <c r="I9" i="1"/>
  <c r="J9" i="1"/>
  <c r="K9" i="1"/>
  <c r="L9" i="1" s="1"/>
  <c r="M9" i="1"/>
  <c r="A10" i="1"/>
  <c r="C10" i="1"/>
  <c r="E10" i="1"/>
  <c r="D10" i="1" s="1"/>
  <c r="F10" i="1"/>
  <c r="G10" i="1"/>
  <c r="H10" i="1"/>
  <c r="I10" i="1"/>
  <c r="J10" i="1"/>
  <c r="K10" i="1"/>
  <c r="L10" i="1" s="1"/>
  <c r="M10" i="1"/>
  <c r="A11" i="1"/>
  <c r="C11" i="1"/>
  <c r="E11" i="1"/>
  <c r="D11" i="1" s="1"/>
  <c r="F11" i="1"/>
  <c r="G11" i="1"/>
  <c r="H11" i="1"/>
  <c r="I11" i="1"/>
  <c r="J11" i="1"/>
  <c r="K11" i="1"/>
  <c r="L11" i="1" s="1"/>
  <c r="M11" i="1"/>
  <c r="A12" i="1"/>
  <c r="C12" i="1"/>
  <c r="E12" i="1"/>
  <c r="D12" i="1" s="1"/>
  <c r="F12" i="1"/>
  <c r="G12" i="1"/>
  <c r="H12" i="1"/>
  <c r="I12" i="1"/>
  <c r="J12" i="1"/>
  <c r="K12" i="1"/>
  <c r="L12" i="1" s="1"/>
  <c r="M12" i="1"/>
  <c r="A13" i="1"/>
  <c r="C13" i="1"/>
  <c r="E13" i="1"/>
  <c r="D13" i="1" s="1"/>
  <c r="F13" i="1"/>
  <c r="G13" i="1"/>
  <c r="H13" i="1"/>
  <c r="I13" i="1"/>
  <c r="N13" i="1" s="1"/>
  <c r="J13" i="1"/>
  <c r="K13" i="1"/>
  <c r="L13" i="1" s="1"/>
  <c r="M13" i="1"/>
  <c r="A14" i="1"/>
  <c r="C14" i="1"/>
  <c r="E14" i="1"/>
  <c r="D14" i="1" s="1"/>
  <c r="F14" i="1"/>
  <c r="G14" i="1"/>
  <c r="H14" i="1"/>
  <c r="I14" i="1"/>
  <c r="N14" i="1" s="1"/>
  <c r="J14" i="1"/>
  <c r="K14" i="1"/>
  <c r="L14" i="1" s="1"/>
  <c r="M14" i="1"/>
  <c r="A15" i="1"/>
  <c r="C15" i="1"/>
  <c r="E15" i="1"/>
  <c r="D15" i="1" s="1"/>
  <c r="F15" i="1"/>
  <c r="G15" i="1"/>
  <c r="H15" i="1"/>
  <c r="I15" i="1"/>
  <c r="J15" i="1"/>
  <c r="K15" i="1"/>
  <c r="L15" i="1"/>
  <c r="M15" i="1"/>
  <c r="N15" i="1" l="1"/>
  <c r="N12" i="1"/>
  <c r="N8" i="1"/>
  <c r="N10" i="1"/>
  <c r="N9" i="1"/>
  <c r="N11" i="1"/>
  <c r="F2" i="1"/>
  <c r="G2" i="1"/>
  <c r="H2" i="1"/>
  <c r="I2" i="1"/>
  <c r="J2" i="1"/>
  <c r="K2" i="1"/>
  <c r="L2" i="1" s="1"/>
  <c r="M2" i="1"/>
  <c r="F3" i="1"/>
  <c r="G3" i="1"/>
  <c r="H3" i="1"/>
  <c r="I3" i="1"/>
  <c r="J3" i="1"/>
  <c r="K3" i="1"/>
  <c r="L3" i="1" s="1"/>
  <c r="M3" i="1"/>
  <c r="F4" i="1"/>
  <c r="G4" i="1"/>
  <c r="H4" i="1"/>
  <c r="I4" i="1"/>
  <c r="J4" i="1"/>
  <c r="K4" i="1"/>
  <c r="L4" i="1" s="1"/>
  <c r="M4" i="1"/>
  <c r="F5" i="1"/>
  <c r="G5" i="1"/>
  <c r="H5" i="1"/>
  <c r="I5" i="1"/>
  <c r="J5" i="1"/>
  <c r="K5" i="1"/>
  <c r="L5" i="1" s="1"/>
  <c r="M5" i="1"/>
  <c r="N2" i="1" l="1"/>
  <c r="N3" i="1"/>
  <c r="N5" i="1"/>
  <c r="N4" i="1"/>
  <c r="A5" i="1" l="1"/>
  <c r="C5" i="1"/>
  <c r="E5" i="1"/>
  <c r="D5" i="1" s="1"/>
  <c r="E2" i="1" l="1"/>
  <c r="D2" i="1" s="1"/>
  <c r="E3" i="1"/>
  <c r="D3" i="1" s="1"/>
  <c r="E4" i="1"/>
  <c r="D4" i="1" s="1"/>
  <c r="C2" i="1"/>
  <c r="C3" i="1"/>
  <c r="C4" i="1"/>
  <c r="A2" i="1"/>
  <c r="A3" i="1"/>
  <c r="A4" i="1"/>
</calcChain>
</file>

<file path=xl/sharedStrings.xml><?xml version="1.0" encoding="utf-8"?>
<sst xmlns="http://schemas.openxmlformats.org/spreadsheetml/2006/main" count="379" uniqueCount="301">
  <si>
    <t>Numero Tarea</t>
  </si>
  <si>
    <t>Órden de Trabajo</t>
  </si>
  <si>
    <t>Número</t>
  </si>
  <si>
    <t>Asignado a</t>
  </si>
  <si>
    <t>Tecnico</t>
  </si>
  <si>
    <t>Breve descripción</t>
  </si>
  <si>
    <t>Descripción</t>
  </si>
  <si>
    <t>Inicio programado</t>
  </si>
  <si>
    <t>Final de la ventana</t>
  </si>
  <si>
    <t>Sitio de trabajo</t>
  </si>
  <si>
    <t>Abierto por</t>
  </si>
  <si>
    <t>Telefono</t>
  </si>
  <si>
    <t>Empresa GMIT</t>
  </si>
  <si>
    <t>Duracion</t>
  </si>
  <si>
    <t>Cedula</t>
  </si>
  <si>
    <t>Ingeniero</t>
  </si>
  <si>
    <t>Alexander  Machado Mena</t>
  </si>
  <si>
    <t>ADRIAN ALBERTO AMAYA CASAS</t>
  </si>
  <si>
    <t>ITX8188</t>
  </si>
  <si>
    <t xml:space="preserve">CARLOS ARTURO ANGARITA VEGA </t>
  </si>
  <si>
    <t>ALVARO HERNAN QUINTANA TORRES</t>
  </si>
  <si>
    <t>305 8194127</t>
  </si>
  <si>
    <t>ITX8740</t>
  </si>
  <si>
    <t>Danny Peña Zuleta</t>
  </si>
  <si>
    <t>Andrés Arango Velásquez</t>
  </si>
  <si>
    <t>ITX8337</t>
  </si>
  <si>
    <t xml:space="preserve">Diego Leonardo León Córdoba </t>
  </si>
  <si>
    <t>Andres Ayala Taborda</t>
  </si>
  <si>
    <t>EDWIN CRUZ SOTO</t>
  </si>
  <si>
    <t>Andres Felipe Echavarria Jimenez</t>
  </si>
  <si>
    <t xml:space="preserve">Esteban Agustin Fontalvo Rios </t>
  </si>
  <si>
    <t>ANDRES FELIPE MEDINA RUIZ</t>
  </si>
  <si>
    <t>315 8498740</t>
  </si>
  <si>
    <t>ITX8769</t>
  </si>
  <si>
    <t xml:space="preserve">Gustavo Andres Becerra Sanchez </t>
  </si>
  <si>
    <t>Andres Felipe Morales Ochoa</t>
  </si>
  <si>
    <t>ITX8674</t>
  </si>
  <si>
    <t>Hernando Alberto Rey Jiménez</t>
  </si>
  <si>
    <t>Andres Ramirez Sierra</t>
  </si>
  <si>
    <t>ITX8351</t>
  </si>
  <si>
    <t>JESUS EMIRO  MEDINA ROZO</t>
  </si>
  <si>
    <t>BLADIMIR JOSE  LOZANO DIAZ</t>
  </si>
  <si>
    <t>ITX8246</t>
  </si>
  <si>
    <t>Joicer Jecith  Rodriguez Fuenmayor</t>
  </si>
  <si>
    <t>CAMILO MARIN VILLEGAS</t>
  </si>
  <si>
    <t>ITX8461</t>
  </si>
  <si>
    <t>Jorge Armando  Sánchez Santacruz</t>
  </si>
  <si>
    <t>CARLOS ALBERTO GOMEZ PINEDA</t>
  </si>
  <si>
    <t>ITX8023</t>
  </si>
  <si>
    <t xml:space="preserve">José Saúl Pacheco </t>
  </si>
  <si>
    <t>CARLOS ALFREDO DUQUE PRIETO</t>
  </si>
  <si>
    <t>icetex.itx</t>
  </si>
  <si>
    <t xml:space="preserve">JUAN CARLOS PALOMINO  </t>
  </si>
  <si>
    <t>Carlos Iovanny Parra Chicuazuque</t>
  </si>
  <si>
    <t>ITX8598</t>
  </si>
  <si>
    <t xml:space="preserve">Juan Pablo Gaviria Barrios </t>
  </si>
  <si>
    <t>CARLOS JULIO BENAVIDES BURBANO</t>
  </si>
  <si>
    <t>ITX8162</t>
  </si>
  <si>
    <t>JULIAN ARLEVIS PINTO</t>
  </si>
  <si>
    <t>CRISTIAN ALEJANDRO ROJAS HENAO</t>
  </si>
  <si>
    <t xml:space="preserve"> 311 3532786</t>
  </si>
  <si>
    <t xml:space="preserve">Manuel Vicente Guzmán Sanchez </t>
  </si>
  <si>
    <t>David Steven Agudelo Arias</t>
  </si>
  <si>
    <t xml:space="preserve">Marcos Antonio Rosas Moreno </t>
  </si>
  <si>
    <t>DIANA CAROLINA GONZALEZ ALVARADO</t>
  </si>
  <si>
    <t>ITXP33095</t>
  </si>
  <si>
    <t>Omar Alberto Muñoz Otalora</t>
  </si>
  <si>
    <t>DIANA SILENIA POSADA VELÁSQUEZ</t>
  </si>
  <si>
    <t>ITX8533</t>
  </si>
  <si>
    <t xml:space="preserve">Omar Orestes Moreno Mayorga </t>
  </si>
  <si>
    <t>DIEGO ALEJANDRO MONTOYA HERRERA</t>
  </si>
  <si>
    <t>ITX8543</t>
  </si>
  <si>
    <t xml:space="preserve">ROSELINO JOSE RUIZ </t>
  </si>
  <si>
    <t>DIEGO FERNANDO URIBE QUINTERO</t>
  </si>
  <si>
    <t xml:space="preserve">Teybblor Negrete González </t>
  </si>
  <si>
    <t>ITX8655</t>
  </si>
  <si>
    <t xml:space="preserve">Víctor Manuel Cespedes Lopez </t>
  </si>
  <si>
    <t>DIEGO GERMAN BEJARANO ARIAS</t>
  </si>
  <si>
    <t>customer.service</t>
  </si>
  <si>
    <t xml:space="preserve">Wilman Correa Díaz </t>
  </si>
  <si>
    <t>ITX8432</t>
  </si>
  <si>
    <t xml:space="preserve">WILSON HERNANDO TUMAL </t>
  </si>
  <si>
    <t>DORIAN STTIVER CASTRO OSORIO</t>
  </si>
  <si>
    <t>ITX8275</t>
  </si>
  <si>
    <t xml:space="preserve">WILSON LINARES MURCIA </t>
  </si>
  <si>
    <t xml:space="preserve">Eduardo Andrés  López Rodríguez </t>
  </si>
  <si>
    <t>310 5086677</t>
  </si>
  <si>
    <t>ITX8666</t>
  </si>
  <si>
    <t xml:space="preserve">WILSON VILLAREAL BARRAZA </t>
  </si>
  <si>
    <t>EDWIN GALLEGO RAMOS</t>
  </si>
  <si>
    <t xml:space="preserve">JOSE CESAR MONSALVE </t>
  </si>
  <si>
    <t>ELKIN DE JESUS GOMEZ GARZON</t>
  </si>
  <si>
    <t>ITX8075</t>
  </si>
  <si>
    <t>Dagoberto Vega Cisneros</t>
  </si>
  <si>
    <t>ESTEBAN BETANCUR VILLEGAS</t>
  </si>
  <si>
    <t>ITX8489</t>
  </si>
  <si>
    <t xml:space="preserve">FABIAN SIERRA VELANDIA </t>
  </si>
  <si>
    <t>Esteban Peña Garcia</t>
  </si>
  <si>
    <t>ITX8429</t>
  </si>
  <si>
    <t>GUILLERMO JOSE MEZA SANCHEZ</t>
  </si>
  <si>
    <t>FABIO NELSON CANO VILLA</t>
  </si>
  <si>
    <t xml:space="preserve">JAVIER PASTRANA SANCHEZ </t>
  </si>
  <si>
    <t>FELIX GABRIEL ORTEGA ÁVILA</t>
  </si>
  <si>
    <t>ITX8530</t>
  </si>
  <si>
    <t xml:space="preserve">Libardo Fuentes Hernandez </t>
  </si>
  <si>
    <t>FERNANDO ALBEIRO  GOMEZ MONTOYA</t>
  </si>
  <si>
    <t>ITX8079</t>
  </si>
  <si>
    <t xml:space="preserve">Liviston Caidedo Montaño </t>
  </si>
  <si>
    <t xml:space="preserve">FERNEY ALBERTO CALLE RESTREPO </t>
  </si>
  <si>
    <t>SEBASTIAN VILLALADA</t>
  </si>
  <si>
    <t xml:space="preserve">Fondo Nacional Del Ahorro </t>
  </si>
  <si>
    <t>FNA</t>
  </si>
  <si>
    <t>JAISON ALVARINO</t>
  </si>
  <si>
    <t xml:space="preserve">GABRIEL JAIME VIVARES ARIAS </t>
  </si>
  <si>
    <t>ITX8147</t>
  </si>
  <si>
    <t xml:space="preserve">Gerardo Antonio  Velásquez Amador </t>
  </si>
  <si>
    <t>ITX8677</t>
  </si>
  <si>
    <t>GIOVANNI ALBERTO LOPERA VALLEJO</t>
  </si>
  <si>
    <t>ITX8303</t>
  </si>
  <si>
    <t>GIOVANNY MOLANO CERGUERA</t>
  </si>
  <si>
    <t>GLORIA MARCELA ECHEVERRI GIL</t>
  </si>
  <si>
    <t>ITX8369</t>
  </si>
  <si>
    <t>GUSTAVO ADOLFO RÚA CÓRDOBA</t>
  </si>
  <si>
    <t>BG1351</t>
  </si>
  <si>
    <t>HECTOR GIOVANNY MORALES MANCERA</t>
  </si>
  <si>
    <t>301 2511293</t>
  </si>
  <si>
    <t>ITX8670</t>
  </si>
  <si>
    <t>HECTOR IVAN GIRALDO MONTES</t>
  </si>
  <si>
    <t>BG1555</t>
  </si>
  <si>
    <t>HENRI ANTONIO JIMENEZ CARDONA</t>
  </si>
  <si>
    <t>ITX8134</t>
  </si>
  <si>
    <t>HERNADN DE JESUS RAMIREZ CASTAÑO</t>
  </si>
  <si>
    <t>Ivan Dario  Montoya Lopez</t>
  </si>
  <si>
    <t>IVAN LEONARDO SAIZ CETINA</t>
  </si>
  <si>
    <t>316 0411576</t>
  </si>
  <si>
    <t xml:space="preserve"> 316 0411576</t>
  </si>
  <si>
    <t>ITX8796</t>
  </si>
  <si>
    <t>Jaider Stiven Marquez Martinez</t>
  </si>
  <si>
    <t>JAIRO ALONSO PRADA SUAREZ</t>
  </si>
  <si>
    <t>ITX8624</t>
  </si>
  <si>
    <t>JAIVER PADILLA TELLEZ</t>
  </si>
  <si>
    <t xml:space="preserve"> 317 5007854</t>
  </si>
  <si>
    <t>ITX8621</t>
  </si>
  <si>
    <t>James Arley Muñoz  Borja</t>
  </si>
  <si>
    <t xml:space="preserve">JENNIFER PAOLA PEREZ CONTRERAS </t>
  </si>
  <si>
    <t>ITX8744</t>
  </si>
  <si>
    <t>JEYSON DAVID VARGAS CRESPO</t>
  </si>
  <si>
    <t>ITX8406</t>
  </si>
  <si>
    <t>JHON FREDY SANCHEZ GIRALDO</t>
  </si>
  <si>
    <t>ITX8628</t>
  </si>
  <si>
    <t>Johan Sneider   Montes Gallego</t>
  </si>
  <si>
    <t>JOHN ARBEY LEMUS ESPINOSA</t>
  </si>
  <si>
    <t>JOHN ELVIS RESTREPO QUINTERO</t>
  </si>
  <si>
    <t>ITX8661</t>
  </si>
  <si>
    <t>JOHN JAIRO HENAO ALZATE</t>
  </si>
  <si>
    <t>JOHNNATAN LONDOÑO MEDINA</t>
  </si>
  <si>
    <t>ITX8591</t>
  </si>
  <si>
    <t>JONATHAN ALEXIS SOTO MARÍN</t>
  </si>
  <si>
    <t>ITX8579</t>
  </si>
  <si>
    <t xml:space="preserve">JONATHAN MATIAS ROMANO </t>
  </si>
  <si>
    <t>ITXA66021</t>
  </si>
  <si>
    <t>JONNATHAN WHITE PATIÑO</t>
  </si>
  <si>
    <t>ITX8771</t>
  </si>
  <si>
    <t>JORGE ARTURO VANEGAS ISAZA</t>
  </si>
  <si>
    <t>ITX8806</t>
  </si>
  <si>
    <t xml:space="preserve">JORGE IVAN MENDIETA MUÑOZ </t>
  </si>
  <si>
    <t>ITX8770</t>
  </si>
  <si>
    <t>JORGE LUIS  RODRÍGUEZ ALVEAR</t>
  </si>
  <si>
    <t>BG1519</t>
  </si>
  <si>
    <t>JORGE LUIS MEZA RAMOS</t>
  </si>
  <si>
    <t>JOSE FERNANDO RESTREPO SARMIENTO</t>
  </si>
  <si>
    <t>ITX8270</t>
  </si>
  <si>
    <t>JOSE MANUEL CONTRERAS ECHEVERRI</t>
  </si>
  <si>
    <t>ITX8712</t>
  </si>
  <si>
    <t>JUAN CARLOS OSORNO VALENCIA</t>
  </si>
  <si>
    <t>ITX8581</t>
  </si>
  <si>
    <t>JUAN DAVID  SUAREZ VELÁSQUEZ</t>
  </si>
  <si>
    <t xml:space="preserve">Juan Manuel Osorio Henao </t>
  </si>
  <si>
    <t>ITX8620</t>
  </si>
  <si>
    <t>JUAN MANUEL SALAZAR GALLEGO</t>
  </si>
  <si>
    <t>ITX8696</t>
  </si>
  <si>
    <t>JUAN PABLO POSADA CADAVID</t>
  </si>
  <si>
    <t>312 7437619</t>
  </si>
  <si>
    <t>ITX8793</t>
  </si>
  <si>
    <t>JUAN SEBASTIÁN SOTO PANQUEVA</t>
  </si>
  <si>
    <t>314 5917471</t>
  </si>
  <si>
    <t>ITX8673</t>
  </si>
  <si>
    <t>JULIÁN ALBERTO GÓMES OROZCO</t>
  </si>
  <si>
    <t>ITX8713</t>
  </si>
  <si>
    <t>JULIAN ANDRES IDARRAGA VARGAS</t>
  </si>
  <si>
    <t>ITX8407</t>
  </si>
  <si>
    <t>JULIAN ARLEVIS PINTO BARRIENTOS</t>
  </si>
  <si>
    <t>KENNIER ARMANDO LUJAN GARCIA</t>
  </si>
  <si>
    <t>ITX8172</t>
  </si>
  <si>
    <t>Kevin Stiven Montoya Oquendo</t>
  </si>
  <si>
    <t>Laura Mercedes Agudelo Granda</t>
  </si>
  <si>
    <t>ITX8585</t>
  </si>
  <si>
    <t>LEÓN DARÍO ÁLVAREZ LÓPEZ</t>
  </si>
  <si>
    <t>ITX8557</t>
  </si>
  <si>
    <t>Luis Alberto  Vásquez Díaz</t>
  </si>
  <si>
    <t>ITX8644</t>
  </si>
  <si>
    <t>LUIS DAVID VARGAS RESTREPO</t>
  </si>
  <si>
    <t>ITX8728</t>
  </si>
  <si>
    <t xml:space="preserve">Luis Gerardo  Moreno Quintero </t>
  </si>
  <si>
    <t>ITX8698</t>
  </si>
  <si>
    <t>MARITZA DEL PILAR FALLA BERNATE</t>
  </si>
  <si>
    <t>ITX8739</t>
  </si>
  <si>
    <t>MATEO GONZÁLES SOTO</t>
  </si>
  <si>
    <t>ITX8588</t>
  </si>
  <si>
    <t>Mateo Rendón Anaya</t>
  </si>
  <si>
    <t>Mauricio Alberto Arias Arias</t>
  </si>
  <si>
    <t>ITX8592</t>
  </si>
  <si>
    <t>Mesa de servicio N1</t>
  </si>
  <si>
    <t>MIGUEL ANGEL OCHOA OSORIO</t>
  </si>
  <si>
    <t> 320 6081059</t>
  </si>
  <si>
    <t>ITX95017</t>
  </si>
  <si>
    <t>Miguel David Torres Ramirez</t>
  </si>
  <si>
    <t>MILENA CASTILLO VARGAS</t>
  </si>
  <si>
    <t>ITX8617</t>
  </si>
  <si>
    <t>MILTON ALONSO ANAYA ARENAS</t>
  </si>
  <si>
    <t>317 7204845</t>
  </si>
  <si>
    <t>ITX8664</t>
  </si>
  <si>
    <t>Nicolas Fernando Munoz Gomez</t>
  </si>
  <si>
    <t>ITX8593</t>
  </si>
  <si>
    <t>Noc2 - Gestion Carrier</t>
  </si>
  <si>
    <t>NOC2</t>
  </si>
  <si>
    <t>Noc3 - Valor Agregado</t>
  </si>
  <si>
    <t>NOC3</t>
  </si>
  <si>
    <t>OSCAR DANILO  PENAGOS GUILLOMBO</t>
  </si>
  <si>
    <t>ITX8523</t>
  </si>
  <si>
    <t>Oscar Orlando  Gil Correa</t>
  </si>
  <si>
    <t>ITX8637</t>
  </si>
  <si>
    <t>OSCAR YESID GONZÁLEZ HERNÁNDEZ</t>
  </si>
  <si>
    <t>ITX8582</t>
  </si>
  <si>
    <t xml:space="preserve">PAOLA ANDREA OSORIO FERNANDEZ </t>
  </si>
  <si>
    <t>ITX8346</t>
  </si>
  <si>
    <t>Paula Katerine  Montoya Atehortua</t>
  </si>
  <si>
    <t>PMO IGGA</t>
  </si>
  <si>
    <t>pmo.igga</t>
  </si>
  <si>
    <t>RICARDO LEON ECHAVARRIA VALENCIA</t>
  </si>
  <si>
    <t>ITX8088</t>
  </si>
  <si>
    <t>Richard Esteban Gutierrez</t>
  </si>
  <si>
    <t>ITX8665</t>
  </si>
  <si>
    <t xml:space="preserve">Robinson Antonio  Rodríguez Sierra </t>
  </si>
  <si>
    <t>301 5967965</t>
  </si>
  <si>
    <t>ITX8678</t>
  </si>
  <si>
    <t>ROBINSON ANTONIO RODRIGUEZ SIERRA</t>
  </si>
  <si>
    <t>ITX8787</t>
  </si>
  <si>
    <t>Rolando Jaer Paternina Jaramillo</t>
  </si>
  <si>
    <t>SANDRA LUCIA PIMIENTA ARANGO</t>
  </si>
  <si>
    <t>SANDRA MILENA VASCO ECHEVERRI</t>
  </si>
  <si>
    <t>ITX8189</t>
  </si>
  <si>
    <t xml:space="preserve">SANTIAGO ORTEGA RAMIREZ </t>
  </si>
  <si>
    <t>ITX8455</t>
  </si>
  <si>
    <t xml:space="preserve">Santiago Rios Paniagua </t>
  </si>
  <si>
    <t>itx8641</t>
  </si>
  <si>
    <t>SEBASTIAN PENAGOS MARIN</t>
  </si>
  <si>
    <t>ITX8589</t>
  </si>
  <si>
    <t>SEBASTIAN SALINAS MONTOYA</t>
  </si>
  <si>
    <t xml:space="preserve"> 300 5499295</t>
  </si>
  <si>
    <t>ITX8398</t>
  </si>
  <si>
    <t>ITX8716</t>
  </si>
  <si>
    <t>Servicios Administrados Cau Redes</t>
  </si>
  <si>
    <t>Cau.Redes</t>
  </si>
  <si>
    <t>SIMÓN  GARCÉS</t>
  </si>
  <si>
    <t>bg1234</t>
  </si>
  <si>
    <t>SIMÓN  GARCÉS  ATEHORTÚA</t>
  </si>
  <si>
    <t>ITX8656</t>
  </si>
  <si>
    <t>VICTOR HUGO OSPINA ALVAREZ</t>
  </si>
  <si>
    <t>ITX8748</t>
  </si>
  <si>
    <t>WILBER ALEXIS PIEDRAHITA</t>
  </si>
  <si>
    <t>ITX8709</t>
  </si>
  <si>
    <t>WILLIAM HERNANDO FRANCO BERROCAL</t>
  </si>
  <si>
    <t>ITX8349</t>
  </si>
  <si>
    <t>YAMILE BEATRIZ PORTILLO ZAMBRANO</t>
  </si>
  <si>
    <t>304 4545736</t>
  </si>
  <si>
    <t>ITX8667</t>
  </si>
  <si>
    <t>YEISSON ARLEY GUARIN CAÑAVERAL</t>
  </si>
  <si>
    <t>ITX8297</t>
  </si>
  <si>
    <t xml:space="preserve">YINA PAOLA GONZALEZ CASTILLO </t>
  </si>
  <si>
    <t>ITX8566</t>
  </si>
  <si>
    <t>RAFAEL GONZALO REINOSO DE GODOY</t>
  </si>
  <si>
    <t>ITXP33084</t>
  </si>
  <si>
    <t>RAÚL ALEXANDER  ARÁMBULO RÍOS</t>
  </si>
  <si>
    <t>ITXP33041</t>
  </si>
  <si>
    <t>RONNY PRADA VASQUEZ</t>
  </si>
  <si>
    <t>ITX8313</t>
  </si>
  <si>
    <t xml:space="preserve">SEBASTIAN ROLDAN ESCOBAR </t>
  </si>
  <si>
    <t>ITX8292</t>
  </si>
  <si>
    <t>UBER ALEXANDER LONDOÑO CARDONA</t>
  </si>
  <si>
    <t>ITX8733</t>
  </si>
  <si>
    <t>Wilber Ramón  Parada Romo</t>
  </si>
  <si>
    <t>ITX8574</t>
  </si>
  <si>
    <t>WILLIAM ALBERTO CARDONA VALENCIA</t>
  </si>
  <si>
    <t>WILLIAM ALEJANDRO CADAVID PEREZ</t>
  </si>
  <si>
    <t>ITX8221</t>
  </si>
  <si>
    <t>YESID FRANCO GARCIA</t>
  </si>
  <si>
    <t>Inicio de ventana</t>
  </si>
  <si>
    <t>Estado</t>
  </si>
  <si>
    <t>Grupo de asignación</t>
  </si>
  <si>
    <t>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</si>
</sst>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/>
    <xf numFmtId="0" fontId="4" fillId="2" borderId="3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14" fontId="3" fillId="0" borderId="0" xfId="0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49" fontId="3" fillId="3" borderId="0" xfId="0" applyNumberFormat="1" applyFont="1" applyFill="1" applyAlignment="1">
      <alignment vertical="top"/>
    </xf>
    <xf numFmtId="0" fontId="4" fillId="2" borderId="2" xfId="0" applyFont="1" applyFill="1" applyBorder="1"/>
    <xf numFmtId="0" fontId="0" fillId="0" borderId="1" xfId="0" applyBorder="1"/>
    <xf numFmtId="1" fontId="0" fillId="0" borderId="0" xfId="0" applyNumberFormat="1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3" borderId="0" xfId="0" applyFill="1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31">
    <dxf>
      <numFmt numFmtId="164" formatCode="mm\-dd\-yyyy\ hh:mm:ss"/>
      <alignment horizontal="general" vertical="top" textRotation="0" wrapText="0" indent="0" justifyLastLine="0" shrinkToFit="0" readingOrder="0"/>
    </dxf>
    <dxf>
      <numFmt numFmtId="164" formatCode="mm\-dd\-yyyy\ hh:mm:ss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mm\-dd\-yyyy\ hh:mm:ss"/>
      <alignment horizontal="general" vertical="top" textRotation="0" wrapText="0" indent="0" justifyLastLine="0" shrinkToFit="0" readingOrder="0"/>
    </dxf>
    <dxf>
      <numFmt numFmtId="19" formatCode="d/mm/yyyy"/>
      <alignment horizontal="general" vertical="top" textRotation="0" wrapText="0" indent="0" justifyLastLine="0" shrinkToFit="0" readingOrder="0"/>
    </dxf>
    <dxf>
      <numFmt numFmtId="19" formatCode="d/mm/yyyy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_Importe" displayName="T_Importe" ref="A1:N51" totalsRowShown="0" headerRowDxfId="30">
  <autoFilter ref="A1:N51"/>
  <tableColumns count="14">
    <tableColumn id="1" name="Numero Tarea" dataDxfId="29">
      <calculatedColumnFormula>RIGHT(T_Importe[[#This Row],[Órden de Trabajo]],5)</calculatedColumnFormula>
    </tableColumn>
    <tableColumn id="2" name="Órden de Trabajo" dataDxfId="28"/>
    <tableColumn id="3" name="Número" dataDxfId="27">
      <calculatedColumnFormula>IFERROR(VLOOKUP(T_Importe[[#This Row],[Órden de Trabajo]],Datos[],2,0),"")</calculatedColumnFormula>
    </tableColumn>
    <tableColumn id="4" name="Asignado a" dataDxfId="26">
      <calculatedColumnFormula>IFERROR(VLOOKUP(E2,Datos_tecnicos[],2,0),"")</calculatedColumnFormula>
    </tableColumn>
    <tableColumn id="5" name="Tecnico" dataDxfId="25">
      <calculatedColumnFormula>IFERROR(VLOOKUP(T_Importe[[#This Row],[Órden de Trabajo]],Datos[],3,0),"")</calculatedColumnFormula>
    </tableColumn>
    <tableColumn id="6" name="Breve descripción" dataDxfId="24">
      <calculatedColumnFormula>IFERROR(LEFT(VLOOKUP(T_Importe[[#This Row],[Órden de Trabajo]],Datos[],4,0),100),"")</calculatedColumnFormula>
    </tableColumn>
    <tableColumn id="7" name="Descripción" dataDxfId="23">
      <calculatedColumnFormula>IFERROR(LEFT(VLOOKUP(T_Importe[[#This Row],[Órden de Trabajo]],Datos[],5,0),100),"")</calculatedColumnFormula>
    </tableColumn>
    <tableColumn id="8" name="Inicio programado" dataDxfId="22">
      <calculatedColumnFormula>IFERROR(LEFT(VLOOKUP(T_Importe[[#This Row],[Órden de Trabajo]],Datos[],6,0),10),"")</calculatedColumnFormula>
    </tableColumn>
    <tableColumn id="9" name="Final de la ventana" dataDxfId="21">
      <calculatedColumnFormula>IFERROR(LEFT(VLOOKUP(T_Importe[[#This Row],[Órden de Trabajo]],Datos[],7,0),10),"")</calculatedColumnFormula>
    </tableColumn>
    <tableColumn id="10" name="Sitio de trabajo" dataDxfId="20">
      <calculatedColumnFormula>IFERROR(VLOOKUP(T_Importe[[#This Row],[Órden de Trabajo]],Datos[],8,0),"")</calculatedColumnFormula>
    </tableColumn>
    <tableColumn id="11" name="Abierto por" dataDxfId="19">
      <calculatedColumnFormula>IFERROR(VLOOKUP(T_Importe[[#This Row],[Órden de Trabajo]],Datos[],9,0),"")</calculatedColumnFormula>
    </tableColumn>
    <tableColumn id="12" name="Telefono" dataDxfId="18">
      <calculatedColumnFormula>IFERROR(VLOOKUP(T_Importe[[#This Row],[Abierto por]],T_Ingeniero[],2,0),"")</calculatedColumnFormula>
    </tableColumn>
    <tableColumn id="13" name="Empresa GMIT" dataDxfId="17">
      <calculatedColumnFormula>RIGHT(T_Importe[[#Headers],[Empresa GMIT]],4)</calculatedColumnFormula>
    </tableColumn>
    <tableColumn id="14" name="Duracion" dataDxfId="16">
      <calculatedColumnFormula>IFERROR(ROUND(((T_Importe[[#This Row],[Final de la ventana]]-T_Importe[[#This Row],[Inicio programado]])*1440),0),0)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os_tecnicos" displayName="Datos_tecnicos" ref="A1:B36" totalsRowShown="0">
  <autoFilter ref="A1:B36"/>
  <tableColumns count="2">
    <tableColumn id="1" name="Asignado a"/>
    <tableColumn id="2" name="Cedul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_Ingeniero" displayName="T_Ingeniero" ref="D1:F167" totalsRowShown="0" headerRowDxfId="15" headerRowBorderDxfId="14" tableBorderDxfId="13">
  <autoFilter ref="D1:F167"/>
  <sortState ref="D2:E167">
    <sortCondition ref="D1:D167"/>
  </sortState>
  <tableColumns count="3">
    <tableColumn id="1" name="Ingeniero"/>
    <tableColumn id="2" name="Telefono"/>
    <tableColumn id="3" name="Cedu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Datos" displayName="Datos" ref="A1:L51" totalsRowShown="0" headerRowDxfId="12" dataDxfId="11">
  <autoFilter ref="A1:L51"/>
  <tableColumns count="12">
    <tableColumn id="1" name="Órden de Trabajo" dataDxfId="10"/>
    <tableColumn id="2" name="Número" dataDxfId="9"/>
    <tableColumn id="3" name="Asignado a" dataDxfId="8"/>
    <tableColumn id="4" name="Breve descripción" dataDxfId="7"/>
    <tableColumn id="5" name="Descripción" dataDxfId="6"/>
    <tableColumn id="6" name="Inicio de ventana" dataDxfId="5"/>
    <tableColumn id="7" name="Final de la ventana" dataDxfId="4"/>
    <tableColumn id="8" name="Sitio de trabajo" dataDxfId="3"/>
    <tableColumn id="9" name="Abierto por" dataDxfId="2"/>
    <tableColumn id="10" name="Estado" dataDxfId="1"/>
    <tableColumn id="11" name="Grupo de asignación" dataDxfId="0"/>
    <tableColumn id="12" name="Actualiz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Normal="100" workbookViewId="0">
      <selection activeCell="K49" sqref="K49"/>
    </sheetView>
  </sheetViews>
  <sheetFormatPr baseColWidth="10" defaultColWidth="11.42578125" defaultRowHeight="15" x14ac:dyDescent="0.25"/>
  <cols>
    <col min="1" max="1" width="16.42578125" bestFit="1" customWidth="1"/>
    <col min="2" max="2" width="18.7109375" bestFit="1" customWidth="1"/>
    <col min="3" max="3" width="13.140625" bestFit="1" customWidth="1"/>
    <col min="4" max="4" width="12.28515625" customWidth="1"/>
    <col min="5" max="5" width="31.5703125" bestFit="1" customWidth="1"/>
    <col min="6" max="7" width="20.7109375" customWidth="1"/>
    <col min="8" max="8" width="19.85546875" bestFit="1" customWidth="1"/>
    <col min="9" max="9" width="26.140625" customWidth="1"/>
    <col min="10" max="10" width="46.42578125" bestFit="1" customWidth="1"/>
    <col min="11" max="11" width="37.42578125" bestFit="1" customWidth="1"/>
    <col min="12" max="12" width="11.140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5" t="str">
        <f>RIGHT(T_Importe[[#This Row],[Órden de Trabajo]],5)</f>
        <v/>
      </c>
      <c r="B2" s="9"/>
      <c r="C2" s="6" t="str">
        <f>IFERROR(VLOOKUP(T_Importe[[#This Row],[Órden de Trabajo]],Datos[],2,0),"")</f>
        <v/>
      </c>
      <c r="D2" s="6" t="str">
        <f>IFERROR(VLOOKUP(E2,Datos_tecnicos[],2,0),"")</f>
        <v/>
      </c>
      <c r="E2" s="6" t="str">
        <f>IFERROR(VLOOKUP(T_Importe[[#This Row],[Órden de Trabajo]],Datos[],3,0),"")</f>
        <v/>
      </c>
      <c r="F2" s="5" t="str">
        <f>IFERROR(LEFT(VLOOKUP(T_Importe[[#This Row],[Órden de Trabajo]],Datos[],4,0),100),"")</f>
        <v/>
      </c>
      <c r="G2" s="5" t="str">
        <f>IFERROR(LEFT(VLOOKUP(T_Importe[[#This Row],[Órden de Trabajo]],Datos[],5,0),100),"")</f>
        <v/>
      </c>
      <c r="H2" s="7" t="str">
        <f>IFERROR(LEFT(VLOOKUP(T_Importe[[#This Row],[Órden de Trabajo]],Datos[],6,0),10),"")</f>
        <v/>
      </c>
      <c r="I2" s="8" t="str">
        <f>IFERROR(LEFT(VLOOKUP(T_Importe[[#This Row],[Órden de Trabajo]],Datos[],7,0),10),"")</f>
        <v/>
      </c>
      <c r="J2" s="5" t="str">
        <f>IFERROR(VLOOKUP(T_Importe[[#This Row],[Órden de Trabajo]],Datos[],8,0),"")</f>
        <v/>
      </c>
      <c r="K2" t="str">
        <f>IFERROR(VLOOKUP(T_Importe[[#This Row],[Órden de Trabajo]],Datos[],9,0),"")</f>
        <v/>
      </c>
      <c r="L2" t="str">
        <f>IFERROR(VLOOKUP(T_Importe[[#This Row],[Abierto por]],T_Ingeniero[],2,0),"")</f>
        <v/>
      </c>
      <c r="M2" t="str">
        <f>RIGHT(T_Importe[[#Headers],[Empresa GMIT]],4)</f>
        <v>GMIT</v>
      </c>
      <c r="N2" s="12">
        <f>IFERROR(ROUND(((T_Importe[[#This Row],[Final de la ventana]]-T_Importe[[#This Row],[Inicio programado]])*1440),0),0)</f>
        <v>0</v>
      </c>
    </row>
    <row r="3" spans="1:14" x14ac:dyDescent="0.25">
      <c r="A3" s="5" t="str">
        <f>RIGHT(T_Importe[[#This Row],[Órden de Trabajo]],5)</f>
        <v/>
      </c>
      <c r="B3" s="9"/>
      <c r="C3" s="6" t="str">
        <f>IFERROR(VLOOKUP(T_Importe[[#This Row],[Órden de Trabajo]],Datos[],2,0),"")</f>
        <v/>
      </c>
      <c r="D3" s="6" t="str">
        <f>IFERROR(VLOOKUP(E3,Datos_tecnicos[],2,0),"")</f>
        <v/>
      </c>
      <c r="E3" s="6" t="str">
        <f>IFERROR(VLOOKUP(T_Importe[[#This Row],[Órden de Trabajo]],Datos[],3,0),"")</f>
        <v/>
      </c>
      <c r="F3" s="5" t="str">
        <f>IFERROR(LEFT(VLOOKUP(T_Importe[[#This Row],[Órden de Trabajo]],Datos[],4,0),100),"")</f>
        <v/>
      </c>
      <c r="G3" s="5" t="str">
        <f>IFERROR(LEFT(VLOOKUP(T_Importe[[#This Row],[Órden de Trabajo]],Datos[],5,0),100),"")</f>
        <v/>
      </c>
      <c r="H3" s="7" t="str">
        <f>IFERROR(LEFT(VLOOKUP(T_Importe[[#This Row],[Órden de Trabajo]],Datos[],6,0),10),"")</f>
        <v/>
      </c>
      <c r="I3" s="8" t="str">
        <f>IFERROR(LEFT(VLOOKUP(T_Importe[[#This Row],[Órden de Trabajo]],Datos[],7,0),10),"")</f>
        <v/>
      </c>
      <c r="J3" s="5" t="str">
        <f>IFERROR(VLOOKUP(T_Importe[[#This Row],[Órden de Trabajo]],Datos[],8,0),"")</f>
        <v/>
      </c>
      <c r="K3" t="str">
        <f>IFERROR(VLOOKUP(T_Importe[[#This Row],[Órden de Trabajo]],Datos[],9,0),"")</f>
        <v/>
      </c>
      <c r="L3" t="str">
        <f>IFERROR(VLOOKUP(T_Importe[[#This Row],[Abierto por]],T_Ingeniero[],2,0),"")</f>
        <v/>
      </c>
      <c r="M3" t="str">
        <f>RIGHT(T_Importe[[#Headers],[Empresa GMIT]],4)</f>
        <v>GMIT</v>
      </c>
      <c r="N3" s="12">
        <f>IFERROR(ROUND(((T_Importe[[#This Row],[Final de la ventana]]-T_Importe[[#This Row],[Inicio programado]])*1440),0),0)</f>
        <v>0</v>
      </c>
    </row>
    <row r="4" spans="1:14" x14ac:dyDescent="0.25">
      <c r="A4" s="5" t="str">
        <f>RIGHT(T_Importe[[#This Row],[Órden de Trabajo]],5)</f>
        <v/>
      </c>
      <c r="B4" s="9"/>
      <c r="C4" s="6" t="str">
        <f>IFERROR(VLOOKUP(T_Importe[[#This Row],[Órden de Trabajo]],Datos[],2,0),"")</f>
        <v/>
      </c>
      <c r="D4" s="6" t="str">
        <f>IFERROR(VLOOKUP(E4,Datos_tecnicos[],2,0),"")</f>
        <v/>
      </c>
      <c r="E4" s="6" t="str">
        <f>IFERROR(VLOOKUP(T_Importe[[#This Row],[Órden de Trabajo]],Datos[],3,0),"")</f>
        <v/>
      </c>
      <c r="F4" s="5" t="str">
        <f>IFERROR(LEFT(VLOOKUP(T_Importe[[#This Row],[Órden de Trabajo]],Datos[],4,0),100),"")</f>
        <v/>
      </c>
      <c r="G4" s="5" t="str">
        <f>IFERROR(LEFT(VLOOKUP(T_Importe[[#This Row],[Órden de Trabajo]],Datos[],5,0),100),"")</f>
        <v/>
      </c>
      <c r="H4" s="7" t="str">
        <f>IFERROR(LEFT(VLOOKUP(T_Importe[[#This Row],[Órden de Trabajo]],Datos[],6,0),10),"")</f>
        <v/>
      </c>
      <c r="I4" s="8" t="str">
        <f>IFERROR(LEFT(VLOOKUP(T_Importe[[#This Row],[Órden de Trabajo]],Datos[],7,0),10),"")</f>
        <v/>
      </c>
      <c r="J4" s="5" t="str">
        <f>IFERROR(VLOOKUP(T_Importe[[#This Row],[Órden de Trabajo]],Datos[],8,0),"")</f>
        <v/>
      </c>
      <c r="K4" t="str">
        <f>IFERROR(VLOOKUP(T_Importe[[#This Row],[Órden de Trabajo]],Datos[],9,0),"")</f>
        <v/>
      </c>
      <c r="L4" t="str">
        <f>IFERROR(VLOOKUP(T_Importe[[#This Row],[Abierto por]],T_Ingeniero[],2,0),"")</f>
        <v/>
      </c>
      <c r="M4" t="str">
        <f>RIGHT(T_Importe[[#Headers],[Empresa GMIT]],4)</f>
        <v>GMIT</v>
      </c>
      <c r="N4" s="12">
        <f>IFERROR(ROUND(((T_Importe[[#This Row],[Final de la ventana]]-T_Importe[[#This Row],[Inicio programado]])*1440),0),0)</f>
        <v>0</v>
      </c>
    </row>
    <row r="5" spans="1:14" x14ac:dyDescent="0.25">
      <c r="A5" t="str">
        <f>RIGHT(T_Importe[[#This Row],[Órden de Trabajo]],5)</f>
        <v/>
      </c>
      <c r="B5" s="15"/>
      <c r="C5" t="str">
        <f>IFERROR(VLOOKUP(T_Importe[[#This Row],[Órden de Trabajo]],Datos[],2,0),"")</f>
        <v/>
      </c>
      <c r="D5" t="str">
        <f>IFERROR(VLOOKUP(E5,Datos_tecnicos[],2,0),"")</f>
        <v/>
      </c>
      <c r="E5" s="6" t="str">
        <f>IFERROR(VLOOKUP(T_Importe[[#This Row],[Órden de Trabajo]],Datos[],3,0),"")</f>
        <v/>
      </c>
      <c r="F5" t="str">
        <f>IFERROR(LEFT(VLOOKUP(T_Importe[[#This Row],[Órden de Trabajo]],Datos[],4,0),100),"")</f>
        <v/>
      </c>
      <c r="G5" t="str">
        <f>IFERROR(LEFT(VLOOKUP(T_Importe[[#This Row],[Órden de Trabajo]],Datos[],5,0),100),"")</f>
        <v/>
      </c>
      <c r="H5" s="16" t="str">
        <f>IFERROR(LEFT(VLOOKUP(T_Importe[[#This Row],[Órden de Trabajo]],Datos[],6,0),10),"")</f>
        <v/>
      </c>
      <c r="I5" s="12" t="str">
        <f>IFERROR(LEFT(VLOOKUP(T_Importe[[#This Row],[Órden de Trabajo]],Datos[],7,0),10),"")</f>
        <v/>
      </c>
      <c r="J5" t="str">
        <f>IFERROR(VLOOKUP(T_Importe[[#This Row],[Órden de Trabajo]],Datos[],8,0),"")</f>
        <v/>
      </c>
      <c r="K5" t="str">
        <f>IFERROR(VLOOKUP(T_Importe[[#This Row],[Órden de Trabajo]],Datos[],9,0),"")</f>
        <v/>
      </c>
      <c r="L5" t="str">
        <f>IFERROR(VLOOKUP(T_Importe[[#This Row],[Abierto por]],T_Ingeniero[],2,0),"")</f>
        <v/>
      </c>
      <c r="M5" t="str">
        <f>RIGHT(T_Importe[[#Headers],[Empresa GMIT]],4)</f>
        <v>GMIT</v>
      </c>
      <c r="N5" s="17">
        <f>IFERROR(ROUND(((T_Importe[[#This Row],[Final de la ventana]]-T_Importe[[#This Row],[Inicio programado]])*1440),0),0)</f>
        <v>0</v>
      </c>
    </row>
    <row r="6" spans="1:14" x14ac:dyDescent="0.25">
      <c r="A6" t="str">
        <f>RIGHT(T_Importe[[#This Row],[Órden de Trabajo]],5)</f>
        <v/>
      </c>
      <c r="B6" s="15"/>
      <c r="C6" t="str">
        <f>IFERROR(VLOOKUP(T_Importe[[#This Row],[Órden de Trabajo]],Datos[],2,0),"")</f>
        <v/>
      </c>
      <c r="D6" t="str">
        <f>IFERROR(VLOOKUP(E6,Datos_tecnicos[],2,0),"")</f>
        <v/>
      </c>
      <c r="E6" s="6" t="str">
        <f>IFERROR(VLOOKUP(T_Importe[[#This Row],[Órden de Trabajo]],Datos[],3,0),"")</f>
        <v/>
      </c>
      <c r="F6" t="str">
        <f>IFERROR(LEFT(VLOOKUP(T_Importe[[#This Row],[Órden de Trabajo]],Datos[],4,0),100),"")</f>
        <v/>
      </c>
      <c r="G6" t="str">
        <f>IFERROR(LEFT(VLOOKUP(T_Importe[[#This Row],[Órden de Trabajo]],Datos[],5,0),100),"")</f>
        <v/>
      </c>
      <c r="H6" s="16" t="str">
        <f>IFERROR(LEFT(VLOOKUP(T_Importe[[#This Row],[Órden de Trabajo]],Datos[],6,0),10),"")</f>
        <v/>
      </c>
      <c r="I6" s="12" t="str">
        <f>IFERROR(LEFT(VLOOKUP(T_Importe[[#This Row],[Órden de Trabajo]],Datos[],7,0),10),"")</f>
        <v/>
      </c>
      <c r="J6" t="str">
        <f>IFERROR(VLOOKUP(T_Importe[[#This Row],[Órden de Trabajo]],Datos[],8,0),"")</f>
        <v/>
      </c>
      <c r="K6" t="str">
        <f>IFERROR(VLOOKUP(T_Importe[[#This Row],[Órden de Trabajo]],Datos[],9,0),"")</f>
        <v/>
      </c>
      <c r="L6" t="str">
        <f>IFERROR(VLOOKUP(T_Importe[[#This Row],[Abierto por]],T_Ingeniero[],2,0),"")</f>
        <v/>
      </c>
      <c r="M6" t="str">
        <f>RIGHT(T_Importe[[#Headers],[Empresa GMIT]],4)</f>
        <v>GMIT</v>
      </c>
      <c r="N6" s="17">
        <f>IFERROR(ROUND(((T_Importe[[#This Row],[Final de la ventana]]-T_Importe[[#This Row],[Inicio programado]])*1440),0),0)</f>
        <v>0</v>
      </c>
    </row>
    <row r="7" spans="1:14" x14ac:dyDescent="0.25">
      <c r="A7" t="str">
        <f>RIGHT(T_Importe[[#This Row],[Órden de Trabajo]],5)</f>
        <v/>
      </c>
      <c r="B7" s="15"/>
      <c r="C7" t="str">
        <f>IFERROR(VLOOKUP(T_Importe[[#This Row],[Órden de Trabajo]],Datos[],2,0),"")</f>
        <v/>
      </c>
      <c r="D7" t="str">
        <f>IFERROR(VLOOKUP(E7,Datos_tecnicos[],2,0),"")</f>
        <v/>
      </c>
      <c r="E7" s="6" t="str">
        <f>IFERROR(VLOOKUP(T_Importe[[#This Row],[Órden de Trabajo]],Datos[],3,0),"")</f>
        <v/>
      </c>
      <c r="F7" t="str">
        <f>IFERROR(LEFT(VLOOKUP(T_Importe[[#This Row],[Órden de Trabajo]],Datos[],4,0),100),"")</f>
        <v/>
      </c>
      <c r="G7" t="str">
        <f>IFERROR(LEFT(VLOOKUP(T_Importe[[#This Row],[Órden de Trabajo]],Datos[],5,0),100),"")</f>
        <v/>
      </c>
      <c r="H7" s="16" t="str">
        <f>IFERROR(LEFT(VLOOKUP(T_Importe[[#This Row],[Órden de Trabajo]],Datos[],6,0),10),"")</f>
        <v/>
      </c>
      <c r="I7" s="12" t="str">
        <f>IFERROR(LEFT(VLOOKUP(T_Importe[[#This Row],[Órden de Trabajo]],Datos[],7,0),10),"")</f>
        <v/>
      </c>
      <c r="J7" t="str">
        <f>IFERROR(VLOOKUP(T_Importe[[#This Row],[Órden de Trabajo]],Datos[],8,0),"")</f>
        <v/>
      </c>
      <c r="K7" t="str">
        <f>IFERROR(VLOOKUP(T_Importe[[#This Row],[Órden de Trabajo]],Datos[],9,0),"")</f>
        <v/>
      </c>
      <c r="L7" t="str">
        <f>IFERROR(VLOOKUP(T_Importe[[#This Row],[Abierto por]],T_Ingeniero[],2,0),"")</f>
        <v/>
      </c>
      <c r="M7" t="str">
        <f>RIGHT(T_Importe[[#Headers],[Empresa GMIT]],4)</f>
        <v>GMIT</v>
      </c>
      <c r="N7" s="17">
        <f>IFERROR(ROUND(((T_Importe[[#This Row],[Final de la ventana]]-T_Importe[[#This Row],[Inicio programado]])*1440),0),0)</f>
        <v>0</v>
      </c>
    </row>
    <row r="8" spans="1:14" x14ac:dyDescent="0.25">
      <c r="A8" t="str">
        <f>RIGHT(T_Importe[[#This Row],[Órden de Trabajo]],5)</f>
        <v/>
      </c>
      <c r="B8" s="15"/>
      <c r="C8" t="str">
        <f>IFERROR(VLOOKUP(T_Importe[[#This Row],[Órden de Trabajo]],Datos[],2,0),"")</f>
        <v/>
      </c>
      <c r="D8" t="str">
        <f>IFERROR(VLOOKUP(E8,Datos_tecnicos[],2,0),"")</f>
        <v/>
      </c>
      <c r="E8" s="6" t="str">
        <f>IFERROR(VLOOKUP(T_Importe[[#This Row],[Órden de Trabajo]],Datos[],3,0),"")</f>
        <v/>
      </c>
      <c r="F8" t="str">
        <f>IFERROR(LEFT(VLOOKUP(T_Importe[[#This Row],[Órden de Trabajo]],Datos[],4,0),100),"")</f>
        <v/>
      </c>
      <c r="G8" t="str">
        <f>IFERROR(LEFT(VLOOKUP(T_Importe[[#This Row],[Órden de Trabajo]],Datos[],5,0),100),"")</f>
        <v/>
      </c>
      <c r="H8" s="16" t="str">
        <f>IFERROR(LEFT(VLOOKUP(T_Importe[[#This Row],[Órden de Trabajo]],Datos[],6,0),10),"")</f>
        <v/>
      </c>
      <c r="I8" s="12" t="str">
        <f>IFERROR(LEFT(VLOOKUP(T_Importe[[#This Row],[Órden de Trabajo]],Datos[],7,0),10),"")</f>
        <v/>
      </c>
      <c r="J8" t="str">
        <f>IFERROR(VLOOKUP(T_Importe[[#This Row],[Órden de Trabajo]],Datos[],8,0),"")</f>
        <v/>
      </c>
      <c r="K8" t="str">
        <f>IFERROR(VLOOKUP(T_Importe[[#This Row],[Órden de Trabajo]],Datos[],9,0),"")</f>
        <v/>
      </c>
      <c r="L8" t="str">
        <f>IFERROR(VLOOKUP(T_Importe[[#This Row],[Abierto por]],T_Ingeniero[],2,0),"")</f>
        <v/>
      </c>
      <c r="M8" t="str">
        <f>RIGHT(T_Importe[[#Headers],[Empresa GMIT]],4)</f>
        <v>GMIT</v>
      </c>
      <c r="N8" s="17">
        <f>IFERROR(ROUND(((T_Importe[[#This Row],[Final de la ventana]]-T_Importe[[#This Row],[Inicio programado]])*1440),0),0)</f>
        <v>0</v>
      </c>
    </row>
    <row r="9" spans="1:14" x14ac:dyDescent="0.25">
      <c r="A9" t="str">
        <f>RIGHT(T_Importe[[#This Row],[Órden de Trabajo]],5)</f>
        <v/>
      </c>
      <c r="B9" s="15"/>
      <c r="C9" t="str">
        <f>IFERROR(VLOOKUP(T_Importe[[#This Row],[Órden de Trabajo]],Datos[],2,0),"")</f>
        <v/>
      </c>
      <c r="D9" t="str">
        <f>IFERROR(VLOOKUP(E9,Datos_tecnicos[],2,0),"")</f>
        <v/>
      </c>
      <c r="E9" s="6" t="str">
        <f>IFERROR(VLOOKUP(T_Importe[[#This Row],[Órden de Trabajo]],Datos[],3,0),"")</f>
        <v/>
      </c>
      <c r="F9" t="str">
        <f>IFERROR(LEFT(VLOOKUP(T_Importe[[#This Row],[Órden de Trabajo]],Datos[],4,0),100),"")</f>
        <v/>
      </c>
      <c r="G9" t="str">
        <f>IFERROR(LEFT(VLOOKUP(T_Importe[[#This Row],[Órden de Trabajo]],Datos[],5,0),100),"")</f>
        <v/>
      </c>
      <c r="H9" s="16" t="str">
        <f>IFERROR(LEFT(VLOOKUP(T_Importe[[#This Row],[Órden de Trabajo]],Datos[],6,0),10),"")</f>
        <v/>
      </c>
      <c r="I9" s="12" t="str">
        <f>IFERROR(LEFT(VLOOKUP(T_Importe[[#This Row],[Órden de Trabajo]],Datos[],7,0),10),"")</f>
        <v/>
      </c>
      <c r="J9" t="str">
        <f>IFERROR(VLOOKUP(T_Importe[[#This Row],[Órden de Trabajo]],Datos[],8,0),"")</f>
        <v/>
      </c>
      <c r="K9" t="str">
        <f>IFERROR(VLOOKUP(T_Importe[[#This Row],[Órden de Trabajo]],Datos[],9,0),"")</f>
        <v/>
      </c>
      <c r="L9" t="str">
        <f>IFERROR(VLOOKUP(T_Importe[[#This Row],[Abierto por]],T_Ingeniero[],2,0),"")</f>
        <v/>
      </c>
      <c r="M9" t="str">
        <f>RIGHT(T_Importe[[#Headers],[Empresa GMIT]],4)</f>
        <v>GMIT</v>
      </c>
      <c r="N9" s="17">
        <f>IFERROR(ROUND(((T_Importe[[#This Row],[Final de la ventana]]-T_Importe[[#This Row],[Inicio programado]])*1440),0),0)</f>
        <v>0</v>
      </c>
    </row>
    <row r="10" spans="1:14" x14ac:dyDescent="0.25">
      <c r="A10" t="str">
        <f>RIGHT(T_Importe[[#This Row],[Órden de Trabajo]],5)</f>
        <v/>
      </c>
      <c r="B10" s="15"/>
      <c r="C10" t="str">
        <f>IFERROR(VLOOKUP(T_Importe[[#This Row],[Órden de Trabajo]],Datos[],2,0),"")</f>
        <v/>
      </c>
      <c r="D10" t="str">
        <f>IFERROR(VLOOKUP(E10,Datos_tecnicos[],2,0),"")</f>
        <v/>
      </c>
      <c r="E10" s="6" t="str">
        <f>IFERROR(VLOOKUP(T_Importe[[#This Row],[Órden de Trabajo]],Datos[],3,0),"")</f>
        <v/>
      </c>
      <c r="F10" t="str">
        <f>IFERROR(LEFT(VLOOKUP(T_Importe[[#This Row],[Órden de Trabajo]],Datos[],4,0),100),"")</f>
        <v/>
      </c>
      <c r="G10" t="str">
        <f>IFERROR(LEFT(VLOOKUP(T_Importe[[#This Row],[Órden de Trabajo]],Datos[],5,0),100),"")</f>
        <v/>
      </c>
      <c r="H10" s="16" t="str">
        <f>IFERROR(LEFT(VLOOKUP(T_Importe[[#This Row],[Órden de Trabajo]],Datos[],6,0),10),"")</f>
        <v/>
      </c>
      <c r="I10" s="12" t="str">
        <f>IFERROR(LEFT(VLOOKUP(T_Importe[[#This Row],[Órden de Trabajo]],Datos[],7,0),10),"")</f>
        <v/>
      </c>
      <c r="J10" t="str">
        <f>IFERROR(VLOOKUP(T_Importe[[#This Row],[Órden de Trabajo]],Datos[],8,0),"")</f>
        <v/>
      </c>
      <c r="K10" t="str">
        <f>IFERROR(VLOOKUP(T_Importe[[#This Row],[Órden de Trabajo]],Datos[],9,0),"")</f>
        <v/>
      </c>
      <c r="L10" t="str">
        <f>IFERROR(VLOOKUP(T_Importe[[#This Row],[Abierto por]],T_Ingeniero[],2,0),"")</f>
        <v/>
      </c>
      <c r="M10" t="str">
        <f>RIGHT(T_Importe[[#Headers],[Empresa GMIT]],4)</f>
        <v>GMIT</v>
      </c>
      <c r="N10" s="17">
        <f>IFERROR(ROUND(((T_Importe[[#This Row],[Final de la ventana]]-T_Importe[[#This Row],[Inicio programado]])*1440),0),0)</f>
        <v>0</v>
      </c>
    </row>
    <row r="11" spans="1:14" x14ac:dyDescent="0.25">
      <c r="A11" t="str">
        <f>RIGHT(T_Importe[[#This Row],[Órden de Trabajo]],5)</f>
        <v/>
      </c>
      <c r="B11" s="15"/>
      <c r="C11" t="str">
        <f>IFERROR(VLOOKUP(T_Importe[[#This Row],[Órden de Trabajo]],Datos[],2,0),"")</f>
        <v/>
      </c>
      <c r="D11" t="str">
        <f>IFERROR(VLOOKUP(E11,Datos_tecnicos[],2,0),"")</f>
        <v/>
      </c>
      <c r="E11" s="6" t="str">
        <f>IFERROR(VLOOKUP(T_Importe[[#This Row],[Órden de Trabajo]],Datos[],3,0),"")</f>
        <v/>
      </c>
      <c r="F11" t="str">
        <f>IFERROR(LEFT(VLOOKUP(T_Importe[[#This Row],[Órden de Trabajo]],Datos[],4,0),100),"")</f>
        <v/>
      </c>
      <c r="G11" t="str">
        <f>IFERROR(LEFT(VLOOKUP(T_Importe[[#This Row],[Órden de Trabajo]],Datos[],5,0),100),"")</f>
        <v/>
      </c>
      <c r="H11" s="16" t="str">
        <f>IFERROR(LEFT(VLOOKUP(T_Importe[[#This Row],[Órden de Trabajo]],Datos[],6,0),10),"")</f>
        <v/>
      </c>
      <c r="I11" s="12" t="str">
        <f>IFERROR(LEFT(VLOOKUP(T_Importe[[#This Row],[Órden de Trabajo]],Datos[],7,0),10),"")</f>
        <v/>
      </c>
      <c r="J11" t="str">
        <f>IFERROR(VLOOKUP(T_Importe[[#This Row],[Órden de Trabajo]],Datos[],8,0),"")</f>
        <v/>
      </c>
      <c r="K11" t="str">
        <f>IFERROR(VLOOKUP(T_Importe[[#This Row],[Órden de Trabajo]],Datos[],9,0),"")</f>
        <v/>
      </c>
      <c r="L11" t="str">
        <f>IFERROR(VLOOKUP(T_Importe[[#This Row],[Abierto por]],T_Ingeniero[],2,0),"")</f>
        <v/>
      </c>
      <c r="M11" t="str">
        <f>RIGHT(T_Importe[[#Headers],[Empresa GMIT]],4)</f>
        <v>GMIT</v>
      </c>
      <c r="N11" s="17">
        <f>IFERROR(ROUND(((T_Importe[[#This Row],[Final de la ventana]]-T_Importe[[#This Row],[Inicio programado]])*1440),0),0)</f>
        <v>0</v>
      </c>
    </row>
    <row r="12" spans="1:14" x14ac:dyDescent="0.25">
      <c r="A12" t="str">
        <f>RIGHT(T_Importe[[#This Row],[Órden de Trabajo]],5)</f>
        <v/>
      </c>
      <c r="B12" s="15"/>
      <c r="C12" t="str">
        <f>IFERROR(VLOOKUP(T_Importe[[#This Row],[Órden de Trabajo]],Datos[],2,0),"")</f>
        <v/>
      </c>
      <c r="D12" t="str">
        <f>IFERROR(VLOOKUP(E12,Datos_tecnicos[],2,0),"")</f>
        <v/>
      </c>
      <c r="E12" s="6" t="str">
        <f>IFERROR(VLOOKUP(T_Importe[[#This Row],[Órden de Trabajo]],Datos[],3,0),"")</f>
        <v/>
      </c>
      <c r="F12" t="str">
        <f>IFERROR(LEFT(VLOOKUP(T_Importe[[#This Row],[Órden de Trabajo]],Datos[],4,0),100),"")</f>
        <v/>
      </c>
      <c r="G12" t="str">
        <f>IFERROR(LEFT(VLOOKUP(T_Importe[[#This Row],[Órden de Trabajo]],Datos[],5,0),100),"")</f>
        <v/>
      </c>
      <c r="H12" s="16" t="str">
        <f>IFERROR(LEFT(VLOOKUP(T_Importe[[#This Row],[Órden de Trabajo]],Datos[],6,0),10),"")</f>
        <v/>
      </c>
      <c r="I12" s="12" t="str">
        <f>IFERROR(LEFT(VLOOKUP(T_Importe[[#This Row],[Órden de Trabajo]],Datos[],7,0),10),"")</f>
        <v/>
      </c>
      <c r="J12" t="str">
        <f>IFERROR(VLOOKUP(T_Importe[[#This Row],[Órden de Trabajo]],Datos[],8,0),"")</f>
        <v/>
      </c>
      <c r="K12" t="str">
        <f>IFERROR(VLOOKUP(T_Importe[[#This Row],[Órden de Trabajo]],Datos[],9,0),"")</f>
        <v/>
      </c>
      <c r="L12" t="str">
        <f>IFERROR(VLOOKUP(T_Importe[[#This Row],[Abierto por]],T_Ingeniero[],2,0),"")</f>
        <v/>
      </c>
      <c r="M12" t="str">
        <f>RIGHT(T_Importe[[#Headers],[Empresa GMIT]],4)</f>
        <v>GMIT</v>
      </c>
      <c r="N12" s="17">
        <f>IFERROR(ROUND(((T_Importe[[#This Row],[Final de la ventana]]-T_Importe[[#This Row],[Inicio programado]])*1440),0),0)</f>
        <v>0</v>
      </c>
    </row>
    <row r="13" spans="1:14" x14ac:dyDescent="0.25">
      <c r="A13" t="str">
        <f>RIGHT(T_Importe[[#This Row],[Órden de Trabajo]],5)</f>
        <v/>
      </c>
      <c r="B13" s="15"/>
      <c r="C13" t="str">
        <f>IFERROR(VLOOKUP(T_Importe[[#This Row],[Órden de Trabajo]],Datos[],2,0),"")</f>
        <v/>
      </c>
      <c r="D13" t="str">
        <f>IFERROR(VLOOKUP(E13,Datos_tecnicos[],2,0),"")</f>
        <v/>
      </c>
      <c r="E13" s="6" t="str">
        <f>IFERROR(VLOOKUP(T_Importe[[#This Row],[Órden de Trabajo]],Datos[],3,0),"")</f>
        <v/>
      </c>
      <c r="F13" t="str">
        <f>IFERROR(LEFT(VLOOKUP(T_Importe[[#This Row],[Órden de Trabajo]],Datos[],4,0),100),"")</f>
        <v/>
      </c>
      <c r="G13" t="str">
        <f>IFERROR(LEFT(VLOOKUP(T_Importe[[#This Row],[Órden de Trabajo]],Datos[],5,0),100),"")</f>
        <v/>
      </c>
      <c r="H13" s="16" t="str">
        <f>IFERROR(LEFT(VLOOKUP(T_Importe[[#This Row],[Órden de Trabajo]],Datos[],6,0),10),"")</f>
        <v/>
      </c>
      <c r="I13" s="12" t="str">
        <f>IFERROR(LEFT(VLOOKUP(T_Importe[[#This Row],[Órden de Trabajo]],Datos[],7,0),10),"")</f>
        <v/>
      </c>
      <c r="J13" t="str">
        <f>IFERROR(VLOOKUP(T_Importe[[#This Row],[Órden de Trabajo]],Datos[],8,0),"")</f>
        <v/>
      </c>
      <c r="K13" t="str">
        <f>IFERROR(VLOOKUP(T_Importe[[#This Row],[Órden de Trabajo]],Datos[],9,0),"")</f>
        <v/>
      </c>
      <c r="L13" t="str">
        <f>IFERROR(VLOOKUP(T_Importe[[#This Row],[Abierto por]],T_Ingeniero[],2,0),"")</f>
        <v/>
      </c>
      <c r="M13" t="str">
        <f>RIGHT(T_Importe[[#Headers],[Empresa GMIT]],4)</f>
        <v>GMIT</v>
      </c>
      <c r="N13" s="17">
        <f>IFERROR(ROUND(((T_Importe[[#This Row],[Final de la ventana]]-T_Importe[[#This Row],[Inicio programado]])*1440),0),0)</f>
        <v>0</v>
      </c>
    </row>
    <row r="14" spans="1:14" x14ac:dyDescent="0.25">
      <c r="A14" t="str">
        <f>RIGHT(T_Importe[[#This Row],[Órden de Trabajo]],5)</f>
        <v/>
      </c>
      <c r="B14" s="15"/>
      <c r="C14" t="str">
        <f>IFERROR(VLOOKUP(T_Importe[[#This Row],[Órden de Trabajo]],Datos[],2,0),"")</f>
        <v/>
      </c>
      <c r="D14" t="str">
        <f>IFERROR(VLOOKUP(E14,Datos_tecnicos[],2,0),"")</f>
        <v/>
      </c>
      <c r="E14" s="6" t="str">
        <f>IFERROR(VLOOKUP(T_Importe[[#This Row],[Órden de Trabajo]],Datos[],3,0),"")</f>
        <v/>
      </c>
      <c r="F14" t="str">
        <f>IFERROR(LEFT(VLOOKUP(T_Importe[[#This Row],[Órden de Trabajo]],Datos[],4,0),100),"")</f>
        <v/>
      </c>
      <c r="G14" t="str">
        <f>IFERROR(LEFT(VLOOKUP(T_Importe[[#This Row],[Órden de Trabajo]],Datos[],5,0),100),"")</f>
        <v/>
      </c>
      <c r="H14" s="16" t="str">
        <f>IFERROR(LEFT(VLOOKUP(T_Importe[[#This Row],[Órden de Trabajo]],Datos[],6,0),10),"")</f>
        <v/>
      </c>
      <c r="I14" s="12" t="str">
        <f>IFERROR(LEFT(VLOOKUP(T_Importe[[#This Row],[Órden de Trabajo]],Datos[],7,0),10),"")</f>
        <v/>
      </c>
      <c r="J14" t="str">
        <f>IFERROR(VLOOKUP(T_Importe[[#This Row],[Órden de Trabajo]],Datos[],8,0),"")</f>
        <v/>
      </c>
      <c r="K14" t="str">
        <f>IFERROR(VLOOKUP(T_Importe[[#This Row],[Órden de Trabajo]],Datos[],9,0),"")</f>
        <v/>
      </c>
      <c r="L14" t="str">
        <f>IFERROR(VLOOKUP(T_Importe[[#This Row],[Abierto por]],T_Ingeniero[],2,0),"")</f>
        <v/>
      </c>
      <c r="M14" t="str">
        <f>RIGHT(T_Importe[[#Headers],[Empresa GMIT]],4)</f>
        <v>GMIT</v>
      </c>
      <c r="N14" s="17">
        <f>IFERROR(ROUND(((T_Importe[[#This Row],[Final de la ventana]]-T_Importe[[#This Row],[Inicio programado]])*1440),0),0)</f>
        <v>0</v>
      </c>
    </row>
    <row r="15" spans="1:14" x14ac:dyDescent="0.25">
      <c r="A15" t="str">
        <f>RIGHT(T_Importe[[#This Row],[Órden de Trabajo]],5)</f>
        <v/>
      </c>
      <c r="B15" s="15"/>
      <c r="C15" t="str">
        <f>IFERROR(VLOOKUP(T_Importe[[#This Row],[Órden de Trabajo]],Datos[],2,0),"")</f>
        <v/>
      </c>
      <c r="D15" t="str">
        <f>IFERROR(VLOOKUP(E15,Datos_tecnicos[],2,0),"")</f>
        <v/>
      </c>
      <c r="E15" s="6" t="str">
        <f>IFERROR(VLOOKUP(T_Importe[[#This Row],[Órden de Trabajo]],Datos[],3,0),"")</f>
        <v/>
      </c>
      <c r="F15" t="str">
        <f>IFERROR(LEFT(VLOOKUP(T_Importe[[#This Row],[Órden de Trabajo]],Datos[],4,0),100),"")</f>
        <v/>
      </c>
      <c r="G15" t="str">
        <f>IFERROR(LEFT(VLOOKUP(T_Importe[[#This Row],[Órden de Trabajo]],Datos[],5,0),100),"")</f>
        <v/>
      </c>
      <c r="H15" s="16" t="str">
        <f>IFERROR(LEFT(VLOOKUP(T_Importe[[#This Row],[Órden de Trabajo]],Datos[],6,0),10),"")</f>
        <v/>
      </c>
      <c r="I15" s="12" t="str">
        <f>IFERROR(LEFT(VLOOKUP(T_Importe[[#This Row],[Órden de Trabajo]],Datos[],7,0),10),"")</f>
        <v/>
      </c>
      <c r="J15" t="str">
        <f>IFERROR(VLOOKUP(T_Importe[[#This Row],[Órden de Trabajo]],Datos[],8,0),"")</f>
        <v/>
      </c>
      <c r="K15" t="str">
        <f>IFERROR(VLOOKUP(T_Importe[[#This Row],[Órden de Trabajo]],Datos[],9,0),"")</f>
        <v/>
      </c>
      <c r="L15" t="str">
        <f>IFERROR(VLOOKUP(T_Importe[[#This Row],[Abierto por]],T_Ingeniero[],2,0),"")</f>
        <v/>
      </c>
      <c r="M15" t="str">
        <f>RIGHT(T_Importe[[#Headers],[Empresa GMIT]],4)</f>
        <v>GMIT</v>
      </c>
      <c r="N15" s="17">
        <f>IFERROR(ROUND(((T_Importe[[#This Row],[Final de la ventana]]-T_Importe[[#This Row],[Inicio programado]])*1440),0),0)</f>
        <v>0</v>
      </c>
    </row>
    <row r="16" spans="1:14" x14ac:dyDescent="0.25">
      <c r="A16" s="19" t="str">
        <f>RIGHT(T_Importe[[#This Row],[Órden de Trabajo]],5)</f>
        <v/>
      </c>
      <c r="B16" s="15"/>
      <c r="C16" t="str">
        <f>IFERROR(VLOOKUP(T_Importe[[#This Row],[Órden de Trabajo]],Datos[],2,0),"")</f>
        <v/>
      </c>
      <c r="D16" t="str">
        <f>IFERROR(VLOOKUP(E16,Datos_tecnicos[],2,0),"")</f>
        <v/>
      </c>
      <c r="E16" s="6" t="str">
        <f>IFERROR(VLOOKUP(T_Importe[[#This Row],[Órden de Trabajo]],Datos[],3,0),"")</f>
        <v/>
      </c>
      <c r="F16" t="str">
        <f>IFERROR(LEFT(VLOOKUP(T_Importe[[#This Row],[Órden de Trabajo]],Datos[],4,0),100),"")</f>
        <v/>
      </c>
      <c r="G16" t="str">
        <f>IFERROR(LEFT(VLOOKUP(T_Importe[[#This Row],[Órden de Trabajo]],Datos[],5,0),100),"")</f>
        <v/>
      </c>
      <c r="H16" s="16" t="str">
        <f>IFERROR(LEFT(VLOOKUP(T_Importe[[#This Row],[Órden de Trabajo]],Datos[],6,0),10),"")</f>
        <v/>
      </c>
      <c r="I16" s="12" t="str">
        <f>IFERROR(LEFT(VLOOKUP(T_Importe[[#This Row],[Órden de Trabajo]],Datos[],7,0),10),"")</f>
        <v/>
      </c>
      <c r="J16" t="str">
        <f>IFERROR(VLOOKUP(T_Importe[[#This Row],[Órden de Trabajo]],Datos[],8,0),"")</f>
        <v/>
      </c>
      <c r="K16" t="str">
        <f>IFERROR(VLOOKUP(T_Importe[[#This Row],[Órden de Trabajo]],Datos[],9,0),"")</f>
        <v/>
      </c>
      <c r="L16" t="str">
        <f>IFERROR(VLOOKUP(T_Importe[[#This Row],[Abierto por]],T_Ingeniero[],2,0),"")</f>
        <v/>
      </c>
      <c r="M16" t="str">
        <f>RIGHT(T_Importe[[#Headers],[Empresa GMIT]],4)</f>
        <v>GMIT</v>
      </c>
      <c r="N16" s="17">
        <f>IFERROR(ROUND(((T_Importe[[#This Row],[Final de la ventana]]-T_Importe[[#This Row],[Inicio programado]])*1440),0),0)</f>
        <v>0</v>
      </c>
    </row>
    <row r="17" spans="1:14" x14ac:dyDescent="0.25">
      <c r="A17" s="19" t="str">
        <f>RIGHT(T_Importe[[#This Row],[Órden de Trabajo]],5)</f>
        <v/>
      </c>
      <c r="B17" s="15"/>
      <c r="C17" t="str">
        <f>IFERROR(VLOOKUP(T_Importe[[#This Row],[Órden de Trabajo]],Datos[],2,0),"")</f>
        <v/>
      </c>
      <c r="D17" t="str">
        <f>IFERROR(VLOOKUP(E17,Datos_tecnicos[],2,0),"")</f>
        <v/>
      </c>
      <c r="E17" s="6" t="str">
        <f>IFERROR(VLOOKUP(T_Importe[[#This Row],[Órden de Trabajo]],Datos[],3,0),"")</f>
        <v/>
      </c>
      <c r="F17" t="str">
        <f>IFERROR(LEFT(VLOOKUP(T_Importe[[#This Row],[Órden de Trabajo]],Datos[],4,0),100),"")</f>
        <v/>
      </c>
      <c r="G17" t="str">
        <f>IFERROR(LEFT(VLOOKUP(T_Importe[[#This Row],[Órden de Trabajo]],Datos[],5,0),100),"")</f>
        <v/>
      </c>
      <c r="H17" s="16" t="str">
        <f>IFERROR(LEFT(VLOOKUP(T_Importe[[#This Row],[Órden de Trabajo]],Datos[],6,0),10),"")</f>
        <v/>
      </c>
      <c r="I17" s="12" t="str">
        <f>IFERROR(LEFT(VLOOKUP(T_Importe[[#This Row],[Órden de Trabajo]],Datos[],7,0),10),"")</f>
        <v/>
      </c>
      <c r="J17" t="str">
        <f>IFERROR(VLOOKUP(T_Importe[[#This Row],[Órden de Trabajo]],Datos[],8,0),"")</f>
        <v/>
      </c>
      <c r="K17" t="str">
        <f>IFERROR(VLOOKUP(T_Importe[[#This Row],[Órden de Trabajo]],Datos[],9,0),"")</f>
        <v/>
      </c>
      <c r="L17" t="str">
        <f>IFERROR(VLOOKUP(T_Importe[[#This Row],[Abierto por]],T_Ingeniero[],2,0),"")</f>
        <v/>
      </c>
      <c r="M17" t="str">
        <f>RIGHT(T_Importe[[#Headers],[Empresa GMIT]],4)</f>
        <v>GMIT</v>
      </c>
      <c r="N17" s="17">
        <f>IFERROR(ROUND(((T_Importe[[#This Row],[Final de la ventana]]-T_Importe[[#This Row],[Inicio programado]])*1440),0),0)</f>
        <v>0</v>
      </c>
    </row>
    <row r="18" spans="1:14" x14ac:dyDescent="0.25">
      <c r="A18" s="19" t="str">
        <f>RIGHT(T_Importe[[#This Row],[Órden de Trabajo]],5)</f>
        <v/>
      </c>
      <c r="B18" s="15"/>
      <c r="C18" t="str">
        <f>IFERROR(VLOOKUP(T_Importe[[#This Row],[Órden de Trabajo]],Datos[],2,0),"")</f>
        <v/>
      </c>
      <c r="D18" t="str">
        <f>IFERROR(VLOOKUP(E18,Datos_tecnicos[],2,0),"")</f>
        <v/>
      </c>
      <c r="E18" s="6" t="str">
        <f>IFERROR(VLOOKUP(T_Importe[[#This Row],[Órden de Trabajo]],Datos[],3,0),"")</f>
        <v/>
      </c>
      <c r="F18" t="str">
        <f>IFERROR(LEFT(VLOOKUP(T_Importe[[#This Row],[Órden de Trabajo]],Datos[],4,0),100),"")</f>
        <v/>
      </c>
      <c r="G18" t="str">
        <f>IFERROR(LEFT(VLOOKUP(T_Importe[[#This Row],[Órden de Trabajo]],Datos[],5,0),100),"")</f>
        <v/>
      </c>
      <c r="H18" s="16" t="str">
        <f>IFERROR(LEFT(VLOOKUP(T_Importe[[#This Row],[Órden de Trabajo]],Datos[],6,0),10),"")</f>
        <v/>
      </c>
      <c r="I18" s="12" t="str">
        <f>IFERROR(LEFT(VLOOKUP(T_Importe[[#This Row],[Órden de Trabajo]],Datos[],7,0),10),"")</f>
        <v/>
      </c>
      <c r="J18" t="str">
        <f>IFERROR(VLOOKUP(T_Importe[[#This Row],[Órden de Trabajo]],Datos[],8,0),"")</f>
        <v/>
      </c>
      <c r="K18" t="str">
        <f>IFERROR(VLOOKUP(T_Importe[[#This Row],[Órden de Trabajo]],Datos[],9,0),"")</f>
        <v/>
      </c>
      <c r="L18" t="str">
        <f>IFERROR(VLOOKUP(T_Importe[[#This Row],[Abierto por]],T_Ingeniero[],2,0),"")</f>
        <v/>
      </c>
      <c r="M18" t="str">
        <f>RIGHT(T_Importe[[#Headers],[Empresa GMIT]],4)</f>
        <v>GMIT</v>
      </c>
      <c r="N18" s="17">
        <f>IFERROR(ROUND(((T_Importe[[#This Row],[Final de la ventana]]-T_Importe[[#This Row],[Inicio programado]])*1440),0),0)</f>
        <v>0</v>
      </c>
    </row>
    <row r="19" spans="1:14" x14ac:dyDescent="0.25">
      <c r="A19" s="19" t="str">
        <f>RIGHT(T_Importe[[#This Row],[Órden de Trabajo]],5)</f>
        <v/>
      </c>
      <c r="B19" s="15"/>
      <c r="C19" t="str">
        <f>IFERROR(VLOOKUP(T_Importe[[#This Row],[Órden de Trabajo]],Datos[],2,0),"")</f>
        <v/>
      </c>
      <c r="D19" t="str">
        <f>IFERROR(VLOOKUP(E19,Datos_tecnicos[],2,0),"")</f>
        <v/>
      </c>
      <c r="E19" s="6" t="str">
        <f>IFERROR(VLOOKUP(T_Importe[[#This Row],[Órden de Trabajo]],Datos[],3,0),"")</f>
        <v/>
      </c>
      <c r="F19" t="str">
        <f>IFERROR(LEFT(VLOOKUP(T_Importe[[#This Row],[Órden de Trabajo]],Datos[],4,0),100),"")</f>
        <v/>
      </c>
      <c r="G19" t="str">
        <f>IFERROR(LEFT(VLOOKUP(T_Importe[[#This Row],[Órden de Trabajo]],Datos[],5,0),100),"")</f>
        <v/>
      </c>
      <c r="H19" s="16" t="str">
        <f>IFERROR(LEFT(VLOOKUP(T_Importe[[#This Row],[Órden de Trabajo]],Datos[],6,0),10),"")</f>
        <v/>
      </c>
      <c r="I19" s="12" t="str">
        <f>IFERROR(LEFT(VLOOKUP(T_Importe[[#This Row],[Órden de Trabajo]],Datos[],7,0),10),"")</f>
        <v/>
      </c>
      <c r="J19" t="str">
        <f>IFERROR(VLOOKUP(T_Importe[[#This Row],[Órden de Trabajo]],Datos[],8,0),"")</f>
        <v/>
      </c>
      <c r="K19" t="str">
        <f>IFERROR(VLOOKUP(T_Importe[[#This Row],[Órden de Trabajo]],Datos[],9,0),"")</f>
        <v/>
      </c>
      <c r="L19" t="str">
        <f>IFERROR(VLOOKUP(T_Importe[[#This Row],[Abierto por]],T_Ingeniero[],2,0),"")</f>
        <v/>
      </c>
      <c r="M19" t="str">
        <f>RIGHT(T_Importe[[#Headers],[Empresa GMIT]],4)</f>
        <v>GMIT</v>
      </c>
      <c r="N19" s="17">
        <f>IFERROR(ROUND(((T_Importe[[#This Row],[Final de la ventana]]-T_Importe[[#This Row],[Inicio programado]])*1440),0),0)</f>
        <v>0</v>
      </c>
    </row>
    <row r="20" spans="1:14" x14ac:dyDescent="0.25">
      <c r="A20" s="19" t="str">
        <f>RIGHT(T_Importe[[#This Row],[Órden de Trabajo]],5)</f>
        <v/>
      </c>
      <c r="B20" s="15"/>
      <c r="C20" t="str">
        <f>IFERROR(VLOOKUP(T_Importe[[#This Row],[Órden de Trabajo]],Datos[],2,0),"")</f>
        <v/>
      </c>
      <c r="D20" t="str">
        <f>IFERROR(VLOOKUP(E20,Datos_tecnicos[],2,0),"")</f>
        <v/>
      </c>
      <c r="E20" s="6" t="str">
        <f>IFERROR(VLOOKUP(T_Importe[[#This Row],[Órden de Trabajo]],Datos[],3,0),"")</f>
        <v/>
      </c>
      <c r="F20" t="str">
        <f>IFERROR(LEFT(VLOOKUP(T_Importe[[#This Row],[Órden de Trabajo]],Datos[],4,0),100),"")</f>
        <v/>
      </c>
      <c r="G20" t="str">
        <f>IFERROR(LEFT(VLOOKUP(T_Importe[[#This Row],[Órden de Trabajo]],Datos[],5,0),100),"")</f>
        <v/>
      </c>
      <c r="H20" s="16" t="str">
        <f>IFERROR(LEFT(VLOOKUP(T_Importe[[#This Row],[Órden de Trabajo]],Datos[],6,0),10),"")</f>
        <v/>
      </c>
      <c r="I20" s="12" t="str">
        <f>IFERROR(LEFT(VLOOKUP(T_Importe[[#This Row],[Órden de Trabajo]],Datos[],7,0),10),"")</f>
        <v/>
      </c>
      <c r="J20" t="str">
        <f>IFERROR(VLOOKUP(T_Importe[[#This Row],[Órden de Trabajo]],Datos[],8,0),"")</f>
        <v/>
      </c>
      <c r="K20" t="str">
        <f>IFERROR(VLOOKUP(T_Importe[[#This Row],[Órden de Trabajo]],Datos[],9,0),"")</f>
        <v/>
      </c>
      <c r="L20" t="str">
        <f>IFERROR(VLOOKUP(T_Importe[[#This Row],[Abierto por]],T_Ingeniero[],2,0),"")</f>
        <v/>
      </c>
      <c r="M20" t="str">
        <f>RIGHT(T_Importe[[#Headers],[Empresa GMIT]],4)</f>
        <v>GMIT</v>
      </c>
      <c r="N20" s="17">
        <f>IFERROR(ROUND(((T_Importe[[#This Row],[Final de la ventana]]-T_Importe[[#This Row],[Inicio programado]])*1440),0),0)</f>
        <v>0</v>
      </c>
    </row>
    <row r="21" spans="1:14" x14ac:dyDescent="0.25">
      <c r="A21" s="19" t="str">
        <f>RIGHT(T_Importe[[#This Row],[Órden de Trabajo]],5)</f>
        <v/>
      </c>
      <c r="B21" s="15"/>
      <c r="C21" t="str">
        <f>IFERROR(VLOOKUP(T_Importe[[#This Row],[Órden de Trabajo]],Datos[],2,0),"")</f>
        <v/>
      </c>
      <c r="D21" t="str">
        <f>IFERROR(VLOOKUP(E21,Datos_tecnicos[],2,0),"")</f>
        <v/>
      </c>
      <c r="E21" s="6" t="str">
        <f>IFERROR(VLOOKUP(T_Importe[[#This Row],[Órden de Trabajo]],Datos[],3,0),"")</f>
        <v/>
      </c>
      <c r="F21" t="str">
        <f>IFERROR(LEFT(VLOOKUP(T_Importe[[#This Row],[Órden de Trabajo]],Datos[],4,0),100),"")</f>
        <v/>
      </c>
      <c r="G21" t="str">
        <f>IFERROR(LEFT(VLOOKUP(T_Importe[[#This Row],[Órden de Trabajo]],Datos[],5,0),100),"")</f>
        <v/>
      </c>
      <c r="H21" s="16" t="str">
        <f>IFERROR(LEFT(VLOOKUP(T_Importe[[#This Row],[Órden de Trabajo]],Datos[],6,0),10),"")</f>
        <v/>
      </c>
      <c r="I21" s="12" t="str">
        <f>IFERROR(LEFT(VLOOKUP(T_Importe[[#This Row],[Órden de Trabajo]],Datos[],7,0),10),"")</f>
        <v/>
      </c>
      <c r="J21" t="str">
        <f>IFERROR(VLOOKUP(T_Importe[[#This Row],[Órden de Trabajo]],Datos[],8,0),"")</f>
        <v/>
      </c>
      <c r="K21" t="str">
        <f>IFERROR(VLOOKUP(T_Importe[[#This Row],[Órden de Trabajo]],Datos[],9,0),"")</f>
        <v/>
      </c>
      <c r="L21" t="str">
        <f>IFERROR(VLOOKUP(T_Importe[[#This Row],[Abierto por]],T_Ingeniero[],2,0),"")</f>
        <v/>
      </c>
      <c r="M21" t="str">
        <f>RIGHT(T_Importe[[#Headers],[Empresa GMIT]],4)</f>
        <v>GMIT</v>
      </c>
      <c r="N21" s="17">
        <f>IFERROR(ROUND(((T_Importe[[#This Row],[Final de la ventana]]-T_Importe[[#This Row],[Inicio programado]])*1440),0),0)</f>
        <v>0</v>
      </c>
    </row>
    <row r="22" spans="1:14" x14ac:dyDescent="0.25">
      <c r="A22" s="19" t="str">
        <f>RIGHT(T_Importe[[#This Row],[Órden de Trabajo]],5)</f>
        <v/>
      </c>
      <c r="B22" s="15"/>
      <c r="C22" t="str">
        <f>IFERROR(VLOOKUP(T_Importe[[#This Row],[Órden de Trabajo]],Datos[],2,0),"")</f>
        <v/>
      </c>
      <c r="D22" t="str">
        <f>IFERROR(VLOOKUP(E22,Datos_tecnicos[],2,0),"")</f>
        <v/>
      </c>
      <c r="E22" s="6" t="str">
        <f>IFERROR(VLOOKUP(T_Importe[[#This Row],[Órden de Trabajo]],Datos[],3,0),"")</f>
        <v/>
      </c>
      <c r="F22" t="str">
        <f>IFERROR(LEFT(VLOOKUP(T_Importe[[#This Row],[Órden de Trabajo]],Datos[],4,0),100),"")</f>
        <v/>
      </c>
      <c r="G22" t="str">
        <f>IFERROR(LEFT(VLOOKUP(T_Importe[[#This Row],[Órden de Trabajo]],Datos[],5,0),100),"")</f>
        <v/>
      </c>
      <c r="H22" s="16" t="str">
        <f>IFERROR(LEFT(VLOOKUP(T_Importe[[#This Row],[Órden de Trabajo]],Datos[],6,0),10),"")</f>
        <v/>
      </c>
      <c r="I22" s="12" t="str">
        <f>IFERROR(LEFT(VLOOKUP(T_Importe[[#This Row],[Órden de Trabajo]],Datos[],7,0),10),"")</f>
        <v/>
      </c>
      <c r="J22" t="str">
        <f>IFERROR(VLOOKUP(T_Importe[[#This Row],[Órden de Trabajo]],Datos[],8,0),"")</f>
        <v/>
      </c>
      <c r="K22" t="str">
        <f>IFERROR(VLOOKUP(T_Importe[[#This Row],[Órden de Trabajo]],Datos[],9,0),"")</f>
        <v/>
      </c>
      <c r="L22" t="str">
        <f>IFERROR(VLOOKUP(T_Importe[[#This Row],[Abierto por]],T_Ingeniero[],2,0),"")</f>
        <v/>
      </c>
      <c r="M22" t="str">
        <f>RIGHT(T_Importe[[#Headers],[Empresa GMIT]],4)</f>
        <v>GMIT</v>
      </c>
      <c r="N22" s="17">
        <f>IFERROR(ROUND(((T_Importe[[#This Row],[Final de la ventana]]-T_Importe[[#This Row],[Inicio programado]])*1440),0),0)</f>
        <v>0</v>
      </c>
    </row>
    <row r="23" spans="1:14" x14ac:dyDescent="0.25">
      <c r="A23" s="19" t="str">
        <f>RIGHT(T_Importe[[#This Row],[Órden de Trabajo]],5)</f>
        <v/>
      </c>
      <c r="B23" s="15"/>
      <c r="C23" t="str">
        <f>IFERROR(VLOOKUP(T_Importe[[#This Row],[Órden de Trabajo]],Datos[],2,0),"")</f>
        <v/>
      </c>
      <c r="D23" t="str">
        <f>IFERROR(VLOOKUP(E23,Datos_tecnicos[],2,0),"")</f>
        <v/>
      </c>
      <c r="E23" s="6" t="str">
        <f>IFERROR(VLOOKUP(T_Importe[[#This Row],[Órden de Trabajo]],Datos[],3,0),"")</f>
        <v/>
      </c>
      <c r="F23" t="str">
        <f>IFERROR(LEFT(VLOOKUP(T_Importe[[#This Row],[Órden de Trabajo]],Datos[],4,0),100),"")</f>
        <v/>
      </c>
      <c r="G23" t="str">
        <f>IFERROR(LEFT(VLOOKUP(T_Importe[[#This Row],[Órden de Trabajo]],Datos[],5,0),100),"")</f>
        <v/>
      </c>
      <c r="H23" s="16" t="str">
        <f>IFERROR(LEFT(VLOOKUP(T_Importe[[#This Row],[Órden de Trabajo]],Datos[],6,0),10),"")</f>
        <v/>
      </c>
      <c r="I23" s="12" t="str">
        <f>IFERROR(LEFT(VLOOKUP(T_Importe[[#This Row],[Órden de Trabajo]],Datos[],7,0),10),"")</f>
        <v/>
      </c>
      <c r="J23" t="str">
        <f>IFERROR(VLOOKUP(T_Importe[[#This Row],[Órden de Trabajo]],Datos[],8,0),"")</f>
        <v/>
      </c>
      <c r="K23" t="str">
        <f>IFERROR(VLOOKUP(T_Importe[[#This Row],[Órden de Trabajo]],Datos[],9,0),"")</f>
        <v/>
      </c>
      <c r="L23" t="str">
        <f>IFERROR(VLOOKUP(T_Importe[[#This Row],[Abierto por]],T_Ingeniero[],2,0),"")</f>
        <v/>
      </c>
      <c r="M23" t="str">
        <f>RIGHT(T_Importe[[#Headers],[Empresa GMIT]],4)</f>
        <v>GMIT</v>
      </c>
      <c r="N23" s="17">
        <f>IFERROR(ROUND(((T_Importe[[#This Row],[Final de la ventana]]-T_Importe[[#This Row],[Inicio programado]])*1440),0),0)</f>
        <v>0</v>
      </c>
    </row>
    <row r="24" spans="1:14" x14ac:dyDescent="0.25">
      <c r="A24" s="19" t="str">
        <f>RIGHT(T_Importe[[#This Row],[Órden de Trabajo]],5)</f>
        <v/>
      </c>
      <c r="B24" s="15"/>
      <c r="C24" t="str">
        <f>IFERROR(VLOOKUP(T_Importe[[#This Row],[Órden de Trabajo]],Datos[],2,0),"")</f>
        <v/>
      </c>
      <c r="D24" t="str">
        <f>IFERROR(VLOOKUP(E24,Datos_tecnicos[],2,0),"")</f>
        <v/>
      </c>
      <c r="E24" s="6" t="str">
        <f>IFERROR(VLOOKUP(T_Importe[[#This Row],[Órden de Trabajo]],Datos[],3,0),"")</f>
        <v/>
      </c>
      <c r="F24" t="str">
        <f>IFERROR(LEFT(VLOOKUP(T_Importe[[#This Row],[Órden de Trabajo]],Datos[],4,0),100),"")</f>
        <v/>
      </c>
      <c r="G24" t="str">
        <f>IFERROR(LEFT(VLOOKUP(T_Importe[[#This Row],[Órden de Trabajo]],Datos[],5,0),100),"")</f>
        <v/>
      </c>
      <c r="H24" s="16" t="str">
        <f>IFERROR(LEFT(VLOOKUP(T_Importe[[#This Row],[Órden de Trabajo]],Datos[],6,0),10),"")</f>
        <v/>
      </c>
      <c r="I24" s="12" t="str">
        <f>IFERROR(LEFT(VLOOKUP(T_Importe[[#This Row],[Órden de Trabajo]],Datos[],7,0),10),"")</f>
        <v/>
      </c>
      <c r="J24" t="str">
        <f>IFERROR(VLOOKUP(T_Importe[[#This Row],[Órden de Trabajo]],Datos[],8,0),"")</f>
        <v/>
      </c>
      <c r="K24" t="str">
        <f>IFERROR(VLOOKUP(T_Importe[[#This Row],[Órden de Trabajo]],Datos[],9,0),"")</f>
        <v/>
      </c>
      <c r="L24" t="str">
        <f>IFERROR(VLOOKUP(T_Importe[[#This Row],[Abierto por]],T_Ingeniero[],2,0),"")</f>
        <v/>
      </c>
      <c r="M24" t="str">
        <f>RIGHT(T_Importe[[#Headers],[Empresa GMIT]],4)</f>
        <v>GMIT</v>
      </c>
      <c r="N24" s="17">
        <f>IFERROR(ROUND(((T_Importe[[#This Row],[Final de la ventana]]-T_Importe[[#This Row],[Inicio programado]])*1440),0),0)</f>
        <v>0</v>
      </c>
    </row>
    <row r="25" spans="1:14" x14ac:dyDescent="0.25">
      <c r="A25" s="19" t="str">
        <f>RIGHT(T_Importe[[#This Row],[Órden de Trabajo]],5)</f>
        <v/>
      </c>
      <c r="B25" s="15"/>
      <c r="C25" t="str">
        <f>IFERROR(VLOOKUP(T_Importe[[#This Row],[Órden de Trabajo]],Datos[],2,0),"")</f>
        <v/>
      </c>
      <c r="D25" t="str">
        <f>IFERROR(VLOOKUP(E25,Datos_tecnicos[],2,0),"")</f>
        <v/>
      </c>
      <c r="E25" s="6" t="str">
        <f>IFERROR(VLOOKUP(T_Importe[[#This Row],[Órden de Trabajo]],Datos[],3,0),"")</f>
        <v/>
      </c>
      <c r="F25" t="str">
        <f>IFERROR(LEFT(VLOOKUP(T_Importe[[#This Row],[Órden de Trabajo]],Datos[],4,0),100),"")</f>
        <v/>
      </c>
      <c r="G25" t="str">
        <f>IFERROR(LEFT(VLOOKUP(T_Importe[[#This Row],[Órden de Trabajo]],Datos[],5,0),100),"")</f>
        <v/>
      </c>
      <c r="H25" s="16" t="str">
        <f>IFERROR(LEFT(VLOOKUP(T_Importe[[#This Row],[Órden de Trabajo]],Datos[],6,0),10),"")</f>
        <v/>
      </c>
      <c r="I25" s="12" t="str">
        <f>IFERROR(LEFT(VLOOKUP(T_Importe[[#This Row],[Órden de Trabajo]],Datos[],7,0),10),"")</f>
        <v/>
      </c>
      <c r="J25" t="str">
        <f>IFERROR(VLOOKUP(T_Importe[[#This Row],[Órden de Trabajo]],Datos[],8,0),"")</f>
        <v/>
      </c>
      <c r="K25" t="str">
        <f>IFERROR(VLOOKUP(T_Importe[[#This Row],[Órden de Trabajo]],Datos[],9,0),"")</f>
        <v/>
      </c>
      <c r="L25" t="str">
        <f>IFERROR(VLOOKUP(T_Importe[[#This Row],[Abierto por]],T_Ingeniero[],2,0),"")</f>
        <v/>
      </c>
      <c r="M25" t="str">
        <f>RIGHT(T_Importe[[#Headers],[Empresa GMIT]],4)</f>
        <v>GMIT</v>
      </c>
      <c r="N25" s="17">
        <f>IFERROR(ROUND(((T_Importe[[#This Row],[Final de la ventana]]-T_Importe[[#This Row],[Inicio programado]])*1440),0),0)</f>
        <v>0</v>
      </c>
    </row>
    <row r="26" spans="1:14" x14ac:dyDescent="0.25">
      <c r="A26" s="19" t="str">
        <f>RIGHT(T_Importe[[#This Row],[Órden de Trabajo]],5)</f>
        <v/>
      </c>
      <c r="B26" s="15"/>
      <c r="C26" t="str">
        <f>IFERROR(VLOOKUP(T_Importe[[#This Row],[Órden de Trabajo]],Datos[],2,0),"")</f>
        <v/>
      </c>
      <c r="D26" t="str">
        <f>IFERROR(VLOOKUP(E26,Datos_tecnicos[],2,0),"")</f>
        <v/>
      </c>
      <c r="E26" s="6" t="str">
        <f>IFERROR(VLOOKUP(T_Importe[[#This Row],[Órden de Trabajo]],Datos[],3,0),"")</f>
        <v/>
      </c>
      <c r="F26" t="str">
        <f>IFERROR(LEFT(VLOOKUP(T_Importe[[#This Row],[Órden de Trabajo]],Datos[],4,0),100),"")</f>
        <v/>
      </c>
      <c r="G26" t="str">
        <f>IFERROR(LEFT(VLOOKUP(T_Importe[[#This Row],[Órden de Trabajo]],Datos[],5,0),100),"")</f>
        <v/>
      </c>
      <c r="H26" s="16" t="str">
        <f>IFERROR(LEFT(VLOOKUP(T_Importe[[#This Row],[Órden de Trabajo]],Datos[],6,0),10),"")</f>
        <v/>
      </c>
      <c r="I26" s="12" t="str">
        <f>IFERROR(LEFT(VLOOKUP(T_Importe[[#This Row],[Órden de Trabajo]],Datos[],7,0),10),"")</f>
        <v/>
      </c>
      <c r="J26" t="str">
        <f>IFERROR(VLOOKUP(T_Importe[[#This Row],[Órden de Trabajo]],Datos[],8,0),"")</f>
        <v/>
      </c>
      <c r="K26" t="str">
        <f>IFERROR(VLOOKUP(T_Importe[[#This Row],[Órden de Trabajo]],Datos[],9,0),"")</f>
        <v/>
      </c>
      <c r="L26" t="str">
        <f>IFERROR(VLOOKUP(T_Importe[[#This Row],[Abierto por]],T_Ingeniero[],2,0),"")</f>
        <v/>
      </c>
      <c r="M26" t="str">
        <f>RIGHT(T_Importe[[#Headers],[Empresa GMIT]],4)</f>
        <v>GMIT</v>
      </c>
      <c r="N26" s="17">
        <f>IFERROR(ROUND(((T_Importe[[#This Row],[Final de la ventana]]-T_Importe[[#This Row],[Inicio programado]])*1440),0),0)</f>
        <v>0</v>
      </c>
    </row>
    <row r="27" spans="1:14" x14ac:dyDescent="0.25">
      <c r="A27" s="19" t="str">
        <f>RIGHT(T_Importe[[#This Row],[Órden de Trabajo]],5)</f>
        <v/>
      </c>
      <c r="B27" s="15"/>
      <c r="C27" t="str">
        <f>IFERROR(VLOOKUP(T_Importe[[#This Row],[Órden de Trabajo]],Datos[],2,0),"")</f>
        <v/>
      </c>
      <c r="D27" t="str">
        <f>IFERROR(VLOOKUP(E27,Datos_tecnicos[],2,0),"")</f>
        <v/>
      </c>
      <c r="E27" s="6" t="str">
        <f>IFERROR(VLOOKUP(T_Importe[[#This Row],[Órden de Trabajo]],Datos[],3,0),"")</f>
        <v/>
      </c>
      <c r="F27" t="str">
        <f>IFERROR(LEFT(VLOOKUP(T_Importe[[#This Row],[Órden de Trabajo]],Datos[],4,0),100),"")</f>
        <v/>
      </c>
      <c r="G27" t="str">
        <f>IFERROR(LEFT(VLOOKUP(T_Importe[[#This Row],[Órden de Trabajo]],Datos[],5,0),100),"")</f>
        <v/>
      </c>
      <c r="H27" s="16" t="str">
        <f>IFERROR(LEFT(VLOOKUP(T_Importe[[#This Row],[Órden de Trabajo]],Datos[],6,0),10),"")</f>
        <v/>
      </c>
      <c r="I27" s="12" t="str">
        <f>IFERROR(LEFT(VLOOKUP(T_Importe[[#This Row],[Órden de Trabajo]],Datos[],7,0),10),"")</f>
        <v/>
      </c>
      <c r="J27" t="str">
        <f>IFERROR(VLOOKUP(T_Importe[[#This Row],[Órden de Trabajo]],Datos[],8,0),"")</f>
        <v/>
      </c>
      <c r="K27" t="str">
        <f>IFERROR(VLOOKUP(T_Importe[[#This Row],[Órden de Trabajo]],Datos[],9,0),"")</f>
        <v/>
      </c>
      <c r="L27" t="str">
        <f>IFERROR(VLOOKUP(T_Importe[[#This Row],[Abierto por]],T_Ingeniero[],2,0),"")</f>
        <v/>
      </c>
      <c r="M27" t="str">
        <f>RIGHT(T_Importe[[#Headers],[Empresa GMIT]],4)</f>
        <v>GMIT</v>
      </c>
      <c r="N27" s="17">
        <f>IFERROR(ROUND(((T_Importe[[#This Row],[Final de la ventana]]-T_Importe[[#This Row],[Inicio programado]])*1440),0),0)</f>
        <v>0</v>
      </c>
    </row>
    <row r="28" spans="1:14" x14ac:dyDescent="0.25">
      <c r="A28" s="19" t="str">
        <f>RIGHT(T_Importe[[#This Row],[Órden de Trabajo]],5)</f>
        <v/>
      </c>
      <c r="B28" s="15"/>
      <c r="C28" t="str">
        <f>IFERROR(VLOOKUP(T_Importe[[#This Row],[Órden de Trabajo]],Datos[],2,0),"")</f>
        <v/>
      </c>
      <c r="D28" t="str">
        <f>IFERROR(VLOOKUP(E28,Datos_tecnicos[],2,0),"")</f>
        <v/>
      </c>
      <c r="E28" s="6" t="str">
        <f>IFERROR(VLOOKUP(T_Importe[[#This Row],[Órden de Trabajo]],Datos[],3,0),"")</f>
        <v/>
      </c>
      <c r="F28" t="str">
        <f>IFERROR(LEFT(VLOOKUP(T_Importe[[#This Row],[Órden de Trabajo]],Datos[],4,0),100),"")</f>
        <v/>
      </c>
      <c r="G28" t="str">
        <f>IFERROR(LEFT(VLOOKUP(T_Importe[[#This Row],[Órden de Trabajo]],Datos[],5,0),100),"")</f>
        <v/>
      </c>
      <c r="H28" s="16" t="str">
        <f>IFERROR(LEFT(VLOOKUP(T_Importe[[#This Row],[Órden de Trabajo]],Datos[],6,0),10),"")</f>
        <v/>
      </c>
      <c r="I28" s="12" t="str">
        <f>IFERROR(LEFT(VLOOKUP(T_Importe[[#This Row],[Órden de Trabajo]],Datos[],7,0),10),"")</f>
        <v/>
      </c>
      <c r="J28" t="str">
        <f>IFERROR(VLOOKUP(T_Importe[[#This Row],[Órden de Trabajo]],Datos[],8,0),"")</f>
        <v/>
      </c>
      <c r="K28" t="str">
        <f>IFERROR(VLOOKUP(T_Importe[[#This Row],[Órden de Trabajo]],Datos[],9,0),"")</f>
        <v/>
      </c>
      <c r="L28" t="str">
        <f>IFERROR(VLOOKUP(T_Importe[[#This Row],[Abierto por]],T_Ingeniero[],2,0),"")</f>
        <v/>
      </c>
      <c r="M28" t="str">
        <f>RIGHT(T_Importe[[#Headers],[Empresa GMIT]],4)</f>
        <v>GMIT</v>
      </c>
      <c r="N28" s="17">
        <f>IFERROR(ROUND(((T_Importe[[#This Row],[Final de la ventana]]-T_Importe[[#This Row],[Inicio programado]])*1440),0),0)</f>
        <v>0</v>
      </c>
    </row>
    <row r="29" spans="1:14" x14ac:dyDescent="0.25">
      <c r="A29" s="19" t="str">
        <f>RIGHT(T_Importe[[#This Row],[Órden de Trabajo]],5)</f>
        <v/>
      </c>
      <c r="B29" s="15"/>
      <c r="C29" t="str">
        <f>IFERROR(VLOOKUP(T_Importe[[#This Row],[Órden de Trabajo]],Datos[],2,0),"")</f>
        <v/>
      </c>
      <c r="D29" t="str">
        <f>IFERROR(VLOOKUP(E29,Datos_tecnicos[],2,0),"")</f>
        <v/>
      </c>
      <c r="E29" s="6" t="str">
        <f>IFERROR(VLOOKUP(T_Importe[[#This Row],[Órden de Trabajo]],Datos[],3,0),"")</f>
        <v/>
      </c>
      <c r="F29" t="str">
        <f>IFERROR(LEFT(VLOOKUP(T_Importe[[#This Row],[Órden de Trabajo]],Datos[],4,0),100),"")</f>
        <v/>
      </c>
      <c r="G29" t="str">
        <f>IFERROR(LEFT(VLOOKUP(T_Importe[[#This Row],[Órden de Trabajo]],Datos[],5,0),100),"")</f>
        <v/>
      </c>
      <c r="H29" s="16" t="str">
        <f>IFERROR(LEFT(VLOOKUP(T_Importe[[#This Row],[Órden de Trabajo]],Datos[],6,0),10),"")</f>
        <v/>
      </c>
      <c r="I29" s="12" t="str">
        <f>IFERROR(LEFT(VLOOKUP(T_Importe[[#This Row],[Órden de Trabajo]],Datos[],7,0),10),"")</f>
        <v/>
      </c>
      <c r="J29" t="str">
        <f>IFERROR(VLOOKUP(T_Importe[[#This Row],[Órden de Trabajo]],Datos[],8,0),"")</f>
        <v/>
      </c>
      <c r="K29" t="str">
        <f>IFERROR(VLOOKUP(T_Importe[[#This Row],[Órden de Trabajo]],Datos[],9,0),"")</f>
        <v/>
      </c>
      <c r="L29" t="str">
        <f>IFERROR(VLOOKUP(T_Importe[[#This Row],[Abierto por]],T_Ingeniero[],2,0),"")</f>
        <v/>
      </c>
      <c r="M29" t="str">
        <f>RIGHT(T_Importe[[#Headers],[Empresa GMIT]],4)</f>
        <v>GMIT</v>
      </c>
      <c r="N29" s="17">
        <f>IFERROR(ROUND(((T_Importe[[#This Row],[Final de la ventana]]-T_Importe[[#This Row],[Inicio programado]])*1440),0),0)</f>
        <v>0</v>
      </c>
    </row>
    <row r="30" spans="1:14" x14ac:dyDescent="0.25">
      <c r="A30" s="19" t="str">
        <f>RIGHT(T_Importe[[#This Row],[Órden de Trabajo]],5)</f>
        <v/>
      </c>
      <c r="B30" s="15"/>
      <c r="C30" t="str">
        <f>IFERROR(VLOOKUP(T_Importe[[#This Row],[Órden de Trabajo]],Datos[],2,0),"")</f>
        <v/>
      </c>
      <c r="D30" t="str">
        <f>IFERROR(VLOOKUP(E30,Datos_tecnicos[],2,0),"")</f>
        <v/>
      </c>
      <c r="E30" s="6" t="str">
        <f>IFERROR(VLOOKUP(T_Importe[[#This Row],[Órden de Trabajo]],Datos[],3,0),"")</f>
        <v/>
      </c>
      <c r="F30" t="str">
        <f>IFERROR(LEFT(VLOOKUP(T_Importe[[#This Row],[Órden de Trabajo]],Datos[],4,0),100),"")</f>
        <v/>
      </c>
      <c r="G30" t="str">
        <f>IFERROR(LEFT(VLOOKUP(T_Importe[[#This Row],[Órden de Trabajo]],Datos[],5,0),100),"")</f>
        <v/>
      </c>
      <c r="H30" s="16" t="str">
        <f>IFERROR(LEFT(VLOOKUP(T_Importe[[#This Row],[Órden de Trabajo]],Datos[],6,0),10),"")</f>
        <v/>
      </c>
      <c r="I30" s="12" t="str">
        <f>IFERROR(LEFT(VLOOKUP(T_Importe[[#This Row],[Órden de Trabajo]],Datos[],7,0),10),"")</f>
        <v/>
      </c>
      <c r="J30" t="str">
        <f>IFERROR(VLOOKUP(T_Importe[[#This Row],[Órden de Trabajo]],Datos[],8,0),"")</f>
        <v/>
      </c>
      <c r="K30" t="str">
        <f>IFERROR(VLOOKUP(T_Importe[[#This Row],[Órden de Trabajo]],Datos[],9,0),"")</f>
        <v/>
      </c>
      <c r="L30" t="str">
        <f>IFERROR(VLOOKUP(T_Importe[[#This Row],[Abierto por]],T_Ingeniero[],2,0),"")</f>
        <v/>
      </c>
      <c r="M30" t="str">
        <f>RIGHT(T_Importe[[#Headers],[Empresa GMIT]],4)</f>
        <v>GMIT</v>
      </c>
      <c r="N30" s="17">
        <f>IFERROR(ROUND(((T_Importe[[#This Row],[Final de la ventana]]-T_Importe[[#This Row],[Inicio programado]])*1440),0),0)</f>
        <v>0</v>
      </c>
    </row>
    <row r="31" spans="1:14" x14ac:dyDescent="0.25">
      <c r="A31" s="19" t="str">
        <f>RIGHT(T_Importe[[#This Row],[Órden de Trabajo]],5)</f>
        <v/>
      </c>
      <c r="B31" s="15"/>
      <c r="C31" t="str">
        <f>IFERROR(VLOOKUP(T_Importe[[#This Row],[Órden de Trabajo]],Datos[],2,0),"")</f>
        <v/>
      </c>
      <c r="D31" t="str">
        <f>IFERROR(VLOOKUP(E31,Datos_tecnicos[],2,0),"")</f>
        <v/>
      </c>
      <c r="E31" s="6" t="str">
        <f>IFERROR(VLOOKUP(T_Importe[[#This Row],[Órden de Trabajo]],Datos[],3,0),"")</f>
        <v/>
      </c>
      <c r="F31" t="str">
        <f>IFERROR(LEFT(VLOOKUP(T_Importe[[#This Row],[Órden de Trabajo]],Datos[],4,0),100),"")</f>
        <v/>
      </c>
      <c r="G31" t="str">
        <f>IFERROR(LEFT(VLOOKUP(T_Importe[[#This Row],[Órden de Trabajo]],Datos[],5,0),100),"")</f>
        <v/>
      </c>
      <c r="H31" s="16" t="str">
        <f>IFERROR(LEFT(VLOOKUP(T_Importe[[#This Row],[Órden de Trabajo]],Datos[],6,0),10),"")</f>
        <v/>
      </c>
      <c r="I31" s="12" t="str">
        <f>IFERROR(LEFT(VLOOKUP(T_Importe[[#This Row],[Órden de Trabajo]],Datos[],7,0),10),"")</f>
        <v/>
      </c>
      <c r="J31" t="str">
        <f>IFERROR(VLOOKUP(T_Importe[[#This Row],[Órden de Trabajo]],Datos[],8,0),"")</f>
        <v/>
      </c>
      <c r="K31" t="str">
        <f>IFERROR(VLOOKUP(T_Importe[[#This Row],[Órden de Trabajo]],Datos[],9,0),"")</f>
        <v/>
      </c>
      <c r="L31" t="str">
        <f>IFERROR(VLOOKUP(T_Importe[[#This Row],[Abierto por]],T_Ingeniero[],2,0),"")</f>
        <v/>
      </c>
      <c r="M31" t="str">
        <f>RIGHT(T_Importe[[#Headers],[Empresa GMIT]],4)</f>
        <v>GMIT</v>
      </c>
      <c r="N31" s="17">
        <f>IFERROR(ROUND(((T_Importe[[#This Row],[Final de la ventana]]-T_Importe[[#This Row],[Inicio programado]])*1440),0),0)</f>
        <v>0</v>
      </c>
    </row>
    <row r="32" spans="1:14" x14ac:dyDescent="0.25">
      <c r="A32" s="19" t="str">
        <f>RIGHT(T_Importe[[#This Row],[Órden de Trabajo]],5)</f>
        <v/>
      </c>
      <c r="B32" s="15"/>
      <c r="C32" t="str">
        <f>IFERROR(VLOOKUP(T_Importe[[#This Row],[Órden de Trabajo]],Datos[],2,0),"")</f>
        <v/>
      </c>
      <c r="D32" t="str">
        <f>IFERROR(VLOOKUP(E32,Datos_tecnicos[],2,0),"")</f>
        <v/>
      </c>
      <c r="E32" s="6" t="str">
        <f>IFERROR(VLOOKUP(T_Importe[[#This Row],[Órden de Trabajo]],Datos[],3,0),"")</f>
        <v/>
      </c>
      <c r="F32" t="str">
        <f>IFERROR(LEFT(VLOOKUP(T_Importe[[#This Row],[Órden de Trabajo]],Datos[],4,0),100),"")</f>
        <v/>
      </c>
      <c r="G32" t="str">
        <f>IFERROR(LEFT(VLOOKUP(T_Importe[[#This Row],[Órden de Trabajo]],Datos[],5,0),100),"")</f>
        <v/>
      </c>
      <c r="H32" s="16" t="str">
        <f>IFERROR(LEFT(VLOOKUP(T_Importe[[#This Row],[Órden de Trabajo]],Datos[],6,0),10),"")</f>
        <v/>
      </c>
      <c r="I32" s="12" t="str">
        <f>IFERROR(LEFT(VLOOKUP(T_Importe[[#This Row],[Órden de Trabajo]],Datos[],7,0),10),"")</f>
        <v/>
      </c>
      <c r="J32" t="str">
        <f>IFERROR(VLOOKUP(T_Importe[[#This Row],[Órden de Trabajo]],Datos[],8,0),"")</f>
        <v/>
      </c>
      <c r="K32" t="str">
        <f>IFERROR(VLOOKUP(T_Importe[[#This Row],[Órden de Trabajo]],Datos[],9,0),"")</f>
        <v/>
      </c>
      <c r="L32" t="str">
        <f>IFERROR(VLOOKUP(T_Importe[[#This Row],[Abierto por]],T_Ingeniero[],2,0),"")</f>
        <v/>
      </c>
      <c r="M32" t="str">
        <f>RIGHT(T_Importe[[#Headers],[Empresa GMIT]],4)</f>
        <v>GMIT</v>
      </c>
      <c r="N32" s="17">
        <f>IFERROR(ROUND(((T_Importe[[#This Row],[Final de la ventana]]-T_Importe[[#This Row],[Inicio programado]])*1440),0),0)</f>
        <v>0</v>
      </c>
    </row>
    <row r="33" spans="1:14" x14ac:dyDescent="0.25">
      <c r="A33" s="19" t="str">
        <f>RIGHT(T_Importe[[#This Row],[Órden de Trabajo]],5)</f>
        <v/>
      </c>
      <c r="B33" s="15"/>
      <c r="C33" t="str">
        <f>IFERROR(VLOOKUP(T_Importe[[#This Row],[Órden de Trabajo]],Datos[],2,0),"")</f>
        <v/>
      </c>
      <c r="D33" t="str">
        <f>IFERROR(VLOOKUP(E33,Datos_tecnicos[],2,0),"")</f>
        <v/>
      </c>
      <c r="E33" s="6" t="str">
        <f>IFERROR(VLOOKUP(T_Importe[[#This Row],[Órden de Trabajo]],Datos[],3,0),"")</f>
        <v/>
      </c>
      <c r="F33" t="str">
        <f>IFERROR(LEFT(VLOOKUP(T_Importe[[#This Row],[Órden de Trabajo]],Datos[],4,0),100),"")</f>
        <v/>
      </c>
      <c r="G33" t="str">
        <f>IFERROR(LEFT(VLOOKUP(T_Importe[[#This Row],[Órden de Trabajo]],Datos[],5,0),100),"")</f>
        <v/>
      </c>
      <c r="H33" s="16" t="str">
        <f>IFERROR(LEFT(VLOOKUP(T_Importe[[#This Row],[Órden de Trabajo]],Datos[],6,0),10),"")</f>
        <v/>
      </c>
      <c r="I33" s="12" t="str">
        <f>IFERROR(LEFT(VLOOKUP(T_Importe[[#This Row],[Órden de Trabajo]],Datos[],7,0),10),"")</f>
        <v/>
      </c>
      <c r="J33" t="str">
        <f>IFERROR(VLOOKUP(T_Importe[[#This Row],[Órden de Trabajo]],Datos[],8,0),"")</f>
        <v/>
      </c>
      <c r="K33" t="str">
        <f>IFERROR(VLOOKUP(T_Importe[[#This Row],[Órden de Trabajo]],Datos[],9,0),"")</f>
        <v/>
      </c>
      <c r="L33" t="str">
        <f>IFERROR(VLOOKUP(T_Importe[[#This Row],[Abierto por]],T_Ingeniero[],2,0),"")</f>
        <v/>
      </c>
      <c r="M33" t="str">
        <f>RIGHT(T_Importe[[#Headers],[Empresa GMIT]],4)</f>
        <v>GMIT</v>
      </c>
      <c r="N33" s="17">
        <f>IFERROR(ROUND(((T_Importe[[#This Row],[Final de la ventana]]-T_Importe[[#This Row],[Inicio programado]])*1440),0),0)</f>
        <v>0</v>
      </c>
    </row>
    <row r="34" spans="1:14" x14ac:dyDescent="0.25">
      <c r="A34" s="19" t="str">
        <f>RIGHT(T_Importe[[#This Row],[Órden de Trabajo]],5)</f>
        <v/>
      </c>
      <c r="B34" s="15"/>
      <c r="C34" t="str">
        <f>IFERROR(VLOOKUP(T_Importe[[#This Row],[Órden de Trabajo]],Datos[],2,0),"")</f>
        <v/>
      </c>
      <c r="D34" t="str">
        <f>IFERROR(VLOOKUP(E34,Datos_tecnicos[],2,0),"")</f>
        <v/>
      </c>
      <c r="E34" s="6" t="str">
        <f>IFERROR(VLOOKUP(T_Importe[[#This Row],[Órden de Trabajo]],Datos[],3,0),"")</f>
        <v/>
      </c>
      <c r="F34" t="str">
        <f>IFERROR(LEFT(VLOOKUP(T_Importe[[#This Row],[Órden de Trabajo]],Datos[],4,0),100),"")</f>
        <v/>
      </c>
      <c r="G34" t="str">
        <f>IFERROR(LEFT(VLOOKUP(T_Importe[[#This Row],[Órden de Trabajo]],Datos[],5,0),100),"")</f>
        <v/>
      </c>
      <c r="H34" s="16" t="str">
        <f>IFERROR(LEFT(VLOOKUP(T_Importe[[#This Row],[Órden de Trabajo]],Datos[],6,0),10),"")</f>
        <v/>
      </c>
      <c r="I34" s="12" t="str">
        <f>IFERROR(LEFT(VLOOKUP(T_Importe[[#This Row],[Órden de Trabajo]],Datos[],7,0),10),"")</f>
        <v/>
      </c>
      <c r="J34" t="str">
        <f>IFERROR(VLOOKUP(T_Importe[[#This Row],[Órden de Trabajo]],Datos[],8,0),"")</f>
        <v/>
      </c>
      <c r="K34" t="str">
        <f>IFERROR(VLOOKUP(T_Importe[[#This Row],[Órden de Trabajo]],Datos[],9,0),"")</f>
        <v/>
      </c>
      <c r="L34" t="str">
        <f>IFERROR(VLOOKUP(T_Importe[[#This Row],[Abierto por]],T_Ingeniero[],2,0),"")</f>
        <v/>
      </c>
      <c r="M34" t="str">
        <f>RIGHT(T_Importe[[#Headers],[Empresa GMIT]],4)</f>
        <v>GMIT</v>
      </c>
      <c r="N34" s="17">
        <f>IFERROR(ROUND(((T_Importe[[#This Row],[Final de la ventana]]-T_Importe[[#This Row],[Inicio programado]])*1440),0),0)</f>
        <v>0</v>
      </c>
    </row>
    <row r="35" spans="1:14" x14ac:dyDescent="0.25">
      <c r="A35" s="19" t="str">
        <f>RIGHT(T_Importe[[#This Row],[Órden de Trabajo]],5)</f>
        <v/>
      </c>
      <c r="B35" s="15"/>
      <c r="C35" t="str">
        <f>IFERROR(VLOOKUP(T_Importe[[#This Row],[Órden de Trabajo]],Datos[],2,0),"")</f>
        <v/>
      </c>
      <c r="D35" t="str">
        <f>IFERROR(VLOOKUP(E35,Datos_tecnicos[],2,0),"")</f>
        <v/>
      </c>
      <c r="E35" s="6" t="str">
        <f>IFERROR(VLOOKUP(T_Importe[[#This Row],[Órden de Trabajo]],Datos[],3,0),"")</f>
        <v/>
      </c>
      <c r="F35" t="str">
        <f>IFERROR(LEFT(VLOOKUP(T_Importe[[#This Row],[Órden de Trabajo]],Datos[],4,0),100),"")</f>
        <v/>
      </c>
      <c r="G35" t="str">
        <f>IFERROR(LEFT(VLOOKUP(T_Importe[[#This Row],[Órden de Trabajo]],Datos[],5,0),100),"")</f>
        <v/>
      </c>
      <c r="H35" s="16" t="str">
        <f>IFERROR(LEFT(VLOOKUP(T_Importe[[#This Row],[Órden de Trabajo]],Datos[],6,0),10),"")</f>
        <v/>
      </c>
      <c r="I35" s="12" t="str">
        <f>IFERROR(LEFT(VLOOKUP(T_Importe[[#This Row],[Órden de Trabajo]],Datos[],7,0),10),"")</f>
        <v/>
      </c>
      <c r="J35" t="str">
        <f>IFERROR(VLOOKUP(T_Importe[[#This Row],[Órden de Trabajo]],Datos[],8,0),"")</f>
        <v/>
      </c>
      <c r="K35" t="str">
        <f>IFERROR(VLOOKUP(T_Importe[[#This Row],[Órden de Trabajo]],Datos[],9,0),"")</f>
        <v/>
      </c>
      <c r="L35" t="str">
        <f>IFERROR(VLOOKUP(T_Importe[[#This Row],[Abierto por]],T_Ingeniero[],2,0),"")</f>
        <v/>
      </c>
      <c r="M35" t="str">
        <f>RIGHT(T_Importe[[#Headers],[Empresa GMIT]],4)</f>
        <v>GMIT</v>
      </c>
      <c r="N35" s="17">
        <f>IFERROR(ROUND(((T_Importe[[#This Row],[Final de la ventana]]-T_Importe[[#This Row],[Inicio programado]])*1440),0),0)</f>
        <v>0</v>
      </c>
    </row>
    <row r="36" spans="1:14" x14ac:dyDescent="0.25">
      <c r="A36" s="19" t="str">
        <f>RIGHT(T_Importe[[#This Row],[Órden de Trabajo]],5)</f>
        <v/>
      </c>
      <c r="B36" s="15"/>
      <c r="C36" t="str">
        <f>IFERROR(VLOOKUP(T_Importe[[#This Row],[Órden de Trabajo]],Datos[],2,0),"")</f>
        <v/>
      </c>
      <c r="D36" t="str">
        <f>IFERROR(VLOOKUP(E36,Datos_tecnicos[],2,0),"")</f>
        <v/>
      </c>
      <c r="E36" s="6" t="str">
        <f>IFERROR(VLOOKUP(T_Importe[[#This Row],[Órden de Trabajo]],Datos[],3,0),"")</f>
        <v/>
      </c>
      <c r="F36" t="str">
        <f>IFERROR(LEFT(VLOOKUP(T_Importe[[#This Row],[Órden de Trabajo]],Datos[],4,0),100),"")</f>
        <v/>
      </c>
      <c r="G36" t="str">
        <f>IFERROR(LEFT(VLOOKUP(T_Importe[[#This Row],[Órden de Trabajo]],Datos[],5,0),100),"")</f>
        <v/>
      </c>
      <c r="H36" s="16" t="str">
        <f>IFERROR(LEFT(VLOOKUP(T_Importe[[#This Row],[Órden de Trabajo]],Datos[],6,0),10),"")</f>
        <v/>
      </c>
      <c r="I36" s="12" t="str">
        <f>IFERROR(LEFT(VLOOKUP(T_Importe[[#This Row],[Órden de Trabajo]],Datos[],7,0),10),"")</f>
        <v/>
      </c>
      <c r="J36" t="str">
        <f>IFERROR(VLOOKUP(T_Importe[[#This Row],[Órden de Trabajo]],Datos[],8,0),"")</f>
        <v/>
      </c>
      <c r="K36" t="str">
        <f>IFERROR(VLOOKUP(T_Importe[[#This Row],[Órden de Trabajo]],Datos[],9,0),"")</f>
        <v/>
      </c>
      <c r="L36" t="str">
        <f>IFERROR(VLOOKUP(T_Importe[[#This Row],[Abierto por]],T_Ingeniero[],2,0),"")</f>
        <v/>
      </c>
      <c r="M36" t="str">
        <f>RIGHT(T_Importe[[#Headers],[Empresa GMIT]],4)</f>
        <v>GMIT</v>
      </c>
      <c r="N36" s="17">
        <f>IFERROR(ROUND(((T_Importe[[#This Row],[Final de la ventana]]-T_Importe[[#This Row],[Inicio programado]])*1440),0),0)</f>
        <v>0</v>
      </c>
    </row>
    <row r="37" spans="1:14" x14ac:dyDescent="0.25">
      <c r="A37" s="19" t="str">
        <f>RIGHT(T_Importe[[#This Row],[Órden de Trabajo]],5)</f>
        <v/>
      </c>
      <c r="B37" s="15"/>
      <c r="C37" t="str">
        <f>IFERROR(VLOOKUP(T_Importe[[#This Row],[Órden de Trabajo]],Datos[],2,0),"")</f>
        <v/>
      </c>
      <c r="D37" t="str">
        <f>IFERROR(VLOOKUP(E37,Datos_tecnicos[],2,0),"")</f>
        <v/>
      </c>
      <c r="E37" s="6" t="str">
        <f>IFERROR(VLOOKUP(T_Importe[[#This Row],[Órden de Trabajo]],Datos[],3,0),"")</f>
        <v/>
      </c>
      <c r="F37" t="str">
        <f>IFERROR(LEFT(VLOOKUP(T_Importe[[#This Row],[Órden de Trabajo]],Datos[],4,0),100),"")</f>
        <v/>
      </c>
      <c r="G37" t="str">
        <f>IFERROR(LEFT(VLOOKUP(T_Importe[[#This Row],[Órden de Trabajo]],Datos[],5,0),100),"")</f>
        <v/>
      </c>
      <c r="H37" s="16" t="str">
        <f>IFERROR(LEFT(VLOOKUP(T_Importe[[#This Row],[Órden de Trabajo]],Datos[],6,0),10),"")</f>
        <v/>
      </c>
      <c r="I37" s="12" t="str">
        <f>IFERROR(LEFT(VLOOKUP(T_Importe[[#This Row],[Órden de Trabajo]],Datos[],7,0),10),"")</f>
        <v/>
      </c>
      <c r="J37" t="str">
        <f>IFERROR(VLOOKUP(T_Importe[[#This Row],[Órden de Trabajo]],Datos[],8,0),"")</f>
        <v/>
      </c>
      <c r="K37" t="str">
        <f>IFERROR(VLOOKUP(T_Importe[[#This Row],[Órden de Trabajo]],Datos[],9,0),"")</f>
        <v/>
      </c>
      <c r="L37" t="str">
        <f>IFERROR(VLOOKUP(T_Importe[[#This Row],[Abierto por]],T_Ingeniero[],2,0),"")</f>
        <v/>
      </c>
      <c r="M37" t="str">
        <f>RIGHT(T_Importe[[#Headers],[Empresa GMIT]],4)</f>
        <v>GMIT</v>
      </c>
      <c r="N37" s="17">
        <f>IFERROR(ROUND(((T_Importe[[#This Row],[Final de la ventana]]-T_Importe[[#This Row],[Inicio programado]])*1440),0),0)</f>
        <v>0</v>
      </c>
    </row>
    <row r="38" spans="1:14" x14ac:dyDescent="0.25">
      <c r="A38" s="19" t="str">
        <f>RIGHT(T_Importe[[#This Row],[Órden de Trabajo]],5)</f>
        <v/>
      </c>
      <c r="B38" s="15"/>
      <c r="C38" t="str">
        <f>IFERROR(VLOOKUP(T_Importe[[#This Row],[Órden de Trabajo]],Datos[],2,0),"")</f>
        <v/>
      </c>
      <c r="D38" t="str">
        <f>IFERROR(VLOOKUP(E38,Datos_tecnicos[],2,0),"")</f>
        <v/>
      </c>
      <c r="E38" s="6" t="str">
        <f>IFERROR(VLOOKUP(T_Importe[[#This Row],[Órden de Trabajo]],Datos[],3,0),"")</f>
        <v/>
      </c>
      <c r="F38" t="str">
        <f>IFERROR(LEFT(VLOOKUP(T_Importe[[#This Row],[Órden de Trabajo]],Datos[],4,0),100),"")</f>
        <v/>
      </c>
      <c r="G38" t="str">
        <f>IFERROR(LEFT(VLOOKUP(T_Importe[[#This Row],[Órden de Trabajo]],Datos[],5,0),100),"")</f>
        <v/>
      </c>
      <c r="H38" s="16" t="str">
        <f>IFERROR(LEFT(VLOOKUP(T_Importe[[#This Row],[Órden de Trabajo]],Datos[],6,0),10),"")</f>
        <v/>
      </c>
      <c r="I38" s="12" t="str">
        <f>IFERROR(LEFT(VLOOKUP(T_Importe[[#This Row],[Órden de Trabajo]],Datos[],7,0),10),"")</f>
        <v/>
      </c>
      <c r="J38" t="str">
        <f>IFERROR(VLOOKUP(T_Importe[[#This Row],[Órden de Trabajo]],Datos[],8,0),"")</f>
        <v/>
      </c>
      <c r="K38" t="str">
        <f>IFERROR(VLOOKUP(T_Importe[[#This Row],[Órden de Trabajo]],Datos[],9,0),"")</f>
        <v/>
      </c>
      <c r="L38" t="str">
        <f>IFERROR(VLOOKUP(T_Importe[[#This Row],[Abierto por]],T_Ingeniero[],2,0),"")</f>
        <v/>
      </c>
      <c r="M38" t="str">
        <f>RIGHT(T_Importe[[#Headers],[Empresa GMIT]],4)</f>
        <v>GMIT</v>
      </c>
      <c r="N38" s="17">
        <f>IFERROR(ROUND(((T_Importe[[#This Row],[Final de la ventana]]-T_Importe[[#This Row],[Inicio programado]])*1440),0),0)</f>
        <v>0</v>
      </c>
    </row>
    <row r="39" spans="1:14" x14ac:dyDescent="0.25">
      <c r="A39" s="19" t="str">
        <f>RIGHT(T_Importe[[#This Row],[Órden de Trabajo]],5)</f>
        <v/>
      </c>
      <c r="B39" s="15"/>
      <c r="C39" t="str">
        <f>IFERROR(VLOOKUP(T_Importe[[#This Row],[Órden de Trabajo]],Datos[],2,0),"")</f>
        <v/>
      </c>
      <c r="D39" t="str">
        <f>IFERROR(VLOOKUP(E39,Datos_tecnicos[],2,0),"")</f>
        <v/>
      </c>
      <c r="E39" s="6" t="str">
        <f>IFERROR(VLOOKUP(T_Importe[[#This Row],[Órden de Trabajo]],Datos[],3,0),"")</f>
        <v/>
      </c>
      <c r="F39" t="str">
        <f>IFERROR(LEFT(VLOOKUP(T_Importe[[#This Row],[Órden de Trabajo]],Datos[],4,0),100),"")</f>
        <v/>
      </c>
      <c r="G39" t="str">
        <f>IFERROR(LEFT(VLOOKUP(T_Importe[[#This Row],[Órden de Trabajo]],Datos[],5,0),100),"")</f>
        <v/>
      </c>
      <c r="H39" s="16" t="str">
        <f>IFERROR(LEFT(VLOOKUP(T_Importe[[#This Row],[Órden de Trabajo]],Datos[],6,0),10),"")</f>
        <v/>
      </c>
      <c r="I39" s="12" t="str">
        <f>IFERROR(LEFT(VLOOKUP(T_Importe[[#This Row],[Órden de Trabajo]],Datos[],7,0),10),"")</f>
        <v/>
      </c>
      <c r="J39" t="str">
        <f>IFERROR(VLOOKUP(T_Importe[[#This Row],[Órden de Trabajo]],Datos[],8,0),"")</f>
        <v/>
      </c>
      <c r="K39" t="str">
        <f>IFERROR(VLOOKUP(T_Importe[[#This Row],[Órden de Trabajo]],Datos[],9,0),"")</f>
        <v/>
      </c>
      <c r="L39" t="str">
        <f>IFERROR(VLOOKUP(T_Importe[[#This Row],[Abierto por]],T_Ingeniero[],2,0),"")</f>
        <v/>
      </c>
      <c r="M39" t="str">
        <f>RIGHT(T_Importe[[#Headers],[Empresa GMIT]],4)</f>
        <v>GMIT</v>
      </c>
      <c r="N39" s="17">
        <f>IFERROR(ROUND(((T_Importe[[#This Row],[Final de la ventana]]-T_Importe[[#This Row],[Inicio programado]])*1440),0),0)</f>
        <v>0</v>
      </c>
    </row>
    <row r="40" spans="1:14" x14ac:dyDescent="0.25">
      <c r="A40" s="19" t="str">
        <f>RIGHT(T_Importe[[#This Row],[Órden de Trabajo]],5)</f>
        <v/>
      </c>
      <c r="B40" s="15"/>
      <c r="C40" t="str">
        <f>IFERROR(VLOOKUP(T_Importe[[#This Row],[Órden de Trabajo]],Datos[],2,0),"")</f>
        <v/>
      </c>
      <c r="D40" t="str">
        <f>IFERROR(VLOOKUP(E40,Datos_tecnicos[],2,0),"")</f>
        <v/>
      </c>
      <c r="E40" s="6" t="str">
        <f>IFERROR(VLOOKUP(T_Importe[[#This Row],[Órden de Trabajo]],Datos[],3,0),"")</f>
        <v/>
      </c>
      <c r="F40" t="str">
        <f>IFERROR(LEFT(VLOOKUP(T_Importe[[#This Row],[Órden de Trabajo]],Datos[],4,0),100),"")</f>
        <v/>
      </c>
      <c r="G40" t="str">
        <f>IFERROR(LEFT(VLOOKUP(T_Importe[[#This Row],[Órden de Trabajo]],Datos[],5,0),100),"")</f>
        <v/>
      </c>
      <c r="H40" s="16" t="str">
        <f>IFERROR(LEFT(VLOOKUP(T_Importe[[#This Row],[Órden de Trabajo]],Datos[],6,0),10),"")</f>
        <v/>
      </c>
      <c r="I40" s="12" t="str">
        <f>IFERROR(LEFT(VLOOKUP(T_Importe[[#This Row],[Órden de Trabajo]],Datos[],7,0),10),"")</f>
        <v/>
      </c>
      <c r="J40" t="str">
        <f>IFERROR(VLOOKUP(T_Importe[[#This Row],[Órden de Trabajo]],Datos[],8,0),"")</f>
        <v/>
      </c>
      <c r="K40" t="str">
        <f>IFERROR(VLOOKUP(T_Importe[[#This Row],[Órden de Trabajo]],Datos[],9,0),"")</f>
        <v/>
      </c>
      <c r="L40" t="str">
        <f>IFERROR(VLOOKUP(T_Importe[[#This Row],[Abierto por]],T_Ingeniero[],2,0),"")</f>
        <v/>
      </c>
      <c r="M40" t="str">
        <f>RIGHT(T_Importe[[#Headers],[Empresa GMIT]],4)</f>
        <v>GMIT</v>
      </c>
      <c r="N40" s="17">
        <f>IFERROR(ROUND(((T_Importe[[#This Row],[Final de la ventana]]-T_Importe[[#This Row],[Inicio programado]])*1440),0),0)</f>
        <v>0</v>
      </c>
    </row>
    <row r="41" spans="1:14" x14ac:dyDescent="0.25">
      <c r="A41" s="19" t="str">
        <f>RIGHT(T_Importe[[#This Row],[Órden de Trabajo]],5)</f>
        <v/>
      </c>
      <c r="B41" s="15"/>
      <c r="C41" t="str">
        <f>IFERROR(VLOOKUP(T_Importe[[#This Row],[Órden de Trabajo]],Datos[],2,0),"")</f>
        <v/>
      </c>
      <c r="D41" t="str">
        <f>IFERROR(VLOOKUP(E41,Datos_tecnicos[],2,0),"")</f>
        <v/>
      </c>
      <c r="E41" s="6" t="str">
        <f>IFERROR(VLOOKUP(T_Importe[[#This Row],[Órden de Trabajo]],Datos[],3,0),"")</f>
        <v/>
      </c>
      <c r="F41" t="str">
        <f>IFERROR(LEFT(VLOOKUP(T_Importe[[#This Row],[Órden de Trabajo]],Datos[],4,0),100),"")</f>
        <v/>
      </c>
      <c r="G41" t="str">
        <f>IFERROR(LEFT(VLOOKUP(T_Importe[[#This Row],[Órden de Trabajo]],Datos[],5,0),100),"")</f>
        <v/>
      </c>
      <c r="H41" s="16" t="str">
        <f>IFERROR(LEFT(VLOOKUP(T_Importe[[#This Row],[Órden de Trabajo]],Datos[],6,0),10),"")</f>
        <v/>
      </c>
      <c r="I41" s="12" t="str">
        <f>IFERROR(LEFT(VLOOKUP(T_Importe[[#This Row],[Órden de Trabajo]],Datos[],7,0),10),"")</f>
        <v/>
      </c>
      <c r="J41" t="str">
        <f>IFERROR(VLOOKUP(T_Importe[[#This Row],[Órden de Trabajo]],Datos[],8,0),"")</f>
        <v/>
      </c>
      <c r="K41" t="str">
        <f>IFERROR(VLOOKUP(T_Importe[[#This Row],[Órden de Trabajo]],Datos[],9,0),"")</f>
        <v/>
      </c>
      <c r="L41" t="str">
        <f>IFERROR(VLOOKUP(T_Importe[[#This Row],[Abierto por]],T_Ingeniero[],2,0),"")</f>
        <v/>
      </c>
      <c r="M41" t="str">
        <f>RIGHT(T_Importe[[#Headers],[Empresa GMIT]],4)</f>
        <v>GMIT</v>
      </c>
      <c r="N41" s="17">
        <f>IFERROR(ROUND(((T_Importe[[#This Row],[Final de la ventana]]-T_Importe[[#This Row],[Inicio programado]])*1440),0),0)</f>
        <v>0</v>
      </c>
    </row>
    <row r="42" spans="1:14" x14ac:dyDescent="0.25">
      <c r="A42" s="19" t="str">
        <f>RIGHT(T_Importe[[#This Row],[Órden de Trabajo]],5)</f>
        <v/>
      </c>
      <c r="B42" s="15"/>
      <c r="C42" t="str">
        <f>IFERROR(VLOOKUP(T_Importe[[#This Row],[Órden de Trabajo]],Datos[],2,0),"")</f>
        <v/>
      </c>
      <c r="D42" t="str">
        <f>IFERROR(VLOOKUP(E42,Datos_tecnicos[],2,0),"")</f>
        <v/>
      </c>
      <c r="E42" s="6" t="str">
        <f>IFERROR(VLOOKUP(T_Importe[[#This Row],[Órden de Trabajo]],Datos[],3,0),"")</f>
        <v/>
      </c>
      <c r="F42" t="str">
        <f>IFERROR(LEFT(VLOOKUP(T_Importe[[#This Row],[Órden de Trabajo]],Datos[],4,0),100),"")</f>
        <v/>
      </c>
      <c r="G42" t="str">
        <f>IFERROR(LEFT(VLOOKUP(T_Importe[[#This Row],[Órden de Trabajo]],Datos[],5,0),100),"")</f>
        <v/>
      </c>
      <c r="H42" s="16" t="str">
        <f>IFERROR(LEFT(VLOOKUP(T_Importe[[#This Row],[Órden de Trabajo]],Datos[],6,0),10),"")</f>
        <v/>
      </c>
      <c r="I42" s="12" t="str">
        <f>IFERROR(LEFT(VLOOKUP(T_Importe[[#This Row],[Órden de Trabajo]],Datos[],7,0),10),"")</f>
        <v/>
      </c>
      <c r="J42" t="str">
        <f>IFERROR(VLOOKUP(T_Importe[[#This Row],[Órden de Trabajo]],Datos[],8,0),"")</f>
        <v/>
      </c>
      <c r="K42" t="str">
        <f>IFERROR(VLOOKUP(T_Importe[[#This Row],[Órden de Trabajo]],Datos[],9,0),"")</f>
        <v/>
      </c>
      <c r="L42" t="str">
        <f>IFERROR(VLOOKUP(T_Importe[[#This Row],[Abierto por]],T_Ingeniero[],2,0),"")</f>
        <v/>
      </c>
      <c r="M42" t="str">
        <f>RIGHT(T_Importe[[#Headers],[Empresa GMIT]],4)</f>
        <v>GMIT</v>
      </c>
      <c r="N42" s="17">
        <f>IFERROR(ROUND(((T_Importe[[#This Row],[Final de la ventana]]-T_Importe[[#This Row],[Inicio programado]])*1440),0),0)</f>
        <v>0</v>
      </c>
    </row>
    <row r="43" spans="1:14" x14ac:dyDescent="0.25">
      <c r="A43" s="19" t="str">
        <f>RIGHT(T_Importe[[#This Row],[Órden de Trabajo]],5)</f>
        <v/>
      </c>
      <c r="B43" s="15"/>
      <c r="C43" t="str">
        <f>IFERROR(VLOOKUP(T_Importe[[#This Row],[Órden de Trabajo]],Datos[],2,0),"")</f>
        <v/>
      </c>
      <c r="D43" t="str">
        <f>IFERROR(VLOOKUP(E43,Datos_tecnicos[],2,0),"")</f>
        <v/>
      </c>
      <c r="E43" s="6" t="str">
        <f>IFERROR(VLOOKUP(T_Importe[[#This Row],[Órden de Trabajo]],Datos[],3,0),"")</f>
        <v/>
      </c>
      <c r="F43" t="str">
        <f>IFERROR(LEFT(VLOOKUP(T_Importe[[#This Row],[Órden de Trabajo]],Datos[],4,0),100),"")</f>
        <v/>
      </c>
      <c r="G43" t="str">
        <f>IFERROR(LEFT(VLOOKUP(T_Importe[[#This Row],[Órden de Trabajo]],Datos[],5,0),100),"")</f>
        <v/>
      </c>
      <c r="H43" s="16" t="str">
        <f>IFERROR(LEFT(VLOOKUP(T_Importe[[#This Row],[Órden de Trabajo]],Datos[],6,0),10),"")</f>
        <v/>
      </c>
      <c r="I43" s="12" t="str">
        <f>IFERROR(LEFT(VLOOKUP(T_Importe[[#This Row],[Órden de Trabajo]],Datos[],7,0),10),"")</f>
        <v/>
      </c>
      <c r="J43" t="str">
        <f>IFERROR(VLOOKUP(T_Importe[[#This Row],[Órden de Trabajo]],Datos[],8,0),"")</f>
        <v/>
      </c>
      <c r="K43" t="str">
        <f>IFERROR(VLOOKUP(T_Importe[[#This Row],[Órden de Trabajo]],Datos[],9,0),"")</f>
        <v/>
      </c>
      <c r="L43" t="str">
        <f>IFERROR(VLOOKUP(T_Importe[[#This Row],[Abierto por]],T_Ingeniero[],2,0),"")</f>
        <v/>
      </c>
      <c r="M43" t="str">
        <f>RIGHT(T_Importe[[#Headers],[Empresa GMIT]],4)</f>
        <v>GMIT</v>
      </c>
      <c r="N43" s="17">
        <f>IFERROR(ROUND(((T_Importe[[#This Row],[Final de la ventana]]-T_Importe[[#This Row],[Inicio programado]])*1440),0),0)</f>
        <v>0</v>
      </c>
    </row>
    <row r="44" spans="1:14" x14ac:dyDescent="0.25">
      <c r="A44" s="19" t="str">
        <f>RIGHT(T_Importe[[#This Row],[Órden de Trabajo]],5)</f>
        <v/>
      </c>
      <c r="B44" s="15"/>
      <c r="C44" t="str">
        <f>IFERROR(VLOOKUP(T_Importe[[#This Row],[Órden de Trabajo]],Datos[],2,0),"")</f>
        <v/>
      </c>
      <c r="D44" t="str">
        <f>IFERROR(VLOOKUP(E44,Datos_tecnicos[],2,0),"")</f>
        <v/>
      </c>
      <c r="E44" s="6" t="str">
        <f>IFERROR(VLOOKUP(T_Importe[[#This Row],[Órden de Trabajo]],Datos[],3,0),"")</f>
        <v/>
      </c>
      <c r="F44" t="str">
        <f>IFERROR(LEFT(VLOOKUP(T_Importe[[#This Row],[Órden de Trabajo]],Datos[],4,0),100),"")</f>
        <v/>
      </c>
      <c r="G44" t="str">
        <f>IFERROR(LEFT(VLOOKUP(T_Importe[[#This Row],[Órden de Trabajo]],Datos[],5,0),100),"")</f>
        <v/>
      </c>
      <c r="H44" s="16" t="str">
        <f>IFERROR(LEFT(VLOOKUP(T_Importe[[#This Row],[Órden de Trabajo]],Datos[],6,0),10),"")</f>
        <v/>
      </c>
      <c r="I44" s="12" t="str">
        <f>IFERROR(LEFT(VLOOKUP(T_Importe[[#This Row],[Órden de Trabajo]],Datos[],7,0),10),"")</f>
        <v/>
      </c>
      <c r="J44" t="str">
        <f>IFERROR(VLOOKUP(T_Importe[[#This Row],[Órden de Trabajo]],Datos[],8,0),"")</f>
        <v/>
      </c>
      <c r="K44" t="str">
        <f>IFERROR(VLOOKUP(T_Importe[[#This Row],[Órden de Trabajo]],Datos[],9,0),"")</f>
        <v/>
      </c>
      <c r="L44" t="str">
        <f>IFERROR(VLOOKUP(T_Importe[[#This Row],[Abierto por]],T_Ingeniero[],2,0),"")</f>
        <v/>
      </c>
      <c r="M44" t="str">
        <f>RIGHT(T_Importe[[#Headers],[Empresa GMIT]],4)</f>
        <v>GMIT</v>
      </c>
      <c r="N44" s="17">
        <f>IFERROR(ROUND(((T_Importe[[#This Row],[Final de la ventana]]-T_Importe[[#This Row],[Inicio programado]])*1440),0),0)</f>
        <v>0</v>
      </c>
    </row>
    <row r="45" spans="1:14" x14ac:dyDescent="0.25">
      <c r="A45" s="19" t="str">
        <f>RIGHT(T_Importe[[#This Row],[Órden de Trabajo]],5)</f>
        <v/>
      </c>
      <c r="B45" s="15"/>
      <c r="C45" t="str">
        <f>IFERROR(VLOOKUP(T_Importe[[#This Row],[Órden de Trabajo]],Datos[],2,0),"")</f>
        <v/>
      </c>
      <c r="D45" t="str">
        <f>IFERROR(VLOOKUP(E45,Datos_tecnicos[],2,0),"")</f>
        <v/>
      </c>
      <c r="E45" s="6" t="str">
        <f>IFERROR(VLOOKUP(T_Importe[[#This Row],[Órden de Trabajo]],Datos[],3,0),"")</f>
        <v/>
      </c>
      <c r="F45" t="str">
        <f>IFERROR(LEFT(VLOOKUP(T_Importe[[#This Row],[Órden de Trabajo]],Datos[],4,0),100),"")</f>
        <v/>
      </c>
      <c r="G45" t="str">
        <f>IFERROR(LEFT(VLOOKUP(T_Importe[[#This Row],[Órden de Trabajo]],Datos[],5,0),100),"")</f>
        <v/>
      </c>
      <c r="H45" s="16" t="str">
        <f>IFERROR(LEFT(VLOOKUP(T_Importe[[#This Row],[Órden de Trabajo]],Datos[],6,0),10),"")</f>
        <v/>
      </c>
      <c r="I45" s="12" t="str">
        <f>IFERROR(LEFT(VLOOKUP(T_Importe[[#This Row],[Órden de Trabajo]],Datos[],7,0),10),"")</f>
        <v/>
      </c>
      <c r="J45" t="str">
        <f>IFERROR(VLOOKUP(T_Importe[[#This Row],[Órden de Trabajo]],Datos[],8,0),"")</f>
        <v/>
      </c>
      <c r="K45" t="str">
        <f>IFERROR(VLOOKUP(T_Importe[[#This Row],[Órden de Trabajo]],Datos[],9,0),"")</f>
        <v/>
      </c>
      <c r="L45" t="str">
        <f>IFERROR(VLOOKUP(T_Importe[[#This Row],[Abierto por]],T_Ingeniero[],2,0),"")</f>
        <v/>
      </c>
      <c r="M45" t="str">
        <f>RIGHT(T_Importe[[#Headers],[Empresa GMIT]],4)</f>
        <v>GMIT</v>
      </c>
      <c r="N45" s="17">
        <f>IFERROR(ROUND(((T_Importe[[#This Row],[Final de la ventana]]-T_Importe[[#This Row],[Inicio programado]])*1440),0),0)</f>
        <v>0</v>
      </c>
    </row>
    <row r="46" spans="1:14" x14ac:dyDescent="0.25">
      <c r="A46" s="19" t="str">
        <f>RIGHT(T_Importe[[#This Row],[Órden de Trabajo]],5)</f>
        <v/>
      </c>
      <c r="B46" s="15"/>
      <c r="C46" t="str">
        <f>IFERROR(VLOOKUP(T_Importe[[#This Row],[Órden de Trabajo]],Datos[],2,0),"")</f>
        <v/>
      </c>
      <c r="D46" t="str">
        <f>IFERROR(VLOOKUP(E46,Datos_tecnicos[],2,0),"")</f>
        <v/>
      </c>
      <c r="E46" s="6" t="str">
        <f>IFERROR(VLOOKUP(T_Importe[[#This Row],[Órden de Trabajo]],Datos[],3,0),"")</f>
        <v/>
      </c>
      <c r="F46" t="str">
        <f>IFERROR(LEFT(VLOOKUP(T_Importe[[#This Row],[Órden de Trabajo]],Datos[],4,0),100),"")</f>
        <v/>
      </c>
      <c r="G46" t="str">
        <f>IFERROR(LEFT(VLOOKUP(T_Importe[[#This Row],[Órden de Trabajo]],Datos[],5,0),100),"")</f>
        <v/>
      </c>
      <c r="H46" s="16" t="str">
        <f>IFERROR(LEFT(VLOOKUP(T_Importe[[#This Row],[Órden de Trabajo]],Datos[],6,0),10),"")</f>
        <v/>
      </c>
      <c r="I46" s="12" t="str">
        <f>IFERROR(LEFT(VLOOKUP(T_Importe[[#This Row],[Órden de Trabajo]],Datos[],7,0),10),"")</f>
        <v/>
      </c>
      <c r="J46" t="str">
        <f>IFERROR(VLOOKUP(T_Importe[[#This Row],[Órden de Trabajo]],Datos[],8,0),"")</f>
        <v/>
      </c>
      <c r="K46" t="str">
        <f>IFERROR(VLOOKUP(T_Importe[[#This Row],[Órden de Trabajo]],Datos[],9,0),"")</f>
        <v/>
      </c>
      <c r="L46" t="str">
        <f>IFERROR(VLOOKUP(T_Importe[[#This Row],[Abierto por]],T_Ingeniero[],2,0),"")</f>
        <v/>
      </c>
      <c r="M46" t="str">
        <f>RIGHT(T_Importe[[#Headers],[Empresa GMIT]],4)</f>
        <v>GMIT</v>
      </c>
      <c r="N46" s="17">
        <f>IFERROR(ROUND(((T_Importe[[#This Row],[Final de la ventana]]-T_Importe[[#This Row],[Inicio programado]])*1440),0),0)</f>
        <v>0</v>
      </c>
    </row>
    <row r="47" spans="1:14" x14ac:dyDescent="0.25">
      <c r="A47" s="19" t="str">
        <f>RIGHT(T_Importe[[#This Row],[Órden de Trabajo]],5)</f>
        <v/>
      </c>
      <c r="B47" s="15"/>
      <c r="C47" t="str">
        <f>IFERROR(VLOOKUP(T_Importe[[#This Row],[Órden de Trabajo]],Datos[],2,0),"")</f>
        <v/>
      </c>
      <c r="D47" t="str">
        <f>IFERROR(VLOOKUP(E47,Datos_tecnicos[],2,0),"")</f>
        <v/>
      </c>
      <c r="E47" s="6" t="str">
        <f>IFERROR(VLOOKUP(T_Importe[[#This Row],[Órden de Trabajo]],Datos[],3,0),"")</f>
        <v/>
      </c>
      <c r="F47" t="str">
        <f>IFERROR(LEFT(VLOOKUP(T_Importe[[#This Row],[Órden de Trabajo]],Datos[],4,0),100),"")</f>
        <v/>
      </c>
      <c r="G47" t="str">
        <f>IFERROR(LEFT(VLOOKUP(T_Importe[[#This Row],[Órden de Trabajo]],Datos[],5,0),100),"")</f>
        <v/>
      </c>
      <c r="H47" s="16" t="str">
        <f>IFERROR(LEFT(VLOOKUP(T_Importe[[#This Row],[Órden de Trabajo]],Datos[],6,0),10),"")</f>
        <v/>
      </c>
      <c r="I47" s="12" t="str">
        <f>IFERROR(LEFT(VLOOKUP(T_Importe[[#This Row],[Órden de Trabajo]],Datos[],7,0),10),"")</f>
        <v/>
      </c>
      <c r="J47" t="str">
        <f>IFERROR(VLOOKUP(T_Importe[[#This Row],[Órden de Trabajo]],Datos[],8,0),"")</f>
        <v/>
      </c>
      <c r="K47" t="str">
        <f>IFERROR(VLOOKUP(T_Importe[[#This Row],[Órden de Trabajo]],Datos[],9,0),"")</f>
        <v/>
      </c>
      <c r="L47" t="str">
        <f>IFERROR(VLOOKUP(T_Importe[[#This Row],[Abierto por]],T_Ingeniero[],2,0),"")</f>
        <v/>
      </c>
      <c r="M47" t="str">
        <f>RIGHT(T_Importe[[#Headers],[Empresa GMIT]],4)</f>
        <v>GMIT</v>
      </c>
      <c r="N47" s="17">
        <f>IFERROR(ROUND(((T_Importe[[#This Row],[Final de la ventana]]-T_Importe[[#This Row],[Inicio programado]])*1440),0),0)</f>
        <v>0</v>
      </c>
    </row>
    <row r="48" spans="1:14" x14ac:dyDescent="0.25">
      <c r="A48" s="19" t="str">
        <f>RIGHT(T_Importe[[#This Row],[Órden de Trabajo]],5)</f>
        <v/>
      </c>
      <c r="B48" s="15"/>
      <c r="C48" t="str">
        <f>IFERROR(VLOOKUP(T_Importe[[#This Row],[Órden de Trabajo]],Datos[],2,0),"")</f>
        <v/>
      </c>
      <c r="D48" t="str">
        <f>IFERROR(VLOOKUP(E48,Datos_tecnicos[],2,0),"")</f>
        <v/>
      </c>
      <c r="E48" s="6" t="str">
        <f>IFERROR(VLOOKUP(T_Importe[[#This Row],[Órden de Trabajo]],Datos[],3,0),"")</f>
        <v/>
      </c>
      <c r="F48" t="str">
        <f>IFERROR(LEFT(VLOOKUP(T_Importe[[#This Row],[Órden de Trabajo]],Datos[],4,0),100),"")</f>
        <v/>
      </c>
      <c r="G48" t="str">
        <f>IFERROR(LEFT(VLOOKUP(T_Importe[[#This Row],[Órden de Trabajo]],Datos[],5,0),100),"")</f>
        <v/>
      </c>
      <c r="H48" s="16" t="str">
        <f>IFERROR(LEFT(VLOOKUP(T_Importe[[#This Row],[Órden de Trabajo]],Datos[],6,0),10),"")</f>
        <v/>
      </c>
      <c r="I48" s="12" t="str">
        <f>IFERROR(LEFT(VLOOKUP(T_Importe[[#This Row],[Órden de Trabajo]],Datos[],7,0),10),"")</f>
        <v/>
      </c>
      <c r="J48" t="str">
        <f>IFERROR(VLOOKUP(T_Importe[[#This Row],[Órden de Trabajo]],Datos[],8,0),"")</f>
        <v/>
      </c>
      <c r="K48" t="str">
        <f>IFERROR(VLOOKUP(T_Importe[[#This Row],[Órden de Trabajo]],Datos[],9,0),"")</f>
        <v/>
      </c>
      <c r="L48" t="str">
        <f>IFERROR(VLOOKUP(T_Importe[[#This Row],[Abierto por]],T_Ingeniero[],2,0),"")</f>
        <v/>
      </c>
      <c r="M48" t="str">
        <f>RIGHT(T_Importe[[#Headers],[Empresa GMIT]],4)</f>
        <v>GMIT</v>
      </c>
      <c r="N48" s="17">
        <f>IFERROR(ROUND(((T_Importe[[#This Row],[Final de la ventana]]-T_Importe[[#This Row],[Inicio programado]])*1440),0),0)</f>
        <v>0</v>
      </c>
    </row>
    <row r="49" spans="1:14" x14ac:dyDescent="0.25">
      <c r="A49" s="19" t="str">
        <f>RIGHT(T_Importe[[#This Row],[Órden de Trabajo]],5)</f>
        <v/>
      </c>
      <c r="B49" s="15"/>
      <c r="C49" t="str">
        <f>IFERROR(VLOOKUP(T_Importe[[#This Row],[Órden de Trabajo]],Datos[],2,0),"")</f>
        <v/>
      </c>
      <c r="D49" t="str">
        <f>IFERROR(VLOOKUP(E49,Datos_tecnicos[],2,0),"")</f>
        <v/>
      </c>
      <c r="E49" s="6" t="str">
        <f>IFERROR(VLOOKUP(T_Importe[[#This Row],[Órden de Trabajo]],Datos[],3,0),"")</f>
        <v/>
      </c>
      <c r="F49" t="str">
        <f>IFERROR(LEFT(VLOOKUP(T_Importe[[#This Row],[Órden de Trabajo]],Datos[],4,0),100),"")</f>
        <v/>
      </c>
      <c r="G49" t="str">
        <f>IFERROR(LEFT(VLOOKUP(T_Importe[[#This Row],[Órden de Trabajo]],Datos[],5,0),100),"")</f>
        <v/>
      </c>
      <c r="H49" s="16" t="str">
        <f>IFERROR(LEFT(VLOOKUP(T_Importe[[#This Row],[Órden de Trabajo]],Datos[],6,0),10),"")</f>
        <v/>
      </c>
      <c r="I49" s="12" t="str">
        <f>IFERROR(LEFT(VLOOKUP(T_Importe[[#This Row],[Órden de Trabajo]],Datos[],7,0),10),"")</f>
        <v/>
      </c>
      <c r="J49" t="str">
        <f>IFERROR(VLOOKUP(T_Importe[[#This Row],[Órden de Trabajo]],Datos[],8,0),"")</f>
        <v/>
      </c>
      <c r="K49" t="str">
        <f>IFERROR(VLOOKUP(T_Importe[[#This Row],[Órden de Trabajo]],Datos[],9,0),"")</f>
        <v/>
      </c>
      <c r="L49" t="str">
        <f>IFERROR(VLOOKUP(T_Importe[[#This Row],[Abierto por]],T_Ingeniero[],2,0),"")</f>
        <v/>
      </c>
      <c r="M49" t="str">
        <f>RIGHT(T_Importe[[#Headers],[Empresa GMIT]],4)</f>
        <v>GMIT</v>
      </c>
      <c r="N49" s="17">
        <f>IFERROR(ROUND(((T_Importe[[#This Row],[Final de la ventana]]-T_Importe[[#This Row],[Inicio programado]])*1440),0),0)</f>
        <v>0</v>
      </c>
    </row>
    <row r="50" spans="1:14" x14ac:dyDescent="0.25">
      <c r="A50" s="19" t="str">
        <f>RIGHT(T_Importe[[#This Row],[Órden de Trabajo]],5)</f>
        <v/>
      </c>
      <c r="B50" s="15"/>
      <c r="C50" t="str">
        <f>IFERROR(VLOOKUP(T_Importe[[#This Row],[Órden de Trabajo]],Datos[],2,0),"")</f>
        <v/>
      </c>
      <c r="D50" t="str">
        <f>IFERROR(VLOOKUP(E50,Datos_tecnicos[],2,0),"")</f>
        <v/>
      </c>
      <c r="E50" s="6" t="str">
        <f>IFERROR(VLOOKUP(T_Importe[[#This Row],[Órden de Trabajo]],Datos[],3,0),"")</f>
        <v/>
      </c>
      <c r="F50" t="str">
        <f>IFERROR(LEFT(VLOOKUP(T_Importe[[#This Row],[Órden de Trabajo]],Datos[],4,0),100),"")</f>
        <v/>
      </c>
      <c r="G50" t="str">
        <f>IFERROR(LEFT(VLOOKUP(T_Importe[[#This Row],[Órden de Trabajo]],Datos[],5,0),100),"")</f>
        <v/>
      </c>
      <c r="H50" s="16" t="str">
        <f>IFERROR(LEFT(VLOOKUP(T_Importe[[#This Row],[Órden de Trabajo]],Datos[],6,0),10),"")</f>
        <v/>
      </c>
      <c r="I50" s="12" t="str">
        <f>IFERROR(LEFT(VLOOKUP(T_Importe[[#This Row],[Órden de Trabajo]],Datos[],7,0),10),"")</f>
        <v/>
      </c>
      <c r="J50" t="str">
        <f>IFERROR(VLOOKUP(T_Importe[[#This Row],[Órden de Trabajo]],Datos[],8,0),"")</f>
        <v/>
      </c>
      <c r="K50" t="str">
        <f>IFERROR(VLOOKUP(T_Importe[[#This Row],[Órden de Trabajo]],Datos[],9,0),"")</f>
        <v/>
      </c>
      <c r="L50" t="str">
        <f>IFERROR(VLOOKUP(T_Importe[[#This Row],[Abierto por]],T_Ingeniero[],2,0),"")</f>
        <v/>
      </c>
      <c r="M50" t="str">
        <f>RIGHT(T_Importe[[#Headers],[Empresa GMIT]],4)</f>
        <v>GMIT</v>
      </c>
      <c r="N50" s="17">
        <f>IFERROR(ROUND(((T_Importe[[#This Row],[Final de la ventana]]-T_Importe[[#This Row],[Inicio programado]])*1440),0),0)</f>
        <v>0</v>
      </c>
    </row>
    <row r="51" spans="1:14" x14ac:dyDescent="0.25">
      <c r="A51" s="19" t="str">
        <f>RIGHT(T_Importe[[#This Row],[Órden de Trabajo]],5)</f>
        <v/>
      </c>
      <c r="B51" s="15"/>
      <c r="C51" t="str">
        <f>IFERROR(VLOOKUP(T_Importe[[#This Row],[Órden de Trabajo]],Datos[],2,0),"")</f>
        <v/>
      </c>
      <c r="D51" t="str">
        <f>IFERROR(VLOOKUP(E51,Datos_tecnicos[],2,0),"")</f>
        <v/>
      </c>
      <c r="E51" s="6" t="str">
        <f>IFERROR(VLOOKUP(T_Importe[[#This Row],[Órden de Trabajo]],Datos[],3,0),"")</f>
        <v/>
      </c>
      <c r="F51" t="str">
        <f>IFERROR(LEFT(VLOOKUP(T_Importe[[#This Row],[Órden de Trabajo]],Datos[],4,0),100),"")</f>
        <v/>
      </c>
      <c r="G51" t="str">
        <f>IFERROR(LEFT(VLOOKUP(T_Importe[[#This Row],[Órden de Trabajo]],Datos[],5,0),100),"")</f>
        <v/>
      </c>
      <c r="H51" s="16" t="str">
        <f>IFERROR(LEFT(VLOOKUP(T_Importe[[#This Row],[Órden de Trabajo]],Datos[],6,0),10),"")</f>
        <v/>
      </c>
      <c r="I51" s="12" t="str">
        <f>IFERROR(LEFT(VLOOKUP(T_Importe[[#This Row],[Órden de Trabajo]],Datos[],7,0),10),"")</f>
        <v/>
      </c>
      <c r="J51" t="str">
        <f>IFERROR(VLOOKUP(T_Importe[[#This Row],[Órden de Trabajo]],Datos[],8,0),"")</f>
        <v/>
      </c>
      <c r="K51" t="str">
        <f>IFERROR(VLOOKUP(T_Importe[[#This Row],[Órden de Trabajo]],Datos[],9,0),"")</f>
        <v/>
      </c>
      <c r="L51" t="str">
        <f>IFERROR(VLOOKUP(T_Importe[[#This Row],[Abierto por]],T_Ingeniero[],2,0),"")</f>
        <v/>
      </c>
      <c r="M51" t="str">
        <f>RIGHT(T_Importe[[#Headers],[Empresa GMIT]],4)</f>
        <v>GMIT</v>
      </c>
      <c r="N51" s="17">
        <f>IFERROR(ROUND(((T_Importe[[#This Row],[Final de la ventana]]-T_Importe[[#This Row],[Inicio programado]])*1440),0),0)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32.42578125" bestFit="1" customWidth="1"/>
    <col min="2" max="2" width="11" bestFit="1" customWidth="1"/>
    <col min="4" max="4" width="37.5703125" bestFit="1" customWidth="1"/>
    <col min="5" max="5" width="11.85546875" bestFit="1" customWidth="1"/>
    <col min="6" max="6" width="35.140625" bestFit="1" customWidth="1"/>
  </cols>
  <sheetData>
    <row r="1" spans="1:6" x14ac:dyDescent="0.25">
      <c r="A1" t="s">
        <v>3</v>
      </c>
      <c r="B1" t="s">
        <v>14</v>
      </c>
      <c r="D1" s="1" t="s">
        <v>15</v>
      </c>
      <c r="E1" s="2" t="s">
        <v>11</v>
      </c>
      <c r="F1" s="10" t="s">
        <v>14</v>
      </c>
    </row>
    <row r="2" spans="1:6" x14ac:dyDescent="0.25">
      <c r="A2" t="s">
        <v>16</v>
      </c>
      <c r="B2">
        <v>11805059</v>
      </c>
      <c r="D2" t="s">
        <v>17</v>
      </c>
      <c r="F2" s="11" t="s">
        <v>18</v>
      </c>
    </row>
    <row r="3" spans="1:6" x14ac:dyDescent="0.25">
      <c r="A3" t="s">
        <v>19</v>
      </c>
      <c r="B3">
        <v>88210707</v>
      </c>
      <c r="D3" t="s">
        <v>20</v>
      </c>
      <c r="E3" t="s">
        <v>21</v>
      </c>
      <c r="F3" t="s">
        <v>22</v>
      </c>
    </row>
    <row r="4" spans="1:6" x14ac:dyDescent="0.25">
      <c r="A4" t="s">
        <v>23</v>
      </c>
      <c r="B4">
        <v>5825340</v>
      </c>
      <c r="D4" t="s">
        <v>24</v>
      </c>
      <c r="F4" t="s">
        <v>25</v>
      </c>
    </row>
    <row r="5" spans="1:6" x14ac:dyDescent="0.25">
      <c r="A5" t="s">
        <v>26</v>
      </c>
      <c r="B5">
        <v>87060437</v>
      </c>
      <c r="D5" t="s">
        <v>27</v>
      </c>
      <c r="E5">
        <v>3206244644</v>
      </c>
      <c r="F5">
        <v>1035866390</v>
      </c>
    </row>
    <row r="6" spans="1:6" x14ac:dyDescent="0.25">
      <c r="A6" t="s">
        <v>28</v>
      </c>
      <c r="B6">
        <v>19603738</v>
      </c>
      <c r="D6" t="s">
        <v>29</v>
      </c>
      <c r="E6">
        <v>3117305235</v>
      </c>
      <c r="F6">
        <v>98670995</v>
      </c>
    </row>
    <row r="7" spans="1:6" x14ac:dyDescent="0.25">
      <c r="A7" t="s">
        <v>30</v>
      </c>
      <c r="B7">
        <v>8770315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>
        <v>1065630542</v>
      </c>
      <c r="D8" t="s">
        <v>35</v>
      </c>
      <c r="F8" t="s">
        <v>36</v>
      </c>
    </row>
    <row r="9" spans="1:6" x14ac:dyDescent="0.25">
      <c r="A9" t="s">
        <v>37</v>
      </c>
      <c r="B9">
        <v>72272605</v>
      </c>
      <c r="D9" t="s">
        <v>38</v>
      </c>
      <c r="F9" t="s">
        <v>39</v>
      </c>
    </row>
    <row r="10" spans="1:6" x14ac:dyDescent="0.25">
      <c r="A10" t="s">
        <v>40</v>
      </c>
      <c r="B10">
        <v>1064837627</v>
      </c>
      <c r="D10" t="s">
        <v>41</v>
      </c>
      <c r="E10">
        <v>3113895139</v>
      </c>
      <c r="F10" t="s">
        <v>42</v>
      </c>
    </row>
    <row r="11" spans="1:6" x14ac:dyDescent="0.25">
      <c r="A11" t="s">
        <v>43</v>
      </c>
      <c r="B11">
        <v>84090975</v>
      </c>
      <c r="D11" t="s">
        <v>44</v>
      </c>
      <c r="E11">
        <v>3148083217</v>
      </c>
      <c r="F11" t="s">
        <v>45</v>
      </c>
    </row>
    <row r="12" spans="1:6" x14ac:dyDescent="0.25">
      <c r="A12" t="s">
        <v>46</v>
      </c>
      <c r="B12">
        <v>1087642463</v>
      </c>
      <c r="D12" t="s">
        <v>47</v>
      </c>
      <c r="E12">
        <v>3206778124</v>
      </c>
      <c r="F12" t="s">
        <v>48</v>
      </c>
    </row>
    <row r="13" spans="1:6" x14ac:dyDescent="0.25">
      <c r="A13" t="s">
        <v>49</v>
      </c>
      <c r="B13">
        <v>1049619181</v>
      </c>
      <c r="D13" t="s">
        <v>50</v>
      </c>
      <c r="F13" t="s">
        <v>51</v>
      </c>
    </row>
    <row r="14" spans="1:6" x14ac:dyDescent="0.25">
      <c r="A14" t="s">
        <v>52</v>
      </c>
      <c r="B14">
        <v>7634528</v>
      </c>
      <c r="D14" t="s">
        <v>53</v>
      </c>
      <c r="F14" t="s">
        <v>54</v>
      </c>
    </row>
    <row r="15" spans="1:6" x14ac:dyDescent="0.25">
      <c r="A15" t="s">
        <v>55</v>
      </c>
      <c r="B15">
        <v>73158100</v>
      </c>
      <c r="D15" t="s">
        <v>56</v>
      </c>
      <c r="E15">
        <v>3117190171</v>
      </c>
      <c r="F15" t="s">
        <v>57</v>
      </c>
    </row>
    <row r="16" spans="1:6" x14ac:dyDescent="0.25">
      <c r="A16" t="s">
        <v>58</v>
      </c>
      <c r="B16">
        <v>1000983656</v>
      </c>
      <c r="D16" t="s">
        <v>59</v>
      </c>
      <c r="E16" t="s">
        <v>60</v>
      </c>
      <c r="F16">
        <v>1017232514</v>
      </c>
    </row>
    <row r="17" spans="1:6" x14ac:dyDescent="0.25">
      <c r="A17" t="s">
        <v>61</v>
      </c>
      <c r="B17">
        <v>80310057</v>
      </c>
      <c r="D17" t="s">
        <v>62</v>
      </c>
      <c r="F17">
        <v>1152453571</v>
      </c>
    </row>
    <row r="18" spans="1:6" x14ac:dyDescent="0.25">
      <c r="A18" t="s">
        <v>63</v>
      </c>
      <c r="B18">
        <v>84094461</v>
      </c>
      <c r="D18" t="s">
        <v>64</v>
      </c>
      <c r="F18" t="s">
        <v>65</v>
      </c>
    </row>
    <row r="19" spans="1:6" x14ac:dyDescent="0.25">
      <c r="A19" t="s">
        <v>66</v>
      </c>
      <c r="B19">
        <v>80858522</v>
      </c>
      <c r="D19" t="s">
        <v>67</v>
      </c>
      <c r="E19">
        <v>3004619028</v>
      </c>
      <c r="F19" t="s">
        <v>68</v>
      </c>
    </row>
    <row r="20" spans="1:6" x14ac:dyDescent="0.25">
      <c r="A20" t="s">
        <v>69</v>
      </c>
      <c r="B20">
        <v>91275305</v>
      </c>
      <c r="D20" t="s">
        <v>70</v>
      </c>
      <c r="F20" t="s">
        <v>71</v>
      </c>
    </row>
    <row r="21" spans="1:6" x14ac:dyDescent="0.25">
      <c r="A21" t="s">
        <v>72</v>
      </c>
      <c r="B21">
        <v>72262974</v>
      </c>
      <c r="D21" t="s">
        <v>73</v>
      </c>
      <c r="E21">
        <v>3117076818</v>
      </c>
      <c r="F21">
        <v>1040744537</v>
      </c>
    </row>
    <row r="22" spans="1:6" x14ac:dyDescent="0.25">
      <c r="A22" t="s">
        <v>74</v>
      </c>
      <c r="B22">
        <v>73007315</v>
      </c>
      <c r="D22" t="s">
        <v>73</v>
      </c>
      <c r="E22">
        <v>3117076818</v>
      </c>
      <c r="F22" t="s">
        <v>75</v>
      </c>
    </row>
    <row r="23" spans="1:6" x14ac:dyDescent="0.25">
      <c r="A23" t="s">
        <v>76</v>
      </c>
      <c r="B23">
        <v>79971680</v>
      </c>
      <c r="D23" t="s">
        <v>77</v>
      </c>
      <c r="E23">
        <v>3204623947</v>
      </c>
      <c r="F23" t="s">
        <v>78</v>
      </c>
    </row>
    <row r="24" spans="1:6" x14ac:dyDescent="0.25">
      <c r="A24" t="s">
        <v>79</v>
      </c>
      <c r="B24">
        <v>91448797</v>
      </c>
      <c r="D24" t="s">
        <v>77</v>
      </c>
      <c r="E24">
        <v>3204623947</v>
      </c>
      <c r="F24" t="s">
        <v>80</v>
      </c>
    </row>
    <row r="25" spans="1:6" x14ac:dyDescent="0.25">
      <c r="A25" t="s">
        <v>81</v>
      </c>
      <c r="B25">
        <v>1085246669</v>
      </c>
      <c r="D25" t="s">
        <v>82</v>
      </c>
      <c r="E25">
        <v>3015070109</v>
      </c>
      <c r="F25" t="s">
        <v>83</v>
      </c>
    </row>
    <row r="26" spans="1:6" x14ac:dyDescent="0.25">
      <c r="A26" t="s">
        <v>84</v>
      </c>
      <c r="B26">
        <v>79698437</v>
      </c>
      <c r="D26" t="s">
        <v>85</v>
      </c>
      <c r="E26" t="s">
        <v>86</v>
      </c>
      <c r="F26" t="s">
        <v>87</v>
      </c>
    </row>
    <row r="27" spans="1:6" x14ac:dyDescent="0.25">
      <c r="A27" t="s">
        <v>88</v>
      </c>
      <c r="B27">
        <v>85435568</v>
      </c>
      <c r="D27" t="s">
        <v>89</v>
      </c>
      <c r="E27">
        <v>3107106254</v>
      </c>
      <c r="F27">
        <v>1017200734</v>
      </c>
    </row>
    <row r="28" spans="1:6" x14ac:dyDescent="0.25">
      <c r="A28" t="s">
        <v>90</v>
      </c>
      <c r="B28">
        <v>71639366</v>
      </c>
      <c r="D28" t="s">
        <v>91</v>
      </c>
      <c r="E28">
        <v>3207880638</v>
      </c>
      <c r="F28" t="s">
        <v>92</v>
      </c>
    </row>
    <row r="29" spans="1:6" x14ac:dyDescent="0.25">
      <c r="A29" t="s">
        <v>93</v>
      </c>
      <c r="B29">
        <v>1116794122</v>
      </c>
      <c r="D29" t="s">
        <v>94</v>
      </c>
      <c r="E29">
        <v>3108987519</v>
      </c>
      <c r="F29" t="s">
        <v>95</v>
      </c>
    </row>
    <row r="30" spans="1:6" x14ac:dyDescent="0.25">
      <c r="A30" t="s">
        <v>96</v>
      </c>
      <c r="B30">
        <v>72205614</v>
      </c>
      <c r="D30" t="s">
        <v>97</v>
      </c>
      <c r="E30">
        <v>3017841446</v>
      </c>
      <c r="F30" t="s">
        <v>98</v>
      </c>
    </row>
    <row r="31" spans="1:6" x14ac:dyDescent="0.25">
      <c r="A31" t="s">
        <v>99</v>
      </c>
      <c r="B31">
        <v>72280107</v>
      </c>
      <c r="D31" t="s">
        <v>100</v>
      </c>
      <c r="E31">
        <v>3136716762</v>
      </c>
      <c r="F31">
        <v>70856398</v>
      </c>
    </row>
    <row r="32" spans="1:6" x14ac:dyDescent="0.25">
      <c r="A32" t="s">
        <v>101</v>
      </c>
      <c r="B32">
        <v>7695354</v>
      </c>
      <c r="D32" t="s">
        <v>102</v>
      </c>
      <c r="E32">
        <v>3059136372</v>
      </c>
      <c r="F32" t="s">
        <v>103</v>
      </c>
    </row>
    <row r="33" spans="1:6" x14ac:dyDescent="0.25">
      <c r="A33" t="s">
        <v>104</v>
      </c>
      <c r="B33">
        <v>72165710</v>
      </c>
      <c r="D33" t="s">
        <v>105</v>
      </c>
      <c r="E33">
        <v>3207771651</v>
      </c>
      <c r="F33" t="s">
        <v>106</v>
      </c>
    </row>
    <row r="34" spans="1:6" x14ac:dyDescent="0.25">
      <c r="A34" t="s">
        <v>107</v>
      </c>
      <c r="B34">
        <v>16502865</v>
      </c>
      <c r="D34" t="s">
        <v>108</v>
      </c>
      <c r="F34">
        <v>71740103</v>
      </c>
    </row>
    <row r="35" spans="1:6" x14ac:dyDescent="0.25">
      <c r="A35" t="s">
        <v>109</v>
      </c>
      <c r="B35">
        <v>1128459976</v>
      </c>
      <c r="D35" t="s">
        <v>110</v>
      </c>
      <c r="E35">
        <v>3103452903</v>
      </c>
      <c r="F35" t="s">
        <v>111</v>
      </c>
    </row>
    <row r="36" spans="1:6" x14ac:dyDescent="0.25">
      <c r="A36" t="s">
        <v>112</v>
      </c>
      <c r="B36">
        <v>1051735176</v>
      </c>
      <c r="D36" t="s">
        <v>113</v>
      </c>
      <c r="F36" t="s">
        <v>114</v>
      </c>
    </row>
    <row r="37" spans="1:6" x14ac:dyDescent="0.25">
      <c r="D37" t="s">
        <v>115</v>
      </c>
      <c r="F37" t="s">
        <v>116</v>
      </c>
    </row>
    <row r="38" spans="1:6" x14ac:dyDescent="0.25">
      <c r="D38" t="s">
        <v>117</v>
      </c>
      <c r="F38" t="s">
        <v>118</v>
      </c>
    </row>
    <row r="39" spans="1:6" x14ac:dyDescent="0.25">
      <c r="D39" t="s">
        <v>119</v>
      </c>
      <c r="E39">
        <v>3142307997</v>
      </c>
      <c r="F39">
        <v>79829648</v>
      </c>
    </row>
    <row r="40" spans="1:6" x14ac:dyDescent="0.25">
      <c r="D40" t="s">
        <v>120</v>
      </c>
      <c r="F40" t="s">
        <v>121</v>
      </c>
    </row>
    <row r="41" spans="1:6" x14ac:dyDescent="0.25">
      <c r="D41" t="s">
        <v>122</v>
      </c>
      <c r="E41">
        <v>3163056890</v>
      </c>
      <c r="F41" t="s">
        <v>123</v>
      </c>
    </row>
    <row r="42" spans="1:6" x14ac:dyDescent="0.25">
      <c r="D42" t="s">
        <v>124</v>
      </c>
      <c r="E42" t="s">
        <v>125</v>
      </c>
      <c r="F42" t="s">
        <v>126</v>
      </c>
    </row>
    <row r="43" spans="1:6" x14ac:dyDescent="0.25">
      <c r="D43" t="s">
        <v>127</v>
      </c>
      <c r="E43">
        <v>3005669534</v>
      </c>
      <c r="F43" t="s">
        <v>128</v>
      </c>
    </row>
    <row r="44" spans="1:6" x14ac:dyDescent="0.25">
      <c r="D44" t="s">
        <v>129</v>
      </c>
      <c r="F44" t="s">
        <v>130</v>
      </c>
    </row>
    <row r="45" spans="1:6" x14ac:dyDescent="0.25">
      <c r="D45" t="s">
        <v>131</v>
      </c>
      <c r="E45">
        <v>3117482435</v>
      </c>
      <c r="F45">
        <v>98569973</v>
      </c>
    </row>
    <row r="46" spans="1:6" x14ac:dyDescent="0.25">
      <c r="D46" t="s">
        <v>132</v>
      </c>
      <c r="E46">
        <v>3008328837</v>
      </c>
      <c r="F46">
        <v>1017202396</v>
      </c>
    </row>
    <row r="47" spans="1:6" x14ac:dyDescent="0.25">
      <c r="D47" t="s">
        <v>133</v>
      </c>
      <c r="E47" t="s">
        <v>134</v>
      </c>
      <c r="F47">
        <v>1019048579</v>
      </c>
    </row>
    <row r="48" spans="1:6" x14ac:dyDescent="0.25">
      <c r="D48" t="s">
        <v>133</v>
      </c>
      <c r="E48" t="s">
        <v>135</v>
      </c>
      <c r="F48" t="s">
        <v>136</v>
      </c>
    </row>
    <row r="49" spans="4:6" x14ac:dyDescent="0.25">
      <c r="D49" t="s">
        <v>137</v>
      </c>
      <c r="E49">
        <v>3105558176</v>
      </c>
      <c r="F49">
        <v>1063285118</v>
      </c>
    </row>
    <row r="50" spans="4:6" x14ac:dyDescent="0.25">
      <c r="D50" t="s">
        <v>138</v>
      </c>
      <c r="F50" t="s">
        <v>139</v>
      </c>
    </row>
    <row r="51" spans="4:6" x14ac:dyDescent="0.25">
      <c r="D51" t="s">
        <v>140</v>
      </c>
      <c r="E51" t="s">
        <v>141</v>
      </c>
      <c r="F51" t="s">
        <v>142</v>
      </c>
    </row>
    <row r="52" spans="4:6" x14ac:dyDescent="0.25">
      <c r="D52" t="s">
        <v>143</v>
      </c>
      <c r="F52">
        <v>1152202244</v>
      </c>
    </row>
    <row r="53" spans="4:6" x14ac:dyDescent="0.25">
      <c r="D53" t="s">
        <v>144</v>
      </c>
      <c r="F53" t="s">
        <v>145</v>
      </c>
    </row>
    <row r="54" spans="4:6" x14ac:dyDescent="0.25">
      <c r="D54" t="s">
        <v>146</v>
      </c>
      <c r="E54">
        <v>3196263009</v>
      </c>
      <c r="F54" t="s">
        <v>147</v>
      </c>
    </row>
    <row r="55" spans="4:6" x14ac:dyDescent="0.25">
      <c r="D55" t="s">
        <v>148</v>
      </c>
      <c r="E55">
        <v>3146517913</v>
      </c>
      <c r="F55">
        <v>98761895</v>
      </c>
    </row>
    <row r="56" spans="4:6" x14ac:dyDescent="0.25">
      <c r="D56" t="s">
        <v>148</v>
      </c>
      <c r="F56" t="s">
        <v>149</v>
      </c>
    </row>
    <row r="57" spans="4:6" x14ac:dyDescent="0.25">
      <c r="D57" t="s">
        <v>150</v>
      </c>
      <c r="F57">
        <v>1017182358</v>
      </c>
    </row>
    <row r="58" spans="4:6" x14ac:dyDescent="0.25">
      <c r="D58" t="s">
        <v>151</v>
      </c>
      <c r="F58">
        <v>1128427716</v>
      </c>
    </row>
    <row r="59" spans="4:6" x14ac:dyDescent="0.25">
      <c r="D59" t="s">
        <v>152</v>
      </c>
      <c r="F59" t="s">
        <v>153</v>
      </c>
    </row>
    <row r="60" spans="4:6" x14ac:dyDescent="0.25">
      <c r="D60" t="s">
        <v>154</v>
      </c>
      <c r="E60">
        <v>3113492019</v>
      </c>
      <c r="F60">
        <v>70091832</v>
      </c>
    </row>
    <row r="61" spans="4:6" x14ac:dyDescent="0.25">
      <c r="D61" t="s">
        <v>155</v>
      </c>
      <c r="F61" t="s">
        <v>156</v>
      </c>
    </row>
    <row r="62" spans="4:6" x14ac:dyDescent="0.25">
      <c r="D62" t="s">
        <v>157</v>
      </c>
      <c r="F62" t="s">
        <v>158</v>
      </c>
    </row>
    <row r="63" spans="4:6" x14ac:dyDescent="0.25">
      <c r="D63" t="s">
        <v>159</v>
      </c>
      <c r="F63" t="s">
        <v>160</v>
      </c>
    </row>
    <row r="64" spans="4:6" x14ac:dyDescent="0.25">
      <c r="D64" t="s">
        <v>161</v>
      </c>
      <c r="F64" t="s">
        <v>162</v>
      </c>
    </row>
    <row r="65" spans="4:6" x14ac:dyDescent="0.25">
      <c r="D65" t="s">
        <v>163</v>
      </c>
      <c r="F65" t="s">
        <v>164</v>
      </c>
    </row>
    <row r="66" spans="4:6" x14ac:dyDescent="0.25">
      <c r="D66" t="s">
        <v>165</v>
      </c>
      <c r="E66">
        <v>3174501354</v>
      </c>
      <c r="F66">
        <v>5826178</v>
      </c>
    </row>
    <row r="67" spans="4:6" x14ac:dyDescent="0.25">
      <c r="D67" t="s">
        <v>165</v>
      </c>
      <c r="F67" t="s">
        <v>166</v>
      </c>
    </row>
    <row r="68" spans="4:6" x14ac:dyDescent="0.25">
      <c r="D68" t="s">
        <v>167</v>
      </c>
      <c r="E68">
        <v>3229457799</v>
      </c>
      <c r="F68" t="s">
        <v>168</v>
      </c>
    </row>
    <row r="69" spans="4:6" x14ac:dyDescent="0.25">
      <c r="D69" t="s">
        <v>169</v>
      </c>
      <c r="E69">
        <v>3234830682</v>
      </c>
      <c r="F69">
        <v>1017239047</v>
      </c>
    </row>
    <row r="70" spans="4:6" x14ac:dyDescent="0.25">
      <c r="D70" t="s">
        <v>170</v>
      </c>
      <c r="F70" t="s">
        <v>171</v>
      </c>
    </row>
    <row r="71" spans="4:6" x14ac:dyDescent="0.25">
      <c r="D71" t="s">
        <v>172</v>
      </c>
      <c r="E71">
        <v>3053656718</v>
      </c>
      <c r="F71">
        <v>71727396</v>
      </c>
    </row>
    <row r="72" spans="4:6" x14ac:dyDescent="0.25">
      <c r="D72" t="s">
        <v>172</v>
      </c>
      <c r="F72" t="s">
        <v>173</v>
      </c>
    </row>
    <row r="73" spans="4:6" x14ac:dyDescent="0.25">
      <c r="D73" t="s">
        <v>174</v>
      </c>
      <c r="E73">
        <v>3002028710</v>
      </c>
      <c r="F73" t="s">
        <v>175</v>
      </c>
    </row>
    <row r="74" spans="4:6" x14ac:dyDescent="0.25">
      <c r="D74" t="s">
        <v>176</v>
      </c>
      <c r="E74">
        <v>3014345464</v>
      </c>
      <c r="F74">
        <v>1128476685</v>
      </c>
    </row>
    <row r="75" spans="4:6" x14ac:dyDescent="0.25">
      <c r="D75" t="s">
        <v>177</v>
      </c>
      <c r="F75">
        <v>1036662443</v>
      </c>
    </row>
    <row r="76" spans="4:6" x14ac:dyDescent="0.25">
      <c r="D76" t="s">
        <v>177</v>
      </c>
      <c r="E76">
        <v>3117972303</v>
      </c>
      <c r="F76" t="s">
        <v>178</v>
      </c>
    </row>
    <row r="77" spans="4:6" x14ac:dyDescent="0.25">
      <c r="D77" t="s">
        <v>179</v>
      </c>
      <c r="E77">
        <v>3128867512</v>
      </c>
      <c r="F77" t="s">
        <v>180</v>
      </c>
    </row>
    <row r="78" spans="4:6" x14ac:dyDescent="0.25">
      <c r="D78" t="s">
        <v>181</v>
      </c>
      <c r="E78" t="s">
        <v>182</v>
      </c>
      <c r="F78" t="s">
        <v>183</v>
      </c>
    </row>
    <row r="79" spans="4:6" x14ac:dyDescent="0.25">
      <c r="D79" t="s">
        <v>184</v>
      </c>
      <c r="E79" t="s">
        <v>185</v>
      </c>
      <c r="F79" t="s">
        <v>186</v>
      </c>
    </row>
    <row r="80" spans="4:6" x14ac:dyDescent="0.25">
      <c r="D80" t="s">
        <v>187</v>
      </c>
      <c r="F80" t="s">
        <v>188</v>
      </c>
    </row>
    <row r="81" spans="4:6" x14ac:dyDescent="0.25">
      <c r="D81" t="s">
        <v>189</v>
      </c>
      <c r="F81" t="s">
        <v>190</v>
      </c>
    </row>
    <row r="82" spans="4:6" x14ac:dyDescent="0.25">
      <c r="D82" t="s">
        <v>191</v>
      </c>
      <c r="E82">
        <v>3137543824</v>
      </c>
      <c r="F82">
        <v>1000983656</v>
      </c>
    </row>
    <row r="83" spans="4:6" x14ac:dyDescent="0.25">
      <c r="D83" t="s">
        <v>192</v>
      </c>
      <c r="E83">
        <v>3105406603</v>
      </c>
      <c r="F83" t="s">
        <v>193</v>
      </c>
    </row>
    <row r="84" spans="4:6" x14ac:dyDescent="0.25">
      <c r="D84" t="s">
        <v>194</v>
      </c>
      <c r="E84">
        <v>3203113469</v>
      </c>
      <c r="F84">
        <v>1020489280</v>
      </c>
    </row>
    <row r="85" spans="4:6" x14ac:dyDescent="0.25">
      <c r="D85" t="s">
        <v>195</v>
      </c>
      <c r="E85">
        <v>3175751430</v>
      </c>
      <c r="F85" t="s">
        <v>196</v>
      </c>
    </row>
    <row r="86" spans="4:6" x14ac:dyDescent="0.25">
      <c r="D86" t="s">
        <v>197</v>
      </c>
      <c r="E86">
        <v>3104639246</v>
      </c>
      <c r="F86" t="s">
        <v>198</v>
      </c>
    </row>
    <row r="87" spans="4:6" x14ac:dyDescent="0.25">
      <c r="D87" t="s">
        <v>199</v>
      </c>
      <c r="F87" t="s">
        <v>200</v>
      </c>
    </row>
    <row r="88" spans="4:6" x14ac:dyDescent="0.25">
      <c r="D88" t="s">
        <v>201</v>
      </c>
      <c r="E88">
        <v>3007607183</v>
      </c>
      <c r="F88">
        <v>1128401987</v>
      </c>
    </row>
    <row r="89" spans="4:6" x14ac:dyDescent="0.25">
      <c r="D89" t="s">
        <v>201</v>
      </c>
      <c r="E89">
        <v>3007607183</v>
      </c>
      <c r="F89" t="s">
        <v>202</v>
      </c>
    </row>
    <row r="90" spans="4:6" x14ac:dyDescent="0.25">
      <c r="D90" t="s">
        <v>203</v>
      </c>
      <c r="F90" t="s">
        <v>204</v>
      </c>
    </row>
    <row r="91" spans="4:6" x14ac:dyDescent="0.25">
      <c r="D91" t="s">
        <v>205</v>
      </c>
      <c r="E91">
        <v>3153851454</v>
      </c>
      <c r="F91" t="s">
        <v>206</v>
      </c>
    </row>
    <row r="92" spans="4:6" x14ac:dyDescent="0.25">
      <c r="D92" t="s">
        <v>207</v>
      </c>
      <c r="F92" t="s">
        <v>208</v>
      </c>
    </row>
    <row r="93" spans="4:6" x14ac:dyDescent="0.25">
      <c r="D93" t="s">
        <v>209</v>
      </c>
      <c r="E93">
        <v>3126406643</v>
      </c>
      <c r="F93">
        <v>1020461884</v>
      </c>
    </row>
    <row r="94" spans="4:6" x14ac:dyDescent="0.25">
      <c r="D94" t="s">
        <v>210</v>
      </c>
      <c r="F94" t="s">
        <v>211</v>
      </c>
    </row>
    <row r="95" spans="4:6" x14ac:dyDescent="0.25">
      <c r="D95" t="s">
        <v>212</v>
      </c>
      <c r="E95">
        <v>3167440783</v>
      </c>
      <c r="F95" t="s">
        <v>78</v>
      </c>
    </row>
    <row r="96" spans="4:6" x14ac:dyDescent="0.25">
      <c r="D96" t="s">
        <v>213</v>
      </c>
      <c r="E96" t="s">
        <v>214</v>
      </c>
      <c r="F96" t="s">
        <v>215</v>
      </c>
    </row>
    <row r="97" spans="4:6" x14ac:dyDescent="0.25">
      <c r="D97" t="s">
        <v>216</v>
      </c>
      <c r="F97">
        <v>1085267046</v>
      </c>
    </row>
    <row r="98" spans="4:6" x14ac:dyDescent="0.25">
      <c r="D98" t="s">
        <v>217</v>
      </c>
      <c r="F98" t="s">
        <v>218</v>
      </c>
    </row>
    <row r="99" spans="4:6" x14ac:dyDescent="0.25">
      <c r="D99" t="s">
        <v>219</v>
      </c>
      <c r="E99" t="s">
        <v>220</v>
      </c>
      <c r="F99" t="s">
        <v>221</v>
      </c>
    </row>
    <row r="100" spans="4:6" x14ac:dyDescent="0.25">
      <c r="D100" t="s">
        <v>222</v>
      </c>
      <c r="F100" t="s">
        <v>223</v>
      </c>
    </row>
    <row r="101" spans="4:6" x14ac:dyDescent="0.25">
      <c r="D101" t="s">
        <v>224</v>
      </c>
      <c r="F101" t="s">
        <v>225</v>
      </c>
    </row>
    <row r="102" spans="4:6" x14ac:dyDescent="0.25">
      <c r="D102" t="s">
        <v>226</v>
      </c>
      <c r="F102" t="s">
        <v>227</v>
      </c>
    </row>
    <row r="103" spans="4:6" x14ac:dyDescent="0.25">
      <c r="D103" t="s">
        <v>228</v>
      </c>
      <c r="F103" t="s">
        <v>229</v>
      </c>
    </row>
    <row r="104" spans="4:6" x14ac:dyDescent="0.25">
      <c r="D104" t="s">
        <v>230</v>
      </c>
      <c r="F104" t="s">
        <v>231</v>
      </c>
    </row>
    <row r="105" spans="4:6" x14ac:dyDescent="0.25">
      <c r="D105" t="s">
        <v>232</v>
      </c>
      <c r="F105" t="s">
        <v>233</v>
      </c>
    </row>
    <row r="106" spans="4:6" x14ac:dyDescent="0.25">
      <c r="D106" t="s">
        <v>234</v>
      </c>
      <c r="E106">
        <v>3104954035</v>
      </c>
      <c r="F106" t="s">
        <v>235</v>
      </c>
    </row>
    <row r="107" spans="4:6" x14ac:dyDescent="0.25">
      <c r="D107" t="s">
        <v>236</v>
      </c>
      <c r="E107">
        <v>3105558170</v>
      </c>
      <c r="F107">
        <v>1088251189</v>
      </c>
    </row>
    <row r="108" spans="4:6" x14ac:dyDescent="0.25">
      <c r="D108" t="s">
        <v>237</v>
      </c>
      <c r="F108" t="s">
        <v>238</v>
      </c>
    </row>
    <row r="109" spans="4:6" x14ac:dyDescent="0.25">
      <c r="D109" t="s">
        <v>239</v>
      </c>
      <c r="E109">
        <v>3117645984</v>
      </c>
      <c r="F109" t="s">
        <v>240</v>
      </c>
    </row>
    <row r="110" spans="4:6" x14ac:dyDescent="0.25">
      <c r="D110" t="s">
        <v>241</v>
      </c>
      <c r="F110" t="s">
        <v>242</v>
      </c>
    </row>
    <row r="111" spans="4:6" x14ac:dyDescent="0.25">
      <c r="D111" t="s">
        <v>243</v>
      </c>
      <c r="E111" t="s">
        <v>244</v>
      </c>
      <c r="F111" t="s">
        <v>245</v>
      </c>
    </row>
    <row r="112" spans="4:6" x14ac:dyDescent="0.25">
      <c r="D112" t="s">
        <v>246</v>
      </c>
      <c r="E112" t="s">
        <v>244</v>
      </c>
      <c r="F112" t="s">
        <v>247</v>
      </c>
    </row>
    <row r="113" spans="4:6" x14ac:dyDescent="0.25">
      <c r="D113" t="s">
        <v>248</v>
      </c>
      <c r="E113">
        <v>3146517913</v>
      </c>
      <c r="F113">
        <v>98687907</v>
      </c>
    </row>
    <row r="114" spans="4:6" x14ac:dyDescent="0.25">
      <c r="D114" t="s">
        <v>249</v>
      </c>
      <c r="E114">
        <v>3052268802</v>
      </c>
      <c r="F114">
        <v>43807873</v>
      </c>
    </row>
    <row r="115" spans="4:6" x14ac:dyDescent="0.25">
      <c r="D115" t="s">
        <v>250</v>
      </c>
      <c r="E115">
        <v>3004990789</v>
      </c>
      <c r="F115" t="s">
        <v>251</v>
      </c>
    </row>
    <row r="116" spans="4:6" x14ac:dyDescent="0.25">
      <c r="D116" t="s">
        <v>252</v>
      </c>
      <c r="F116" t="s">
        <v>253</v>
      </c>
    </row>
    <row r="117" spans="4:6" x14ac:dyDescent="0.25">
      <c r="D117" t="s">
        <v>254</v>
      </c>
      <c r="F117" t="s">
        <v>255</v>
      </c>
    </row>
    <row r="118" spans="4:6" x14ac:dyDescent="0.25">
      <c r="D118" t="s">
        <v>256</v>
      </c>
      <c r="E118">
        <v>3116486568</v>
      </c>
      <c r="F118" t="s">
        <v>257</v>
      </c>
    </row>
    <row r="119" spans="4:6" x14ac:dyDescent="0.25">
      <c r="D119" t="s">
        <v>258</v>
      </c>
      <c r="E119" t="s">
        <v>259</v>
      </c>
      <c r="F119" t="s">
        <v>260</v>
      </c>
    </row>
    <row r="120" spans="4:6" x14ac:dyDescent="0.25">
      <c r="D120" t="s">
        <v>258</v>
      </c>
      <c r="E120" t="s">
        <v>259</v>
      </c>
      <c r="F120" t="s">
        <v>261</v>
      </c>
    </row>
    <row r="121" spans="4:6" x14ac:dyDescent="0.25">
      <c r="D121" t="s">
        <v>262</v>
      </c>
      <c r="E121">
        <v>3106430767</v>
      </c>
      <c r="F121" t="s">
        <v>263</v>
      </c>
    </row>
    <row r="122" spans="4:6" x14ac:dyDescent="0.25">
      <c r="D122" t="s">
        <v>264</v>
      </c>
      <c r="E122">
        <v>3105992825</v>
      </c>
      <c r="F122" t="s">
        <v>265</v>
      </c>
    </row>
    <row r="123" spans="4:6" x14ac:dyDescent="0.25">
      <c r="D123" t="s">
        <v>266</v>
      </c>
      <c r="E123">
        <v>3105992825</v>
      </c>
      <c r="F123" t="s">
        <v>265</v>
      </c>
    </row>
    <row r="124" spans="4:6" x14ac:dyDescent="0.25">
      <c r="D124" t="s">
        <v>266</v>
      </c>
      <c r="E124">
        <v>3105992825</v>
      </c>
      <c r="F124" t="s">
        <v>267</v>
      </c>
    </row>
    <row r="125" spans="4:6" x14ac:dyDescent="0.25">
      <c r="D125" t="s">
        <v>268</v>
      </c>
      <c r="F125" t="s">
        <v>269</v>
      </c>
    </row>
    <row r="126" spans="4:6" x14ac:dyDescent="0.25">
      <c r="D126" t="s">
        <v>270</v>
      </c>
      <c r="F126" t="s">
        <v>271</v>
      </c>
    </row>
    <row r="127" spans="4:6" x14ac:dyDescent="0.25">
      <c r="D127" t="s">
        <v>272</v>
      </c>
      <c r="E127">
        <v>3113849628</v>
      </c>
      <c r="F127" t="s">
        <v>273</v>
      </c>
    </row>
    <row r="128" spans="4:6" x14ac:dyDescent="0.25">
      <c r="D128" t="s">
        <v>274</v>
      </c>
      <c r="E128" t="s">
        <v>275</v>
      </c>
      <c r="F128" t="s">
        <v>276</v>
      </c>
    </row>
    <row r="129" spans="4:6" x14ac:dyDescent="0.25">
      <c r="D129" t="s">
        <v>277</v>
      </c>
      <c r="E129">
        <v>3148223000</v>
      </c>
      <c r="F129" t="s">
        <v>278</v>
      </c>
    </row>
    <row r="130" spans="4:6" x14ac:dyDescent="0.25">
      <c r="D130" t="s">
        <v>279</v>
      </c>
      <c r="E130">
        <v>3022784856</v>
      </c>
      <c r="F130" t="s">
        <v>280</v>
      </c>
    </row>
    <row r="131" spans="4:6" x14ac:dyDescent="0.25">
      <c r="D131" t="s">
        <v>228</v>
      </c>
      <c r="F131" t="s">
        <v>229</v>
      </c>
    </row>
    <row r="132" spans="4:6" x14ac:dyDescent="0.25">
      <c r="D132" t="s">
        <v>230</v>
      </c>
      <c r="F132" t="s">
        <v>231</v>
      </c>
    </row>
    <row r="133" spans="4:6" x14ac:dyDescent="0.25">
      <c r="D133" t="s">
        <v>232</v>
      </c>
      <c r="F133" t="s">
        <v>233</v>
      </c>
    </row>
    <row r="134" spans="4:6" x14ac:dyDescent="0.25">
      <c r="D134" t="s">
        <v>234</v>
      </c>
      <c r="E134">
        <v>3104954035</v>
      </c>
      <c r="F134" t="s">
        <v>235</v>
      </c>
    </row>
    <row r="135" spans="4:6" x14ac:dyDescent="0.25">
      <c r="D135" t="s">
        <v>236</v>
      </c>
      <c r="E135">
        <v>3105558170</v>
      </c>
      <c r="F135">
        <v>1088251189</v>
      </c>
    </row>
    <row r="136" spans="4:6" x14ac:dyDescent="0.25">
      <c r="D136" t="s">
        <v>237</v>
      </c>
      <c r="F136" t="s">
        <v>238</v>
      </c>
    </row>
    <row r="137" spans="4:6" x14ac:dyDescent="0.25">
      <c r="D137" t="s">
        <v>281</v>
      </c>
      <c r="F137" t="s">
        <v>282</v>
      </c>
    </row>
    <row r="138" spans="4:6" x14ac:dyDescent="0.25">
      <c r="D138" t="s">
        <v>283</v>
      </c>
      <c r="F138" t="s">
        <v>284</v>
      </c>
    </row>
    <row r="139" spans="4:6" x14ac:dyDescent="0.25">
      <c r="D139" t="s">
        <v>239</v>
      </c>
      <c r="E139">
        <v>3117645984</v>
      </c>
      <c r="F139" t="s">
        <v>240</v>
      </c>
    </row>
    <row r="140" spans="4:6" x14ac:dyDescent="0.25">
      <c r="D140" t="s">
        <v>241</v>
      </c>
      <c r="F140" t="s">
        <v>242</v>
      </c>
    </row>
    <row r="141" spans="4:6" x14ac:dyDescent="0.25">
      <c r="D141" t="s">
        <v>243</v>
      </c>
      <c r="F141" t="s">
        <v>245</v>
      </c>
    </row>
    <row r="142" spans="4:6" x14ac:dyDescent="0.25">
      <c r="D142" t="s">
        <v>246</v>
      </c>
      <c r="F142" t="s">
        <v>247</v>
      </c>
    </row>
    <row r="143" spans="4:6" x14ac:dyDescent="0.25">
      <c r="D143" t="s">
        <v>248</v>
      </c>
      <c r="E143">
        <v>3146517913</v>
      </c>
      <c r="F143">
        <v>98687907</v>
      </c>
    </row>
    <row r="144" spans="4:6" x14ac:dyDescent="0.25">
      <c r="D144" t="s">
        <v>285</v>
      </c>
      <c r="F144" t="s">
        <v>286</v>
      </c>
    </row>
    <row r="145" spans="4:6" x14ac:dyDescent="0.25">
      <c r="D145" t="s">
        <v>249</v>
      </c>
      <c r="E145">
        <v>3052268802</v>
      </c>
      <c r="F145">
        <v>43807873</v>
      </c>
    </row>
    <row r="146" spans="4:6" x14ac:dyDescent="0.25">
      <c r="D146" t="s">
        <v>250</v>
      </c>
      <c r="E146">
        <v>3004990789</v>
      </c>
      <c r="F146" t="s">
        <v>251</v>
      </c>
    </row>
    <row r="147" spans="4:6" x14ac:dyDescent="0.25">
      <c r="D147" t="s">
        <v>252</v>
      </c>
      <c r="F147" t="s">
        <v>253</v>
      </c>
    </row>
    <row r="148" spans="4:6" x14ac:dyDescent="0.25">
      <c r="D148" t="s">
        <v>254</v>
      </c>
      <c r="F148" t="s">
        <v>255</v>
      </c>
    </row>
    <row r="149" spans="4:6" x14ac:dyDescent="0.25">
      <c r="D149" t="s">
        <v>256</v>
      </c>
      <c r="E149">
        <v>3116486568</v>
      </c>
      <c r="F149" t="s">
        <v>257</v>
      </c>
    </row>
    <row r="150" spans="4:6" x14ac:dyDescent="0.25">
      <c r="D150" t="s">
        <v>287</v>
      </c>
      <c r="F150" t="s">
        <v>288</v>
      </c>
    </row>
    <row r="151" spans="4:6" x14ac:dyDescent="0.25">
      <c r="D151" t="s">
        <v>258</v>
      </c>
      <c r="F151" t="s">
        <v>260</v>
      </c>
    </row>
    <row r="152" spans="4:6" x14ac:dyDescent="0.25">
      <c r="D152" t="s">
        <v>258</v>
      </c>
      <c r="F152" t="s">
        <v>261</v>
      </c>
    </row>
    <row r="153" spans="4:6" x14ac:dyDescent="0.25">
      <c r="D153" t="s">
        <v>262</v>
      </c>
      <c r="E153">
        <v>3106430767</v>
      </c>
      <c r="F153" t="s">
        <v>263</v>
      </c>
    </row>
    <row r="154" spans="4:6" x14ac:dyDescent="0.25">
      <c r="D154" t="s">
        <v>264</v>
      </c>
      <c r="F154" t="s">
        <v>265</v>
      </c>
    </row>
    <row r="155" spans="4:6" x14ac:dyDescent="0.25">
      <c r="D155" t="s">
        <v>266</v>
      </c>
      <c r="E155">
        <v>3105992825</v>
      </c>
      <c r="F155" t="s">
        <v>265</v>
      </c>
    </row>
    <row r="156" spans="4:6" x14ac:dyDescent="0.25">
      <c r="D156" t="s">
        <v>266</v>
      </c>
      <c r="F156" t="s">
        <v>267</v>
      </c>
    </row>
    <row r="157" spans="4:6" x14ac:dyDescent="0.25">
      <c r="D157" t="s">
        <v>289</v>
      </c>
      <c r="F157" t="s">
        <v>290</v>
      </c>
    </row>
    <row r="158" spans="4:6" x14ac:dyDescent="0.25">
      <c r="D158" t="s">
        <v>268</v>
      </c>
      <c r="F158" t="s">
        <v>269</v>
      </c>
    </row>
    <row r="159" spans="4:6" x14ac:dyDescent="0.25">
      <c r="D159" t="s">
        <v>270</v>
      </c>
      <c r="F159" t="s">
        <v>271</v>
      </c>
    </row>
    <row r="160" spans="4:6" x14ac:dyDescent="0.25">
      <c r="D160" t="s">
        <v>291</v>
      </c>
      <c r="F160" t="s">
        <v>292</v>
      </c>
    </row>
    <row r="161" spans="4:6" x14ac:dyDescent="0.25">
      <c r="D161" t="s">
        <v>293</v>
      </c>
      <c r="F161">
        <v>43807873</v>
      </c>
    </row>
    <row r="162" spans="4:6" x14ac:dyDescent="0.25">
      <c r="D162" t="s">
        <v>294</v>
      </c>
      <c r="F162" t="s">
        <v>295</v>
      </c>
    </row>
    <row r="163" spans="4:6" x14ac:dyDescent="0.25">
      <c r="D163" t="s">
        <v>272</v>
      </c>
      <c r="E163">
        <v>3113849628</v>
      </c>
      <c r="F163" t="s">
        <v>273</v>
      </c>
    </row>
    <row r="164" spans="4:6" x14ac:dyDescent="0.25">
      <c r="D164" t="s">
        <v>274</v>
      </c>
      <c r="F164" t="s">
        <v>276</v>
      </c>
    </row>
    <row r="165" spans="4:6" x14ac:dyDescent="0.25">
      <c r="D165" t="s">
        <v>277</v>
      </c>
      <c r="E165">
        <v>3148223000</v>
      </c>
      <c r="F165" t="s">
        <v>278</v>
      </c>
    </row>
    <row r="166" spans="4:6" x14ac:dyDescent="0.25">
      <c r="D166" t="s">
        <v>296</v>
      </c>
      <c r="F166">
        <v>1037614976</v>
      </c>
    </row>
    <row r="167" spans="4:6" x14ac:dyDescent="0.25">
      <c r="D167" t="s">
        <v>279</v>
      </c>
      <c r="E167">
        <v>3022784856</v>
      </c>
      <c r="F167" t="s">
        <v>280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85" zoomScaleNormal="85" workbookViewId="0">
      <selection activeCell="A19" sqref="A19"/>
    </sheetView>
  </sheetViews>
  <sheetFormatPr baseColWidth="10" defaultColWidth="11.42578125" defaultRowHeight="15" x14ac:dyDescent="0.25"/>
  <cols>
    <col min="1" max="1" width="18.7109375" bestFit="1" customWidth="1"/>
    <col min="2" max="2" width="10.5703125" bestFit="1" customWidth="1"/>
    <col min="3" max="3" width="12.85546875" bestFit="1" customWidth="1"/>
    <col min="4" max="4" width="19.140625" bestFit="1" customWidth="1"/>
    <col min="5" max="5" width="13.5703125" bestFit="1" customWidth="1"/>
    <col min="6" max="6" width="18.5703125" bestFit="1" customWidth="1"/>
    <col min="7" max="7" width="20" bestFit="1" customWidth="1"/>
    <col min="8" max="8" width="16.7109375" bestFit="1" customWidth="1"/>
    <col min="9" max="9" width="13.42578125" bestFit="1" customWidth="1"/>
    <col min="10" max="10" width="9.140625" bestFit="1" customWidth="1"/>
    <col min="11" max="11" width="21.42578125" bestFit="1" customWidth="1"/>
    <col min="12" max="12" width="13.5703125" bestFit="1" customWidth="1"/>
  </cols>
  <sheetData>
    <row r="1" spans="1:12" x14ac:dyDescent="0.25">
      <c r="A1" s="3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297</v>
      </c>
      <c r="G1" s="3" t="s">
        <v>8</v>
      </c>
      <c r="H1" s="3" t="s">
        <v>9</v>
      </c>
      <c r="I1" s="3" t="s">
        <v>10</v>
      </c>
      <c r="J1" s="3" t="s">
        <v>298</v>
      </c>
      <c r="K1" s="3" t="s">
        <v>299</v>
      </c>
      <c r="L1" s="3" t="s">
        <v>300</v>
      </c>
    </row>
    <row r="2" spans="1:12" x14ac:dyDescent="0.25">
      <c r="A2" s="13"/>
      <c r="B2" s="13"/>
      <c r="C2" s="13"/>
      <c r="D2" s="13"/>
      <c r="E2" s="13"/>
      <c r="F2" s="18"/>
      <c r="G2" s="18"/>
      <c r="H2" s="14"/>
      <c r="I2" s="13"/>
      <c r="J2" s="14"/>
      <c r="K2" s="14"/>
    </row>
    <row r="3" spans="1:12" x14ac:dyDescent="0.25">
      <c r="A3" s="13"/>
      <c r="B3" s="13"/>
      <c r="C3" s="13"/>
      <c r="D3" s="13"/>
      <c r="E3" s="13"/>
      <c r="F3" s="18"/>
      <c r="G3" s="18"/>
      <c r="H3" s="14"/>
      <c r="I3" s="13"/>
      <c r="J3" s="14"/>
      <c r="K3" s="14"/>
    </row>
    <row r="4" spans="1:12" x14ac:dyDescent="0.25">
      <c r="A4" s="13"/>
      <c r="B4" s="13"/>
      <c r="C4" s="13"/>
      <c r="D4" s="13"/>
      <c r="E4" s="13"/>
      <c r="F4" s="18"/>
      <c r="G4" s="18"/>
      <c r="H4" s="14"/>
      <c r="I4" s="13"/>
      <c r="J4" s="14"/>
      <c r="K4" s="14"/>
    </row>
    <row r="5" spans="1:12" x14ac:dyDescent="0.25">
      <c r="A5" s="13"/>
      <c r="B5" s="13"/>
      <c r="C5" s="13"/>
      <c r="D5" s="13"/>
      <c r="E5" s="13"/>
      <c r="F5" s="18"/>
      <c r="G5" s="18"/>
      <c r="H5" s="14"/>
      <c r="I5" s="13"/>
      <c r="J5" s="14"/>
      <c r="K5" s="14"/>
    </row>
    <row r="6" spans="1:12" x14ac:dyDescent="0.25">
      <c r="A6" s="13"/>
      <c r="B6" s="13"/>
      <c r="C6" s="13"/>
      <c r="D6" s="13"/>
      <c r="E6" s="13"/>
      <c r="F6" s="18"/>
      <c r="G6" s="18"/>
      <c r="H6" s="14"/>
      <c r="I6" s="13"/>
      <c r="J6" s="14"/>
      <c r="K6" s="14"/>
    </row>
    <row r="7" spans="1:12" x14ac:dyDescent="0.25">
      <c r="A7" s="13"/>
      <c r="B7" s="13"/>
      <c r="C7" s="13"/>
      <c r="D7" s="13"/>
      <c r="E7" s="13"/>
      <c r="F7" s="18"/>
      <c r="G7" s="18"/>
      <c r="H7" s="14"/>
      <c r="I7" s="13"/>
      <c r="J7" s="14"/>
      <c r="K7" s="14"/>
    </row>
    <row r="8" spans="1:12" x14ac:dyDescent="0.25">
      <c r="A8" s="13"/>
      <c r="B8" s="13"/>
      <c r="C8" s="13"/>
      <c r="D8" s="13"/>
      <c r="E8" s="13"/>
      <c r="F8" s="18"/>
      <c r="G8" s="18"/>
      <c r="H8" s="14"/>
      <c r="I8" s="13"/>
      <c r="J8" s="14"/>
      <c r="K8" s="14"/>
    </row>
    <row r="9" spans="1:12" x14ac:dyDescent="0.25">
      <c r="A9" s="13"/>
      <c r="B9" s="13"/>
      <c r="C9" s="13"/>
      <c r="D9" s="13"/>
      <c r="E9" s="13"/>
      <c r="F9" s="18"/>
      <c r="G9" s="18"/>
      <c r="H9" s="14"/>
      <c r="I9" s="13"/>
      <c r="J9" s="14"/>
      <c r="K9" s="14"/>
    </row>
    <row r="10" spans="1:12" x14ac:dyDescent="0.25">
      <c r="A10" s="13"/>
      <c r="B10" s="13"/>
      <c r="C10" s="13"/>
      <c r="D10" s="13"/>
      <c r="E10" s="13"/>
      <c r="F10" s="18"/>
      <c r="G10" s="18"/>
      <c r="H10" s="14"/>
      <c r="I10" s="13"/>
      <c r="J10" s="14"/>
      <c r="K10" s="14"/>
    </row>
    <row r="11" spans="1:12" x14ac:dyDescent="0.25">
      <c r="A11" s="13"/>
      <c r="B11" s="13"/>
      <c r="C11" s="13"/>
      <c r="D11" s="13"/>
      <c r="E11" s="13"/>
      <c r="F11" s="18"/>
      <c r="G11" s="18"/>
      <c r="H11" s="14"/>
      <c r="I11" s="13"/>
      <c r="J11" s="14"/>
      <c r="K11" s="14"/>
    </row>
    <row r="12" spans="1:12" x14ac:dyDescent="0.25">
      <c r="A12" s="13"/>
      <c r="B12" s="13"/>
      <c r="C12" s="13"/>
      <c r="D12" s="13"/>
      <c r="E12" s="13"/>
      <c r="F12" s="18"/>
      <c r="G12" s="18"/>
      <c r="H12" s="14"/>
      <c r="I12" s="13"/>
      <c r="J12" s="14"/>
      <c r="K12" s="14"/>
    </row>
    <row r="13" spans="1:12" x14ac:dyDescent="0.25">
      <c r="A13" s="13"/>
      <c r="B13" s="13"/>
      <c r="C13" s="13"/>
      <c r="D13" s="13"/>
      <c r="E13" s="13"/>
      <c r="F13" s="18"/>
      <c r="G13" s="18"/>
      <c r="H13" s="14"/>
      <c r="I13" s="13"/>
      <c r="J13" s="14"/>
      <c r="K13" s="14"/>
    </row>
    <row r="14" spans="1:12" x14ac:dyDescent="0.25">
      <c r="A14" s="13"/>
      <c r="B14" s="13"/>
      <c r="C14" s="13"/>
      <c r="D14" s="13"/>
      <c r="E14" s="13"/>
      <c r="F14" s="18"/>
      <c r="G14" s="18"/>
      <c r="H14" s="14"/>
      <c r="I14" s="13"/>
      <c r="J14" s="14"/>
      <c r="K14" s="14"/>
    </row>
    <row r="15" spans="1:12" x14ac:dyDescent="0.25">
      <c r="A15" s="13"/>
      <c r="B15" s="13"/>
      <c r="C15" s="13"/>
      <c r="D15" s="13"/>
      <c r="E15" s="13"/>
      <c r="F15" s="18"/>
      <c r="G15" s="18"/>
      <c r="H15" s="14"/>
      <c r="I15" s="13"/>
      <c r="J15" s="14"/>
      <c r="K15" s="14"/>
    </row>
    <row r="16" spans="1:12" x14ac:dyDescent="0.25">
      <c r="A16" s="13"/>
      <c r="B16" s="13"/>
      <c r="C16" s="13"/>
      <c r="D16" s="13"/>
      <c r="E16" s="13"/>
      <c r="F16" s="18"/>
      <c r="G16" s="18"/>
      <c r="H16" s="14"/>
      <c r="I16" s="13"/>
      <c r="J16" s="14"/>
      <c r="K16" s="14"/>
    </row>
    <row r="17" spans="1:11" x14ac:dyDescent="0.25">
      <c r="A17" s="13"/>
      <c r="B17" s="13"/>
      <c r="C17" s="13"/>
      <c r="D17" s="13"/>
      <c r="E17" s="13"/>
      <c r="F17" s="18"/>
      <c r="G17" s="18"/>
      <c r="H17" s="14"/>
      <c r="I17" s="13"/>
      <c r="J17" s="14"/>
      <c r="K17" s="14"/>
    </row>
    <row r="18" spans="1:11" x14ac:dyDescent="0.25">
      <c r="A18" s="13"/>
      <c r="B18" s="13"/>
      <c r="C18" s="13"/>
      <c r="D18" s="13"/>
      <c r="E18" s="13"/>
      <c r="F18" s="18"/>
      <c r="G18" s="18"/>
      <c r="H18" s="14"/>
      <c r="I18" s="13"/>
      <c r="J18" s="14"/>
      <c r="K18" s="14"/>
    </row>
    <row r="19" spans="1:11" x14ac:dyDescent="0.25">
      <c r="A19" s="13"/>
      <c r="B19" s="13"/>
      <c r="C19" s="13"/>
      <c r="D19" s="13"/>
      <c r="E19" s="13"/>
      <c r="F19" s="18"/>
      <c r="G19" s="18"/>
      <c r="H19" s="14"/>
      <c r="I19" s="13"/>
      <c r="J19" s="14"/>
      <c r="K19" s="14"/>
    </row>
    <row r="20" spans="1:11" x14ac:dyDescent="0.25">
      <c r="A20" s="13"/>
      <c r="B20" s="13"/>
      <c r="C20" s="13"/>
      <c r="D20" s="13"/>
      <c r="E20" s="13"/>
      <c r="F20" s="18"/>
      <c r="G20" s="18"/>
      <c r="H20" s="14"/>
      <c r="I20" s="13"/>
      <c r="J20" s="14"/>
      <c r="K20" s="14"/>
    </row>
    <row r="21" spans="1:11" x14ac:dyDescent="0.25">
      <c r="A21" s="13"/>
      <c r="B21" s="13"/>
      <c r="C21" s="13"/>
      <c r="D21" s="13"/>
      <c r="E21" s="13"/>
      <c r="F21" s="18"/>
      <c r="G21" s="18"/>
      <c r="H21" s="14"/>
      <c r="I21" s="13"/>
      <c r="J21" s="14"/>
      <c r="K21" s="14"/>
    </row>
    <row r="22" spans="1:11" x14ac:dyDescent="0.25">
      <c r="A22" s="13"/>
      <c r="B22" s="13"/>
      <c r="C22" s="13"/>
      <c r="D22" s="13"/>
      <c r="E22" s="13"/>
      <c r="F22" s="18"/>
      <c r="G22" s="18"/>
      <c r="H22" s="14"/>
      <c r="I22" s="13"/>
      <c r="J22" s="14"/>
      <c r="K22" s="14"/>
    </row>
    <row r="23" spans="1:11" x14ac:dyDescent="0.25">
      <c r="A23" s="13"/>
      <c r="B23" s="13"/>
      <c r="C23" s="13"/>
      <c r="D23" s="13"/>
      <c r="E23" s="13"/>
      <c r="F23" s="18"/>
      <c r="G23" s="18"/>
      <c r="H23" s="14"/>
      <c r="I23" s="13"/>
      <c r="J23" s="14"/>
      <c r="K23" s="14"/>
    </row>
    <row r="24" spans="1:11" x14ac:dyDescent="0.25">
      <c r="A24" s="13"/>
      <c r="B24" s="13"/>
      <c r="C24" s="13"/>
      <c r="D24" s="13"/>
      <c r="E24" s="13"/>
      <c r="F24" s="18"/>
      <c r="G24" s="18"/>
      <c r="H24" s="14"/>
      <c r="I24" s="13"/>
      <c r="J24" s="14"/>
      <c r="K24" s="14"/>
    </row>
    <row r="25" spans="1:11" x14ac:dyDescent="0.25">
      <c r="A25" s="13"/>
      <c r="B25" s="13"/>
      <c r="C25" s="13"/>
      <c r="D25" s="13"/>
      <c r="E25" s="13"/>
      <c r="F25" s="18"/>
      <c r="G25" s="18"/>
      <c r="H25" s="14"/>
      <c r="I25" s="13"/>
      <c r="J25" s="14"/>
      <c r="K25" s="14"/>
    </row>
    <row r="26" spans="1:11" x14ac:dyDescent="0.25">
      <c r="A26" s="13"/>
      <c r="B26" s="13"/>
      <c r="C26" s="13"/>
      <c r="D26" s="13"/>
      <c r="E26" s="13"/>
      <c r="F26" s="18"/>
      <c r="G26" s="18"/>
      <c r="H26" s="14"/>
      <c r="I26" s="13"/>
      <c r="J26" s="14"/>
      <c r="K26" s="14"/>
    </row>
    <row r="27" spans="1:11" x14ac:dyDescent="0.25">
      <c r="A27" s="13"/>
      <c r="B27" s="13"/>
      <c r="C27" s="13"/>
      <c r="D27" s="13"/>
      <c r="E27" s="13"/>
      <c r="F27" s="18"/>
      <c r="G27" s="18"/>
      <c r="H27" s="14"/>
      <c r="I27" s="13"/>
      <c r="J27" s="14"/>
      <c r="K27" s="14"/>
    </row>
    <row r="28" spans="1:11" x14ac:dyDescent="0.25">
      <c r="A28" s="13"/>
      <c r="B28" s="13"/>
      <c r="C28" s="13"/>
      <c r="D28" s="13"/>
      <c r="E28" s="13"/>
      <c r="F28" s="18"/>
      <c r="G28" s="18"/>
      <c r="H28" s="14"/>
      <c r="I28" s="13"/>
      <c r="J28" s="14"/>
      <c r="K28" s="14"/>
    </row>
    <row r="29" spans="1:11" x14ac:dyDescent="0.25">
      <c r="A29" s="13"/>
      <c r="B29" s="13"/>
      <c r="C29" s="13"/>
      <c r="D29" s="13"/>
      <c r="E29" s="13"/>
      <c r="F29" s="18"/>
      <c r="G29" s="18"/>
      <c r="H29" s="14"/>
      <c r="I29" s="13"/>
      <c r="J29" s="14"/>
      <c r="K29" s="14"/>
    </row>
    <row r="30" spans="1:11" x14ac:dyDescent="0.25">
      <c r="A30" s="13"/>
      <c r="B30" s="13"/>
      <c r="C30" s="13"/>
      <c r="D30" s="13"/>
      <c r="E30" s="13"/>
      <c r="F30" s="18"/>
      <c r="G30" s="18"/>
      <c r="H30" s="14"/>
      <c r="I30" s="13"/>
      <c r="J30" s="14"/>
      <c r="K30" s="14"/>
    </row>
    <row r="31" spans="1:11" x14ac:dyDescent="0.25">
      <c r="A31" s="13"/>
      <c r="B31" s="13"/>
      <c r="C31" s="13"/>
      <c r="D31" s="13"/>
      <c r="E31" s="13"/>
      <c r="F31" s="18"/>
      <c r="G31" s="18"/>
      <c r="H31" s="14"/>
      <c r="I31" s="13"/>
      <c r="J31" s="14"/>
      <c r="K31" s="14"/>
    </row>
    <row r="32" spans="1:11" x14ac:dyDescent="0.25">
      <c r="A32" s="13"/>
      <c r="B32" s="13"/>
      <c r="C32" s="13"/>
      <c r="D32" s="13"/>
      <c r="E32" s="13"/>
      <c r="F32" s="18"/>
      <c r="G32" s="18"/>
      <c r="H32" s="14"/>
      <c r="I32" s="13"/>
      <c r="J32" s="14"/>
      <c r="K32" s="14"/>
    </row>
    <row r="33" spans="1:11" x14ac:dyDescent="0.25">
      <c r="A33" s="13"/>
      <c r="B33" s="13"/>
      <c r="C33" s="13"/>
      <c r="D33" s="13"/>
      <c r="E33" s="13"/>
      <c r="F33" s="18"/>
      <c r="G33" s="18"/>
      <c r="H33" s="14"/>
      <c r="I33" s="13"/>
      <c r="J33" s="14"/>
      <c r="K33" s="14"/>
    </row>
    <row r="34" spans="1:11" x14ac:dyDescent="0.25">
      <c r="A34" s="13"/>
      <c r="B34" s="13"/>
      <c r="C34" s="13"/>
      <c r="D34" s="13"/>
      <c r="E34" s="13"/>
      <c r="F34" s="18"/>
      <c r="G34" s="18"/>
      <c r="H34" s="14"/>
      <c r="I34" s="13"/>
      <c r="J34" s="14"/>
      <c r="K34" s="14"/>
    </row>
    <row r="35" spans="1:11" x14ac:dyDescent="0.25">
      <c r="A35" s="13"/>
      <c r="B35" s="13"/>
      <c r="C35" s="13"/>
      <c r="D35" s="13"/>
      <c r="E35" s="13"/>
      <c r="F35" s="18"/>
      <c r="G35" s="18"/>
      <c r="H35" s="14"/>
      <c r="I35" s="13"/>
      <c r="J35" s="14"/>
      <c r="K35" s="14"/>
    </row>
    <row r="36" spans="1:11" x14ac:dyDescent="0.25">
      <c r="A36" s="13"/>
      <c r="B36" s="13"/>
      <c r="C36" s="13"/>
      <c r="D36" s="13"/>
      <c r="E36" s="13"/>
      <c r="F36" s="18"/>
      <c r="G36" s="18"/>
      <c r="H36" s="14"/>
      <c r="I36" s="13"/>
      <c r="J36" s="14"/>
      <c r="K36" s="14"/>
    </row>
    <row r="37" spans="1:11" x14ac:dyDescent="0.25">
      <c r="A37" s="13"/>
      <c r="B37" s="13"/>
      <c r="C37" s="13"/>
      <c r="D37" s="13"/>
      <c r="E37" s="13"/>
      <c r="F37" s="18"/>
      <c r="G37" s="18"/>
      <c r="H37" s="14"/>
      <c r="I37" s="13"/>
      <c r="J37" s="14"/>
      <c r="K37" s="14"/>
    </row>
    <row r="38" spans="1:11" x14ac:dyDescent="0.25">
      <c r="A38" s="13"/>
      <c r="B38" s="13"/>
      <c r="C38" s="13"/>
      <c r="D38" s="13"/>
      <c r="E38" s="13"/>
      <c r="F38" s="18"/>
      <c r="G38" s="18"/>
      <c r="H38" s="14"/>
      <c r="I38" s="13"/>
      <c r="J38" s="14"/>
      <c r="K38" s="14"/>
    </row>
    <row r="39" spans="1:11" x14ac:dyDescent="0.25">
      <c r="A39" s="13"/>
      <c r="B39" s="13"/>
      <c r="C39" s="13"/>
      <c r="D39" s="13"/>
      <c r="E39" s="13"/>
      <c r="F39" s="18"/>
      <c r="G39" s="18"/>
      <c r="H39" s="14"/>
      <c r="I39" s="13"/>
      <c r="J39" s="14"/>
      <c r="K39" s="14"/>
    </row>
    <row r="40" spans="1:11" x14ac:dyDescent="0.25">
      <c r="A40" s="13"/>
      <c r="B40" s="13"/>
      <c r="C40" s="13"/>
      <c r="D40" s="13"/>
      <c r="E40" s="13"/>
      <c r="F40" s="18"/>
      <c r="G40" s="18"/>
      <c r="H40" s="14"/>
      <c r="I40" s="13"/>
      <c r="J40" s="14"/>
      <c r="K40" s="14"/>
    </row>
    <row r="41" spans="1:11" x14ac:dyDescent="0.25">
      <c r="A41" s="13"/>
      <c r="B41" s="13"/>
      <c r="C41" s="13"/>
      <c r="D41" s="13"/>
      <c r="E41" s="13"/>
      <c r="F41" s="18"/>
      <c r="G41" s="18"/>
      <c r="H41" s="14"/>
      <c r="I41" s="13"/>
      <c r="J41" s="14"/>
      <c r="K41" s="14"/>
    </row>
    <row r="42" spans="1:11" x14ac:dyDescent="0.25">
      <c r="A42" s="13"/>
      <c r="B42" s="13"/>
      <c r="C42" s="13"/>
      <c r="D42" s="13"/>
      <c r="E42" s="13"/>
      <c r="F42" s="18"/>
      <c r="G42" s="18"/>
      <c r="H42" s="14"/>
      <c r="I42" s="13"/>
      <c r="J42" s="14"/>
      <c r="K42" s="14"/>
    </row>
    <row r="43" spans="1:11" x14ac:dyDescent="0.25">
      <c r="A43" s="13"/>
      <c r="B43" s="13"/>
      <c r="C43" s="13"/>
      <c r="D43" s="13"/>
      <c r="E43" s="13"/>
      <c r="F43" s="18"/>
      <c r="G43" s="18"/>
      <c r="H43" s="14"/>
      <c r="I43" s="13"/>
      <c r="J43" s="14"/>
      <c r="K43" s="14"/>
    </row>
    <row r="44" spans="1:11" x14ac:dyDescent="0.25">
      <c r="A44" s="13"/>
      <c r="B44" s="13"/>
      <c r="C44" s="13"/>
      <c r="D44" s="13"/>
      <c r="E44" s="13"/>
      <c r="F44" s="18"/>
      <c r="G44" s="18"/>
      <c r="H44" s="14"/>
      <c r="I44" s="13"/>
      <c r="J44" s="14"/>
      <c r="K44" s="14"/>
    </row>
    <row r="45" spans="1:11" x14ac:dyDescent="0.25">
      <c r="A45" s="13"/>
      <c r="B45" s="13"/>
      <c r="C45" s="13"/>
      <c r="D45" s="13"/>
      <c r="E45" s="13"/>
      <c r="F45" s="18"/>
      <c r="G45" s="18"/>
      <c r="H45" s="14"/>
      <c r="I45" s="13"/>
      <c r="J45" s="14"/>
      <c r="K45" s="14"/>
    </row>
    <row r="46" spans="1:11" x14ac:dyDescent="0.25">
      <c r="A46" s="13"/>
      <c r="B46" s="13"/>
      <c r="C46" s="13"/>
      <c r="D46" s="13"/>
      <c r="E46" s="13"/>
      <c r="F46" s="18"/>
      <c r="G46" s="18"/>
      <c r="H46" s="14"/>
      <c r="I46" s="13"/>
      <c r="J46" s="14"/>
      <c r="K46" s="14"/>
    </row>
    <row r="47" spans="1:11" x14ac:dyDescent="0.25">
      <c r="A47" s="13"/>
      <c r="B47" s="13"/>
      <c r="C47" s="13"/>
      <c r="D47" s="13"/>
      <c r="E47" s="13"/>
      <c r="F47" s="18"/>
      <c r="G47" s="18"/>
      <c r="H47" s="14"/>
      <c r="I47" s="13"/>
      <c r="J47" s="14"/>
      <c r="K47" s="14"/>
    </row>
    <row r="48" spans="1:11" x14ac:dyDescent="0.25">
      <c r="A48" s="13"/>
      <c r="B48" s="13"/>
      <c r="C48" s="13"/>
      <c r="D48" s="13"/>
      <c r="E48" s="13"/>
      <c r="F48" s="18"/>
      <c r="G48" s="18"/>
      <c r="H48" s="14"/>
      <c r="I48" s="13"/>
      <c r="J48" s="14"/>
      <c r="K48" s="14"/>
    </row>
    <row r="49" spans="1:11" x14ac:dyDescent="0.25">
      <c r="A49" s="13"/>
      <c r="B49" s="13"/>
      <c r="C49" s="13"/>
      <c r="D49" s="13"/>
      <c r="E49" s="13"/>
      <c r="F49" s="18"/>
      <c r="G49" s="18"/>
      <c r="H49" s="14"/>
      <c r="I49" s="13"/>
      <c r="J49" s="14"/>
      <c r="K49" s="14"/>
    </row>
    <row r="50" spans="1:11" x14ac:dyDescent="0.25">
      <c r="A50" s="13"/>
      <c r="B50" s="13"/>
      <c r="C50" s="13"/>
      <c r="D50" s="13"/>
      <c r="E50" s="13"/>
      <c r="F50" s="18"/>
      <c r="G50" s="18"/>
      <c r="H50" s="14"/>
      <c r="I50" s="13"/>
      <c r="J50" s="14"/>
      <c r="K50" s="14"/>
    </row>
    <row r="51" spans="1:11" x14ac:dyDescent="0.25">
      <c r="A51" s="13"/>
      <c r="B51" s="13"/>
      <c r="C51" s="13"/>
      <c r="D51" s="13"/>
      <c r="E51" s="13"/>
      <c r="F51" s="18"/>
      <c r="G51" s="18"/>
      <c r="H51" s="14"/>
      <c r="I51" s="13"/>
      <c r="J51" s="14"/>
      <c r="K51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B1CDD9C3CD7F4E8D7B5023EB3EB485" ma:contentTypeVersion="15" ma:contentTypeDescription="Crear nuevo documento." ma:contentTypeScope="" ma:versionID="1752147dcc46da25f534575d93cd0d1d">
  <xsd:schema xmlns:xsd="http://www.w3.org/2001/XMLSchema" xmlns:xs="http://www.w3.org/2001/XMLSchema" xmlns:p="http://schemas.microsoft.com/office/2006/metadata/properties" xmlns:ns2="816a7d80-8474-49d4-bbe2-5edcd8b732d6" xmlns:ns3="6e15b64d-dbd4-4e08-8085-de48877393b9" targetNamespace="http://schemas.microsoft.com/office/2006/metadata/properties" ma:root="true" ma:fieldsID="cf0267c99001d2bb1b625e65cf268afc" ns2:_="" ns3:_="">
    <xsd:import namespace="816a7d80-8474-49d4-bbe2-5edcd8b732d6"/>
    <xsd:import namespace="6e15b64d-dbd4-4e08-8085-de48877393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a7d80-8474-49d4-bbe2-5edcd8b732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71a0d4a-75ad-4b94-9add-0a149f313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5b64d-dbd4-4e08-8085-de48877393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411831f-561e-458a-bfc5-0b27283fd45d}" ma:internalName="TaxCatchAll" ma:showField="CatchAllData" ma:web="6e15b64d-dbd4-4e08-8085-de48877393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6a7d80-8474-49d4-bbe2-5edcd8b732d6">
      <Terms xmlns="http://schemas.microsoft.com/office/infopath/2007/PartnerControls"/>
    </lcf76f155ced4ddcb4097134ff3c332f>
    <TaxCatchAll xmlns="6e15b64d-dbd4-4e08-8085-de48877393b9" xsi:nil="true"/>
  </documentManagement>
</p:properties>
</file>

<file path=customXml/itemProps1.xml><?xml version="1.0" encoding="utf-8"?>
<ds:datastoreItem xmlns:ds="http://schemas.openxmlformats.org/officeDocument/2006/customXml" ds:itemID="{A60112FC-6EE4-48F8-A809-442F91ECA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F2FACA-9C57-4867-A401-1743C0B7A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6a7d80-8474-49d4-bbe2-5edcd8b732d6"/>
    <ds:schemaRef ds:uri="6e15b64d-dbd4-4e08-8085-de48877393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AB308F-A29D-43AE-8A17-5CEC4AFFACEA}">
  <ds:schemaRefs>
    <ds:schemaRef ds:uri="http://schemas.microsoft.com/office/2006/metadata/properties"/>
    <ds:schemaRef ds:uri="http://schemas.microsoft.com/office/infopath/2007/PartnerControls"/>
    <ds:schemaRef ds:uri="816a7d80-8474-49d4-bbe2-5edcd8b732d6"/>
    <ds:schemaRef ds:uri="6e15b64d-dbd4-4e08-8085-de48877393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Importe</vt:lpstr>
      <vt:lpstr>Maestro</vt:lpstr>
      <vt:lpstr>Descarga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Kibson Jafeth Junior Mosquera Perea</dc:creator>
  <cp:keywords/>
  <dc:description/>
  <cp:lastModifiedBy>Juan Felipe Vásquez Calderón</cp:lastModifiedBy>
  <cp:revision/>
  <dcterms:created xsi:type="dcterms:W3CDTF">2024-02-15T20:28:19Z</dcterms:created>
  <dcterms:modified xsi:type="dcterms:W3CDTF">2024-03-18T14:02:24Z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0x01010016B1CDD9C3CD7F4E8D7B5023EB3EB485</vt:lpwstr>
  </property>
  <property fmtid="{D5CDD505-2E9C-101B-9397-08002B2CF9AE}" pid="3" name="MediaServiceImageTags">
    <vt:lpwstr/>
  </property>
</Properties>
</file>