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560" windowHeight="8235" activeTab="1"/>
  </bookViews>
  <sheets>
    <sheet name="Prorrateo Centros de costos" sheetId="1" r:id="rId1"/>
    <sheet name="Ingresos por sucursales" sheetId="2" r:id="rId2"/>
  </sheets>
  <calcPr calcId="145621"/>
</workbook>
</file>

<file path=xl/calcChain.xml><?xml version="1.0" encoding="utf-8"?>
<calcChain xmlns="http://schemas.openxmlformats.org/spreadsheetml/2006/main">
  <c r="D9" i="1" l="1"/>
  <c r="E9" i="1"/>
  <c r="C9" i="1"/>
  <c r="I33" i="2" l="1"/>
  <c r="I32" i="2"/>
  <c r="I31" i="2"/>
  <c r="I30" i="2"/>
  <c r="I29" i="2"/>
  <c r="I28" i="2"/>
  <c r="I27" i="2"/>
  <c r="I26" i="2"/>
  <c r="H25" i="2"/>
  <c r="G25" i="2"/>
  <c r="F25" i="2"/>
  <c r="I24" i="2"/>
  <c r="I23" i="2"/>
  <c r="I22" i="2"/>
  <c r="L14" i="2"/>
  <c r="F14" i="2"/>
  <c r="K13" i="2"/>
  <c r="J13" i="2"/>
  <c r="L13" i="2" s="1"/>
  <c r="I13" i="2"/>
  <c r="F13" i="2"/>
  <c r="L12" i="2"/>
  <c r="F12" i="2"/>
  <c r="L11" i="2"/>
  <c r="F11" i="2"/>
  <c r="L10" i="2"/>
  <c r="F10" i="2"/>
  <c r="L9" i="2"/>
  <c r="F9" i="2"/>
  <c r="L8" i="2"/>
  <c r="F8" i="2"/>
  <c r="K7" i="2"/>
  <c r="J7" i="2"/>
  <c r="I7" i="2"/>
  <c r="F7" i="2"/>
  <c r="L6" i="2"/>
  <c r="F6" i="2"/>
  <c r="L5" i="2"/>
  <c r="F5" i="2"/>
  <c r="L4" i="2"/>
  <c r="F4" i="2"/>
  <c r="F15" i="2" l="1"/>
  <c r="L7" i="2"/>
  <c r="I25" i="2"/>
  <c r="L15" i="2"/>
  <c r="E17" i="1"/>
  <c r="D17" i="1"/>
  <c r="E6" i="1"/>
  <c r="D6" i="1"/>
  <c r="C6" i="1"/>
  <c r="I34" i="2" l="1"/>
  <c r="F7" i="1"/>
  <c r="F5" i="1"/>
  <c r="F6" i="1" l="1"/>
  <c r="F8" i="1" s="1"/>
  <c r="I6" i="1" l="1"/>
  <c r="I5" i="1"/>
  <c r="I7" i="1"/>
  <c r="I8" i="1" l="1"/>
</calcChain>
</file>

<file path=xl/sharedStrings.xml><?xml version="1.0" encoding="utf-8"?>
<sst xmlns="http://schemas.openxmlformats.org/spreadsheetml/2006/main" count="79" uniqueCount="33">
  <si>
    <t>INGRESOS POR SERVICIOS OFRECIDOS</t>
  </si>
  <si>
    <t>PORCENTAJE DE ASIGNACIÓN</t>
  </si>
  <si>
    <t>CENTRO DE COSTOS</t>
  </si>
  <si>
    <t>PRORRATEO</t>
  </si>
  <si>
    <t>TOTAL</t>
  </si>
  <si>
    <t>PROMEDIO</t>
  </si>
  <si>
    <t>TOTAL VENTAS MENSUALES</t>
  </si>
  <si>
    <t>OFICINA</t>
  </si>
  <si>
    <t xml:space="preserve">             INGRESOS POR GIROS</t>
  </si>
  <si>
    <t>SIMITI</t>
  </si>
  <si>
    <t>AGUACHICA</t>
  </si>
  <si>
    <t>GAMARRA</t>
  </si>
  <si>
    <t>SANTA ROSA</t>
  </si>
  <si>
    <t>SAN PABLO</t>
  </si>
  <si>
    <t>GIRON</t>
  </si>
  <si>
    <t>PUERTO WILCHES</t>
  </si>
  <si>
    <t xml:space="preserve">             INGRESOS POR ENCOMIENDAS</t>
  </si>
  <si>
    <t xml:space="preserve">             INGRESOS POR PASAJES</t>
  </si>
  <si>
    <t>CERRO DE BURGOS</t>
  </si>
  <si>
    <t>CALLE 31</t>
  </si>
  <si>
    <t>TERMINAL B/GA</t>
  </si>
  <si>
    <t>ALARCÓN</t>
  </si>
  <si>
    <t>ACUÁTICO</t>
  </si>
  <si>
    <t>PASAJES</t>
  </si>
  <si>
    <t>MARZO</t>
  </si>
  <si>
    <t>FEBRERO</t>
  </si>
  <si>
    <t>ENERO</t>
  </si>
  <si>
    <t>Enero</t>
  </si>
  <si>
    <t>ENCOMIENDAS</t>
  </si>
  <si>
    <t>GIROS</t>
  </si>
  <si>
    <t>PROMEDIO TOTAL DE VENTAS</t>
  </si>
  <si>
    <t>PROMEDIO DE VENTAS</t>
  </si>
  <si>
    <t>TERRESTRE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</si>
</sst>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* #,##0_-;\-&quot;$&quot;* #,##0_-;_-&quot;$&quot;* &quot;-&quot;_-;_-@_-"/>
    <numFmt numFmtId="164" formatCode="&quot;$&quot;#,##0.00_);\(&quot;$&quot;#,##0.00\)"/>
    <numFmt numFmtId="165" formatCode="&quot;$&quot;#,##0.00"/>
    <numFmt numFmtId="166" formatCode="&quot;$&quot;#,##0_);\(&quot;$&quot;#,##0\)"/>
    <numFmt numFmtId="167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.1999999999999993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Fill="1"/>
    <xf numFmtId="166" fontId="0" fillId="0" borderId="0" xfId="0" applyNumberFormat="1" applyFill="1"/>
    <xf numFmtId="0" fontId="0" fillId="0" borderId="0" xfId="0" applyBorder="1"/>
    <xf numFmtId="166" fontId="0" fillId="0" borderId="0" xfId="0" applyNumberFormat="1" applyBorder="1"/>
    <xf numFmtId="10" fontId="0" fillId="0" borderId="0" xfId="1" applyNumberFormat="1" applyFont="1" applyBorder="1"/>
    <xf numFmtId="10" fontId="0" fillId="0" borderId="0" xfId="0" applyNumberFormat="1" applyBorder="1"/>
    <xf numFmtId="165" fontId="0" fillId="0" borderId="0" xfId="0" applyNumberFormat="1" applyBorder="1"/>
    <xf numFmtId="166" fontId="3" fillId="0" borderId="0" xfId="0" applyNumberFormat="1" applyFont="1" applyFill="1" applyBorder="1"/>
    <xf numFmtId="9" fontId="0" fillId="0" borderId="0" xfId="1" applyFont="1" applyBorder="1"/>
    <xf numFmtId="0" fontId="0" fillId="0" borderId="0" xfId="0" applyFill="1" applyBorder="1"/>
    <xf numFmtId="166" fontId="0" fillId="0" borderId="0" xfId="0" applyNumberFormat="1" applyFill="1" applyBorder="1"/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42" fontId="5" fillId="0" borderId="8" xfId="2" applyFont="1" applyBorder="1" applyAlignment="1">
      <alignment horizontal="right" vertical="center"/>
    </xf>
    <xf numFmtId="42" fontId="5" fillId="0" borderId="9" xfId="2" applyFont="1" applyBorder="1" applyAlignment="1">
      <alignment horizontal="right" vertical="center"/>
    </xf>
    <xf numFmtId="42" fontId="5" fillId="0" borderId="9" xfId="2" applyFont="1" applyFill="1" applyBorder="1" applyAlignment="1">
      <alignment horizontal="right" vertical="center"/>
    </xf>
    <xf numFmtId="42" fontId="5" fillId="0" borderId="10" xfId="2" applyFont="1" applyBorder="1" applyAlignment="1">
      <alignment horizontal="right" vertical="center"/>
    </xf>
    <xf numFmtId="42" fontId="0" fillId="0" borderId="9" xfId="2" applyFont="1" applyBorder="1"/>
    <xf numFmtId="42" fontId="4" fillId="0" borderId="8" xfId="2" applyFont="1" applyBorder="1"/>
    <xf numFmtId="42" fontId="4" fillId="0" borderId="9" xfId="2" applyFont="1" applyBorder="1"/>
    <xf numFmtId="42" fontId="4" fillId="0" borderId="10" xfId="2" applyFont="1" applyBorder="1"/>
    <xf numFmtId="42" fontId="4" fillId="0" borderId="9" xfId="2" applyFont="1" applyFill="1" applyBorder="1"/>
    <xf numFmtId="166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42" fontId="5" fillId="0" borderId="0" xfId="2" applyFont="1" applyFill="1" applyBorder="1" applyAlignment="1">
      <alignment horizontal="right" vertical="center"/>
    </xf>
    <xf numFmtId="42" fontId="0" fillId="0" borderId="0" xfId="0" applyNumberFormat="1" applyFill="1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42" fontId="4" fillId="0" borderId="0" xfId="2" applyFont="1" applyFill="1" applyBorder="1"/>
    <xf numFmtId="166" fontId="4" fillId="0" borderId="0" xfId="0" applyNumberFormat="1" applyFont="1" applyFill="1" applyBorder="1"/>
    <xf numFmtId="0" fontId="7" fillId="0" borderId="0" xfId="0" applyFont="1" applyFill="1" applyBorder="1" applyAlignment="1">
      <alignment vertical="center"/>
    </xf>
    <xf numFmtId="166" fontId="8" fillId="0" borderId="0" xfId="0" applyNumberFormat="1" applyFont="1" applyFill="1" applyBorder="1"/>
    <xf numFmtId="0" fontId="8" fillId="0" borderId="0" xfId="0" applyFont="1" applyFill="1" applyBorder="1"/>
    <xf numFmtId="42" fontId="5" fillId="0" borderId="2" xfId="2" applyFont="1" applyBorder="1" applyAlignment="1">
      <alignment horizontal="right" vertical="center"/>
    </xf>
    <xf numFmtId="42" fontId="5" fillId="0" borderId="4" xfId="2" applyFont="1" applyBorder="1" applyAlignment="1">
      <alignment horizontal="right" vertical="center"/>
    </xf>
    <xf numFmtId="42" fontId="5" fillId="0" borderId="4" xfId="2" applyFont="1" applyFill="1" applyBorder="1" applyAlignment="1">
      <alignment horizontal="right" vertical="center"/>
    </xf>
    <xf numFmtId="42" fontId="5" fillId="0" borderId="6" xfId="2" applyFont="1" applyBorder="1" applyAlignment="1">
      <alignment horizontal="right" vertical="center"/>
    </xf>
    <xf numFmtId="0" fontId="3" fillId="0" borderId="8" xfId="0" applyFont="1" applyBorder="1" applyAlignment="1">
      <alignment horizontal="center"/>
    </xf>
    <xf numFmtId="9" fontId="0" fillId="0" borderId="0" xfId="1" applyFont="1" applyFill="1" applyBorder="1"/>
    <xf numFmtId="10" fontId="0" fillId="0" borderId="0" xfId="1" applyNumberFormat="1" applyFont="1" applyBorder="1" applyAlignment="1">
      <alignment horizontal="center"/>
    </xf>
    <xf numFmtId="42" fontId="0" fillId="0" borderId="0" xfId="2" applyFont="1" applyFill="1" applyBorder="1"/>
    <xf numFmtId="9" fontId="0" fillId="0" borderId="0" xfId="1" applyFont="1" applyFill="1"/>
    <xf numFmtId="42" fontId="0" fillId="0" borderId="0" xfId="2" applyFont="1" applyFill="1"/>
    <xf numFmtId="42" fontId="5" fillId="0" borderId="3" xfId="2" applyFont="1" applyBorder="1" applyAlignment="1">
      <alignment horizontal="right" vertical="center"/>
    </xf>
    <xf numFmtId="42" fontId="5" fillId="0" borderId="5" xfId="2" applyFont="1" applyBorder="1" applyAlignment="1">
      <alignment horizontal="right" vertical="center"/>
    </xf>
    <xf numFmtId="42" fontId="5" fillId="0" borderId="5" xfId="2" applyFont="1" applyFill="1" applyBorder="1" applyAlignment="1">
      <alignment horizontal="right" vertical="center"/>
    </xf>
    <xf numFmtId="42" fontId="5" fillId="0" borderId="7" xfId="2" applyFont="1" applyBorder="1" applyAlignment="1">
      <alignment horizontal="right" vertic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166" fontId="3" fillId="8" borderId="1" xfId="0" applyNumberFormat="1" applyFont="1" applyFill="1" applyBorder="1"/>
    <xf numFmtId="166" fontId="3" fillId="6" borderId="1" xfId="0" applyNumberFormat="1" applyFont="1" applyFill="1" applyBorder="1"/>
    <xf numFmtId="166" fontId="3" fillId="3" borderId="1" xfId="0" applyNumberFormat="1" applyFont="1" applyFill="1" applyBorder="1"/>
    <xf numFmtId="42" fontId="3" fillId="4" borderId="1" xfId="2" applyFont="1" applyFill="1" applyBorder="1"/>
    <xf numFmtId="42" fontId="5" fillId="0" borderId="10" xfId="2" applyFont="1" applyFill="1" applyBorder="1" applyAlignment="1">
      <alignment horizontal="right" vertical="center"/>
    </xf>
    <xf numFmtId="42" fontId="4" fillId="0" borderId="10" xfId="2" applyFont="1" applyFill="1" applyBorder="1"/>
    <xf numFmtId="0" fontId="12" fillId="8" borderId="8" xfId="0" applyFont="1" applyFill="1" applyBorder="1" applyAlignment="1">
      <alignment vertical="center"/>
    </xf>
    <xf numFmtId="0" fontId="12" fillId="8" borderId="9" xfId="0" applyFont="1" applyFill="1" applyBorder="1" applyAlignment="1">
      <alignment vertical="center"/>
    </xf>
    <xf numFmtId="0" fontId="12" fillId="8" borderId="10" xfId="0" applyFont="1" applyFill="1" applyBorder="1" applyAlignment="1">
      <alignment vertical="center"/>
    </xf>
    <xf numFmtId="0" fontId="12" fillId="6" borderId="8" xfId="0" applyFont="1" applyFill="1" applyBorder="1" applyAlignment="1">
      <alignment vertical="center"/>
    </xf>
    <xf numFmtId="0" fontId="12" fillId="6" borderId="9" xfId="0" applyFont="1" applyFill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164" fontId="12" fillId="5" borderId="1" xfId="0" applyNumberFormat="1" applyFont="1" applyFill="1" applyBorder="1" applyAlignment="1">
      <alignment horizontal="center" vertical="center"/>
    </xf>
    <xf numFmtId="10" fontId="13" fillId="5" borderId="8" xfId="1" applyNumberFormat="1" applyFont="1" applyFill="1" applyBorder="1" applyAlignment="1">
      <alignment horizontal="center"/>
    </xf>
    <xf numFmtId="164" fontId="12" fillId="5" borderId="9" xfId="0" applyNumberFormat="1" applyFont="1" applyFill="1" applyBorder="1" applyAlignment="1">
      <alignment horizontal="center" vertical="center"/>
    </xf>
    <xf numFmtId="164" fontId="12" fillId="5" borderId="10" xfId="0" applyNumberFormat="1" applyFont="1" applyFill="1" applyBorder="1" applyAlignment="1">
      <alignment horizontal="center" vertical="center"/>
    </xf>
    <xf numFmtId="166" fontId="13" fillId="4" borderId="4" xfId="0" applyNumberFormat="1" applyFont="1" applyFill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9" fontId="13" fillId="6" borderId="1" xfId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4" borderId="11" xfId="0" applyFont="1" applyFill="1" applyBorder="1" applyAlignment="1"/>
    <xf numFmtId="17" fontId="13" fillId="4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0" fontId="4" fillId="0" borderId="8" xfId="1" applyNumberFormat="1" applyFont="1" applyFill="1" applyBorder="1" applyAlignment="1">
      <alignment horizontal="center"/>
    </xf>
    <xf numFmtId="10" fontId="4" fillId="0" borderId="9" xfId="1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42" fontId="6" fillId="0" borderId="1" xfId="2" applyFont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42" fontId="0" fillId="0" borderId="0" xfId="0" applyNumberFormat="1" applyBorder="1"/>
    <xf numFmtId="0" fontId="2" fillId="6" borderId="11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166" fontId="3" fillId="4" borderId="11" xfId="0" applyNumberFormat="1" applyFont="1" applyFill="1" applyBorder="1" applyAlignment="1">
      <alignment horizontal="center"/>
    </xf>
    <xf numFmtId="166" fontId="3" fillId="4" borderId="12" xfId="0" applyNumberFormat="1" applyFont="1" applyFill="1" applyBorder="1" applyAlignment="1">
      <alignment horizontal="center"/>
    </xf>
    <xf numFmtId="166" fontId="3" fillId="4" borderId="13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</cellXfs>
  <cellStyles count="3">
    <cellStyle name="Moneda [0]" xfId="2" builtinId="7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0066"/>
      <color rgb="FFFFFFCC"/>
      <color rgb="FF99FFCC"/>
      <color rgb="FF99FF99"/>
      <color rgb="FFFFFF99"/>
      <color rgb="FFCCECFF"/>
      <color rgb="FFCC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6"/>
  <sheetViews>
    <sheetView showGridLines="0" zoomScaleNormal="100" workbookViewId="0">
      <selection activeCell="G17" sqref="G17"/>
    </sheetView>
  </sheetViews>
  <sheetFormatPr baseColWidth="10" defaultRowHeight="15" x14ac:dyDescent="0.25"/>
  <cols>
    <col min="1" max="1" width="3.42578125" customWidth="1"/>
    <col min="2" max="2" width="23.5703125" customWidth="1"/>
    <col min="3" max="3" width="18.7109375" customWidth="1"/>
    <col min="4" max="4" width="19.28515625" customWidth="1"/>
    <col min="5" max="5" width="21.140625" customWidth="1"/>
    <col min="6" max="6" width="19.7109375" customWidth="1"/>
    <col min="7" max="7" width="12" customWidth="1"/>
    <col min="8" max="8" width="25.140625" customWidth="1"/>
    <col min="9" max="9" width="17.7109375" customWidth="1"/>
    <col min="10" max="10" width="18.85546875" customWidth="1"/>
    <col min="11" max="11" width="17.5703125" customWidth="1"/>
    <col min="12" max="12" width="21.42578125" customWidth="1"/>
    <col min="13" max="13" width="16.7109375" customWidth="1"/>
    <col min="14" max="14" width="14.85546875" customWidth="1"/>
    <col min="15" max="15" width="15.5703125" customWidth="1"/>
    <col min="16" max="16" width="14.85546875" customWidth="1"/>
  </cols>
  <sheetData>
    <row r="2" spans="2:12" ht="15.75" thickBot="1" x14ac:dyDescent="0.3"/>
    <row r="3" spans="2:12" ht="16.5" thickBot="1" x14ac:dyDescent="0.3">
      <c r="B3" s="95" t="s">
        <v>0</v>
      </c>
      <c r="C3" s="96"/>
      <c r="D3" s="96"/>
      <c r="E3" s="96"/>
      <c r="F3" s="97"/>
      <c r="H3" s="101" t="s">
        <v>1</v>
      </c>
      <c r="I3" s="102"/>
      <c r="J3" s="91"/>
      <c r="L3" s="3"/>
    </row>
    <row r="4" spans="2:12" ht="15.75" thickBot="1" x14ac:dyDescent="0.3">
      <c r="B4" s="83" t="s">
        <v>2</v>
      </c>
      <c r="C4" s="84" t="s">
        <v>27</v>
      </c>
      <c r="D4" s="84" t="s">
        <v>25</v>
      </c>
      <c r="E4" s="84" t="s">
        <v>24</v>
      </c>
      <c r="F4" s="85" t="s">
        <v>5</v>
      </c>
      <c r="H4" s="82" t="s">
        <v>2</v>
      </c>
      <c r="I4" s="81" t="s">
        <v>3</v>
      </c>
      <c r="L4" s="3"/>
    </row>
    <row r="5" spans="2:12" x14ac:dyDescent="0.25">
      <c r="B5" s="76" t="s">
        <v>28</v>
      </c>
      <c r="C5" s="16">
        <v>16938748</v>
      </c>
      <c r="D5" s="16">
        <v>16098878</v>
      </c>
      <c r="E5" s="16">
        <v>13935890</v>
      </c>
      <c r="F5" s="22">
        <f>AVERAGE(C5:E5)</f>
        <v>15657838.666666666</v>
      </c>
      <c r="H5" s="78" t="s">
        <v>28</v>
      </c>
      <c r="I5" s="86">
        <f>F5/$F$8</f>
        <v>0.21207145708822539</v>
      </c>
      <c r="L5" s="3"/>
    </row>
    <row r="6" spans="2:12" x14ac:dyDescent="0.25">
      <c r="B6" s="76" t="s">
        <v>23</v>
      </c>
      <c r="C6" s="22">
        <f>36385585+25941869</f>
        <v>62327454</v>
      </c>
      <c r="D6" s="16">
        <f>25489402+18083007</f>
        <v>43572409</v>
      </c>
      <c r="E6" s="22">
        <f>31266926+18604370</f>
        <v>49871296</v>
      </c>
      <c r="F6" s="22">
        <f>AVERAGE(C6:E6)</f>
        <v>51923719.666666664</v>
      </c>
      <c r="H6" s="79" t="s">
        <v>23</v>
      </c>
      <c r="I6" s="87">
        <f>F6/$F$8</f>
        <v>0.70326046407621756</v>
      </c>
      <c r="L6" s="3"/>
    </row>
    <row r="7" spans="2:12" ht="15.75" thickBot="1" x14ac:dyDescent="0.3">
      <c r="B7" s="77" t="s">
        <v>29</v>
      </c>
      <c r="C7" s="61">
        <v>5948782</v>
      </c>
      <c r="D7" s="61">
        <v>6423418</v>
      </c>
      <c r="E7" s="61">
        <v>6381655</v>
      </c>
      <c r="F7" s="62">
        <f>AVERAGE(C7:E7)</f>
        <v>6251285</v>
      </c>
      <c r="H7" s="79" t="s">
        <v>29</v>
      </c>
      <c r="I7" s="87">
        <f>F7/$F$8</f>
        <v>8.4668078835557062E-2</v>
      </c>
      <c r="L7" s="3"/>
    </row>
    <row r="8" spans="2:12" ht="15.75" thickBot="1" x14ac:dyDescent="0.3">
      <c r="B8" s="98" t="s">
        <v>6</v>
      </c>
      <c r="C8" s="99"/>
      <c r="D8" s="99"/>
      <c r="E8" s="100"/>
      <c r="F8" s="60">
        <f>SUM(F5+F6+F7)</f>
        <v>73832843.333333328</v>
      </c>
      <c r="H8" s="80" t="s">
        <v>4</v>
      </c>
      <c r="I8" s="88">
        <f>SUM(I5:I7)</f>
        <v>1</v>
      </c>
      <c r="L8" s="3"/>
    </row>
    <row r="9" spans="2:12" x14ac:dyDescent="0.25">
      <c r="B9" s="5"/>
      <c r="C9" s="92">
        <f>SUM(C5:C7)</f>
        <v>85214984</v>
      </c>
      <c r="D9" s="92">
        <f t="shared" ref="D9:E9" si="0">SUM(D5:D7)</f>
        <v>66094705</v>
      </c>
      <c r="E9" s="92">
        <f t="shared" si="0"/>
        <v>70188841</v>
      </c>
      <c r="F9" s="4"/>
      <c r="G9" s="3"/>
      <c r="H9" s="3"/>
      <c r="I9" s="3"/>
      <c r="J9" s="3"/>
      <c r="K9" s="3"/>
      <c r="L9" s="3"/>
    </row>
    <row r="10" spans="2:12" x14ac:dyDescent="0.25">
      <c r="E10" s="4"/>
      <c r="F10" s="4"/>
      <c r="G10" s="3"/>
      <c r="H10" s="3"/>
      <c r="I10" s="3"/>
      <c r="J10" s="3"/>
      <c r="K10" s="3"/>
      <c r="L10" s="3"/>
    </row>
    <row r="11" spans="2:12" ht="15.75" thickBot="1" x14ac:dyDescent="0.3">
      <c r="E11" s="55"/>
      <c r="F11" s="3"/>
      <c r="G11" s="6"/>
      <c r="H11" s="6"/>
      <c r="I11" s="6"/>
      <c r="J11" s="3"/>
      <c r="K11" s="3"/>
      <c r="L11" s="3"/>
    </row>
    <row r="12" spans="2:12" ht="15.75" thickBot="1" x14ac:dyDescent="0.3">
      <c r="C12" s="5"/>
      <c r="D12" s="93" t="s">
        <v>23</v>
      </c>
      <c r="E12" s="94"/>
      <c r="F12" s="5"/>
      <c r="G12" s="23"/>
      <c r="H12" s="23"/>
      <c r="I12" s="23"/>
      <c r="J12" s="3"/>
      <c r="K12" s="3"/>
      <c r="L12" s="3"/>
    </row>
    <row r="13" spans="2:12" ht="15.75" thickBot="1" x14ac:dyDescent="0.3">
      <c r="C13" s="5"/>
      <c r="D13" s="56" t="s">
        <v>32</v>
      </c>
      <c r="E13" s="56" t="s">
        <v>22</v>
      </c>
      <c r="F13" s="3"/>
      <c r="G13" s="5"/>
      <c r="H13" s="5"/>
      <c r="I13" s="5"/>
      <c r="J13" s="3"/>
      <c r="K13" s="3"/>
      <c r="L13" s="3"/>
    </row>
    <row r="14" spans="2:12" x14ac:dyDescent="0.25">
      <c r="C14" s="73" t="s">
        <v>26</v>
      </c>
      <c r="D14" s="14">
        <v>36385585</v>
      </c>
      <c r="E14" s="19">
        <v>25941869</v>
      </c>
      <c r="F14" s="3"/>
      <c r="G14" s="5"/>
      <c r="H14" s="5"/>
      <c r="I14" s="5"/>
      <c r="J14" s="3"/>
      <c r="K14" s="3"/>
      <c r="L14" s="3"/>
    </row>
    <row r="15" spans="2:12" x14ac:dyDescent="0.25">
      <c r="C15" s="74" t="s">
        <v>25</v>
      </c>
      <c r="D15" s="20">
        <v>25489402</v>
      </c>
      <c r="E15" s="20">
        <v>18083007</v>
      </c>
      <c r="F15" s="3"/>
      <c r="G15" s="5"/>
      <c r="H15" s="5"/>
      <c r="I15" s="5"/>
      <c r="J15" s="3"/>
      <c r="K15" s="3"/>
      <c r="L15" s="3"/>
    </row>
    <row r="16" spans="2:12" ht="15.75" thickBot="1" x14ac:dyDescent="0.3">
      <c r="C16" s="75" t="s">
        <v>24</v>
      </c>
      <c r="D16" s="17">
        <v>31266926</v>
      </c>
      <c r="E16" s="21">
        <v>18604370</v>
      </c>
      <c r="F16" s="3"/>
      <c r="G16" s="5"/>
      <c r="H16" s="5"/>
      <c r="I16" s="5"/>
      <c r="J16" s="3"/>
      <c r="K16" s="3"/>
      <c r="L16" s="3"/>
    </row>
    <row r="17" spans="2:17" ht="15.75" thickBot="1" x14ac:dyDescent="0.3">
      <c r="C17" s="72" t="s">
        <v>5</v>
      </c>
      <c r="D17" s="89">
        <f>AVERAGE(D14:D16)</f>
        <v>31047304.333333332</v>
      </c>
      <c r="E17" s="89">
        <f>AVERAGE(E14:E16)</f>
        <v>20876415.333333332</v>
      </c>
    </row>
    <row r="18" spans="2:17" x14ac:dyDescent="0.25">
      <c r="B18" s="3"/>
      <c r="C18" s="3"/>
      <c r="D18" s="7"/>
    </row>
    <row r="19" spans="2:17" x14ac:dyDescent="0.25">
      <c r="M19" s="2"/>
    </row>
    <row r="20" spans="2:17" x14ac:dyDescent="0.25">
      <c r="M20" s="2"/>
      <c r="N20" s="10"/>
      <c r="O20" s="10"/>
      <c r="P20" s="10"/>
      <c r="Q20" s="10"/>
    </row>
    <row r="21" spans="2:17" x14ac:dyDescent="0.25">
      <c r="M21" s="2"/>
      <c r="N21" s="10"/>
      <c r="O21" s="10"/>
      <c r="P21" s="10"/>
      <c r="Q21" s="10"/>
    </row>
    <row r="22" spans="2:17" x14ac:dyDescent="0.25">
      <c r="M22" s="2"/>
      <c r="N22" s="30"/>
      <c r="O22" s="30"/>
      <c r="P22" s="30"/>
      <c r="Q22" s="10"/>
    </row>
    <row r="23" spans="2:17" x14ac:dyDescent="0.25">
      <c r="M23" s="2"/>
      <c r="N23" s="10"/>
      <c r="O23" s="10"/>
      <c r="P23" s="10"/>
      <c r="Q23" s="10"/>
    </row>
    <row r="24" spans="2:17" x14ac:dyDescent="0.25">
      <c r="M24" s="2"/>
      <c r="N24" s="30"/>
      <c r="O24" s="30"/>
      <c r="P24" s="30"/>
      <c r="Q24" s="10"/>
    </row>
    <row r="25" spans="2:17" x14ac:dyDescent="0.25">
      <c r="M25" s="2"/>
      <c r="N25" s="31"/>
      <c r="O25" s="10"/>
      <c r="P25" s="10"/>
      <c r="Q25" s="10"/>
    </row>
    <row r="26" spans="2:17" x14ac:dyDescent="0.25">
      <c r="M26" s="2"/>
      <c r="N26" s="10"/>
      <c r="O26" s="10"/>
      <c r="P26" s="10"/>
      <c r="Q26" s="10"/>
    </row>
    <row r="27" spans="2:17" x14ac:dyDescent="0.25">
      <c r="M27" s="2"/>
      <c r="N27" s="31"/>
      <c r="O27" s="31"/>
      <c r="P27" s="31"/>
      <c r="Q27" s="10"/>
    </row>
    <row r="28" spans="2:17" x14ac:dyDescent="0.25">
      <c r="M28" s="2"/>
      <c r="N28" s="10"/>
      <c r="O28" s="10"/>
      <c r="P28" s="10"/>
      <c r="Q28" s="10"/>
    </row>
    <row r="29" spans="2:17" x14ac:dyDescent="0.25">
      <c r="M29" s="2"/>
    </row>
    <row r="30" spans="2:17" x14ac:dyDescent="0.25">
      <c r="M30" s="2"/>
    </row>
    <row r="31" spans="2:17" x14ac:dyDescent="0.25">
      <c r="M31" s="8"/>
    </row>
    <row r="32" spans="2:17" x14ac:dyDescent="0.25">
      <c r="M32" s="1"/>
    </row>
    <row r="34" spans="13:16" x14ac:dyDescent="0.25">
      <c r="M34" s="24"/>
      <c r="N34" s="24"/>
      <c r="O34" s="24"/>
    </row>
    <row r="35" spans="13:16" x14ac:dyDescent="0.25">
      <c r="M35" s="3"/>
      <c r="N35" s="3"/>
      <c r="O35" s="3"/>
      <c r="P35" s="6"/>
    </row>
    <row r="36" spans="13:16" x14ac:dyDescent="0.25">
      <c r="M36" s="3"/>
      <c r="N36" s="3"/>
      <c r="O36" s="3"/>
      <c r="P36" s="6"/>
    </row>
    <row r="37" spans="13:16" x14ac:dyDescent="0.25">
      <c r="M37" s="3"/>
      <c r="N37" s="3"/>
      <c r="O37" s="3"/>
      <c r="P37" s="6"/>
    </row>
    <row r="38" spans="13:16" x14ac:dyDescent="0.25">
      <c r="M38" s="3"/>
      <c r="N38" s="3"/>
      <c r="O38" s="3"/>
      <c r="P38" s="6"/>
    </row>
    <row r="39" spans="13:16" x14ac:dyDescent="0.25">
      <c r="M39" s="3"/>
      <c r="N39" s="3"/>
      <c r="O39" s="3"/>
      <c r="P39" s="6"/>
    </row>
    <row r="40" spans="13:16" x14ac:dyDescent="0.25">
      <c r="M40" s="3"/>
      <c r="N40" s="3"/>
      <c r="O40" s="3"/>
      <c r="P40" s="6"/>
    </row>
    <row r="41" spans="13:16" x14ac:dyDescent="0.25">
      <c r="M41" s="29"/>
      <c r="N41" s="47"/>
      <c r="O41" s="47"/>
      <c r="P41" s="3"/>
    </row>
    <row r="42" spans="13:16" x14ac:dyDescent="0.25">
      <c r="M42" s="47"/>
      <c r="N42" s="47"/>
      <c r="O42" s="47"/>
      <c r="P42" s="3"/>
    </row>
    <row r="43" spans="13:16" x14ac:dyDescent="0.25">
      <c r="M43" s="47"/>
      <c r="N43" s="47"/>
      <c r="O43" s="47"/>
      <c r="P43" s="3"/>
    </row>
    <row r="44" spans="13:16" x14ac:dyDescent="0.25">
      <c r="M44" s="3"/>
      <c r="N44" s="3"/>
      <c r="O44" s="3"/>
      <c r="P44" s="6"/>
    </row>
    <row r="45" spans="13:16" x14ac:dyDescent="0.25">
      <c r="M45" s="3"/>
      <c r="N45" s="3"/>
      <c r="O45" s="3"/>
      <c r="P45" s="6"/>
    </row>
    <row r="46" spans="13:16" x14ac:dyDescent="0.25">
      <c r="M46" s="3"/>
      <c r="N46" s="3"/>
      <c r="O46" s="3"/>
      <c r="P46" s="6"/>
    </row>
    <row r="47" spans="13:16" x14ac:dyDescent="0.25">
      <c r="M47" s="3"/>
      <c r="N47" s="3"/>
      <c r="O47" s="3"/>
      <c r="P47" s="6"/>
    </row>
    <row r="48" spans="13:16" x14ac:dyDescent="0.25">
      <c r="M48" s="3"/>
      <c r="N48" s="3"/>
      <c r="O48" s="3"/>
      <c r="P48" s="6"/>
    </row>
    <row r="50" spans="2:16" x14ac:dyDescent="0.25">
      <c r="B50" s="3"/>
      <c r="C50" s="3"/>
      <c r="D50" s="3"/>
      <c r="J50" s="3"/>
      <c r="K50" s="3"/>
      <c r="L50" s="3"/>
    </row>
    <row r="51" spans="2:16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6" x14ac:dyDescent="0.25">
      <c r="B52" s="3"/>
      <c r="C52" s="3"/>
      <c r="D52" s="3"/>
      <c r="E52" s="3"/>
      <c r="F52" s="3"/>
      <c r="G52" s="3"/>
      <c r="H52" s="3"/>
      <c r="I52" s="3"/>
      <c r="J52" s="3"/>
      <c r="K52" s="46"/>
      <c r="L52" s="48"/>
      <c r="M52" s="49"/>
      <c r="N52" s="49"/>
      <c r="O52" s="49"/>
      <c r="P52" s="49"/>
    </row>
    <row r="53" spans="2:16" x14ac:dyDescent="0.25">
      <c r="B53" s="3"/>
      <c r="C53" s="3"/>
      <c r="D53" s="3"/>
      <c r="E53" s="3"/>
      <c r="F53" s="5"/>
      <c r="G53" s="5"/>
      <c r="H53" s="5"/>
      <c r="I53" s="3"/>
      <c r="J53" s="3"/>
      <c r="K53" s="46"/>
      <c r="L53" s="48"/>
      <c r="M53" s="49"/>
      <c r="N53" s="49"/>
      <c r="O53" s="49"/>
      <c r="P53" s="49"/>
    </row>
    <row r="54" spans="2:16" x14ac:dyDescent="0.25">
      <c r="B54" s="3"/>
      <c r="C54" s="3"/>
      <c r="D54" s="3"/>
      <c r="E54" s="3"/>
      <c r="F54" s="3"/>
      <c r="G54" s="3"/>
      <c r="H54" s="3"/>
      <c r="I54" s="3"/>
      <c r="J54" s="3"/>
      <c r="K54" s="46"/>
      <c r="L54" s="48"/>
      <c r="M54" s="49"/>
      <c r="N54" s="49"/>
      <c r="O54" s="49"/>
      <c r="P54" s="49"/>
    </row>
    <row r="55" spans="2:16" x14ac:dyDescent="0.25">
      <c r="K55" s="49"/>
      <c r="L55" s="50"/>
      <c r="M55" s="49"/>
      <c r="N55" s="49"/>
      <c r="O55" s="49"/>
      <c r="P55" s="49"/>
    </row>
    <row r="56" spans="2:16" x14ac:dyDescent="0.25">
      <c r="K56" s="49"/>
      <c r="L56" s="50"/>
      <c r="M56" s="49"/>
      <c r="N56" s="49"/>
      <c r="O56" s="49"/>
      <c r="P56" s="49"/>
    </row>
    <row r="57" spans="2:16" x14ac:dyDescent="0.25">
      <c r="C57" s="10"/>
      <c r="D57" s="10"/>
      <c r="E57" s="35"/>
      <c r="F57" s="30"/>
      <c r="G57" s="30"/>
      <c r="H57" s="30"/>
      <c r="I57" s="10"/>
      <c r="J57" s="10"/>
      <c r="K57" s="46"/>
      <c r="L57" s="50"/>
      <c r="M57" s="49"/>
      <c r="N57" s="49"/>
      <c r="O57" s="49"/>
      <c r="P57" s="49"/>
    </row>
    <row r="58" spans="2:16" x14ac:dyDescent="0.25">
      <c r="C58" s="10"/>
      <c r="D58" s="10"/>
      <c r="E58" s="10"/>
      <c r="F58" s="10"/>
      <c r="G58" s="10"/>
      <c r="H58" s="10"/>
      <c r="I58" s="10"/>
      <c r="J58" s="10"/>
      <c r="K58" s="46"/>
      <c r="L58" s="50"/>
      <c r="M58" s="49"/>
      <c r="N58" s="49"/>
      <c r="O58" s="49"/>
      <c r="P58" s="49"/>
    </row>
    <row r="59" spans="2:16" x14ac:dyDescent="0.25">
      <c r="C59" s="10"/>
      <c r="D59" s="10"/>
      <c r="E59" s="10"/>
      <c r="F59" s="10"/>
      <c r="G59" s="10"/>
      <c r="H59" s="10"/>
      <c r="I59" s="10"/>
      <c r="J59" s="10"/>
      <c r="K59" s="46"/>
      <c r="L59" s="50"/>
      <c r="M59" s="49"/>
      <c r="N59" s="49"/>
      <c r="O59" s="49"/>
      <c r="P59" s="49"/>
    </row>
    <row r="60" spans="2:16" x14ac:dyDescent="0.25">
      <c r="C60" s="10"/>
      <c r="D60" s="10"/>
      <c r="E60" s="10"/>
      <c r="F60" s="10"/>
      <c r="G60" s="10"/>
      <c r="H60" s="10"/>
      <c r="I60" s="10"/>
      <c r="J60" s="10"/>
      <c r="K60" s="46"/>
      <c r="L60" s="50"/>
      <c r="M60" s="49"/>
      <c r="N60" s="49"/>
      <c r="O60" s="49"/>
      <c r="P60" s="49"/>
    </row>
    <row r="61" spans="2:16" x14ac:dyDescent="0.25">
      <c r="C61" s="10"/>
      <c r="D61" s="10"/>
      <c r="E61" s="10"/>
      <c r="F61" s="10"/>
      <c r="G61" s="10"/>
      <c r="H61" s="10"/>
      <c r="I61" s="10"/>
      <c r="J61" s="10"/>
      <c r="K61" s="46"/>
      <c r="L61" s="50"/>
      <c r="M61" s="49"/>
      <c r="N61" s="49"/>
      <c r="O61" s="49"/>
      <c r="P61" s="49"/>
    </row>
    <row r="62" spans="2:16" x14ac:dyDescent="0.25">
      <c r="C62" s="10"/>
      <c r="D62" s="10"/>
      <c r="E62" s="10"/>
      <c r="F62" s="10"/>
      <c r="G62" s="10"/>
      <c r="H62" s="10"/>
      <c r="I62" s="10"/>
      <c r="J62" s="10"/>
      <c r="K62" s="46"/>
      <c r="L62" s="50"/>
      <c r="M62" s="49"/>
      <c r="N62" s="49"/>
      <c r="O62" s="49"/>
      <c r="P62" s="49"/>
    </row>
    <row r="63" spans="2:16" x14ac:dyDescent="0.25">
      <c r="C63" s="10"/>
      <c r="D63" s="10"/>
      <c r="E63" s="10"/>
      <c r="F63" s="10"/>
      <c r="G63" s="10"/>
      <c r="H63" s="10"/>
      <c r="I63" s="10"/>
      <c r="J63" s="10"/>
      <c r="K63" s="46"/>
      <c r="L63" s="50"/>
      <c r="M63" s="49"/>
      <c r="N63" s="49"/>
      <c r="O63" s="49"/>
      <c r="P63" s="49"/>
    </row>
    <row r="64" spans="2:16" x14ac:dyDescent="0.25">
      <c r="C64" s="10"/>
      <c r="D64" s="10"/>
      <c r="E64" s="10"/>
      <c r="F64" s="10"/>
      <c r="G64" s="10"/>
      <c r="H64" s="10"/>
      <c r="I64" s="10"/>
      <c r="J64" s="10"/>
      <c r="K64" s="46"/>
      <c r="L64" s="50"/>
      <c r="M64" s="49"/>
      <c r="N64" s="49"/>
      <c r="O64" s="49"/>
      <c r="P64" s="49"/>
    </row>
    <row r="65" spans="3:16" x14ac:dyDescent="0.25">
      <c r="C65" s="30"/>
      <c r="D65" s="30"/>
      <c r="E65" s="30"/>
      <c r="F65" s="31"/>
      <c r="G65" s="31"/>
      <c r="H65" s="31"/>
      <c r="I65" s="31"/>
      <c r="J65" s="31"/>
      <c r="K65" s="46"/>
      <c r="L65" s="50"/>
      <c r="M65" s="49"/>
      <c r="N65" s="49"/>
      <c r="O65" s="49"/>
      <c r="P65" s="49"/>
    </row>
    <row r="66" spans="3:16" x14ac:dyDescent="0.25">
      <c r="C66" s="30"/>
      <c r="D66" s="36"/>
      <c r="E66" s="30"/>
      <c r="F66" s="31"/>
      <c r="G66" s="31"/>
      <c r="H66" s="31"/>
      <c r="I66" s="31"/>
      <c r="J66" s="31"/>
      <c r="K66" s="31"/>
    </row>
    <row r="67" spans="3:16" x14ac:dyDescent="0.25">
      <c r="C67" s="30"/>
      <c r="D67" s="36"/>
      <c r="E67" s="30"/>
      <c r="F67" s="31"/>
      <c r="G67" s="31"/>
      <c r="H67" s="31"/>
      <c r="I67" s="31"/>
      <c r="J67" s="31"/>
      <c r="K67" s="31"/>
    </row>
    <row r="68" spans="3:16" x14ac:dyDescent="0.25">
      <c r="C68" s="30"/>
      <c r="D68" s="30"/>
      <c r="E68" s="30"/>
      <c r="F68" s="31"/>
      <c r="G68" s="31"/>
      <c r="H68" s="31"/>
      <c r="I68" s="31"/>
      <c r="J68" s="31"/>
      <c r="K68" s="31"/>
    </row>
    <row r="69" spans="3:16" x14ac:dyDescent="0.25">
      <c r="C69" s="30"/>
      <c r="D69" s="36"/>
      <c r="E69" s="30"/>
      <c r="F69" s="31"/>
      <c r="G69" s="31"/>
      <c r="H69" s="31"/>
      <c r="I69" s="31"/>
      <c r="J69" s="31"/>
      <c r="K69" s="31"/>
    </row>
    <row r="70" spans="3:16" x14ac:dyDescent="0.25">
      <c r="C70" s="30"/>
      <c r="D70" s="30"/>
      <c r="E70" s="30"/>
      <c r="F70" s="31"/>
      <c r="G70" s="31"/>
      <c r="H70" s="31"/>
      <c r="I70" s="31"/>
      <c r="J70" s="31"/>
      <c r="K70" s="31"/>
    </row>
    <row r="71" spans="3:16" x14ac:dyDescent="0.25">
      <c r="C71" s="30"/>
      <c r="D71" s="30"/>
      <c r="E71" s="30"/>
      <c r="F71" s="31"/>
      <c r="G71" s="31"/>
      <c r="H71" s="31"/>
      <c r="I71" s="31"/>
      <c r="J71" s="31"/>
      <c r="K71" s="31"/>
    </row>
    <row r="72" spans="3:16" x14ac:dyDescent="0.25">
      <c r="C72" s="30"/>
      <c r="D72" s="30"/>
      <c r="E72" s="30"/>
      <c r="F72" s="31"/>
      <c r="G72" s="31"/>
      <c r="H72" s="31"/>
      <c r="I72" s="31"/>
      <c r="J72" s="31"/>
      <c r="K72" s="31"/>
    </row>
    <row r="73" spans="3:16" x14ac:dyDescent="0.25">
      <c r="C73" s="30"/>
      <c r="D73" s="30"/>
      <c r="E73" s="30"/>
      <c r="F73" s="31"/>
      <c r="G73" s="31"/>
      <c r="H73" s="31"/>
      <c r="I73" s="31"/>
      <c r="J73" s="31"/>
      <c r="K73" s="31"/>
    </row>
    <row r="74" spans="3:16" x14ac:dyDescent="0.25">
      <c r="C74" s="30"/>
      <c r="D74" s="30"/>
      <c r="E74" s="30"/>
      <c r="F74" s="31"/>
      <c r="G74" s="31"/>
      <c r="H74" s="31"/>
      <c r="I74" s="31"/>
      <c r="J74" s="31"/>
      <c r="K74" s="31"/>
    </row>
    <row r="75" spans="3:16" x14ac:dyDescent="0.25">
      <c r="C75" s="30"/>
      <c r="D75" s="30"/>
      <c r="E75" s="30"/>
      <c r="F75" s="31"/>
      <c r="G75" s="31"/>
      <c r="H75" s="31"/>
      <c r="I75" s="31"/>
      <c r="J75" s="31"/>
      <c r="K75" s="31"/>
    </row>
    <row r="76" spans="3:16" x14ac:dyDescent="0.25">
      <c r="C76" s="10"/>
      <c r="D76" s="10"/>
      <c r="E76" s="10"/>
      <c r="F76" s="10"/>
      <c r="G76" s="10"/>
      <c r="H76" s="10"/>
      <c r="I76" s="10"/>
      <c r="J76" s="10"/>
      <c r="K76" s="10"/>
    </row>
  </sheetData>
  <mergeCells count="4">
    <mergeCell ref="D12:E12"/>
    <mergeCell ref="B3:F3"/>
    <mergeCell ref="B8:E8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showGridLines="0" tabSelected="1" workbookViewId="0">
      <selection activeCell="K19" sqref="K19"/>
    </sheetView>
  </sheetViews>
  <sheetFormatPr baseColWidth="10" defaultRowHeight="15" x14ac:dyDescent="0.25"/>
  <cols>
    <col min="1" max="1" width="1.85546875" customWidth="1"/>
    <col min="2" max="12" width="19.42578125" customWidth="1"/>
  </cols>
  <sheetData>
    <row r="1" spans="2:12" ht="15.75" thickBot="1" x14ac:dyDescent="0.3"/>
    <row r="2" spans="2:12" ht="15.75" thickBot="1" x14ac:dyDescent="0.3">
      <c r="B2" s="106" t="s">
        <v>8</v>
      </c>
      <c r="C2" s="107"/>
      <c r="D2" s="107"/>
      <c r="E2" s="107"/>
      <c r="F2" s="108"/>
      <c r="G2" s="3"/>
      <c r="H2" s="106" t="s">
        <v>16</v>
      </c>
      <c r="I2" s="107"/>
      <c r="J2" s="107"/>
      <c r="K2" s="107"/>
      <c r="L2" s="108"/>
    </row>
    <row r="3" spans="2:12" ht="15.75" thickBot="1" x14ac:dyDescent="0.3">
      <c r="B3" s="12" t="s">
        <v>7</v>
      </c>
      <c r="C3" s="13" t="s">
        <v>26</v>
      </c>
      <c r="D3" s="13" t="s">
        <v>25</v>
      </c>
      <c r="E3" s="13" t="s">
        <v>24</v>
      </c>
      <c r="F3" s="12" t="s">
        <v>5</v>
      </c>
      <c r="G3" s="3"/>
      <c r="H3" s="12" t="s">
        <v>7</v>
      </c>
      <c r="I3" s="13" t="s">
        <v>26</v>
      </c>
      <c r="J3" s="13" t="s">
        <v>25</v>
      </c>
      <c r="K3" s="13" t="s">
        <v>24</v>
      </c>
      <c r="L3" s="12" t="s">
        <v>5</v>
      </c>
    </row>
    <row r="4" spans="2:12" x14ac:dyDescent="0.25">
      <c r="B4" s="63" t="s">
        <v>9</v>
      </c>
      <c r="C4" s="14">
        <v>299529</v>
      </c>
      <c r="D4" s="14">
        <v>318699</v>
      </c>
      <c r="E4" s="14">
        <v>441231</v>
      </c>
      <c r="F4" s="19">
        <f t="shared" ref="F4:F14" si="0">AVERAGE(C4:E4)</f>
        <v>353153</v>
      </c>
      <c r="G4" s="4"/>
      <c r="H4" s="66" t="s">
        <v>9</v>
      </c>
      <c r="I4" s="14">
        <v>86000</v>
      </c>
      <c r="J4" s="14">
        <v>159750</v>
      </c>
      <c r="K4" s="14">
        <v>159625</v>
      </c>
      <c r="L4" s="19">
        <f t="shared" ref="L4:L14" si="1">AVERAGE(I4:K4)</f>
        <v>135125</v>
      </c>
    </row>
    <row r="5" spans="2:12" x14ac:dyDescent="0.25">
      <c r="B5" s="64" t="s">
        <v>10</v>
      </c>
      <c r="C5" s="15">
        <v>8300</v>
      </c>
      <c r="D5" s="18"/>
      <c r="E5" s="15">
        <v>14100</v>
      </c>
      <c r="F5" s="20">
        <f t="shared" si="0"/>
        <v>11200</v>
      </c>
      <c r="G5" s="4"/>
      <c r="H5" s="67" t="s">
        <v>10</v>
      </c>
      <c r="I5" s="15">
        <v>79275</v>
      </c>
      <c r="J5" s="15">
        <v>94975</v>
      </c>
      <c r="K5" s="15">
        <v>93750</v>
      </c>
      <c r="L5" s="20">
        <f t="shared" si="1"/>
        <v>89333.333333333328</v>
      </c>
    </row>
    <row r="6" spans="2:12" x14ac:dyDescent="0.25">
      <c r="B6" s="64" t="s">
        <v>11</v>
      </c>
      <c r="C6" s="15">
        <v>14100</v>
      </c>
      <c r="D6" s="15">
        <v>18800</v>
      </c>
      <c r="E6" s="15">
        <v>45000</v>
      </c>
      <c r="F6" s="20">
        <f t="shared" si="0"/>
        <v>25966.666666666668</v>
      </c>
      <c r="G6" s="4"/>
      <c r="H6" s="67" t="s">
        <v>11</v>
      </c>
      <c r="I6" s="15">
        <v>261321</v>
      </c>
      <c r="J6" s="15">
        <v>307017</v>
      </c>
      <c r="K6" s="15">
        <v>268062</v>
      </c>
      <c r="L6" s="20">
        <f t="shared" si="1"/>
        <v>278800</v>
      </c>
    </row>
    <row r="7" spans="2:12" x14ac:dyDescent="0.25">
      <c r="B7" s="64" t="s">
        <v>12</v>
      </c>
      <c r="C7" s="15">
        <v>3791546</v>
      </c>
      <c r="D7" s="15">
        <v>4334249</v>
      </c>
      <c r="E7" s="15">
        <v>3908281</v>
      </c>
      <c r="F7" s="20">
        <f t="shared" si="0"/>
        <v>4011358.6666666665</v>
      </c>
      <c r="G7" s="4"/>
      <c r="H7" s="67" t="s">
        <v>12</v>
      </c>
      <c r="I7" s="15">
        <f>1161750+140096</f>
        <v>1301846</v>
      </c>
      <c r="J7" s="15">
        <f>1237550+175498</f>
        <v>1413048</v>
      </c>
      <c r="K7" s="15">
        <f>1005625+154228</f>
        <v>1159853</v>
      </c>
      <c r="L7" s="20">
        <f t="shared" si="1"/>
        <v>1291582.3333333333</v>
      </c>
    </row>
    <row r="8" spans="2:12" x14ac:dyDescent="0.25">
      <c r="B8" s="64" t="s">
        <v>20</v>
      </c>
      <c r="C8" s="16">
        <v>0</v>
      </c>
      <c r="D8" s="16">
        <v>0</v>
      </c>
      <c r="E8" s="16">
        <v>0</v>
      </c>
      <c r="F8" s="20">
        <f t="shared" si="0"/>
        <v>0</v>
      </c>
      <c r="G8" s="4"/>
      <c r="H8" s="67" t="s">
        <v>20</v>
      </c>
      <c r="I8" s="16">
        <v>0</v>
      </c>
      <c r="J8" s="16">
        <v>0</v>
      </c>
      <c r="K8" s="16">
        <v>0</v>
      </c>
      <c r="L8" s="22">
        <f t="shared" si="1"/>
        <v>0</v>
      </c>
    </row>
    <row r="9" spans="2:12" x14ac:dyDescent="0.25">
      <c r="B9" s="64" t="s">
        <v>13</v>
      </c>
      <c r="C9" s="15">
        <v>1590229</v>
      </c>
      <c r="D9" s="15">
        <v>1462484</v>
      </c>
      <c r="E9" s="15">
        <v>1565491</v>
      </c>
      <c r="F9" s="20">
        <f t="shared" si="0"/>
        <v>1539401.3333333333</v>
      </c>
      <c r="G9" s="4"/>
      <c r="H9" s="67" t="s">
        <v>13</v>
      </c>
      <c r="I9" s="15">
        <v>302250</v>
      </c>
      <c r="J9" s="15">
        <v>391000</v>
      </c>
      <c r="K9" s="15">
        <v>398750</v>
      </c>
      <c r="L9" s="20">
        <f t="shared" si="1"/>
        <v>364000</v>
      </c>
    </row>
    <row r="10" spans="2:12" x14ac:dyDescent="0.25">
      <c r="B10" s="64" t="s">
        <v>14</v>
      </c>
      <c r="C10" s="15">
        <v>35770</v>
      </c>
      <c r="D10" s="15">
        <v>29988</v>
      </c>
      <c r="E10" s="15">
        <v>42730</v>
      </c>
      <c r="F10" s="20">
        <f t="shared" si="0"/>
        <v>36162.666666666664</v>
      </c>
      <c r="G10" s="4"/>
      <c r="H10" s="67" t="s">
        <v>14</v>
      </c>
      <c r="I10" s="16">
        <v>129385</v>
      </c>
      <c r="J10" s="15">
        <v>77500</v>
      </c>
      <c r="K10" s="15">
        <v>122225</v>
      </c>
      <c r="L10" s="20">
        <f t="shared" si="1"/>
        <v>109703.33333333333</v>
      </c>
    </row>
    <row r="11" spans="2:12" x14ac:dyDescent="0.25">
      <c r="B11" s="64" t="s">
        <v>18</v>
      </c>
      <c r="C11" s="16">
        <v>0</v>
      </c>
      <c r="D11" s="16">
        <v>0</v>
      </c>
      <c r="E11" s="16">
        <v>0</v>
      </c>
      <c r="F11" s="20">
        <f t="shared" si="0"/>
        <v>0</v>
      </c>
      <c r="G11" s="4"/>
      <c r="H11" s="67" t="s">
        <v>18</v>
      </c>
      <c r="I11" s="15">
        <v>0</v>
      </c>
      <c r="J11" s="15">
        <v>0</v>
      </c>
      <c r="K11" s="15">
        <v>0</v>
      </c>
      <c r="L11" s="20">
        <f t="shared" si="1"/>
        <v>0</v>
      </c>
    </row>
    <row r="12" spans="2:12" x14ac:dyDescent="0.25">
      <c r="B12" s="64" t="s">
        <v>21</v>
      </c>
      <c r="C12" s="16">
        <v>0</v>
      </c>
      <c r="D12" s="16">
        <v>0</v>
      </c>
      <c r="E12" s="16">
        <v>0</v>
      </c>
      <c r="F12" s="20">
        <f t="shared" si="0"/>
        <v>0</v>
      </c>
      <c r="G12" s="4"/>
      <c r="H12" s="67" t="s">
        <v>21</v>
      </c>
      <c r="I12" s="15">
        <v>13807421</v>
      </c>
      <c r="J12" s="15">
        <v>12229513</v>
      </c>
      <c r="K12" s="15">
        <v>10578500</v>
      </c>
      <c r="L12" s="20">
        <f t="shared" si="1"/>
        <v>12205144.666666666</v>
      </c>
    </row>
    <row r="13" spans="2:12" x14ac:dyDescent="0.25">
      <c r="B13" s="64" t="s">
        <v>19</v>
      </c>
      <c r="C13" s="15">
        <v>171862</v>
      </c>
      <c r="D13" s="15">
        <v>148803</v>
      </c>
      <c r="E13" s="15">
        <v>252399</v>
      </c>
      <c r="F13" s="20">
        <f t="shared" si="0"/>
        <v>191021.33333333334</v>
      </c>
      <c r="G13" s="4"/>
      <c r="H13" s="67" t="s">
        <v>19</v>
      </c>
      <c r="I13" s="15">
        <f>537000+348875</f>
        <v>885875</v>
      </c>
      <c r="J13" s="15">
        <f>835875+516325</f>
        <v>1352200</v>
      </c>
      <c r="K13" s="15">
        <f>989500+111500</f>
        <v>1101000</v>
      </c>
      <c r="L13" s="20">
        <f t="shared" si="1"/>
        <v>1113025</v>
      </c>
    </row>
    <row r="14" spans="2:12" ht="15.75" thickBot="1" x14ac:dyDescent="0.3">
      <c r="B14" s="65" t="s">
        <v>15</v>
      </c>
      <c r="C14" s="17">
        <v>37446</v>
      </c>
      <c r="D14" s="17">
        <v>110395</v>
      </c>
      <c r="E14" s="17">
        <v>112423</v>
      </c>
      <c r="F14" s="21">
        <f t="shared" si="0"/>
        <v>86754.666666666672</v>
      </c>
      <c r="G14" s="4"/>
      <c r="H14" s="68" t="s">
        <v>15</v>
      </c>
      <c r="I14" s="17">
        <v>85375</v>
      </c>
      <c r="J14" s="17">
        <v>73875</v>
      </c>
      <c r="K14" s="17">
        <v>54125</v>
      </c>
      <c r="L14" s="21">
        <f t="shared" si="1"/>
        <v>71125</v>
      </c>
    </row>
    <row r="15" spans="2:12" ht="15.75" thickBot="1" x14ac:dyDescent="0.3">
      <c r="B15" s="109" t="s">
        <v>30</v>
      </c>
      <c r="C15" s="110"/>
      <c r="D15" s="110"/>
      <c r="E15" s="111"/>
      <c r="F15" s="57">
        <f>SUM(F4:F14)</f>
        <v>6255018.333333333</v>
      </c>
      <c r="G15" s="8"/>
      <c r="H15" s="112" t="s">
        <v>30</v>
      </c>
      <c r="I15" s="113"/>
      <c r="J15" s="113"/>
      <c r="K15" s="114"/>
      <c r="L15" s="58">
        <f>SUM(L4:L14)</f>
        <v>15657838.666666666</v>
      </c>
    </row>
    <row r="16" spans="2:12" ht="15.75" x14ac:dyDescent="0.25">
      <c r="B16" s="35"/>
      <c r="C16" s="36"/>
      <c r="D16" s="36"/>
      <c r="E16" s="36"/>
      <c r="F16" s="40"/>
      <c r="G16" s="3"/>
      <c r="H16" s="38"/>
      <c r="I16" s="37"/>
      <c r="J16" s="37"/>
      <c r="K16" s="37"/>
      <c r="L16" s="39"/>
    </row>
    <row r="17" spans="2:12" x14ac:dyDescent="0.25">
      <c r="B17" s="3"/>
      <c r="C17" s="3"/>
      <c r="D17" s="3"/>
      <c r="E17" s="3"/>
      <c r="F17" s="3"/>
      <c r="G17" s="3"/>
    </row>
    <row r="18" spans="2:12" x14ac:dyDescent="0.25">
      <c r="B18" s="3"/>
      <c r="C18" s="5"/>
      <c r="D18" s="5"/>
      <c r="E18" s="5"/>
      <c r="F18" s="3"/>
      <c r="G18" s="3"/>
      <c r="H18" s="3"/>
      <c r="I18" s="5"/>
      <c r="J18" s="5"/>
      <c r="K18" s="5"/>
      <c r="L18" s="3"/>
    </row>
    <row r="19" spans="2:12" ht="15.75" thickBot="1" x14ac:dyDescent="0.3">
      <c r="B19" s="3"/>
      <c r="C19" s="9"/>
      <c r="D19" s="9"/>
      <c r="E19" s="9"/>
      <c r="F19" s="3"/>
      <c r="G19" s="3"/>
      <c r="H19" s="3"/>
      <c r="I19" s="3"/>
      <c r="J19" s="3"/>
      <c r="K19" s="28"/>
      <c r="L19" s="25"/>
    </row>
    <row r="20" spans="2:12" ht="15.75" thickBot="1" x14ac:dyDescent="0.3">
      <c r="B20" s="3"/>
      <c r="C20" s="3"/>
      <c r="D20" s="3"/>
      <c r="E20" s="106" t="s">
        <v>17</v>
      </c>
      <c r="F20" s="107"/>
      <c r="G20" s="107"/>
      <c r="H20" s="107"/>
      <c r="I20" s="108"/>
      <c r="J20" s="3"/>
      <c r="K20" s="28"/>
    </row>
    <row r="21" spans="2:12" ht="15.75" thickBot="1" x14ac:dyDescent="0.3">
      <c r="B21" s="3"/>
      <c r="C21" s="3"/>
      <c r="D21" s="3"/>
      <c r="E21" s="45" t="s">
        <v>7</v>
      </c>
      <c r="F21" s="13" t="s">
        <v>26</v>
      </c>
      <c r="G21" s="13" t="s">
        <v>25</v>
      </c>
      <c r="H21" s="13" t="s">
        <v>24</v>
      </c>
      <c r="I21" s="45" t="s">
        <v>5</v>
      </c>
      <c r="J21" s="10"/>
      <c r="K21" s="90"/>
    </row>
    <row r="22" spans="2:12" x14ac:dyDescent="0.25">
      <c r="B22" s="3"/>
      <c r="C22" s="3"/>
      <c r="D22" s="33"/>
      <c r="E22" s="70" t="s">
        <v>9</v>
      </c>
      <c r="F22" s="51">
        <v>1542293</v>
      </c>
      <c r="G22" s="14">
        <v>651600</v>
      </c>
      <c r="H22" s="41">
        <v>728223</v>
      </c>
      <c r="I22" s="19">
        <f t="shared" ref="I22:I33" si="2">AVERAGE(F22:H22)</f>
        <v>974038.66666666663</v>
      </c>
      <c r="J22" s="11"/>
      <c r="K22" s="90"/>
    </row>
    <row r="23" spans="2:12" x14ac:dyDescent="0.25">
      <c r="B23" s="3"/>
      <c r="C23" s="5"/>
      <c r="D23" s="33"/>
      <c r="E23" s="71" t="s">
        <v>10</v>
      </c>
      <c r="F23" s="52">
        <v>557205</v>
      </c>
      <c r="G23" s="20">
        <v>193380</v>
      </c>
      <c r="H23" s="42">
        <v>355410</v>
      </c>
      <c r="I23" s="20">
        <f t="shared" si="2"/>
        <v>368665</v>
      </c>
      <c r="J23" s="11"/>
      <c r="K23" s="90"/>
    </row>
    <row r="24" spans="2:12" x14ac:dyDescent="0.25">
      <c r="B24" s="3"/>
      <c r="C24" s="4"/>
      <c r="D24" s="33"/>
      <c r="E24" s="71" t="s">
        <v>11</v>
      </c>
      <c r="F24" s="52">
        <v>2935209</v>
      </c>
      <c r="G24" s="20">
        <v>1781505</v>
      </c>
      <c r="H24" s="42">
        <v>2145440</v>
      </c>
      <c r="I24" s="20">
        <f t="shared" si="2"/>
        <v>2287384.6666666665</v>
      </c>
      <c r="J24" s="11"/>
      <c r="K24" s="90"/>
    </row>
    <row r="25" spans="2:12" x14ac:dyDescent="0.25">
      <c r="B25" s="3"/>
      <c r="C25" s="3"/>
      <c r="D25" s="33"/>
      <c r="E25" s="71" t="s">
        <v>12</v>
      </c>
      <c r="F25" s="52">
        <f>3205800+9301720</f>
        <v>12507520</v>
      </c>
      <c r="G25" s="15">
        <f>2146300+6501650</f>
        <v>8647950</v>
      </c>
      <c r="H25" s="42">
        <f>998000+2236000+7608955</f>
        <v>10842955</v>
      </c>
      <c r="I25" s="20">
        <f t="shared" si="2"/>
        <v>10666141.666666666</v>
      </c>
      <c r="J25" s="11"/>
      <c r="K25" s="90"/>
    </row>
    <row r="26" spans="2:12" x14ac:dyDescent="0.25">
      <c r="B26" s="3"/>
      <c r="C26" s="3"/>
      <c r="D26" s="34"/>
      <c r="E26" s="71" t="s">
        <v>20</v>
      </c>
      <c r="F26" s="53">
        <v>2014619</v>
      </c>
      <c r="G26" s="20">
        <v>1506026</v>
      </c>
      <c r="H26" s="43">
        <v>2035041</v>
      </c>
      <c r="I26" s="20">
        <f t="shared" si="2"/>
        <v>1851895.3333333333</v>
      </c>
      <c r="J26" s="11"/>
      <c r="K26" s="90"/>
    </row>
    <row r="27" spans="2:12" x14ac:dyDescent="0.25">
      <c r="B27" s="3"/>
      <c r="C27" s="3"/>
      <c r="D27" s="34"/>
      <c r="E27" s="71" t="s">
        <v>13</v>
      </c>
      <c r="F27" s="52">
        <v>1677418</v>
      </c>
      <c r="G27" s="15">
        <v>1305767</v>
      </c>
      <c r="H27" s="42">
        <v>1652902</v>
      </c>
      <c r="I27" s="20">
        <f t="shared" si="2"/>
        <v>1545362.3333333333</v>
      </c>
      <c r="J27" s="11"/>
      <c r="K27" s="90"/>
    </row>
    <row r="28" spans="2:12" x14ac:dyDescent="0.25">
      <c r="B28" s="3"/>
      <c r="C28" s="3"/>
      <c r="D28" s="34"/>
      <c r="E28" s="71" t="s">
        <v>14</v>
      </c>
      <c r="F28" s="52">
        <v>822077</v>
      </c>
      <c r="G28" s="15">
        <v>948345</v>
      </c>
      <c r="H28" s="42">
        <v>969223</v>
      </c>
      <c r="I28" s="20">
        <f t="shared" si="2"/>
        <v>913215</v>
      </c>
      <c r="J28" s="11"/>
      <c r="K28" s="90"/>
    </row>
    <row r="29" spans="2:12" x14ac:dyDescent="0.25">
      <c r="B29" s="3"/>
      <c r="C29" s="3"/>
      <c r="D29" s="34"/>
      <c r="E29" s="71" t="s">
        <v>18</v>
      </c>
      <c r="F29" s="52">
        <v>309617</v>
      </c>
      <c r="G29" s="15">
        <v>217949</v>
      </c>
      <c r="H29" s="42">
        <v>295602</v>
      </c>
      <c r="I29" s="20">
        <f t="shared" si="2"/>
        <v>274389.33333333331</v>
      </c>
      <c r="J29" s="11"/>
      <c r="K29" s="90"/>
    </row>
    <row r="30" spans="2:12" x14ac:dyDescent="0.25">
      <c r="B30" s="3"/>
      <c r="C30" s="3"/>
      <c r="D30" s="33"/>
      <c r="E30" s="71" t="s">
        <v>21</v>
      </c>
      <c r="F30" s="53">
        <v>0</v>
      </c>
      <c r="G30" s="16">
        <v>0</v>
      </c>
      <c r="H30" s="43">
        <v>0</v>
      </c>
      <c r="I30" s="20">
        <f t="shared" si="2"/>
        <v>0</v>
      </c>
      <c r="J30" s="11"/>
      <c r="K30" s="90"/>
    </row>
    <row r="31" spans="2:12" x14ac:dyDescent="0.25">
      <c r="B31" s="3"/>
      <c r="C31" s="3"/>
      <c r="D31" s="33"/>
      <c r="E31" s="71" t="s">
        <v>19</v>
      </c>
      <c r="F31" s="53">
        <v>8058474</v>
      </c>
      <c r="G31" s="16">
        <v>6024104</v>
      </c>
      <c r="H31" s="43">
        <v>8140163</v>
      </c>
      <c r="I31" s="20">
        <f t="shared" si="2"/>
        <v>7407580.333333333</v>
      </c>
      <c r="J31" s="11"/>
      <c r="K31" s="90"/>
    </row>
    <row r="32" spans="2:12" x14ac:dyDescent="0.25">
      <c r="B32" s="3"/>
      <c r="C32" s="3"/>
      <c r="D32" s="33"/>
      <c r="E32" s="71" t="s">
        <v>15</v>
      </c>
      <c r="F32" s="52">
        <v>5961154</v>
      </c>
      <c r="G32" s="15">
        <v>4127636</v>
      </c>
      <c r="H32" s="42">
        <v>4101967</v>
      </c>
      <c r="I32" s="20">
        <f t="shared" si="2"/>
        <v>4730252.333333333</v>
      </c>
      <c r="J32" s="11"/>
      <c r="K32" s="26"/>
      <c r="L32" s="3"/>
    </row>
    <row r="33" spans="2:12" ht="15.75" thickBot="1" x14ac:dyDescent="0.3">
      <c r="B33" s="3"/>
      <c r="C33" s="3"/>
      <c r="D33" s="33"/>
      <c r="E33" s="69" t="s">
        <v>22</v>
      </c>
      <c r="F33" s="54">
        <v>25941869</v>
      </c>
      <c r="G33" s="17">
        <v>18083007</v>
      </c>
      <c r="H33" s="44">
        <v>18604370</v>
      </c>
      <c r="I33" s="21">
        <f t="shared" si="2"/>
        <v>20876415.333333332</v>
      </c>
      <c r="J33" s="11"/>
      <c r="K33" s="27"/>
      <c r="L33" s="3"/>
    </row>
    <row r="34" spans="2:12" ht="15.75" thickBot="1" x14ac:dyDescent="0.3">
      <c r="B34" s="3"/>
      <c r="C34" s="3"/>
      <c r="D34" s="32"/>
      <c r="E34" s="103" t="s">
        <v>31</v>
      </c>
      <c r="F34" s="104"/>
      <c r="G34" s="104"/>
      <c r="H34" s="105"/>
      <c r="I34" s="59">
        <f>SUM(I22:I33)</f>
        <v>51895340</v>
      </c>
      <c r="J34" s="8"/>
      <c r="K34" s="3"/>
      <c r="L34" s="3"/>
    </row>
  </sheetData>
  <mergeCells count="6">
    <mergeCell ref="E34:H34"/>
    <mergeCell ref="H2:L2"/>
    <mergeCell ref="E20:I20"/>
    <mergeCell ref="B15:E15"/>
    <mergeCell ref="B2:F2"/>
    <mergeCell ref="H15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Prorrateo Centros de costos</vt:lpstr>
      <vt:lpstr>Ingresos por sucursales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KarenG Palacio</dc:creator>
  <cp:lastModifiedBy>KarenG Palacio</cp:lastModifiedBy>
  <dcterms:created xsi:type="dcterms:W3CDTF">2016-05-27T23:55:24Z</dcterms:created>
  <dcterms:modified xsi:type="dcterms:W3CDTF">2016-07-27T16:38:24Z</dcterms:modified>
</cp:coreProperties>
</file>