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 guillermo rios\Downloads\"/>
    </mc:Choice>
  </mc:AlternateContent>
  <bookViews>
    <workbookView xWindow="0" yWindow="0" windowWidth="20490" windowHeight="7530"/>
  </bookViews>
  <sheets>
    <sheet name="CUADRO COMPARATIVO " sheetId="3" r:id="rId1"/>
    <sheet name="Hoja1 (2)" sheetId="2" r:id="rId2"/>
    <sheet name="Hoja1" sheetId="1" r:id="rId3"/>
  </sheets>
  <definedNames>
    <definedName name="_xlnm.Print_Area" localSheetId="0">'CUADRO COMPARATIVO '!$A$1:$J$79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3" l="1"/>
  <c r="U14" i="3" l="1"/>
  <c r="R14" i="3" s="1"/>
  <c r="V14" i="3" s="1"/>
  <c r="V44" i="3" s="1"/>
  <c r="V48" i="3" s="1"/>
  <c r="H15" i="3"/>
  <c r="J15" i="3"/>
  <c r="U15" i="3"/>
  <c r="R15" i="3" s="1"/>
  <c r="V15" i="3" s="1"/>
  <c r="H16" i="3"/>
  <c r="J16" i="3"/>
  <c r="U16" i="3"/>
  <c r="R16" i="3" s="1"/>
  <c r="V16" i="3" s="1"/>
  <c r="H17" i="3"/>
  <c r="J17" i="3"/>
  <c r="H18" i="3"/>
  <c r="J18" i="3"/>
  <c r="H19" i="3"/>
  <c r="J19" i="3"/>
  <c r="V45" i="3"/>
  <c r="V46" i="3"/>
  <c r="V47" i="3"/>
  <c r="H49" i="3" l="1"/>
  <c r="H50" i="3" s="1"/>
  <c r="H51" i="3" s="1"/>
  <c r="H53" i="3" s="1"/>
  <c r="H45" i="3"/>
  <c r="V49" i="3"/>
  <c r="V50" i="3"/>
  <c r="V52" i="3" s="1"/>
  <c r="V54" i="3" s="1"/>
  <c r="F54" i="3" l="1"/>
  <c r="H54" i="3"/>
  <c r="J54" i="3"/>
</calcChain>
</file>

<file path=xl/sharedStrings.xml><?xml version="1.0" encoding="utf-8"?>
<sst xmlns="http://schemas.openxmlformats.org/spreadsheetml/2006/main" count="183" uniqueCount="168">
  <si>
    <t>INFO@BLESA.COM.CO</t>
  </si>
  <si>
    <t xml:space="preserve">PEREIRA </t>
  </si>
  <si>
    <t>BYZOLAR</t>
  </si>
  <si>
    <t>BLESA BLUE ENERGY INGENERIA SOSTENIBLE SAS BIC</t>
  </si>
  <si>
    <t>COPERNICO SAS</t>
  </si>
  <si>
    <t xml:space="preserve">FACTURA DE MAS DE 2´PESOS </t>
  </si>
  <si>
    <t>SMARTSOLAR</t>
  </si>
  <si>
    <t>606 3401297</t>
  </si>
  <si>
    <t>DOSQUEBRADAS</t>
  </si>
  <si>
    <t>COMPONENTES / PARTES SES</t>
  </si>
  <si>
    <t xml:space="preserve">ENERGITEL /CRISTIAN </t>
  </si>
  <si>
    <t>SINERGIASOLARCO.COM/PEREIRA</t>
  </si>
  <si>
    <t>FACTURA AREAS COMUNES</t>
  </si>
  <si>
    <t xml:space="preserve">SINERGIA SOLAR </t>
  </si>
  <si>
    <t>SUNNY FUTURE</t>
  </si>
  <si>
    <t>PEREIRA</t>
  </si>
  <si>
    <t>FACHADA VERTIAL CON PANELES BIFACIALES</t>
  </si>
  <si>
    <t>CONSTRUSOLAR</t>
  </si>
  <si>
    <t>606 3273987 / 3118919941</t>
  </si>
  <si>
    <t>ECOSISTEMAS SOLUCIONES TECNOLOGICAS</t>
  </si>
  <si>
    <t>19´400.000</t>
  </si>
  <si>
    <t>cotizaciones@emergente.com.co</t>
  </si>
  <si>
    <t>7/3007107430</t>
  </si>
  <si>
    <t>ENVIGADO</t>
  </si>
  <si>
    <t>EMERGENTE ENERGIA SOSTENIBLE /DATOS RADIACION SOLAR ATLAS SOLAR DESARROLLO PRO EMERGENTE</t>
  </si>
  <si>
    <t>EMERGENTE</t>
  </si>
  <si>
    <t>15/20´000.000</t>
  </si>
  <si>
    <t>3103769460/ 3105167757</t>
  </si>
  <si>
    <t>FELIPE RENDON /NELSON DUQUE</t>
  </si>
  <si>
    <t>ENER SOLAX</t>
  </si>
  <si>
    <t>JAIRO MARTINEZ</t>
  </si>
  <si>
    <t>SQUARE SOLAR</t>
  </si>
  <si>
    <t>12´000.000</t>
  </si>
  <si>
    <t>AMAZONAS</t>
  </si>
  <si>
    <t xml:space="preserve">JA SOLAR </t>
  </si>
  <si>
    <t>ROJAS/JUAN CAMILO CASTILLO</t>
  </si>
  <si>
    <t>CHIA</t>
  </si>
  <si>
    <t>AUTO SOLAR COLOMBIA/ DIGIOVSNNI</t>
  </si>
  <si>
    <t>$</t>
  </si>
  <si>
    <t>CAPACIDAD/KWP</t>
  </si>
  <si>
    <t>CELULAR</t>
  </si>
  <si>
    <t>INGENIEROS</t>
  </si>
  <si>
    <t>CIUDAD</t>
  </si>
  <si>
    <t xml:space="preserve">FECHA </t>
  </si>
  <si>
    <t xml:space="preserve">PROVEDOR </t>
  </si>
  <si>
    <t>EMPRESA</t>
  </si>
  <si>
    <t>Único</t>
  </si>
  <si>
    <t xml:space="preserve">Recomendado por el cliente </t>
  </si>
  <si>
    <t>Precio</t>
  </si>
  <si>
    <t>CAUSA DE ADJUDICACIÓN (Marque con una x)</t>
  </si>
  <si>
    <t>EL PROVEEDOR SELECCIONADO ES:</t>
  </si>
  <si>
    <t xml:space="preserve">NOTA: </t>
  </si>
  <si>
    <t>Observaciones y recomendaciones :</t>
  </si>
  <si>
    <t>TELEFONO</t>
  </si>
  <si>
    <t>CONTACTO</t>
  </si>
  <si>
    <t>RAFAEL CHIQUILLO VERGEL 
rafael.chiquillo@demelec.co</t>
  </si>
  <si>
    <t xml:space="preserve">10 Dias Habiles </t>
  </si>
  <si>
    <t>ENTREGAS</t>
  </si>
  <si>
    <t>ESPECIFICACIONES</t>
  </si>
  <si>
    <t xml:space="preserve">Garantia 6 año  </t>
  </si>
  <si>
    <t xml:space="preserve">Garantia 1 año  </t>
  </si>
  <si>
    <t>OBSERVACIONES</t>
  </si>
  <si>
    <t>DESCUENTO 100% POR ADJUDICACION OBRA.</t>
  </si>
  <si>
    <t>VALIDEZ DE OFERTA</t>
  </si>
  <si>
    <t>DOCUMENTOS PRESENTADOS</t>
  </si>
  <si>
    <t>DESCUENTO FINANCIERO</t>
  </si>
  <si>
    <t>PLAZO</t>
  </si>
  <si>
    <t>3 SEMANAS</t>
  </si>
  <si>
    <t>POLIZA DE SERIEDAD</t>
  </si>
  <si>
    <t xml:space="preserve">50% anticipo- 50% antes de la entrega del equipo </t>
  </si>
  <si>
    <t xml:space="preserve">70% anticipo- 30% antes de la entrega del equipo </t>
  </si>
  <si>
    <t>FORMA DE PAGO</t>
  </si>
  <si>
    <t>CONTRA ENTREGA</t>
  </si>
  <si>
    <t>CALIFICACIÓN DEL PROPONENTE EN LA BASE DE DATOS</t>
  </si>
  <si>
    <t>JERARQUÍA POR PROPUESTA ECONÓMICA</t>
  </si>
  <si>
    <t xml:space="preserve">ECONOMÍA: OFERTA 1  - CONTRAOFERTA </t>
  </si>
  <si>
    <t xml:space="preserve">TOTAL </t>
  </si>
  <si>
    <t>TOTAL CON AIU Y CON IVA</t>
  </si>
  <si>
    <t>IVA</t>
  </si>
  <si>
    <t>iva:</t>
  </si>
  <si>
    <t>SUB TOTAL  ANTES DE IVA</t>
  </si>
  <si>
    <t>Utilidad</t>
  </si>
  <si>
    <t>Imprevistos</t>
  </si>
  <si>
    <t>Administración</t>
  </si>
  <si>
    <t>SUB TOTAL ANTES DE AIU Y ANTES DE IVA</t>
  </si>
  <si>
    <t xml:space="preserve">UND </t>
  </si>
  <si>
    <t xml:space="preserve">VALOR PESOS  TOTAL    </t>
  </si>
  <si>
    <t xml:space="preserve">VALOR PESOS  UNITARIO   </t>
  </si>
  <si>
    <t xml:space="preserve">VALOR  TOTAL  </t>
  </si>
  <si>
    <t xml:space="preserve">VALOR  UNITARIO </t>
  </si>
  <si>
    <t>CANTIDAD POR OBRA</t>
  </si>
  <si>
    <t>UNIDAD</t>
  </si>
  <si>
    <t>DESCRIPCIÓN</t>
  </si>
  <si>
    <t>ÍTEM</t>
  </si>
  <si>
    <t>VALOR TOTAL</t>
  </si>
  <si>
    <t>AIU</t>
  </si>
  <si>
    <t>VALOR UNITARIO (CD)</t>
  </si>
  <si>
    <t>VALOR UNITARIO</t>
  </si>
  <si>
    <t>DEMELEC</t>
  </si>
  <si>
    <t>PROPONENTES</t>
  </si>
  <si>
    <r>
      <t>JGRA/APLICACIÓN WEB SOBRE LA ENERGIA DEL FUTURO /</t>
    </r>
    <r>
      <rPr>
        <b/>
        <sz val="8"/>
        <rFont val="Akzidenz-Grotesk BQ"/>
      </rPr>
      <t>INSTALACION SISTEMA SOLAR FOTO VOLTAICO</t>
    </r>
  </si>
  <si>
    <t xml:space="preserve">PROYECTO: </t>
  </si>
  <si>
    <t xml:space="preserve"> </t>
  </si>
  <si>
    <t xml:space="preserve">                                                                              CUADRO COMPARATIVO DE COTIZACIONES</t>
  </si>
  <si>
    <t xml:space="preserve">APLICACIÓN WEB SOBRE LA ENERGIA DEL FUTURO </t>
  </si>
  <si>
    <t>Instalacion Sistema Solar Fotovoltaico</t>
  </si>
  <si>
    <t xml:space="preserve"> Panel Solar Bifacial 610W N-Type Tensite </t>
  </si>
  <si>
    <t>3´303.666</t>
  </si>
  <si>
    <t>3</t>
  </si>
  <si>
    <t xml:space="preserve"> Inversor On Grid 4200W Growatt MIN 4200TL-X2 ·   
</t>
  </si>
  <si>
    <t xml:space="preserve"> Monitorización Growatt Shine Wifi-X · star </t>
  </si>
  <si>
    <t>4</t>
  </si>
  <si>
    <t xml:space="preserve"> Cable Unifilar de 6 mm2 SOLAR PV 1,5kV Rojo · </t>
  </si>
  <si>
    <t>5</t>
  </si>
  <si>
    <t xml:space="preserve">Cable Unifilar de 6 mm2 SOLAR PV 1,5kV Negro </t>
  </si>
  <si>
    <t>6</t>
  </si>
  <si>
    <t xml:space="preserve">Cable AWG 10 Verde · </t>
  </si>
  <si>
    <t>7</t>
  </si>
  <si>
    <t>8</t>
  </si>
  <si>
    <t xml:space="preserve"> Caja de Paso Dexson 18x14x8 · star </t>
  </si>
  <si>
    <t xml:space="preserve"> Tubo EMT 3/4''</t>
  </si>
  <si>
    <t>9</t>
  </si>
  <si>
    <t xml:space="preserve"> Union EMT 3/4</t>
  </si>
  <si>
    <t>10</t>
  </si>
  <si>
    <t>Conector Coraza 3/4"</t>
  </si>
  <si>
    <t>11</t>
  </si>
  <si>
    <t>Coraza Metálica Gris 3/4''</t>
  </si>
  <si>
    <t>12</t>
  </si>
  <si>
    <t>Conector Retie MC4 · star 8 opiniones</t>
  </si>
  <si>
    <t>13</t>
  </si>
  <si>
    <t>Portafusible DC 10x38 1100V SUNTREE</t>
  </si>
  <si>
    <t xml:space="preserve"> Fusible DC 25A 10x38 1000VDC Moreday</t>
  </si>
  <si>
    <t>14</t>
  </si>
  <si>
    <t>15</t>
  </si>
  <si>
    <t xml:space="preserve">Breaker Solar DC 2X20A 800V SUNTREE · star </t>
  </si>
  <si>
    <t xml:space="preserve">DPS Solar DC 2P 600VDC 20/40kA Moreday · star </t>
  </si>
  <si>
    <t>16</t>
  </si>
  <si>
    <t>17</t>
  </si>
  <si>
    <t xml:space="preserve">Caja de Protección IP65 40x30x20
</t>
  </si>
  <si>
    <t>18</t>
  </si>
  <si>
    <t xml:space="preserve">Breaker de Riel AC 2X20A 230V-6KA Lumek · star </t>
  </si>
  <si>
    <t>19</t>
  </si>
  <si>
    <t xml:space="preserve">Canaleta Ranurada Gris 40*60 x1m · star </t>
  </si>
  <si>
    <t>20</t>
  </si>
  <si>
    <t>Canaleta Metálica 10x4x1.2m CL26 Blanca</t>
  </si>
  <si>
    <t>21</t>
  </si>
  <si>
    <t xml:space="preserve"> Riel Din x 20cm
</t>
  </si>
  <si>
    <t>22</t>
  </si>
  <si>
    <t>Cable AWG 10 Negro · star 2 opiniones</t>
  </si>
  <si>
    <t>23</t>
  </si>
  <si>
    <t xml:space="preserve"> Servicio Asesoría y Consultoría Técnica</t>
  </si>
  <si>
    <t>24</t>
  </si>
  <si>
    <t>Servicio Diseño e Ingeniería del Sistema</t>
  </si>
  <si>
    <t>25</t>
  </si>
  <si>
    <t>Servicio Certificación RETIE</t>
  </si>
  <si>
    <t>26</t>
  </si>
  <si>
    <t xml:space="preserve">Servicio Instalación, Montaje y Puesta en Marcha · star </t>
  </si>
  <si>
    <t>27</t>
  </si>
  <si>
    <t>28</t>
  </si>
  <si>
    <t>Subtotal</t>
  </si>
  <si>
    <t xml:space="preserve">Para más detalles adjunto documento explicativo donde podrás ver la información sobre amortización, garantía, mantenimiento, post-venta, instalación en caso de necesitarla, y otros aspectos relevantes.                              </t>
  </si>
  <si>
    <t>JUAN CAMILO CASTILLO DEGIOVANNI/   INGROJAS</t>
  </si>
  <si>
    <t>6018418461/3336025140</t>
  </si>
  <si>
    <t>FECHA01/05/2025-31/10/2025</t>
  </si>
  <si>
    <t xml:space="preserve">Envío
</t>
  </si>
  <si>
    <r>
      <rPr>
        <b/>
        <sz val="14"/>
        <color rgb="FF0070C0"/>
        <rFont val="Akzidenz-Grotesk BQ"/>
      </rPr>
      <t>AUTOSOLAR</t>
    </r>
    <r>
      <rPr>
        <b/>
        <sz val="14"/>
        <color theme="1"/>
        <rFont val="Akzidenz-Grotesk BQ"/>
      </rPr>
      <t>/C</t>
    </r>
    <r>
      <rPr>
        <b/>
        <i/>
        <sz val="14"/>
        <color theme="1"/>
        <rFont val="Akzidenz-Grotesk BQ"/>
      </rPr>
      <t>HI</t>
    </r>
    <r>
      <rPr>
        <b/>
        <sz val="14"/>
        <color theme="1"/>
        <rFont val="Akzidenz-Grotesk BQ"/>
      </rPr>
      <t>A</t>
    </r>
  </si>
  <si>
    <r>
      <rPr>
        <b/>
        <sz val="12"/>
        <color rgb="FF0070C0"/>
        <rFont val="Akzidenz-Grotesk BQ"/>
      </rPr>
      <t>JA SOLAR</t>
    </r>
    <r>
      <rPr>
        <b/>
        <sz val="12"/>
        <rFont val="Akzidenz-Grotesk BQ"/>
      </rPr>
      <t xml:space="preserve"> </t>
    </r>
    <r>
      <rPr>
        <b/>
        <i/>
        <sz val="12"/>
        <rFont val="Akzidenz-Grotesk BQ"/>
      </rPr>
      <t>/AMAZONAS</t>
    </r>
  </si>
  <si>
    <r>
      <rPr>
        <b/>
        <sz val="12"/>
        <color rgb="FF0070C0"/>
        <rFont val="Akzidenz-Grotesk BQ"/>
      </rPr>
      <t>SQUARE SOLAR</t>
    </r>
    <r>
      <rPr>
        <b/>
        <i/>
        <sz val="12"/>
        <color theme="1"/>
        <rFont val="Akzidenz-Grotesk BQ"/>
      </rPr>
      <t>/PEREIRA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</si>
</sst>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#,##0_ ;[Red]\-#,##0\ "/>
    <numFmt numFmtId="168" formatCode="_-* #,##0.00\ _€_-;\-* #,##0.00\ _€_-;_-* &quot;-&quot;??\ _€_-;_-@_-"/>
    <numFmt numFmtId="169" formatCode="#,##0.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name val="Akzidenz-Grotesk BQ"/>
      <family val="3"/>
    </font>
    <font>
      <b/>
      <sz val="10"/>
      <name val="Akzidenz-Grotesk BQ"/>
      <family val="3"/>
    </font>
    <font>
      <sz val="10"/>
      <name val="Akzidenz-Grotesk BQ"/>
    </font>
    <font>
      <b/>
      <sz val="10"/>
      <name val="Akzidenz-Grotesk BQ"/>
    </font>
    <font>
      <sz val="10"/>
      <name val="Calibri"/>
      <family val="2"/>
      <scheme val="minor"/>
    </font>
    <font>
      <sz val="8"/>
      <name val="Akzidenz-Grotesk BQ"/>
      <family val="3"/>
    </font>
    <font>
      <b/>
      <sz val="10"/>
      <color rgb="FFFF0000"/>
      <name val="Akzidenz-Grotesk BQ"/>
      <family val="3"/>
    </font>
    <font>
      <b/>
      <sz val="10"/>
      <color indexed="12"/>
      <name val="Akzidenz-Grotesk BQ"/>
      <family val="3"/>
    </font>
    <font>
      <b/>
      <sz val="10"/>
      <color rgb="FF0000FF"/>
      <name val="Akzidenz-Grotesk BQ"/>
      <family val="3"/>
    </font>
    <font>
      <b/>
      <sz val="12"/>
      <name val="Akzidenz-Grotesk BQ"/>
    </font>
    <font>
      <b/>
      <sz val="12"/>
      <color rgb="FFFF0000"/>
      <name val="Akzidenz-Grotesk BQ"/>
    </font>
    <font>
      <sz val="10"/>
      <name val="Arial"/>
      <family val="2"/>
    </font>
    <font>
      <sz val="10"/>
      <color indexed="12"/>
      <name val="Akzidenz-Grotesk BQ"/>
      <family val="3"/>
    </font>
    <font>
      <b/>
      <sz val="10"/>
      <name val="Arial"/>
      <family val="2"/>
    </font>
    <font>
      <b/>
      <sz val="14"/>
      <color theme="1"/>
      <name val="Akzidenz-Grotesk BQ"/>
    </font>
    <font>
      <b/>
      <sz val="14"/>
      <name val="Akzidenz-Grotesk BQ"/>
    </font>
    <font>
      <b/>
      <sz val="10"/>
      <color theme="1"/>
      <name val="Akzidenz-Grotesk BQ"/>
      <family val="3"/>
    </font>
    <font>
      <b/>
      <sz val="8"/>
      <name val="Akzidenz-Grotesk BQ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2"/>
      <name val="Times New Roman"/>
      <family val="1"/>
    </font>
    <font>
      <b/>
      <sz val="9"/>
      <color theme="1"/>
      <name val="Akzidenz-Grotesk BQ"/>
    </font>
    <font>
      <b/>
      <i/>
      <sz val="14"/>
      <color theme="1"/>
      <name val="Akzidenz-Grotesk BQ"/>
    </font>
    <font>
      <b/>
      <i/>
      <sz val="12"/>
      <name val="Akzidenz-Grotesk BQ"/>
    </font>
    <font>
      <b/>
      <sz val="12"/>
      <color theme="1"/>
      <name val="Akzidenz-Grotesk BQ"/>
    </font>
    <font>
      <b/>
      <i/>
      <sz val="12"/>
      <color theme="1"/>
      <name val="Akzidenz-Grotesk BQ"/>
    </font>
    <font>
      <b/>
      <i/>
      <u/>
      <sz val="14"/>
      <color rgb="FF0070C0"/>
      <name val="Akzidenz-Grotesk BQ"/>
    </font>
    <font>
      <b/>
      <sz val="14"/>
      <color rgb="FF0070C0"/>
      <name val="Akzidenz-Grotesk BQ"/>
    </font>
    <font>
      <b/>
      <sz val="12"/>
      <color rgb="FF0070C0"/>
      <name val="Akzidenz-Grotesk BQ"/>
    </font>
    <font>
      <i/>
      <sz val="10"/>
      <name val="Akzidenz-Grotesk BQ"/>
    </font>
    <font>
      <b/>
      <i/>
      <sz val="16"/>
      <color theme="8" tint="-0.499984740745262"/>
      <name val="Akzidenz-Grotesk BQ"/>
    </font>
    <font>
      <b/>
      <i/>
      <sz val="10"/>
      <color theme="8" tint="-0.499984740745262"/>
      <name val="Akzidenz-Grotesk BQ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2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4" applyFont="1" applyBorder="1"/>
    <xf numFmtId="0" fontId="5" fillId="0" borderId="1" xfId="4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2" borderId="0" xfId="0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3" borderId="0" xfId="0" applyFont="1" applyFill="1" applyAlignment="1">
      <alignment vertical="center"/>
    </xf>
    <xf numFmtId="41" fontId="6" fillId="3" borderId="0" xfId="5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/>
    <xf numFmtId="0" fontId="6" fillId="3" borderId="0" xfId="0" applyFont="1" applyFill="1" applyAlignment="1">
      <alignment horizontal="right" vertical="center"/>
    </xf>
    <xf numFmtId="41" fontId="6" fillId="3" borderId="0" xfId="5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3" fontId="6" fillId="3" borderId="0" xfId="0" applyNumberFormat="1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 wrapText="1"/>
    </xf>
    <xf numFmtId="41" fontId="7" fillId="3" borderId="0" xfId="5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6" fillId="3" borderId="0" xfId="0" applyFont="1" applyFill="1"/>
    <xf numFmtId="0" fontId="6" fillId="3" borderId="0" xfId="0" applyFont="1" applyFill="1" applyBorder="1" applyAlignment="1">
      <alignment horizontal="center" vertical="center"/>
    </xf>
    <xf numFmtId="41" fontId="6" fillId="3" borderId="0" xfId="5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 wrapText="1"/>
    </xf>
    <xf numFmtId="3" fontId="10" fillId="3" borderId="0" xfId="4" applyNumberFormat="1" applyFont="1" applyFill="1" applyBorder="1" applyAlignment="1">
      <alignment horizontal="center" vertical="center" wrapText="1"/>
    </xf>
    <xf numFmtId="3" fontId="6" fillId="3" borderId="0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0" fontId="11" fillId="3" borderId="0" xfId="0" applyFont="1" applyFill="1"/>
    <xf numFmtId="3" fontId="11" fillId="3" borderId="0" xfId="0" applyNumberFormat="1" applyFont="1" applyFill="1" applyBorder="1" applyAlignment="1">
      <alignment horizontal="center" vertical="center" wrapText="1"/>
    </xf>
    <xf numFmtId="3" fontId="6" fillId="3" borderId="18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 wrapText="1"/>
    </xf>
    <xf numFmtId="3" fontId="6" fillId="3" borderId="19" xfId="0" applyNumberFormat="1" applyFont="1" applyFill="1" applyBorder="1" applyAlignment="1">
      <alignment horizontal="center" vertical="center" wrapText="1"/>
    </xf>
    <xf numFmtId="4" fontId="9" fillId="3" borderId="0" xfId="0" applyNumberFormat="1" applyFont="1" applyFill="1" applyBorder="1" applyAlignment="1">
      <alignment horizontal="center" vertical="center" wrapText="1"/>
    </xf>
    <xf numFmtId="4" fontId="12" fillId="3" borderId="0" xfId="0" applyNumberFormat="1" applyFont="1" applyFill="1" applyBorder="1" applyAlignment="1">
      <alignment vertical="center"/>
    </xf>
    <xf numFmtId="4" fontId="12" fillId="3" borderId="8" xfId="0" applyNumberFormat="1" applyFont="1" applyFill="1" applyBorder="1" applyAlignment="1">
      <alignment vertical="center"/>
    </xf>
    <xf numFmtId="41" fontId="12" fillId="3" borderId="8" xfId="5" applyFont="1" applyFill="1" applyBorder="1" applyAlignment="1">
      <alignment vertical="center"/>
    </xf>
    <xf numFmtId="3" fontId="12" fillId="3" borderId="8" xfId="0" applyNumberFormat="1" applyFont="1" applyFill="1" applyBorder="1" applyAlignment="1">
      <alignment vertical="center"/>
    </xf>
    <xf numFmtId="4" fontId="12" fillId="3" borderId="22" xfId="0" applyNumberFormat="1" applyFont="1" applyFill="1" applyBorder="1" applyAlignment="1">
      <alignment vertical="center"/>
    </xf>
    <xf numFmtId="4" fontId="12" fillId="3" borderId="23" xfId="0" applyNumberFormat="1" applyFont="1" applyFill="1" applyBorder="1" applyAlignment="1">
      <alignment vertical="center"/>
    </xf>
    <xf numFmtId="4" fontId="12" fillId="3" borderId="24" xfId="0" applyNumberFormat="1" applyFont="1" applyFill="1" applyBorder="1" applyAlignment="1">
      <alignment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41" fontId="6" fillId="3" borderId="8" xfId="5" applyFont="1" applyFill="1" applyBorder="1" applyAlignment="1">
      <alignment vertical="center"/>
    </xf>
    <xf numFmtId="3" fontId="6" fillId="3" borderId="8" xfId="0" applyNumberFormat="1" applyFont="1" applyFill="1" applyBorder="1" applyAlignment="1">
      <alignment vertical="center"/>
    </xf>
    <xf numFmtId="0" fontId="14" fillId="3" borderId="8" xfId="0" applyFont="1" applyFill="1" applyBorder="1" applyAlignment="1">
      <alignment vertical="center"/>
    </xf>
    <xf numFmtId="0" fontId="13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vertical="center"/>
    </xf>
    <xf numFmtId="0" fontId="13" fillId="3" borderId="27" xfId="0" applyFont="1" applyFill="1" applyBorder="1" applyAlignment="1">
      <alignment horizontal="center" vertical="center"/>
    </xf>
    <xf numFmtId="167" fontId="6" fillId="3" borderId="0" xfId="0" applyNumberFormat="1" applyFont="1" applyFill="1" applyBorder="1" applyAlignment="1">
      <alignment horizontal="right" vertical="center"/>
    </xf>
    <xf numFmtId="167" fontId="6" fillId="3" borderId="8" xfId="0" applyNumberFormat="1" applyFont="1" applyFill="1" applyBorder="1" applyAlignment="1">
      <alignment horizontal="right" vertical="center"/>
    </xf>
    <xf numFmtId="0" fontId="7" fillId="3" borderId="8" xfId="0" applyFont="1" applyFill="1" applyBorder="1" applyAlignment="1">
      <alignment vertical="center"/>
    </xf>
    <xf numFmtId="0" fontId="13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vertical="center"/>
    </xf>
    <xf numFmtId="0" fontId="13" fillId="3" borderId="30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167" fontId="15" fillId="0" borderId="25" xfId="0" applyNumberFormat="1" applyFont="1" applyFill="1" applyBorder="1" applyAlignment="1">
      <alignment horizontal="right" vertical="center"/>
    </xf>
    <xf numFmtId="167" fontId="15" fillId="0" borderId="26" xfId="0" applyNumberFormat="1" applyFont="1" applyFill="1" applyBorder="1" applyAlignment="1">
      <alignment horizontal="right" vertical="center"/>
    </xf>
    <xf numFmtId="167" fontId="15" fillId="0" borderId="27" xfId="0" applyNumberFormat="1" applyFont="1" applyFill="1" applyBorder="1" applyAlignment="1">
      <alignment horizontal="right" vertical="center"/>
    </xf>
    <xf numFmtId="0" fontId="15" fillId="0" borderId="0" xfId="0" applyFont="1" applyFill="1"/>
    <xf numFmtId="3" fontId="15" fillId="4" borderId="0" xfId="0" applyNumberFormat="1" applyFont="1" applyFill="1" applyBorder="1" applyAlignment="1">
      <alignment horizontal="right" vertical="center"/>
    </xf>
    <xf numFmtId="3" fontId="15" fillId="4" borderId="8" xfId="0" applyNumberFormat="1" applyFont="1" applyFill="1" applyBorder="1" applyAlignment="1">
      <alignment horizontal="right" vertical="center"/>
    </xf>
    <xf numFmtId="3" fontId="15" fillId="0" borderId="8" xfId="0" applyNumberFormat="1" applyFont="1" applyFill="1" applyBorder="1" applyAlignment="1">
      <alignment horizontal="right" vertical="center"/>
    </xf>
    <xf numFmtId="41" fontId="15" fillId="0" borderId="8" xfId="5" applyFont="1" applyFill="1" applyBorder="1" applyAlignment="1">
      <alignment vertical="center"/>
    </xf>
    <xf numFmtId="3" fontId="15" fillId="0" borderId="8" xfId="0" applyNumberFormat="1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167" fontId="8" fillId="3" borderId="31" xfId="0" applyNumberFormat="1" applyFont="1" applyFill="1" applyBorder="1" applyAlignment="1">
      <alignment horizontal="right" vertical="center"/>
    </xf>
    <xf numFmtId="167" fontId="8" fillId="3" borderId="32" xfId="0" applyNumberFormat="1" applyFont="1" applyFill="1" applyBorder="1" applyAlignment="1">
      <alignment horizontal="right" vertical="center"/>
    </xf>
    <xf numFmtId="167" fontId="8" fillId="3" borderId="33" xfId="0" applyNumberFormat="1" applyFont="1" applyFill="1" applyBorder="1" applyAlignment="1">
      <alignment horizontal="right" vertical="center"/>
    </xf>
    <xf numFmtId="0" fontId="8" fillId="3" borderId="0" xfId="0" applyFont="1" applyFill="1"/>
    <xf numFmtId="3" fontId="8" fillId="3" borderId="0" xfId="0" applyNumberFormat="1" applyFont="1" applyFill="1" applyBorder="1" applyAlignment="1">
      <alignment horizontal="right" vertical="center"/>
    </xf>
    <xf numFmtId="3" fontId="8" fillId="3" borderId="8" xfId="0" applyNumberFormat="1" applyFont="1" applyFill="1" applyBorder="1" applyAlignment="1">
      <alignment horizontal="right" vertical="center"/>
    </xf>
    <xf numFmtId="41" fontId="8" fillId="3" borderId="8" xfId="5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3" fontId="8" fillId="0" borderId="8" xfId="0" applyNumberFormat="1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3" fontId="8" fillId="3" borderId="28" xfId="0" applyNumberFormat="1" applyFont="1" applyFill="1" applyBorder="1" applyAlignment="1">
      <alignment horizontal="right" vertical="center"/>
    </xf>
    <xf numFmtId="3" fontId="8" fillId="3" borderId="29" xfId="0" applyNumberFormat="1" applyFont="1" applyFill="1" applyBorder="1" applyAlignment="1">
      <alignment horizontal="right" vertical="center"/>
    </xf>
    <xf numFmtId="3" fontId="8" fillId="3" borderId="30" xfId="0" applyNumberFormat="1" applyFont="1" applyFill="1" applyBorder="1" applyAlignment="1">
      <alignment horizontal="right" vertical="center"/>
    </xf>
    <xf numFmtId="3" fontId="8" fillId="3" borderId="8" xfId="0" applyNumberFormat="1" applyFont="1" applyFill="1" applyBorder="1" applyAlignment="1">
      <alignment horizontal="center" vertical="center"/>
    </xf>
    <xf numFmtId="168" fontId="8" fillId="3" borderId="8" xfId="1" applyNumberFormat="1" applyFont="1" applyFill="1" applyBorder="1" applyAlignment="1" applyProtection="1">
      <alignment vertical="center" wrapText="1"/>
      <protection locked="0"/>
    </xf>
    <xf numFmtId="169" fontId="8" fillId="3" borderId="8" xfId="6" applyNumberFormat="1" applyFont="1" applyFill="1" applyBorder="1" applyAlignment="1">
      <alignment horizontal="center" vertical="center"/>
    </xf>
    <xf numFmtId="49" fontId="8" fillId="3" borderId="8" xfId="6" applyNumberFormat="1" applyFont="1" applyFill="1" applyBorder="1" applyAlignment="1">
      <alignment horizontal="center" vertical="center"/>
    </xf>
    <xf numFmtId="3" fontId="7" fillId="3" borderId="34" xfId="0" applyNumberFormat="1" applyFont="1" applyFill="1" applyBorder="1" applyAlignment="1">
      <alignment horizontal="right" vertical="center"/>
    </xf>
    <xf numFmtId="3" fontId="18" fillId="3" borderId="35" xfId="0" applyNumberFormat="1" applyFont="1" applyFill="1" applyBorder="1" applyAlignment="1">
      <alignment horizontal="right" vertical="center"/>
    </xf>
    <xf numFmtId="3" fontId="18" fillId="3" borderId="36" xfId="0" applyNumberFormat="1" applyFont="1" applyFill="1" applyBorder="1" applyAlignment="1">
      <alignment horizontal="right" vertical="center"/>
    </xf>
    <xf numFmtId="3" fontId="6" fillId="3" borderId="0" xfId="0" applyNumberFormat="1" applyFont="1" applyFill="1" applyBorder="1" applyAlignment="1">
      <alignment horizontal="right" vertical="center"/>
    </xf>
    <xf numFmtId="3" fontId="6" fillId="3" borderId="8" xfId="0" applyNumberFormat="1" applyFont="1" applyFill="1" applyBorder="1" applyAlignment="1">
      <alignment horizontal="right" vertical="center"/>
    </xf>
    <xf numFmtId="3" fontId="6" fillId="3" borderId="8" xfId="0" applyNumberFormat="1" applyFont="1" applyFill="1" applyBorder="1" applyAlignment="1">
      <alignment horizontal="center" vertical="center"/>
    </xf>
    <xf numFmtId="41" fontId="7" fillId="3" borderId="8" xfId="5" applyFont="1" applyFill="1" applyBorder="1" applyAlignment="1">
      <alignment vertical="center"/>
    </xf>
    <xf numFmtId="168" fontId="6" fillId="3" borderId="8" xfId="1" applyNumberFormat="1" applyFont="1" applyFill="1" applyBorder="1" applyAlignment="1" applyProtection="1">
      <alignment vertical="center" wrapText="1"/>
      <protection locked="0"/>
    </xf>
    <xf numFmtId="169" fontId="6" fillId="3" borderId="8" xfId="6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/>
    </xf>
    <xf numFmtId="49" fontId="6" fillId="3" borderId="8" xfId="6" applyNumberFormat="1" applyFont="1" applyFill="1" applyBorder="1" applyAlignment="1">
      <alignment horizontal="center" vertical="center"/>
    </xf>
    <xf numFmtId="3" fontId="6" fillId="3" borderId="34" xfId="0" applyNumberFormat="1" applyFont="1" applyFill="1" applyBorder="1" applyAlignment="1">
      <alignment horizontal="right" vertical="center"/>
    </xf>
    <xf numFmtId="3" fontId="6" fillId="0" borderId="37" xfId="0" applyNumberFormat="1" applyFont="1" applyFill="1" applyBorder="1" applyAlignment="1">
      <alignment horizontal="right" vertical="center"/>
    </xf>
    <xf numFmtId="3" fontId="7" fillId="3" borderId="0" xfId="0" applyNumberFormat="1" applyFont="1" applyFill="1" applyBorder="1" applyAlignment="1">
      <alignment horizontal="right" vertical="center"/>
    </xf>
    <xf numFmtId="3" fontId="7" fillId="3" borderId="8" xfId="0" applyNumberFormat="1" applyFont="1" applyFill="1" applyBorder="1" applyAlignment="1">
      <alignment horizontal="right" vertical="center"/>
    </xf>
    <xf numFmtId="3" fontId="7" fillId="3" borderId="8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4" fontId="6" fillId="3" borderId="8" xfId="6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6" applyFont="1" applyFill="1" applyBorder="1" applyAlignment="1">
      <alignment horizontal="justify" vertical="center" wrapText="1"/>
    </xf>
    <xf numFmtId="3" fontId="6" fillId="3" borderId="8" xfId="0" applyNumberFormat="1" applyFont="1" applyFill="1" applyBorder="1" applyAlignment="1">
      <alignment vertical="center" wrapText="1"/>
    </xf>
    <xf numFmtId="41" fontId="6" fillId="3" borderId="8" xfId="5" applyFont="1" applyFill="1" applyBorder="1" applyAlignment="1">
      <alignment vertical="center" wrapText="1"/>
    </xf>
    <xf numFmtId="3" fontId="7" fillId="3" borderId="38" xfId="0" applyNumberFormat="1" applyFont="1" applyFill="1" applyBorder="1" applyAlignment="1">
      <alignment horizontal="right" vertical="center"/>
    </xf>
    <xf numFmtId="3" fontId="18" fillId="3" borderId="1" xfId="0" applyNumberFormat="1" applyFont="1" applyFill="1" applyBorder="1" applyAlignment="1">
      <alignment horizontal="right" vertical="center"/>
    </xf>
    <xf numFmtId="3" fontId="18" fillId="3" borderId="37" xfId="0" applyNumberFormat="1" applyFont="1" applyFill="1" applyBorder="1" applyAlignment="1">
      <alignment horizontal="right" vertical="center"/>
    </xf>
    <xf numFmtId="0" fontId="6" fillId="3" borderId="0" xfId="0" applyFont="1" applyFill="1" applyAlignment="1">
      <alignment vertical="center" wrapText="1"/>
    </xf>
    <xf numFmtId="3" fontId="6" fillId="3" borderId="38" xfId="0" applyNumberFormat="1" applyFont="1" applyFill="1" applyBorder="1" applyAlignment="1">
      <alignment horizontal="right" vertical="center" wrapText="1"/>
    </xf>
    <xf numFmtId="3" fontId="6" fillId="3" borderId="1" xfId="0" applyNumberFormat="1" applyFont="1" applyFill="1" applyBorder="1" applyAlignment="1">
      <alignment horizontal="right" vertical="center" wrapText="1"/>
    </xf>
    <xf numFmtId="3" fontId="6" fillId="3" borderId="37" xfId="0" applyNumberFormat="1" applyFont="1" applyFill="1" applyBorder="1" applyAlignment="1">
      <alignment horizontal="right" vertical="center" wrapText="1"/>
    </xf>
    <xf numFmtId="3" fontId="6" fillId="3" borderId="8" xfId="0" applyNumberFormat="1" applyFont="1" applyFill="1" applyBorder="1" applyAlignment="1">
      <alignment horizontal="center" vertical="center" wrapText="1"/>
    </xf>
    <xf numFmtId="0" fontId="7" fillId="3" borderId="8" xfId="7" applyFont="1" applyFill="1" applyBorder="1" applyAlignment="1">
      <alignment horizontal="center" vertical="center"/>
    </xf>
    <xf numFmtId="49" fontId="17" fillId="3" borderId="8" xfId="0" applyNumberFormat="1" applyFont="1" applyFill="1" applyBorder="1" applyAlignment="1" applyProtection="1">
      <alignment horizontal="center" vertical="center"/>
      <protection locked="0"/>
    </xf>
    <xf numFmtId="168" fontId="7" fillId="3" borderId="8" xfId="1" applyNumberFormat="1" applyFont="1" applyFill="1" applyBorder="1" applyAlignment="1" applyProtection="1">
      <alignment vertical="center" wrapText="1"/>
      <protection locked="0"/>
    </xf>
    <xf numFmtId="165" fontId="6" fillId="3" borderId="1" xfId="2" applyFont="1" applyFill="1" applyBorder="1" applyAlignment="1">
      <alignment horizontal="right" vertical="center" wrapText="1"/>
    </xf>
    <xf numFmtId="9" fontId="6" fillId="3" borderId="1" xfId="3" applyFont="1" applyFill="1" applyBorder="1" applyAlignment="1">
      <alignment horizontal="right" vertical="center" wrapText="1"/>
    </xf>
    <xf numFmtId="3" fontId="6" fillId="3" borderId="37" xfId="0" applyNumberFormat="1" applyFont="1" applyFill="1" applyBorder="1" applyAlignment="1">
      <alignment horizontal="right" vertical="center"/>
    </xf>
    <xf numFmtId="0" fontId="17" fillId="3" borderId="8" xfId="0" applyFont="1" applyFill="1" applyBorder="1" applyAlignment="1">
      <alignment vertical="center" wrapText="1"/>
    </xf>
    <xf numFmtId="0" fontId="19" fillId="3" borderId="8" xfId="0" applyFont="1" applyFill="1" applyBorder="1" applyAlignment="1">
      <alignment horizontal="center" vertical="center"/>
    </xf>
    <xf numFmtId="3" fontId="6" fillId="3" borderId="0" xfId="0" applyNumberFormat="1" applyFont="1" applyFill="1" applyBorder="1" applyAlignment="1">
      <alignment horizontal="right" vertical="center" wrapText="1"/>
    </xf>
    <xf numFmtId="3" fontId="6" fillId="3" borderId="8" xfId="0" applyNumberFormat="1" applyFont="1" applyFill="1" applyBorder="1" applyAlignment="1">
      <alignment horizontal="right" vertical="center" wrapText="1"/>
    </xf>
    <xf numFmtId="0" fontId="19" fillId="3" borderId="8" xfId="0" applyFont="1" applyFill="1" applyBorder="1" applyAlignment="1">
      <alignment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7" fillId="3" borderId="8" xfId="7" applyFont="1" applyFill="1" applyBorder="1" applyAlignment="1">
      <alignment vertical="center" wrapText="1"/>
    </xf>
    <xf numFmtId="49" fontId="7" fillId="3" borderId="8" xfId="6" applyNumberFormat="1" applyFont="1" applyFill="1" applyBorder="1" applyAlignment="1">
      <alignment horizontal="center" vertical="center"/>
    </xf>
    <xf numFmtId="3" fontId="6" fillId="3" borderId="31" xfId="0" applyNumberFormat="1" applyFont="1" applyFill="1" applyBorder="1" applyAlignment="1">
      <alignment horizontal="right" vertical="center" wrapText="1"/>
    </xf>
    <xf numFmtId="9" fontId="6" fillId="3" borderId="39" xfId="3" applyFont="1" applyFill="1" applyBorder="1" applyAlignment="1">
      <alignment horizontal="right" vertical="center" wrapText="1"/>
    </xf>
    <xf numFmtId="3" fontId="6" fillId="3" borderId="39" xfId="0" applyNumberFormat="1" applyFont="1" applyFill="1" applyBorder="1" applyAlignment="1">
      <alignment horizontal="right" vertical="center" wrapText="1"/>
    </xf>
    <xf numFmtId="3" fontId="6" fillId="3" borderId="33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41" fontId="7" fillId="2" borderId="8" xfId="5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vertical="center"/>
    </xf>
    <xf numFmtId="0" fontId="7" fillId="3" borderId="8" xfId="0" applyFont="1" applyFill="1" applyBorder="1"/>
    <xf numFmtId="0" fontId="15" fillId="3" borderId="0" xfId="8" applyFont="1" applyFill="1" applyBorder="1" applyAlignment="1" applyProtection="1">
      <alignment horizontal="center" vertical="center"/>
    </xf>
    <xf numFmtId="0" fontId="6" fillId="5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41" fontId="6" fillId="8" borderId="0" xfId="5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0" xfId="0" applyNumberFormat="1" applyFont="1" applyAlignment="1">
      <alignment vertical="center"/>
    </xf>
    <xf numFmtId="0" fontId="24" fillId="0" borderId="0" xfId="0" applyFont="1"/>
    <xf numFmtId="49" fontId="17" fillId="3" borderId="10" xfId="0" applyNumberFormat="1" applyFont="1" applyFill="1" applyBorder="1" applyAlignment="1" applyProtection="1">
      <alignment horizontal="center" vertical="center"/>
      <protection locked="0"/>
    </xf>
    <xf numFmtId="49" fontId="6" fillId="3" borderId="10" xfId="6" applyNumberFormat="1" applyFont="1" applyFill="1" applyBorder="1" applyAlignment="1">
      <alignment horizontal="center" vertical="center"/>
    </xf>
    <xf numFmtId="0" fontId="7" fillId="3" borderId="11" xfId="7" applyFont="1" applyFill="1" applyBorder="1" applyAlignment="1">
      <alignment horizontal="center" vertical="center"/>
    </xf>
    <xf numFmtId="169" fontId="6" fillId="3" borderId="11" xfId="6" applyNumberFormat="1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vertical="center" wrapText="1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164" fontId="24" fillId="0" borderId="1" xfId="0" applyNumberFormat="1" applyFont="1" applyBorder="1"/>
    <xf numFmtId="3" fontId="11" fillId="3" borderId="8" xfId="0" applyNumberFormat="1" applyFont="1" applyFill="1" applyBorder="1" applyAlignment="1">
      <alignment vertical="center" wrapText="1"/>
    </xf>
    <xf numFmtId="3" fontId="25" fillId="0" borderId="0" xfId="0" applyNumberFormat="1" applyFont="1" applyAlignment="1">
      <alignment vertical="center"/>
    </xf>
    <xf numFmtId="0" fontId="24" fillId="0" borderId="0" xfId="0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3" fontId="26" fillId="4" borderId="0" xfId="0" applyNumberFormat="1" applyFont="1" applyFill="1"/>
    <xf numFmtId="0" fontId="7" fillId="3" borderId="8" xfId="0" applyFont="1" applyFill="1" applyBorder="1" applyAlignment="1">
      <alignment horizontal="center" wrapText="1"/>
    </xf>
    <xf numFmtId="0" fontId="35" fillId="3" borderId="0" xfId="0" applyFont="1" applyFill="1" applyBorder="1" applyAlignment="1">
      <alignment vertical="center"/>
    </xf>
    <xf numFmtId="0" fontId="36" fillId="7" borderId="0" xfId="0" applyFont="1" applyFill="1" applyBorder="1" applyAlignment="1">
      <alignment vertical="center"/>
    </xf>
    <xf numFmtId="0" fontId="37" fillId="7" borderId="0" xfId="0" applyFont="1" applyFill="1" applyBorder="1" applyAlignment="1">
      <alignment vertical="center"/>
    </xf>
    <xf numFmtId="0" fontId="37" fillId="6" borderId="0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3" fontId="6" fillId="3" borderId="10" xfId="0" applyNumberFormat="1" applyFont="1" applyFill="1" applyBorder="1" applyAlignment="1">
      <alignment horizontal="center" vertical="center" wrapText="1"/>
    </xf>
    <xf numFmtId="3" fontId="6" fillId="3" borderId="9" xfId="0" applyNumberFormat="1" applyFont="1" applyFill="1" applyBorder="1" applyAlignment="1">
      <alignment horizontal="center" vertical="center" wrapText="1"/>
    </xf>
    <xf numFmtId="3" fontId="6" fillId="3" borderId="8" xfId="0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8" fillId="3" borderId="10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3" fontId="6" fillId="3" borderId="17" xfId="0" applyNumberFormat="1" applyFont="1" applyFill="1" applyBorder="1" applyAlignment="1">
      <alignment horizontal="center" vertical="center" wrapText="1"/>
    </xf>
    <xf numFmtId="3" fontId="6" fillId="3" borderId="16" xfId="0" applyNumberFormat="1" applyFont="1" applyFill="1" applyBorder="1" applyAlignment="1">
      <alignment horizontal="center" vertical="center" wrapText="1"/>
    </xf>
    <xf numFmtId="3" fontId="6" fillId="3" borderId="15" xfId="0" applyNumberFormat="1" applyFont="1" applyFill="1" applyBorder="1" applyAlignment="1">
      <alignment horizontal="center" vertical="center" wrapText="1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13" xfId="0" applyNumberFormat="1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3" fontId="6" fillId="3" borderId="10" xfId="0" applyNumberFormat="1" applyFont="1" applyFill="1" applyBorder="1" applyAlignment="1">
      <alignment horizontal="left" vertical="center" wrapText="1"/>
    </xf>
    <xf numFmtId="3" fontId="6" fillId="3" borderId="9" xfId="0" applyNumberFormat="1" applyFont="1" applyFill="1" applyBorder="1" applyAlignment="1">
      <alignment horizontal="left" vertical="center" wrapText="1"/>
    </xf>
    <xf numFmtId="3" fontId="6" fillId="3" borderId="19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 wrapText="1"/>
    </xf>
    <xf numFmtId="3" fontId="6" fillId="3" borderId="18" xfId="0" applyNumberFormat="1" applyFont="1" applyFill="1" applyBorder="1" applyAlignment="1">
      <alignment horizontal="center" vertical="center" wrapText="1"/>
    </xf>
    <xf numFmtId="14" fontId="6" fillId="3" borderId="10" xfId="0" applyNumberFormat="1" applyFont="1" applyFill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1" fontId="6" fillId="3" borderId="10" xfId="5" applyFont="1" applyFill="1" applyBorder="1" applyAlignment="1">
      <alignment horizontal="center" vertical="center"/>
    </xf>
    <xf numFmtId="41" fontId="6" fillId="3" borderId="9" xfId="5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21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left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3" fontId="11" fillId="3" borderId="17" xfId="0" applyNumberFormat="1" applyFont="1" applyFill="1" applyBorder="1" applyAlignment="1">
      <alignment horizontal="center" vertical="center" wrapText="1"/>
    </xf>
    <xf numFmtId="3" fontId="11" fillId="3" borderId="16" xfId="0" applyNumberFormat="1" applyFont="1" applyFill="1" applyBorder="1" applyAlignment="1">
      <alignment horizontal="center" vertical="center" wrapText="1"/>
    </xf>
    <xf numFmtId="3" fontId="11" fillId="3" borderId="15" xfId="0" applyNumberFormat="1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5" fillId="3" borderId="0" xfId="8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</cellXfs>
  <cellStyles count="9">
    <cellStyle name="Cancel" xfId="6"/>
    <cellStyle name="Hipervínculo" xfId="4" builtinId="8"/>
    <cellStyle name="Millares" xfId="1" builtinId="3"/>
    <cellStyle name="Millares [0] 2" xfId="5"/>
    <cellStyle name="Moneda" xfId="2" builtinId="4"/>
    <cellStyle name="Normal" xfId="0" builtinId="0"/>
    <cellStyle name="Normal 3" xfId="8"/>
    <cellStyle name="Normal_PRESUPUESTO ENVIA PEREIRA mayo30" xfId="7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485886</xdr:colOff>
      <xdr:row>77</xdr:row>
      <xdr:rowOff>44822</xdr:rowOff>
    </xdr:from>
    <xdr:to>
      <xdr:col>0</xdr:col>
      <xdr:colOff>628761</xdr:colOff>
      <xdr:row>77</xdr:row>
      <xdr:rowOff>149597</xdr:rowOff>
    </xdr:to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85886" y="10331822"/>
          <a:ext cx="142875" cy="104775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1</xdr:col>
      <xdr:colOff>2141220</xdr:colOff>
      <xdr:row>77</xdr:row>
      <xdr:rowOff>24092</xdr:rowOff>
    </xdr:from>
    <xdr:to>
      <xdr:col>1</xdr:col>
      <xdr:colOff>2284095</xdr:colOff>
      <xdr:row>77</xdr:row>
      <xdr:rowOff>146452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22095" y="10311092"/>
          <a:ext cx="0" cy="122360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2</xdr:col>
      <xdr:colOff>515023</xdr:colOff>
      <xdr:row>77</xdr:row>
      <xdr:rowOff>6723</xdr:rowOff>
    </xdr:from>
    <xdr:to>
      <xdr:col>3</xdr:col>
      <xdr:colOff>0</xdr:colOff>
      <xdr:row>77</xdr:row>
      <xdr:rowOff>119558</xdr:rowOff>
    </xdr:to>
    <xdr:sp macro="" textlink="">
      <xdr:nvSpPr>
        <xdr:cNvPr id="4" name="3 Rectángul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39023" y="10293723"/>
          <a:ext cx="246977" cy="112835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3</xdr:col>
      <xdr:colOff>63649</xdr:colOff>
      <xdr:row>77</xdr:row>
      <xdr:rowOff>11206</xdr:rowOff>
    </xdr:from>
    <xdr:to>
      <xdr:col>3</xdr:col>
      <xdr:colOff>206524</xdr:colOff>
      <xdr:row>77</xdr:row>
      <xdr:rowOff>115981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49649" y="10298206"/>
          <a:ext cx="142875" cy="104775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BLESA.COM.CO" TargetMode="External"/><Relationship Id="rId1" Type="http://schemas.openxmlformats.org/officeDocument/2006/relationships/hyperlink" Target="mailto:cotizaciones@emergente.co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view="pageBreakPreview" topLeftCell="A19" zoomScaleNormal="100" zoomScaleSheetLayoutView="100" workbookViewId="0">
      <selection activeCell="I8" sqref="I8"/>
    </sheetView>
  </sheetViews>
  <sheetFormatPr baseColWidth="10" defaultColWidth="11.42578125" defaultRowHeight="13.5" outlineLevelRow="1"/>
  <cols>
    <col min="1" max="1" width="10.85546875" style="15" customWidth="1"/>
    <col min="2" max="2" width="50.85546875" style="15" customWidth="1"/>
    <col min="3" max="3" width="9.5703125" style="15" customWidth="1"/>
    <col min="4" max="4" width="11.42578125" style="15" customWidth="1"/>
    <col min="5" max="5" width="14.7109375" style="16" bestFit="1" customWidth="1"/>
    <col min="6" max="6" width="13.7109375" style="15" bestFit="1" customWidth="1"/>
    <col min="7" max="7" width="13.5703125" style="15" bestFit="1" customWidth="1"/>
    <col min="8" max="8" width="14" style="15" bestFit="1" customWidth="1"/>
    <col min="9" max="9" width="13.5703125" style="15" bestFit="1" customWidth="1"/>
    <col min="10" max="10" width="20.140625" style="15" customWidth="1"/>
    <col min="11" max="11" width="19.7109375" style="15" customWidth="1"/>
    <col min="12" max="13" width="11.42578125" style="15"/>
    <col min="14" max="20" width="0" style="15" hidden="1" customWidth="1"/>
    <col min="21" max="21" width="15.42578125" style="15" hidden="1" customWidth="1"/>
    <col min="22" max="25" width="0" style="15" hidden="1" customWidth="1"/>
    <col min="26" max="241" width="11.42578125" style="15"/>
    <col min="242" max="242" width="10.42578125" style="15" customWidth="1"/>
    <col min="243" max="243" width="43" style="15" customWidth="1"/>
    <col min="244" max="244" width="9.5703125" style="15" customWidth="1"/>
    <col min="245" max="245" width="11" style="15" customWidth="1"/>
    <col min="246" max="246" width="11.7109375" style="15" customWidth="1"/>
    <col min="247" max="247" width="15.5703125" style="15" customWidth="1"/>
    <col min="248" max="249" width="13.7109375" style="15" customWidth="1"/>
    <col min="250" max="252" width="0" style="15" hidden="1" customWidth="1"/>
    <col min="253" max="253" width="16.42578125" style="15" customWidth="1"/>
    <col min="254" max="254" width="13.7109375" style="15" customWidth="1"/>
    <col min="255" max="257" width="0" style="15" hidden="1" customWidth="1"/>
    <col min="258" max="258" width="17" style="15" customWidth="1"/>
    <col min="259" max="259" width="13.7109375" style="15" customWidth="1"/>
    <col min="260" max="262" width="0" style="15" hidden="1" customWidth="1"/>
    <col min="263" max="263" width="16.5703125" style="15" customWidth="1"/>
    <col min="264" max="267" width="0" style="15" hidden="1" customWidth="1"/>
    <col min="268" max="497" width="11.42578125" style="15"/>
    <col min="498" max="498" width="10.42578125" style="15" customWidth="1"/>
    <col min="499" max="499" width="43" style="15" customWidth="1"/>
    <col min="500" max="500" width="9.5703125" style="15" customWidth="1"/>
    <col min="501" max="501" width="11" style="15" customWidth="1"/>
    <col min="502" max="502" width="11.7109375" style="15" customWidth="1"/>
    <col min="503" max="503" width="15.5703125" style="15" customWidth="1"/>
    <col min="504" max="505" width="13.7109375" style="15" customWidth="1"/>
    <col min="506" max="508" width="0" style="15" hidden="1" customWidth="1"/>
    <col min="509" max="509" width="16.42578125" style="15" customWidth="1"/>
    <col min="510" max="510" width="13.7109375" style="15" customWidth="1"/>
    <col min="511" max="513" width="0" style="15" hidden="1" customWidth="1"/>
    <col min="514" max="514" width="17" style="15" customWidth="1"/>
    <col min="515" max="515" width="13.7109375" style="15" customWidth="1"/>
    <col min="516" max="518" width="0" style="15" hidden="1" customWidth="1"/>
    <col min="519" max="519" width="16.5703125" style="15" customWidth="1"/>
    <col min="520" max="523" width="0" style="15" hidden="1" customWidth="1"/>
    <col min="524" max="753" width="11.42578125" style="15"/>
    <col min="754" max="754" width="10.42578125" style="15" customWidth="1"/>
    <col min="755" max="755" width="43" style="15" customWidth="1"/>
    <col min="756" max="756" width="9.5703125" style="15" customWidth="1"/>
    <col min="757" max="757" width="11" style="15" customWidth="1"/>
    <col min="758" max="758" width="11.7109375" style="15" customWidth="1"/>
    <col min="759" max="759" width="15.5703125" style="15" customWidth="1"/>
    <col min="760" max="761" width="13.7109375" style="15" customWidth="1"/>
    <col min="762" max="764" width="0" style="15" hidden="1" customWidth="1"/>
    <col min="765" max="765" width="16.42578125" style="15" customWidth="1"/>
    <col min="766" max="766" width="13.7109375" style="15" customWidth="1"/>
    <col min="767" max="769" width="0" style="15" hidden="1" customWidth="1"/>
    <col min="770" max="770" width="17" style="15" customWidth="1"/>
    <col min="771" max="771" width="13.7109375" style="15" customWidth="1"/>
    <col min="772" max="774" width="0" style="15" hidden="1" customWidth="1"/>
    <col min="775" max="775" width="16.5703125" style="15" customWidth="1"/>
    <col min="776" max="779" width="0" style="15" hidden="1" customWidth="1"/>
    <col min="780" max="1009" width="11.42578125" style="15"/>
    <col min="1010" max="1010" width="10.42578125" style="15" customWidth="1"/>
    <col min="1011" max="1011" width="43" style="15" customWidth="1"/>
    <col min="1012" max="1012" width="9.5703125" style="15" customWidth="1"/>
    <col min="1013" max="1013" width="11" style="15" customWidth="1"/>
    <col min="1014" max="1014" width="11.7109375" style="15" customWidth="1"/>
    <col min="1015" max="1015" width="15.5703125" style="15" customWidth="1"/>
    <col min="1016" max="1017" width="13.7109375" style="15" customWidth="1"/>
    <col min="1018" max="1020" width="0" style="15" hidden="1" customWidth="1"/>
    <col min="1021" max="1021" width="16.42578125" style="15" customWidth="1"/>
    <col min="1022" max="1022" width="13.7109375" style="15" customWidth="1"/>
    <col min="1023" max="1025" width="0" style="15" hidden="1" customWidth="1"/>
    <col min="1026" max="1026" width="17" style="15" customWidth="1"/>
    <col min="1027" max="1027" width="13.7109375" style="15" customWidth="1"/>
    <col min="1028" max="1030" width="0" style="15" hidden="1" customWidth="1"/>
    <col min="1031" max="1031" width="16.5703125" style="15" customWidth="1"/>
    <col min="1032" max="1035" width="0" style="15" hidden="1" customWidth="1"/>
    <col min="1036" max="1265" width="11.42578125" style="15"/>
    <col min="1266" max="1266" width="10.42578125" style="15" customWidth="1"/>
    <col min="1267" max="1267" width="43" style="15" customWidth="1"/>
    <col min="1268" max="1268" width="9.5703125" style="15" customWidth="1"/>
    <col min="1269" max="1269" width="11" style="15" customWidth="1"/>
    <col min="1270" max="1270" width="11.7109375" style="15" customWidth="1"/>
    <col min="1271" max="1271" width="15.5703125" style="15" customWidth="1"/>
    <col min="1272" max="1273" width="13.7109375" style="15" customWidth="1"/>
    <col min="1274" max="1276" width="0" style="15" hidden="1" customWidth="1"/>
    <col min="1277" max="1277" width="16.42578125" style="15" customWidth="1"/>
    <col min="1278" max="1278" width="13.7109375" style="15" customWidth="1"/>
    <col min="1279" max="1281" width="0" style="15" hidden="1" customWidth="1"/>
    <col min="1282" max="1282" width="17" style="15" customWidth="1"/>
    <col min="1283" max="1283" width="13.7109375" style="15" customWidth="1"/>
    <col min="1284" max="1286" width="0" style="15" hidden="1" customWidth="1"/>
    <col min="1287" max="1287" width="16.5703125" style="15" customWidth="1"/>
    <col min="1288" max="1291" width="0" style="15" hidden="1" customWidth="1"/>
    <col min="1292" max="1521" width="11.42578125" style="15"/>
    <col min="1522" max="1522" width="10.42578125" style="15" customWidth="1"/>
    <col min="1523" max="1523" width="43" style="15" customWidth="1"/>
    <col min="1524" max="1524" width="9.5703125" style="15" customWidth="1"/>
    <col min="1525" max="1525" width="11" style="15" customWidth="1"/>
    <col min="1526" max="1526" width="11.7109375" style="15" customWidth="1"/>
    <col min="1527" max="1527" width="15.5703125" style="15" customWidth="1"/>
    <col min="1528" max="1529" width="13.7109375" style="15" customWidth="1"/>
    <col min="1530" max="1532" width="0" style="15" hidden="1" customWidth="1"/>
    <col min="1533" max="1533" width="16.42578125" style="15" customWidth="1"/>
    <col min="1534" max="1534" width="13.7109375" style="15" customWidth="1"/>
    <col min="1535" max="1537" width="0" style="15" hidden="1" customWidth="1"/>
    <col min="1538" max="1538" width="17" style="15" customWidth="1"/>
    <col min="1539" max="1539" width="13.7109375" style="15" customWidth="1"/>
    <col min="1540" max="1542" width="0" style="15" hidden="1" customWidth="1"/>
    <col min="1543" max="1543" width="16.5703125" style="15" customWidth="1"/>
    <col min="1544" max="1547" width="0" style="15" hidden="1" customWidth="1"/>
    <col min="1548" max="1777" width="11.42578125" style="15"/>
    <col min="1778" max="1778" width="10.42578125" style="15" customWidth="1"/>
    <col min="1779" max="1779" width="43" style="15" customWidth="1"/>
    <col min="1780" max="1780" width="9.5703125" style="15" customWidth="1"/>
    <col min="1781" max="1781" width="11" style="15" customWidth="1"/>
    <col min="1782" max="1782" width="11.7109375" style="15" customWidth="1"/>
    <col min="1783" max="1783" width="15.5703125" style="15" customWidth="1"/>
    <col min="1784" max="1785" width="13.7109375" style="15" customWidth="1"/>
    <col min="1786" max="1788" width="0" style="15" hidden="1" customWidth="1"/>
    <col min="1789" max="1789" width="16.42578125" style="15" customWidth="1"/>
    <col min="1790" max="1790" width="13.7109375" style="15" customWidth="1"/>
    <col min="1791" max="1793" width="0" style="15" hidden="1" customWidth="1"/>
    <col min="1794" max="1794" width="17" style="15" customWidth="1"/>
    <col min="1795" max="1795" width="13.7109375" style="15" customWidth="1"/>
    <col min="1796" max="1798" width="0" style="15" hidden="1" customWidth="1"/>
    <col min="1799" max="1799" width="16.5703125" style="15" customWidth="1"/>
    <col min="1800" max="1803" width="0" style="15" hidden="1" customWidth="1"/>
    <col min="1804" max="2033" width="11.42578125" style="15"/>
    <col min="2034" max="2034" width="10.42578125" style="15" customWidth="1"/>
    <col min="2035" max="2035" width="43" style="15" customWidth="1"/>
    <col min="2036" max="2036" width="9.5703125" style="15" customWidth="1"/>
    <col min="2037" max="2037" width="11" style="15" customWidth="1"/>
    <col min="2038" max="2038" width="11.7109375" style="15" customWidth="1"/>
    <col min="2039" max="2039" width="15.5703125" style="15" customWidth="1"/>
    <col min="2040" max="2041" width="13.7109375" style="15" customWidth="1"/>
    <col min="2042" max="2044" width="0" style="15" hidden="1" customWidth="1"/>
    <col min="2045" max="2045" width="16.42578125" style="15" customWidth="1"/>
    <col min="2046" max="2046" width="13.7109375" style="15" customWidth="1"/>
    <col min="2047" max="2049" width="0" style="15" hidden="1" customWidth="1"/>
    <col min="2050" max="2050" width="17" style="15" customWidth="1"/>
    <col min="2051" max="2051" width="13.7109375" style="15" customWidth="1"/>
    <col min="2052" max="2054" width="0" style="15" hidden="1" customWidth="1"/>
    <col min="2055" max="2055" width="16.5703125" style="15" customWidth="1"/>
    <col min="2056" max="2059" width="0" style="15" hidden="1" customWidth="1"/>
    <col min="2060" max="2289" width="11.42578125" style="15"/>
    <col min="2290" max="2290" width="10.42578125" style="15" customWidth="1"/>
    <col min="2291" max="2291" width="43" style="15" customWidth="1"/>
    <col min="2292" max="2292" width="9.5703125" style="15" customWidth="1"/>
    <col min="2293" max="2293" width="11" style="15" customWidth="1"/>
    <col min="2294" max="2294" width="11.7109375" style="15" customWidth="1"/>
    <col min="2295" max="2295" width="15.5703125" style="15" customWidth="1"/>
    <col min="2296" max="2297" width="13.7109375" style="15" customWidth="1"/>
    <col min="2298" max="2300" width="0" style="15" hidden="1" customWidth="1"/>
    <col min="2301" max="2301" width="16.42578125" style="15" customWidth="1"/>
    <col min="2302" max="2302" width="13.7109375" style="15" customWidth="1"/>
    <col min="2303" max="2305" width="0" style="15" hidden="1" customWidth="1"/>
    <col min="2306" max="2306" width="17" style="15" customWidth="1"/>
    <col min="2307" max="2307" width="13.7109375" style="15" customWidth="1"/>
    <col min="2308" max="2310" width="0" style="15" hidden="1" customWidth="1"/>
    <col min="2311" max="2311" width="16.5703125" style="15" customWidth="1"/>
    <col min="2312" max="2315" width="0" style="15" hidden="1" customWidth="1"/>
    <col min="2316" max="2545" width="11.42578125" style="15"/>
    <col min="2546" max="2546" width="10.42578125" style="15" customWidth="1"/>
    <col min="2547" max="2547" width="43" style="15" customWidth="1"/>
    <col min="2548" max="2548" width="9.5703125" style="15" customWidth="1"/>
    <col min="2549" max="2549" width="11" style="15" customWidth="1"/>
    <col min="2550" max="2550" width="11.7109375" style="15" customWidth="1"/>
    <col min="2551" max="2551" width="15.5703125" style="15" customWidth="1"/>
    <col min="2552" max="2553" width="13.7109375" style="15" customWidth="1"/>
    <col min="2554" max="2556" width="0" style="15" hidden="1" customWidth="1"/>
    <col min="2557" max="2557" width="16.42578125" style="15" customWidth="1"/>
    <col min="2558" max="2558" width="13.7109375" style="15" customWidth="1"/>
    <col min="2559" max="2561" width="0" style="15" hidden="1" customWidth="1"/>
    <col min="2562" max="2562" width="17" style="15" customWidth="1"/>
    <col min="2563" max="2563" width="13.7109375" style="15" customWidth="1"/>
    <col min="2564" max="2566" width="0" style="15" hidden="1" customWidth="1"/>
    <col min="2567" max="2567" width="16.5703125" style="15" customWidth="1"/>
    <col min="2568" max="2571" width="0" style="15" hidden="1" customWidth="1"/>
    <col min="2572" max="2801" width="11.42578125" style="15"/>
    <col min="2802" max="2802" width="10.42578125" style="15" customWidth="1"/>
    <col min="2803" max="2803" width="43" style="15" customWidth="1"/>
    <col min="2804" max="2804" width="9.5703125" style="15" customWidth="1"/>
    <col min="2805" max="2805" width="11" style="15" customWidth="1"/>
    <col min="2806" max="2806" width="11.7109375" style="15" customWidth="1"/>
    <col min="2807" max="2807" width="15.5703125" style="15" customWidth="1"/>
    <col min="2808" max="2809" width="13.7109375" style="15" customWidth="1"/>
    <col min="2810" max="2812" width="0" style="15" hidden="1" customWidth="1"/>
    <col min="2813" max="2813" width="16.42578125" style="15" customWidth="1"/>
    <col min="2814" max="2814" width="13.7109375" style="15" customWidth="1"/>
    <col min="2815" max="2817" width="0" style="15" hidden="1" customWidth="1"/>
    <col min="2818" max="2818" width="17" style="15" customWidth="1"/>
    <col min="2819" max="2819" width="13.7109375" style="15" customWidth="1"/>
    <col min="2820" max="2822" width="0" style="15" hidden="1" customWidth="1"/>
    <col min="2823" max="2823" width="16.5703125" style="15" customWidth="1"/>
    <col min="2824" max="2827" width="0" style="15" hidden="1" customWidth="1"/>
    <col min="2828" max="3057" width="11.42578125" style="15"/>
    <col min="3058" max="3058" width="10.42578125" style="15" customWidth="1"/>
    <col min="3059" max="3059" width="43" style="15" customWidth="1"/>
    <col min="3060" max="3060" width="9.5703125" style="15" customWidth="1"/>
    <col min="3061" max="3061" width="11" style="15" customWidth="1"/>
    <col min="3062" max="3062" width="11.7109375" style="15" customWidth="1"/>
    <col min="3063" max="3063" width="15.5703125" style="15" customWidth="1"/>
    <col min="3064" max="3065" width="13.7109375" style="15" customWidth="1"/>
    <col min="3066" max="3068" width="0" style="15" hidden="1" customWidth="1"/>
    <col min="3069" max="3069" width="16.42578125" style="15" customWidth="1"/>
    <col min="3070" max="3070" width="13.7109375" style="15" customWidth="1"/>
    <col min="3071" max="3073" width="0" style="15" hidden="1" customWidth="1"/>
    <col min="3074" max="3074" width="17" style="15" customWidth="1"/>
    <col min="3075" max="3075" width="13.7109375" style="15" customWidth="1"/>
    <col min="3076" max="3078" width="0" style="15" hidden="1" customWidth="1"/>
    <col min="3079" max="3079" width="16.5703125" style="15" customWidth="1"/>
    <col min="3080" max="3083" width="0" style="15" hidden="1" customWidth="1"/>
    <col min="3084" max="3313" width="11.42578125" style="15"/>
    <col min="3314" max="3314" width="10.42578125" style="15" customWidth="1"/>
    <col min="3315" max="3315" width="43" style="15" customWidth="1"/>
    <col min="3316" max="3316" width="9.5703125" style="15" customWidth="1"/>
    <col min="3317" max="3317" width="11" style="15" customWidth="1"/>
    <col min="3318" max="3318" width="11.7109375" style="15" customWidth="1"/>
    <col min="3319" max="3319" width="15.5703125" style="15" customWidth="1"/>
    <col min="3320" max="3321" width="13.7109375" style="15" customWidth="1"/>
    <col min="3322" max="3324" width="0" style="15" hidden="1" customWidth="1"/>
    <col min="3325" max="3325" width="16.42578125" style="15" customWidth="1"/>
    <col min="3326" max="3326" width="13.7109375" style="15" customWidth="1"/>
    <col min="3327" max="3329" width="0" style="15" hidden="1" customWidth="1"/>
    <col min="3330" max="3330" width="17" style="15" customWidth="1"/>
    <col min="3331" max="3331" width="13.7109375" style="15" customWidth="1"/>
    <col min="3332" max="3334" width="0" style="15" hidden="1" customWidth="1"/>
    <col min="3335" max="3335" width="16.5703125" style="15" customWidth="1"/>
    <col min="3336" max="3339" width="0" style="15" hidden="1" customWidth="1"/>
    <col min="3340" max="3569" width="11.42578125" style="15"/>
    <col min="3570" max="3570" width="10.42578125" style="15" customWidth="1"/>
    <col min="3571" max="3571" width="43" style="15" customWidth="1"/>
    <col min="3572" max="3572" width="9.5703125" style="15" customWidth="1"/>
    <col min="3573" max="3573" width="11" style="15" customWidth="1"/>
    <col min="3574" max="3574" width="11.7109375" style="15" customWidth="1"/>
    <col min="3575" max="3575" width="15.5703125" style="15" customWidth="1"/>
    <col min="3576" max="3577" width="13.7109375" style="15" customWidth="1"/>
    <col min="3578" max="3580" width="0" style="15" hidden="1" customWidth="1"/>
    <col min="3581" max="3581" width="16.42578125" style="15" customWidth="1"/>
    <col min="3582" max="3582" width="13.7109375" style="15" customWidth="1"/>
    <col min="3583" max="3585" width="0" style="15" hidden="1" customWidth="1"/>
    <col min="3586" max="3586" width="17" style="15" customWidth="1"/>
    <col min="3587" max="3587" width="13.7109375" style="15" customWidth="1"/>
    <col min="3588" max="3590" width="0" style="15" hidden="1" customWidth="1"/>
    <col min="3591" max="3591" width="16.5703125" style="15" customWidth="1"/>
    <col min="3592" max="3595" width="0" style="15" hidden="1" customWidth="1"/>
    <col min="3596" max="3825" width="11.42578125" style="15"/>
    <col min="3826" max="3826" width="10.42578125" style="15" customWidth="1"/>
    <col min="3827" max="3827" width="43" style="15" customWidth="1"/>
    <col min="3828" max="3828" width="9.5703125" style="15" customWidth="1"/>
    <col min="3829" max="3829" width="11" style="15" customWidth="1"/>
    <col min="3830" max="3830" width="11.7109375" style="15" customWidth="1"/>
    <col min="3831" max="3831" width="15.5703125" style="15" customWidth="1"/>
    <col min="3832" max="3833" width="13.7109375" style="15" customWidth="1"/>
    <col min="3834" max="3836" width="0" style="15" hidden="1" customWidth="1"/>
    <col min="3837" max="3837" width="16.42578125" style="15" customWidth="1"/>
    <col min="3838" max="3838" width="13.7109375" style="15" customWidth="1"/>
    <col min="3839" max="3841" width="0" style="15" hidden="1" customWidth="1"/>
    <col min="3842" max="3842" width="17" style="15" customWidth="1"/>
    <col min="3843" max="3843" width="13.7109375" style="15" customWidth="1"/>
    <col min="3844" max="3846" width="0" style="15" hidden="1" customWidth="1"/>
    <col min="3847" max="3847" width="16.5703125" style="15" customWidth="1"/>
    <col min="3848" max="3851" width="0" style="15" hidden="1" customWidth="1"/>
    <col min="3852" max="4081" width="11.42578125" style="15"/>
    <col min="4082" max="4082" width="10.42578125" style="15" customWidth="1"/>
    <col min="4083" max="4083" width="43" style="15" customWidth="1"/>
    <col min="4084" max="4084" width="9.5703125" style="15" customWidth="1"/>
    <col min="4085" max="4085" width="11" style="15" customWidth="1"/>
    <col min="4086" max="4086" width="11.7109375" style="15" customWidth="1"/>
    <col min="4087" max="4087" width="15.5703125" style="15" customWidth="1"/>
    <col min="4088" max="4089" width="13.7109375" style="15" customWidth="1"/>
    <col min="4090" max="4092" width="0" style="15" hidden="1" customWidth="1"/>
    <col min="4093" max="4093" width="16.42578125" style="15" customWidth="1"/>
    <col min="4094" max="4094" width="13.7109375" style="15" customWidth="1"/>
    <col min="4095" max="4097" width="0" style="15" hidden="1" customWidth="1"/>
    <col min="4098" max="4098" width="17" style="15" customWidth="1"/>
    <col min="4099" max="4099" width="13.7109375" style="15" customWidth="1"/>
    <col min="4100" max="4102" width="0" style="15" hidden="1" customWidth="1"/>
    <col min="4103" max="4103" width="16.5703125" style="15" customWidth="1"/>
    <col min="4104" max="4107" width="0" style="15" hidden="1" customWidth="1"/>
    <col min="4108" max="4337" width="11.42578125" style="15"/>
    <col min="4338" max="4338" width="10.42578125" style="15" customWidth="1"/>
    <col min="4339" max="4339" width="43" style="15" customWidth="1"/>
    <col min="4340" max="4340" width="9.5703125" style="15" customWidth="1"/>
    <col min="4341" max="4341" width="11" style="15" customWidth="1"/>
    <col min="4342" max="4342" width="11.7109375" style="15" customWidth="1"/>
    <col min="4343" max="4343" width="15.5703125" style="15" customWidth="1"/>
    <col min="4344" max="4345" width="13.7109375" style="15" customWidth="1"/>
    <col min="4346" max="4348" width="0" style="15" hidden="1" customWidth="1"/>
    <col min="4349" max="4349" width="16.42578125" style="15" customWidth="1"/>
    <col min="4350" max="4350" width="13.7109375" style="15" customWidth="1"/>
    <col min="4351" max="4353" width="0" style="15" hidden="1" customWidth="1"/>
    <col min="4354" max="4354" width="17" style="15" customWidth="1"/>
    <col min="4355" max="4355" width="13.7109375" style="15" customWidth="1"/>
    <col min="4356" max="4358" width="0" style="15" hidden="1" customWidth="1"/>
    <col min="4359" max="4359" width="16.5703125" style="15" customWidth="1"/>
    <col min="4360" max="4363" width="0" style="15" hidden="1" customWidth="1"/>
    <col min="4364" max="4593" width="11.42578125" style="15"/>
    <col min="4594" max="4594" width="10.42578125" style="15" customWidth="1"/>
    <col min="4595" max="4595" width="43" style="15" customWidth="1"/>
    <col min="4596" max="4596" width="9.5703125" style="15" customWidth="1"/>
    <col min="4597" max="4597" width="11" style="15" customWidth="1"/>
    <col min="4598" max="4598" width="11.7109375" style="15" customWidth="1"/>
    <col min="4599" max="4599" width="15.5703125" style="15" customWidth="1"/>
    <col min="4600" max="4601" width="13.7109375" style="15" customWidth="1"/>
    <col min="4602" max="4604" width="0" style="15" hidden="1" customWidth="1"/>
    <col min="4605" max="4605" width="16.42578125" style="15" customWidth="1"/>
    <col min="4606" max="4606" width="13.7109375" style="15" customWidth="1"/>
    <col min="4607" max="4609" width="0" style="15" hidden="1" customWidth="1"/>
    <col min="4610" max="4610" width="17" style="15" customWidth="1"/>
    <col min="4611" max="4611" width="13.7109375" style="15" customWidth="1"/>
    <col min="4612" max="4614" width="0" style="15" hidden="1" customWidth="1"/>
    <col min="4615" max="4615" width="16.5703125" style="15" customWidth="1"/>
    <col min="4616" max="4619" width="0" style="15" hidden="1" customWidth="1"/>
    <col min="4620" max="4849" width="11.42578125" style="15"/>
    <col min="4850" max="4850" width="10.42578125" style="15" customWidth="1"/>
    <col min="4851" max="4851" width="43" style="15" customWidth="1"/>
    <col min="4852" max="4852" width="9.5703125" style="15" customWidth="1"/>
    <col min="4853" max="4853" width="11" style="15" customWidth="1"/>
    <col min="4854" max="4854" width="11.7109375" style="15" customWidth="1"/>
    <col min="4855" max="4855" width="15.5703125" style="15" customWidth="1"/>
    <col min="4856" max="4857" width="13.7109375" style="15" customWidth="1"/>
    <col min="4858" max="4860" width="0" style="15" hidden="1" customWidth="1"/>
    <col min="4861" max="4861" width="16.42578125" style="15" customWidth="1"/>
    <col min="4862" max="4862" width="13.7109375" style="15" customWidth="1"/>
    <col min="4863" max="4865" width="0" style="15" hidden="1" customWidth="1"/>
    <col min="4866" max="4866" width="17" style="15" customWidth="1"/>
    <col min="4867" max="4867" width="13.7109375" style="15" customWidth="1"/>
    <col min="4868" max="4870" width="0" style="15" hidden="1" customWidth="1"/>
    <col min="4871" max="4871" width="16.5703125" style="15" customWidth="1"/>
    <col min="4872" max="4875" width="0" style="15" hidden="1" customWidth="1"/>
    <col min="4876" max="5105" width="11.42578125" style="15"/>
    <col min="5106" max="5106" width="10.42578125" style="15" customWidth="1"/>
    <col min="5107" max="5107" width="43" style="15" customWidth="1"/>
    <col min="5108" max="5108" width="9.5703125" style="15" customWidth="1"/>
    <col min="5109" max="5109" width="11" style="15" customWidth="1"/>
    <col min="5110" max="5110" width="11.7109375" style="15" customWidth="1"/>
    <col min="5111" max="5111" width="15.5703125" style="15" customWidth="1"/>
    <col min="5112" max="5113" width="13.7109375" style="15" customWidth="1"/>
    <col min="5114" max="5116" width="0" style="15" hidden="1" customWidth="1"/>
    <col min="5117" max="5117" width="16.42578125" style="15" customWidth="1"/>
    <col min="5118" max="5118" width="13.7109375" style="15" customWidth="1"/>
    <col min="5119" max="5121" width="0" style="15" hidden="1" customWidth="1"/>
    <col min="5122" max="5122" width="17" style="15" customWidth="1"/>
    <col min="5123" max="5123" width="13.7109375" style="15" customWidth="1"/>
    <col min="5124" max="5126" width="0" style="15" hidden="1" customWidth="1"/>
    <col min="5127" max="5127" width="16.5703125" style="15" customWidth="1"/>
    <col min="5128" max="5131" width="0" style="15" hidden="1" customWidth="1"/>
    <col min="5132" max="5361" width="11.42578125" style="15"/>
    <col min="5362" max="5362" width="10.42578125" style="15" customWidth="1"/>
    <col min="5363" max="5363" width="43" style="15" customWidth="1"/>
    <col min="5364" max="5364" width="9.5703125" style="15" customWidth="1"/>
    <col min="5365" max="5365" width="11" style="15" customWidth="1"/>
    <col min="5366" max="5366" width="11.7109375" style="15" customWidth="1"/>
    <col min="5367" max="5367" width="15.5703125" style="15" customWidth="1"/>
    <col min="5368" max="5369" width="13.7109375" style="15" customWidth="1"/>
    <col min="5370" max="5372" width="0" style="15" hidden="1" customWidth="1"/>
    <col min="5373" max="5373" width="16.42578125" style="15" customWidth="1"/>
    <col min="5374" max="5374" width="13.7109375" style="15" customWidth="1"/>
    <col min="5375" max="5377" width="0" style="15" hidden="1" customWidth="1"/>
    <col min="5378" max="5378" width="17" style="15" customWidth="1"/>
    <col min="5379" max="5379" width="13.7109375" style="15" customWidth="1"/>
    <col min="5380" max="5382" width="0" style="15" hidden="1" customWidth="1"/>
    <col min="5383" max="5383" width="16.5703125" style="15" customWidth="1"/>
    <col min="5384" max="5387" width="0" style="15" hidden="1" customWidth="1"/>
    <col min="5388" max="5617" width="11.42578125" style="15"/>
    <col min="5618" max="5618" width="10.42578125" style="15" customWidth="1"/>
    <col min="5619" max="5619" width="43" style="15" customWidth="1"/>
    <col min="5620" max="5620" width="9.5703125" style="15" customWidth="1"/>
    <col min="5621" max="5621" width="11" style="15" customWidth="1"/>
    <col min="5622" max="5622" width="11.7109375" style="15" customWidth="1"/>
    <col min="5623" max="5623" width="15.5703125" style="15" customWidth="1"/>
    <col min="5624" max="5625" width="13.7109375" style="15" customWidth="1"/>
    <col min="5626" max="5628" width="0" style="15" hidden="1" customWidth="1"/>
    <col min="5629" max="5629" width="16.42578125" style="15" customWidth="1"/>
    <col min="5630" max="5630" width="13.7109375" style="15" customWidth="1"/>
    <col min="5631" max="5633" width="0" style="15" hidden="1" customWidth="1"/>
    <col min="5634" max="5634" width="17" style="15" customWidth="1"/>
    <col min="5635" max="5635" width="13.7109375" style="15" customWidth="1"/>
    <col min="5636" max="5638" width="0" style="15" hidden="1" customWidth="1"/>
    <col min="5639" max="5639" width="16.5703125" style="15" customWidth="1"/>
    <col min="5640" max="5643" width="0" style="15" hidden="1" customWidth="1"/>
    <col min="5644" max="5873" width="11.42578125" style="15"/>
    <col min="5874" max="5874" width="10.42578125" style="15" customWidth="1"/>
    <col min="5875" max="5875" width="43" style="15" customWidth="1"/>
    <col min="5876" max="5876" width="9.5703125" style="15" customWidth="1"/>
    <col min="5877" max="5877" width="11" style="15" customWidth="1"/>
    <col min="5878" max="5878" width="11.7109375" style="15" customWidth="1"/>
    <col min="5879" max="5879" width="15.5703125" style="15" customWidth="1"/>
    <col min="5880" max="5881" width="13.7109375" style="15" customWidth="1"/>
    <col min="5882" max="5884" width="0" style="15" hidden="1" customWidth="1"/>
    <col min="5885" max="5885" width="16.42578125" style="15" customWidth="1"/>
    <col min="5886" max="5886" width="13.7109375" style="15" customWidth="1"/>
    <col min="5887" max="5889" width="0" style="15" hidden="1" customWidth="1"/>
    <col min="5890" max="5890" width="17" style="15" customWidth="1"/>
    <col min="5891" max="5891" width="13.7109375" style="15" customWidth="1"/>
    <col min="5892" max="5894" width="0" style="15" hidden="1" customWidth="1"/>
    <col min="5895" max="5895" width="16.5703125" style="15" customWidth="1"/>
    <col min="5896" max="5899" width="0" style="15" hidden="1" customWidth="1"/>
    <col min="5900" max="6129" width="11.42578125" style="15"/>
    <col min="6130" max="6130" width="10.42578125" style="15" customWidth="1"/>
    <col min="6131" max="6131" width="43" style="15" customWidth="1"/>
    <col min="6132" max="6132" width="9.5703125" style="15" customWidth="1"/>
    <col min="6133" max="6133" width="11" style="15" customWidth="1"/>
    <col min="6134" max="6134" width="11.7109375" style="15" customWidth="1"/>
    <col min="6135" max="6135" width="15.5703125" style="15" customWidth="1"/>
    <col min="6136" max="6137" width="13.7109375" style="15" customWidth="1"/>
    <col min="6138" max="6140" width="0" style="15" hidden="1" customWidth="1"/>
    <col min="6141" max="6141" width="16.42578125" style="15" customWidth="1"/>
    <col min="6142" max="6142" width="13.7109375" style="15" customWidth="1"/>
    <col min="6143" max="6145" width="0" style="15" hidden="1" customWidth="1"/>
    <col min="6146" max="6146" width="17" style="15" customWidth="1"/>
    <col min="6147" max="6147" width="13.7109375" style="15" customWidth="1"/>
    <col min="6148" max="6150" width="0" style="15" hidden="1" customWidth="1"/>
    <col min="6151" max="6151" width="16.5703125" style="15" customWidth="1"/>
    <col min="6152" max="6155" width="0" style="15" hidden="1" customWidth="1"/>
    <col min="6156" max="6385" width="11.42578125" style="15"/>
    <col min="6386" max="6386" width="10.42578125" style="15" customWidth="1"/>
    <col min="6387" max="6387" width="43" style="15" customWidth="1"/>
    <col min="6388" max="6388" width="9.5703125" style="15" customWidth="1"/>
    <col min="6389" max="6389" width="11" style="15" customWidth="1"/>
    <col min="6390" max="6390" width="11.7109375" style="15" customWidth="1"/>
    <col min="6391" max="6391" width="15.5703125" style="15" customWidth="1"/>
    <col min="6392" max="6393" width="13.7109375" style="15" customWidth="1"/>
    <col min="6394" max="6396" width="0" style="15" hidden="1" customWidth="1"/>
    <col min="6397" max="6397" width="16.42578125" style="15" customWidth="1"/>
    <col min="6398" max="6398" width="13.7109375" style="15" customWidth="1"/>
    <col min="6399" max="6401" width="0" style="15" hidden="1" customWidth="1"/>
    <col min="6402" max="6402" width="17" style="15" customWidth="1"/>
    <col min="6403" max="6403" width="13.7109375" style="15" customWidth="1"/>
    <col min="6404" max="6406" width="0" style="15" hidden="1" customWidth="1"/>
    <col min="6407" max="6407" width="16.5703125" style="15" customWidth="1"/>
    <col min="6408" max="6411" width="0" style="15" hidden="1" customWidth="1"/>
    <col min="6412" max="6641" width="11.42578125" style="15"/>
    <col min="6642" max="6642" width="10.42578125" style="15" customWidth="1"/>
    <col min="6643" max="6643" width="43" style="15" customWidth="1"/>
    <col min="6644" max="6644" width="9.5703125" style="15" customWidth="1"/>
    <col min="6645" max="6645" width="11" style="15" customWidth="1"/>
    <col min="6646" max="6646" width="11.7109375" style="15" customWidth="1"/>
    <col min="6647" max="6647" width="15.5703125" style="15" customWidth="1"/>
    <col min="6648" max="6649" width="13.7109375" style="15" customWidth="1"/>
    <col min="6650" max="6652" width="0" style="15" hidden="1" customWidth="1"/>
    <col min="6653" max="6653" width="16.42578125" style="15" customWidth="1"/>
    <col min="6654" max="6654" width="13.7109375" style="15" customWidth="1"/>
    <col min="6655" max="6657" width="0" style="15" hidden="1" customWidth="1"/>
    <col min="6658" max="6658" width="17" style="15" customWidth="1"/>
    <col min="6659" max="6659" width="13.7109375" style="15" customWidth="1"/>
    <col min="6660" max="6662" width="0" style="15" hidden="1" customWidth="1"/>
    <col min="6663" max="6663" width="16.5703125" style="15" customWidth="1"/>
    <col min="6664" max="6667" width="0" style="15" hidden="1" customWidth="1"/>
    <col min="6668" max="6897" width="11.42578125" style="15"/>
    <col min="6898" max="6898" width="10.42578125" style="15" customWidth="1"/>
    <col min="6899" max="6899" width="43" style="15" customWidth="1"/>
    <col min="6900" max="6900" width="9.5703125" style="15" customWidth="1"/>
    <col min="6901" max="6901" width="11" style="15" customWidth="1"/>
    <col min="6902" max="6902" width="11.7109375" style="15" customWidth="1"/>
    <col min="6903" max="6903" width="15.5703125" style="15" customWidth="1"/>
    <col min="6904" max="6905" width="13.7109375" style="15" customWidth="1"/>
    <col min="6906" max="6908" width="0" style="15" hidden="1" customWidth="1"/>
    <col min="6909" max="6909" width="16.42578125" style="15" customWidth="1"/>
    <col min="6910" max="6910" width="13.7109375" style="15" customWidth="1"/>
    <col min="6911" max="6913" width="0" style="15" hidden="1" customWidth="1"/>
    <col min="6914" max="6914" width="17" style="15" customWidth="1"/>
    <col min="6915" max="6915" width="13.7109375" style="15" customWidth="1"/>
    <col min="6916" max="6918" width="0" style="15" hidden="1" customWidth="1"/>
    <col min="6919" max="6919" width="16.5703125" style="15" customWidth="1"/>
    <col min="6920" max="6923" width="0" style="15" hidden="1" customWidth="1"/>
    <col min="6924" max="7153" width="11.42578125" style="15"/>
    <col min="7154" max="7154" width="10.42578125" style="15" customWidth="1"/>
    <col min="7155" max="7155" width="43" style="15" customWidth="1"/>
    <col min="7156" max="7156" width="9.5703125" style="15" customWidth="1"/>
    <col min="7157" max="7157" width="11" style="15" customWidth="1"/>
    <col min="7158" max="7158" width="11.7109375" style="15" customWidth="1"/>
    <col min="7159" max="7159" width="15.5703125" style="15" customWidth="1"/>
    <col min="7160" max="7161" width="13.7109375" style="15" customWidth="1"/>
    <col min="7162" max="7164" width="0" style="15" hidden="1" customWidth="1"/>
    <col min="7165" max="7165" width="16.42578125" style="15" customWidth="1"/>
    <col min="7166" max="7166" width="13.7109375" style="15" customWidth="1"/>
    <col min="7167" max="7169" width="0" style="15" hidden="1" customWidth="1"/>
    <col min="7170" max="7170" width="17" style="15" customWidth="1"/>
    <col min="7171" max="7171" width="13.7109375" style="15" customWidth="1"/>
    <col min="7172" max="7174" width="0" style="15" hidden="1" customWidth="1"/>
    <col min="7175" max="7175" width="16.5703125" style="15" customWidth="1"/>
    <col min="7176" max="7179" width="0" style="15" hidden="1" customWidth="1"/>
    <col min="7180" max="7409" width="11.42578125" style="15"/>
    <col min="7410" max="7410" width="10.42578125" style="15" customWidth="1"/>
    <col min="7411" max="7411" width="43" style="15" customWidth="1"/>
    <col min="7412" max="7412" width="9.5703125" style="15" customWidth="1"/>
    <col min="7413" max="7413" width="11" style="15" customWidth="1"/>
    <col min="7414" max="7414" width="11.7109375" style="15" customWidth="1"/>
    <col min="7415" max="7415" width="15.5703125" style="15" customWidth="1"/>
    <col min="7416" max="7417" width="13.7109375" style="15" customWidth="1"/>
    <col min="7418" max="7420" width="0" style="15" hidden="1" customWidth="1"/>
    <col min="7421" max="7421" width="16.42578125" style="15" customWidth="1"/>
    <col min="7422" max="7422" width="13.7109375" style="15" customWidth="1"/>
    <col min="7423" max="7425" width="0" style="15" hidden="1" customWidth="1"/>
    <col min="7426" max="7426" width="17" style="15" customWidth="1"/>
    <col min="7427" max="7427" width="13.7109375" style="15" customWidth="1"/>
    <col min="7428" max="7430" width="0" style="15" hidden="1" customWidth="1"/>
    <col min="7431" max="7431" width="16.5703125" style="15" customWidth="1"/>
    <col min="7432" max="7435" width="0" style="15" hidden="1" customWidth="1"/>
    <col min="7436" max="7665" width="11.42578125" style="15"/>
    <col min="7666" max="7666" width="10.42578125" style="15" customWidth="1"/>
    <col min="7667" max="7667" width="43" style="15" customWidth="1"/>
    <col min="7668" max="7668" width="9.5703125" style="15" customWidth="1"/>
    <col min="7669" max="7669" width="11" style="15" customWidth="1"/>
    <col min="7670" max="7670" width="11.7109375" style="15" customWidth="1"/>
    <col min="7671" max="7671" width="15.5703125" style="15" customWidth="1"/>
    <col min="7672" max="7673" width="13.7109375" style="15" customWidth="1"/>
    <col min="7674" max="7676" width="0" style="15" hidden="1" customWidth="1"/>
    <col min="7677" max="7677" width="16.42578125" style="15" customWidth="1"/>
    <col min="7678" max="7678" width="13.7109375" style="15" customWidth="1"/>
    <col min="7679" max="7681" width="0" style="15" hidden="1" customWidth="1"/>
    <col min="7682" max="7682" width="17" style="15" customWidth="1"/>
    <col min="7683" max="7683" width="13.7109375" style="15" customWidth="1"/>
    <col min="7684" max="7686" width="0" style="15" hidden="1" customWidth="1"/>
    <col min="7687" max="7687" width="16.5703125" style="15" customWidth="1"/>
    <col min="7688" max="7691" width="0" style="15" hidden="1" customWidth="1"/>
    <col min="7692" max="7921" width="11.42578125" style="15"/>
    <col min="7922" max="7922" width="10.42578125" style="15" customWidth="1"/>
    <col min="7923" max="7923" width="43" style="15" customWidth="1"/>
    <col min="7924" max="7924" width="9.5703125" style="15" customWidth="1"/>
    <col min="7925" max="7925" width="11" style="15" customWidth="1"/>
    <col min="7926" max="7926" width="11.7109375" style="15" customWidth="1"/>
    <col min="7927" max="7927" width="15.5703125" style="15" customWidth="1"/>
    <col min="7928" max="7929" width="13.7109375" style="15" customWidth="1"/>
    <col min="7930" max="7932" width="0" style="15" hidden="1" customWidth="1"/>
    <col min="7933" max="7933" width="16.42578125" style="15" customWidth="1"/>
    <col min="7934" max="7934" width="13.7109375" style="15" customWidth="1"/>
    <col min="7935" max="7937" width="0" style="15" hidden="1" customWidth="1"/>
    <col min="7938" max="7938" width="17" style="15" customWidth="1"/>
    <col min="7939" max="7939" width="13.7109375" style="15" customWidth="1"/>
    <col min="7940" max="7942" width="0" style="15" hidden="1" customWidth="1"/>
    <col min="7943" max="7943" width="16.5703125" style="15" customWidth="1"/>
    <col min="7944" max="7947" width="0" style="15" hidden="1" customWidth="1"/>
    <col min="7948" max="8177" width="11.42578125" style="15"/>
    <col min="8178" max="8178" width="10.42578125" style="15" customWidth="1"/>
    <col min="8179" max="8179" width="43" style="15" customWidth="1"/>
    <col min="8180" max="8180" width="9.5703125" style="15" customWidth="1"/>
    <col min="8181" max="8181" width="11" style="15" customWidth="1"/>
    <col min="8182" max="8182" width="11.7109375" style="15" customWidth="1"/>
    <col min="8183" max="8183" width="15.5703125" style="15" customWidth="1"/>
    <col min="8184" max="8185" width="13.7109375" style="15" customWidth="1"/>
    <col min="8186" max="8188" width="0" style="15" hidden="1" customWidth="1"/>
    <col min="8189" max="8189" width="16.42578125" style="15" customWidth="1"/>
    <col min="8190" max="8190" width="13.7109375" style="15" customWidth="1"/>
    <col min="8191" max="8193" width="0" style="15" hidden="1" customWidth="1"/>
    <col min="8194" max="8194" width="17" style="15" customWidth="1"/>
    <col min="8195" max="8195" width="13.7109375" style="15" customWidth="1"/>
    <col min="8196" max="8198" width="0" style="15" hidden="1" customWidth="1"/>
    <col min="8199" max="8199" width="16.5703125" style="15" customWidth="1"/>
    <col min="8200" max="8203" width="0" style="15" hidden="1" customWidth="1"/>
    <col min="8204" max="8433" width="11.42578125" style="15"/>
    <col min="8434" max="8434" width="10.42578125" style="15" customWidth="1"/>
    <col min="8435" max="8435" width="43" style="15" customWidth="1"/>
    <col min="8436" max="8436" width="9.5703125" style="15" customWidth="1"/>
    <col min="8437" max="8437" width="11" style="15" customWidth="1"/>
    <col min="8438" max="8438" width="11.7109375" style="15" customWidth="1"/>
    <col min="8439" max="8439" width="15.5703125" style="15" customWidth="1"/>
    <col min="8440" max="8441" width="13.7109375" style="15" customWidth="1"/>
    <col min="8442" max="8444" width="0" style="15" hidden="1" customWidth="1"/>
    <col min="8445" max="8445" width="16.42578125" style="15" customWidth="1"/>
    <col min="8446" max="8446" width="13.7109375" style="15" customWidth="1"/>
    <col min="8447" max="8449" width="0" style="15" hidden="1" customWidth="1"/>
    <col min="8450" max="8450" width="17" style="15" customWidth="1"/>
    <col min="8451" max="8451" width="13.7109375" style="15" customWidth="1"/>
    <col min="8452" max="8454" width="0" style="15" hidden="1" customWidth="1"/>
    <col min="8455" max="8455" width="16.5703125" style="15" customWidth="1"/>
    <col min="8456" max="8459" width="0" style="15" hidden="1" customWidth="1"/>
    <col min="8460" max="8689" width="11.42578125" style="15"/>
    <col min="8690" max="8690" width="10.42578125" style="15" customWidth="1"/>
    <col min="8691" max="8691" width="43" style="15" customWidth="1"/>
    <col min="8692" max="8692" width="9.5703125" style="15" customWidth="1"/>
    <col min="8693" max="8693" width="11" style="15" customWidth="1"/>
    <col min="8694" max="8694" width="11.7109375" style="15" customWidth="1"/>
    <col min="8695" max="8695" width="15.5703125" style="15" customWidth="1"/>
    <col min="8696" max="8697" width="13.7109375" style="15" customWidth="1"/>
    <col min="8698" max="8700" width="0" style="15" hidden="1" customWidth="1"/>
    <col min="8701" max="8701" width="16.42578125" style="15" customWidth="1"/>
    <col min="8702" max="8702" width="13.7109375" style="15" customWidth="1"/>
    <col min="8703" max="8705" width="0" style="15" hidden="1" customWidth="1"/>
    <col min="8706" max="8706" width="17" style="15" customWidth="1"/>
    <col min="8707" max="8707" width="13.7109375" style="15" customWidth="1"/>
    <col min="8708" max="8710" width="0" style="15" hidden="1" customWidth="1"/>
    <col min="8711" max="8711" width="16.5703125" style="15" customWidth="1"/>
    <col min="8712" max="8715" width="0" style="15" hidden="1" customWidth="1"/>
    <col min="8716" max="8945" width="11.42578125" style="15"/>
    <col min="8946" max="8946" width="10.42578125" style="15" customWidth="1"/>
    <col min="8947" max="8947" width="43" style="15" customWidth="1"/>
    <col min="8948" max="8948" width="9.5703125" style="15" customWidth="1"/>
    <col min="8949" max="8949" width="11" style="15" customWidth="1"/>
    <col min="8950" max="8950" width="11.7109375" style="15" customWidth="1"/>
    <col min="8951" max="8951" width="15.5703125" style="15" customWidth="1"/>
    <col min="8952" max="8953" width="13.7109375" style="15" customWidth="1"/>
    <col min="8954" max="8956" width="0" style="15" hidden="1" customWidth="1"/>
    <col min="8957" max="8957" width="16.42578125" style="15" customWidth="1"/>
    <col min="8958" max="8958" width="13.7109375" style="15" customWidth="1"/>
    <col min="8959" max="8961" width="0" style="15" hidden="1" customWidth="1"/>
    <col min="8962" max="8962" width="17" style="15" customWidth="1"/>
    <col min="8963" max="8963" width="13.7109375" style="15" customWidth="1"/>
    <col min="8964" max="8966" width="0" style="15" hidden="1" customWidth="1"/>
    <col min="8967" max="8967" width="16.5703125" style="15" customWidth="1"/>
    <col min="8968" max="8971" width="0" style="15" hidden="1" customWidth="1"/>
    <col min="8972" max="9201" width="11.42578125" style="15"/>
    <col min="9202" max="9202" width="10.42578125" style="15" customWidth="1"/>
    <col min="9203" max="9203" width="43" style="15" customWidth="1"/>
    <col min="9204" max="9204" width="9.5703125" style="15" customWidth="1"/>
    <col min="9205" max="9205" width="11" style="15" customWidth="1"/>
    <col min="9206" max="9206" width="11.7109375" style="15" customWidth="1"/>
    <col min="9207" max="9207" width="15.5703125" style="15" customWidth="1"/>
    <col min="9208" max="9209" width="13.7109375" style="15" customWidth="1"/>
    <col min="9210" max="9212" width="0" style="15" hidden="1" customWidth="1"/>
    <col min="9213" max="9213" width="16.42578125" style="15" customWidth="1"/>
    <col min="9214" max="9214" width="13.7109375" style="15" customWidth="1"/>
    <col min="9215" max="9217" width="0" style="15" hidden="1" customWidth="1"/>
    <col min="9218" max="9218" width="17" style="15" customWidth="1"/>
    <col min="9219" max="9219" width="13.7109375" style="15" customWidth="1"/>
    <col min="9220" max="9222" width="0" style="15" hidden="1" customWidth="1"/>
    <col min="9223" max="9223" width="16.5703125" style="15" customWidth="1"/>
    <col min="9224" max="9227" width="0" style="15" hidden="1" customWidth="1"/>
    <col min="9228" max="9457" width="11.42578125" style="15"/>
    <col min="9458" max="9458" width="10.42578125" style="15" customWidth="1"/>
    <col min="9459" max="9459" width="43" style="15" customWidth="1"/>
    <col min="9460" max="9460" width="9.5703125" style="15" customWidth="1"/>
    <col min="9461" max="9461" width="11" style="15" customWidth="1"/>
    <col min="9462" max="9462" width="11.7109375" style="15" customWidth="1"/>
    <col min="9463" max="9463" width="15.5703125" style="15" customWidth="1"/>
    <col min="9464" max="9465" width="13.7109375" style="15" customWidth="1"/>
    <col min="9466" max="9468" width="0" style="15" hidden="1" customWidth="1"/>
    <col min="9469" max="9469" width="16.42578125" style="15" customWidth="1"/>
    <col min="9470" max="9470" width="13.7109375" style="15" customWidth="1"/>
    <col min="9471" max="9473" width="0" style="15" hidden="1" customWidth="1"/>
    <col min="9474" max="9474" width="17" style="15" customWidth="1"/>
    <col min="9475" max="9475" width="13.7109375" style="15" customWidth="1"/>
    <col min="9476" max="9478" width="0" style="15" hidden="1" customWidth="1"/>
    <col min="9479" max="9479" width="16.5703125" style="15" customWidth="1"/>
    <col min="9480" max="9483" width="0" style="15" hidden="1" customWidth="1"/>
    <col min="9484" max="9713" width="11.42578125" style="15"/>
    <col min="9714" max="9714" width="10.42578125" style="15" customWidth="1"/>
    <col min="9715" max="9715" width="43" style="15" customWidth="1"/>
    <col min="9716" max="9716" width="9.5703125" style="15" customWidth="1"/>
    <col min="9717" max="9717" width="11" style="15" customWidth="1"/>
    <col min="9718" max="9718" width="11.7109375" style="15" customWidth="1"/>
    <col min="9719" max="9719" width="15.5703125" style="15" customWidth="1"/>
    <col min="9720" max="9721" width="13.7109375" style="15" customWidth="1"/>
    <col min="9722" max="9724" width="0" style="15" hidden="1" customWidth="1"/>
    <col min="9725" max="9725" width="16.42578125" style="15" customWidth="1"/>
    <col min="9726" max="9726" width="13.7109375" style="15" customWidth="1"/>
    <col min="9727" max="9729" width="0" style="15" hidden="1" customWidth="1"/>
    <col min="9730" max="9730" width="17" style="15" customWidth="1"/>
    <col min="9731" max="9731" width="13.7109375" style="15" customWidth="1"/>
    <col min="9732" max="9734" width="0" style="15" hidden="1" customWidth="1"/>
    <col min="9735" max="9735" width="16.5703125" style="15" customWidth="1"/>
    <col min="9736" max="9739" width="0" style="15" hidden="1" customWidth="1"/>
    <col min="9740" max="9969" width="11.42578125" style="15"/>
    <col min="9970" max="9970" width="10.42578125" style="15" customWidth="1"/>
    <col min="9971" max="9971" width="43" style="15" customWidth="1"/>
    <col min="9972" max="9972" width="9.5703125" style="15" customWidth="1"/>
    <col min="9973" max="9973" width="11" style="15" customWidth="1"/>
    <col min="9974" max="9974" width="11.7109375" style="15" customWidth="1"/>
    <col min="9975" max="9975" width="15.5703125" style="15" customWidth="1"/>
    <col min="9976" max="9977" width="13.7109375" style="15" customWidth="1"/>
    <col min="9978" max="9980" width="0" style="15" hidden="1" customWidth="1"/>
    <col min="9981" max="9981" width="16.42578125" style="15" customWidth="1"/>
    <col min="9982" max="9982" width="13.7109375" style="15" customWidth="1"/>
    <col min="9983" max="9985" width="0" style="15" hidden="1" customWidth="1"/>
    <col min="9986" max="9986" width="17" style="15" customWidth="1"/>
    <col min="9987" max="9987" width="13.7109375" style="15" customWidth="1"/>
    <col min="9988" max="9990" width="0" style="15" hidden="1" customWidth="1"/>
    <col min="9991" max="9991" width="16.5703125" style="15" customWidth="1"/>
    <col min="9992" max="9995" width="0" style="15" hidden="1" customWidth="1"/>
    <col min="9996" max="10225" width="11.42578125" style="15"/>
    <col min="10226" max="10226" width="10.42578125" style="15" customWidth="1"/>
    <col min="10227" max="10227" width="43" style="15" customWidth="1"/>
    <col min="10228" max="10228" width="9.5703125" style="15" customWidth="1"/>
    <col min="10229" max="10229" width="11" style="15" customWidth="1"/>
    <col min="10230" max="10230" width="11.7109375" style="15" customWidth="1"/>
    <col min="10231" max="10231" width="15.5703125" style="15" customWidth="1"/>
    <col min="10232" max="10233" width="13.7109375" style="15" customWidth="1"/>
    <col min="10234" max="10236" width="0" style="15" hidden="1" customWidth="1"/>
    <col min="10237" max="10237" width="16.42578125" style="15" customWidth="1"/>
    <col min="10238" max="10238" width="13.7109375" style="15" customWidth="1"/>
    <col min="10239" max="10241" width="0" style="15" hidden="1" customWidth="1"/>
    <col min="10242" max="10242" width="17" style="15" customWidth="1"/>
    <col min="10243" max="10243" width="13.7109375" style="15" customWidth="1"/>
    <col min="10244" max="10246" width="0" style="15" hidden="1" customWidth="1"/>
    <col min="10247" max="10247" width="16.5703125" style="15" customWidth="1"/>
    <col min="10248" max="10251" width="0" style="15" hidden="1" customWidth="1"/>
    <col min="10252" max="10481" width="11.42578125" style="15"/>
    <col min="10482" max="10482" width="10.42578125" style="15" customWidth="1"/>
    <col min="10483" max="10483" width="43" style="15" customWidth="1"/>
    <col min="10484" max="10484" width="9.5703125" style="15" customWidth="1"/>
    <col min="10485" max="10485" width="11" style="15" customWidth="1"/>
    <col min="10486" max="10486" width="11.7109375" style="15" customWidth="1"/>
    <col min="10487" max="10487" width="15.5703125" style="15" customWidth="1"/>
    <col min="10488" max="10489" width="13.7109375" style="15" customWidth="1"/>
    <col min="10490" max="10492" width="0" style="15" hidden="1" customWidth="1"/>
    <col min="10493" max="10493" width="16.42578125" style="15" customWidth="1"/>
    <col min="10494" max="10494" width="13.7109375" style="15" customWidth="1"/>
    <col min="10495" max="10497" width="0" style="15" hidden="1" customWidth="1"/>
    <col min="10498" max="10498" width="17" style="15" customWidth="1"/>
    <col min="10499" max="10499" width="13.7109375" style="15" customWidth="1"/>
    <col min="10500" max="10502" width="0" style="15" hidden="1" customWidth="1"/>
    <col min="10503" max="10503" width="16.5703125" style="15" customWidth="1"/>
    <col min="10504" max="10507" width="0" style="15" hidden="1" customWidth="1"/>
    <col min="10508" max="10737" width="11.42578125" style="15"/>
    <col min="10738" max="10738" width="10.42578125" style="15" customWidth="1"/>
    <col min="10739" max="10739" width="43" style="15" customWidth="1"/>
    <col min="10740" max="10740" width="9.5703125" style="15" customWidth="1"/>
    <col min="10741" max="10741" width="11" style="15" customWidth="1"/>
    <col min="10742" max="10742" width="11.7109375" style="15" customWidth="1"/>
    <col min="10743" max="10743" width="15.5703125" style="15" customWidth="1"/>
    <col min="10744" max="10745" width="13.7109375" style="15" customWidth="1"/>
    <col min="10746" max="10748" width="0" style="15" hidden="1" customWidth="1"/>
    <col min="10749" max="10749" width="16.42578125" style="15" customWidth="1"/>
    <col min="10750" max="10750" width="13.7109375" style="15" customWidth="1"/>
    <col min="10751" max="10753" width="0" style="15" hidden="1" customWidth="1"/>
    <col min="10754" max="10754" width="17" style="15" customWidth="1"/>
    <col min="10755" max="10755" width="13.7109375" style="15" customWidth="1"/>
    <col min="10756" max="10758" width="0" style="15" hidden="1" customWidth="1"/>
    <col min="10759" max="10759" width="16.5703125" style="15" customWidth="1"/>
    <col min="10760" max="10763" width="0" style="15" hidden="1" customWidth="1"/>
    <col min="10764" max="10993" width="11.42578125" style="15"/>
    <col min="10994" max="10994" width="10.42578125" style="15" customWidth="1"/>
    <col min="10995" max="10995" width="43" style="15" customWidth="1"/>
    <col min="10996" max="10996" width="9.5703125" style="15" customWidth="1"/>
    <col min="10997" max="10997" width="11" style="15" customWidth="1"/>
    <col min="10998" max="10998" width="11.7109375" style="15" customWidth="1"/>
    <col min="10999" max="10999" width="15.5703125" style="15" customWidth="1"/>
    <col min="11000" max="11001" width="13.7109375" style="15" customWidth="1"/>
    <col min="11002" max="11004" width="0" style="15" hidden="1" customWidth="1"/>
    <col min="11005" max="11005" width="16.42578125" style="15" customWidth="1"/>
    <col min="11006" max="11006" width="13.7109375" style="15" customWidth="1"/>
    <col min="11007" max="11009" width="0" style="15" hidden="1" customWidth="1"/>
    <col min="11010" max="11010" width="17" style="15" customWidth="1"/>
    <col min="11011" max="11011" width="13.7109375" style="15" customWidth="1"/>
    <col min="11012" max="11014" width="0" style="15" hidden="1" customWidth="1"/>
    <col min="11015" max="11015" width="16.5703125" style="15" customWidth="1"/>
    <col min="11016" max="11019" width="0" style="15" hidden="1" customWidth="1"/>
    <col min="11020" max="11249" width="11.42578125" style="15"/>
    <col min="11250" max="11250" width="10.42578125" style="15" customWidth="1"/>
    <col min="11251" max="11251" width="43" style="15" customWidth="1"/>
    <col min="11252" max="11252" width="9.5703125" style="15" customWidth="1"/>
    <col min="11253" max="11253" width="11" style="15" customWidth="1"/>
    <col min="11254" max="11254" width="11.7109375" style="15" customWidth="1"/>
    <col min="11255" max="11255" width="15.5703125" style="15" customWidth="1"/>
    <col min="11256" max="11257" width="13.7109375" style="15" customWidth="1"/>
    <col min="11258" max="11260" width="0" style="15" hidden="1" customWidth="1"/>
    <col min="11261" max="11261" width="16.42578125" style="15" customWidth="1"/>
    <col min="11262" max="11262" width="13.7109375" style="15" customWidth="1"/>
    <col min="11263" max="11265" width="0" style="15" hidden="1" customWidth="1"/>
    <col min="11266" max="11266" width="17" style="15" customWidth="1"/>
    <col min="11267" max="11267" width="13.7109375" style="15" customWidth="1"/>
    <col min="11268" max="11270" width="0" style="15" hidden="1" customWidth="1"/>
    <col min="11271" max="11271" width="16.5703125" style="15" customWidth="1"/>
    <col min="11272" max="11275" width="0" style="15" hidden="1" customWidth="1"/>
    <col min="11276" max="11505" width="11.42578125" style="15"/>
    <col min="11506" max="11506" width="10.42578125" style="15" customWidth="1"/>
    <col min="11507" max="11507" width="43" style="15" customWidth="1"/>
    <col min="11508" max="11508" width="9.5703125" style="15" customWidth="1"/>
    <col min="11509" max="11509" width="11" style="15" customWidth="1"/>
    <col min="11510" max="11510" width="11.7109375" style="15" customWidth="1"/>
    <col min="11511" max="11511" width="15.5703125" style="15" customWidth="1"/>
    <col min="11512" max="11513" width="13.7109375" style="15" customWidth="1"/>
    <col min="11514" max="11516" width="0" style="15" hidden="1" customWidth="1"/>
    <col min="11517" max="11517" width="16.42578125" style="15" customWidth="1"/>
    <col min="11518" max="11518" width="13.7109375" style="15" customWidth="1"/>
    <col min="11519" max="11521" width="0" style="15" hidden="1" customWidth="1"/>
    <col min="11522" max="11522" width="17" style="15" customWidth="1"/>
    <col min="11523" max="11523" width="13.7109375" style="15" customWidth="1"/>
    <col min="11524" max="11526" width="0" style="15" hidden="1" customWidth="1"/>
    <col min="11527" max="11527" width="16.5703125" style="15" customWidth="1"/>
    <col min="11528" max="11531" width="0" style="15" hidden="1" customWidth="1"/>
    <col min="11532" max="11761" width="11.42578125" style="15"/>
    <col min="11762" max="11762" width="10.42578125" style="15" customWidth="1"/>
    <col min="11763" max="11763" width="43" style="15" customWidth="1"/>
    <col min="11764" max="11764" width="9.5703125" style="15" customWidth="1"/>
    <col min="11765" max="11765" width="11" style="15" customWidth="1"/>
    <col min="11766" max="11766" width="11.7109375" style="15" customWidth="1"/>
    <col min="11767" max="11767" width="15.5703125" style="15" customWidth="1"/>
    <col min="11768" max="11769" width="13.7109375" style="15" customWidth="1"/>
    <col min="11770" max="11772" width="0" style="15" hidden="1" customWidth="1"/>
    <col min="11773" max="11773" width="16.42578125" style="15" customWidth="1"/>
    <col min="11774" max="11774" width="13.7109375" style="15" customWidth="1"/>
    <col min="11775" max="11777" width="0" style="15" hidden="1" customWidth="1"/>
    <col min="11778" max="11778" width="17" style="15" customWidth="1"/>
    <col min="11779" max="11779" width="13.7109375" style="15" customWidth="1"/>
    <col min="11780" max="11782" width="0" style="15" hidden="1" customWidth="1"/>
    <col min="11783" max="11783" width="16.5703125" style="15" customWidth="1"/>
    <col min="11784" max="11787" width="0" style="15" hidden="1" customWidth="1"/>
    <col min="11788" max="12017" width="11.42578125" style="15"/>
    <col min="12018" max="12018" width="10.42578125" style="15" customWidth="1"/>
    <col min="12019" max="12019" width="43" style="15" customWidth="1"/>
    <col min="12020" max="12020" width="9.5703125" style="15" customWidth="1"/>
    <col min="12021" max="12021" width="11" style="15" customWidth="1"/>
    <col min="12022" max="12022" width="11.7109375" style="15" customWidth="1"/>
    <col min="12023" max="12023" width="15.5703125" style="15" customWidth="1"/>
    <col min="12024" max="12025" width="13.7109375" style="15" customWidth="1"/>
    <col min="12026" max="12028" width="0" style="15" hidden="1" customWidth="1"/>
    <col min="12029" max="12029" width="16.42578125" style="15" customWidth="1"/>
    <col min="12030" max="12030" width="13.7109375" style="15" customWidth="1"/>
    <col min="12031" max="12033" width="0" style="15" hidden="1" customWidth="1"/>
    <col min="12034" max="12034" width="17" style="15" customWidth="1"/>
    <col min="12035" max="12035" width="13.7109375" style="15" customWidth="1"/>
    <col min="12036" max="12038" width="0" style="15" hidden="1" customWidth="1"/>
    <col min="12039" max="12039" width="16.5703125" style="15" customWidth="1"/>
    <col min="12040" max="12043" width="0" style="15" hidden="1" customWidth="1"/>
    <col min="12044" max="12273" width="11.42578125" style="15"/>
    <col min="12274" max="12274" width="10.42578125" style="15" customWidth="1"/>
    <col min="12275" max="12275" width="43" style="15" customWidth="1"/>
    <col min="12276" max="12276" width="9.5703125" style="15" customWidth="1"/>
    <col min="12277" max="12277" width="11" style="15" customWidth="1"/>
    <col min="12278" max="12278" width="11.7109375" style="15" customWidth="1"/>
    <col min="12279" max="12279" width="15.5703125" style="15" customWidth="1"/>
    <col min="12280" max="12281" width="13.7109375" style="15" customWidth="1"/>
    <col min="12282" max="12284" width="0" style="15" hidden="1" customWidth="1"/>
    <col min="12285" max="12285" width="16.42578125" style="15" customWidth="1"/>
    <col min="12286" max="12286" width="13.7109375" style="15" customWidth="1"/>
    <col min="12287" max="12289" width="0" style="15" hidden="1" customWidth="1"/>
    <col min="12290" max="12290" width="17" style="15" customWidth="1"/>
    <col min="12291" max="12291" width="13.7109375" style="15" customWidth="1"/>
    <col min="12292" max="12294" width="0" style="15" hidden="1" customWidth="1"/>
    <col min="12295" max="12295" width="16.5703125" style="15" customWidth="1"/>
    <col min="12296" max="12299" width="0" style="15" hidden="1" customWidth="1"/>
    <col min="12300" max="12529" width="11.42578125" style="15"/>
    <col min="12530" max="12530" width="10.42578125" style="15" customWidth="1"/>
    <col min="12531" max="12531" width="43" style="15" customWidth="1"/>
    <col min="12532" max="12532" width="9.5703125" style="15" customWidth="1"/>
    <col min="12533" max="12533" width="11" style="15" customWidth="1"/>
    <col min="12534" max="12534" width="11.7109375" style="15" customWidth="1"/>
    <col min="12535" max="12535" width="15.5703125" style="15" customWidth="1"/>
    <col min="12536" max="12537" width="13.7109375" style="15" customWidth="1"/>
    <col min="12538" max="12540" width="0" style="15" hidden="1" customWidth="1"/>
    <col min="12541" max="12541" width="16.42578125" style="15" customWidth="1"/>
    <col min="12542" max="12542" width="13.7109375" style="15" customWidth="1"/>
    <col min="12543" max="12545" width="0" style="15" hidden="1" customWidth="1"/>
    <col min="12546" max="12546" width="17" style="15" customWidth="1"/>
    <col min="12547" max="12547" width="13.7109375" style="15" customWidth="1"/>
    <col min="12548" max="12550" width="0" style="15" hidden="1" customWidth="1"/>
    <col min="12551" max="12551" width="16.5703125" style="15" customWidth="1"/>
    <col min="12552" max="12555" width="0" style="15" hidden="1" customWidth="1"/>
    <col min="12556" max="12785" width="11.42578125" style="15"/>
    <col min="12786" max="12786" width="10.42578125" style="15" customWidth="1"/>
    <col min="12787" max="12787" width="43" style="15" customWidth="1"/>
    <col min="12788" max="12788" width="9.5703125" style="15" customWidth="1"/>
    <col min="12789" max="12789" width="11" style="15" customWidth="1"/>
    <col min="12790" max="12790" width="11.7109375" style="15" customWidth="1"/>
    <col min="12791" max="12791" width="15.5703125" style="15" customWidth="1"/>
    <col min="12792" max="12793" width="13.7109375" style="15" customWidth="1"/>
    <col min="12794" max="12796" width="0" style="15" hidden="1" customWidth="1"/>
    <col min="12797" max="12797" width="16.42578125" style="15" customWidth="1"/>
    <col min="12798" max="12798" width="13.7109375" style="15" customWidth="1"/>
    <col min="12799" max="12801" width="0" style="15" hidden="1" customWidth="1"/>
    <col min="12802" max="12802" width="17" style="15" customWidth="1"/>
    <col min="12803" max="12803" width="13.7109375" style="15" customWidth="1"/>
    <col min="12804" max="12806" width="0" style="15" hidden="1" customWidth="1"/>
    <col min="12807" max="12807" width="16.5703125" style="15" customWidth="1"/>
    <col min="12808" max="12811" width="0" style="15" hidden="1" customWidth="1"/>
    <col min="12812" max="13041" width="11.42578125" style="15"/>
    <col min="13042" max="13042" width="10.42578125" style="15" customWidth="1"/>
    <col min="13043" max="13043" width="43" style="15" customWidth="1"/>
    <col min="13044" max="13044" width="9.5703125" style="15" customWidth="1"/>
    <col min="13045" max="13045" width="11" style="15" customWidth="1"/>
    <col min="13046" max="13046" width="11.7109375" style="15" customWidth="1"/>
    <col min="13047" max="13047" width="15.5703125" style="15" customWidth="1"/>
    <col min="13048" max="13049" width="13.7109375" style="15" customWidth="1"/>
    <col min="13050" max="13052" width="0" style="15" hidden="1" customWidth="1"/>
    <col min="13053" max="13053" width="16.42578125" style="15" customWidth="1"/>
    <col min="13054" max="13054" width="13.7109375" style="15" customWidth="1"/>
    <col min="13055" max="13057" width="0" style="15" hidden="1" customWidth="1"/>
    <col min="13058" max="13058" width="17" style="15" customWidth="1"/>
    <col min="13059" max="13059" width="13.7109375" style="15" customWidth="1"/>
    <col min="13060" max="13062" width="0" style="15" hidden="1" customWidth="1"/>
    <col min="13063" max="13063" width="16.5703125" style="15" customWidth="1"/>
    <col min="13064" max="13067" width="0" style="15" hidden="1" customWidth="1"/>
    <col min="13068" max="13297" width="11.42578125" style="15"/>
    <col min="13298" max="13298" width="10.42578125" style="15" customWidth="1"/>
    <col min="13299" max="13299" width="43" style="15" customWidth="1"/>
    <col min="13300" max="13300" width="9.5703125" style="15" customWidth="1"/>
    <col min="13301" max="13301" width="11" style="15" customWidth="1"/>
    <col min="13302" max="13302" width="11.7109375" style="15" customWidth="1"/>
    <col min="13303" max="13303" width="15.5703125" style="15" customWidth="1"/>
    <col min="13304" max="13305" width="13.7109375" style="15" customWidth="1"/>
    <col min="13306" max="13308" width="0" style="15" hidden="1" customWidth="1"/>
    <col min="13309" max="13309" width="16.42578125" style="15" customWidth="1"/>
    <col min="13310" max="13310" width="13.7109375" style="15" customWidth="1"/>
    <col min="13311" max="13313" width="0" style="15" hidden="1" customWidth="1"/>
    <col min="13314" max="13314" width="17" style="15" customWidth="1"/>
    <col min="13315" max="13315" width="13.7109375" style="15" customWidth="1"/>
    <col min="13316" max="13318" width="0" style="15" hidden="1" customWidth="1"/>
    <col min="13319" max="13319" width="16.5703125" style="15" customWidth="1"/>
    <col min="13320" max="13323" width="0" style="15" hidden="1" customWidth="1"/>
    <col min="13324" max="13553" width="11.42578125" style="15"/>
    <col min="13554" max="13554" width="10.42578125" style="15" customWidth="1"/>
    <col min="13555" max="13555" width="43" style="15" customWidth="1"/>
    <col min="13556" max="13556" width="9.5703125" style="15" customWidth="1"/>
    <col min="13557" max="13557" width="11" style="15" customWidth="1"/>
    <col min="13558" max="13558" width="11.7109375" style="15" customWidth="1"/>
    <col min="13559" max="13559" width="15.5703125" style="15" customWidth="1"/>
    <col min="13560" max="13561" width="13.7109375" style="15" customWidth="1"/>
    <col min="13562" max="13564" width="0" style="15" hidden="1" customWidth="1"/>
    <col min="13565" max="13565" width="16.42578125" style="15" customWidth="1"/>
    <col min="13566" max="13566" width="13.7109375" style="15" customWidth="1"/>
    <col min="13567" max="13569" width="0" style="15" hidden="1" customWidth="1"/>
    <col min="13570" max="13570" width="17" style="15" customWidth="1"/>
    <col min="13571" max="13571" width="13.7109375" style="15" customWidth="1"/>
    <col min="13572" max="13574" width="0" style="15" hidden="1" customWidth="1"/>
    <col min="13575" max="13575" width="16.5703125" style="15" customWidth="1"/>
    <col min="13576" max="13579" width="0" style="15" hidden="1" customWidth="1"/>
    <col min="13580" max="13809" width="11.42578125" style="15"/>
    <col min="13810" max="13810" width="10.42578125" style="15" customWidth="1"/>
    <col min="13811" max="13811" width="43" style="15" customWidth="1"/>
    <col min="13812" max="13812" width="9.5703125" style="15" customWidth="1"/>
    <col min="13813" max="13813" width="11" style="15" customWidth="1"/>
    <col min="13814" max="13814" width="11.7109375" style="15" customWidth="1"/>
    <col min="13815" max="13815" width="15.5703125" style="15" customWidth="1"/>
    <col min="13816" max="13817" width="13.7109375" style="15" customWidth="1"/>
    <col min="13818" max="13820" width="0" style="15" hidden="1" customWidth="1"/>
    <col min="13821" max="13821" width="16.42578125" style="15" customWidth="1"/>
    <col min="13822" max="13822" width="13.7109375" style="15" customWidth="1"/>
    <col min="13823" max="13825" width="0" style="15" hidden="1" customWidth="1"/>
    <col min="13826" max="13826" width="17" style="15" customWidth="1"/>
    <col min="13827" max="13827" width="13.7109375" style="15" customWidth="1"/>
    <col min="13828" max="13830" width="0" style="15" hidden="1" customWidth="1"/>
    <col min="13831" max="13831" width="16.5703125" style="15" customWidth="1"/>
    <col min="13832" max="13835" width="0" style="15" hidden="1" customWidth="1"/>
    <col min="13836" max="14065" width="11.42578125" style="15"/>
    <col min="14066" max="14066" width="10.42578125" style="15" customWidth="1"/>
    <col min="14067" max="14067" width="43" style="15" customWidth="1"/>
    <col min="14068" max="14068" width="9.5703125" style="15" customWidth="1"/>
    <col min="14069" max="14069" width="11" style="15" customWidth="1"/>
    <col min="14070" max="14070" width="11.7109375" style="15" customWidth="1"/>
    <col min="14071" max="14071" width="15.5703125" style="15" customWidth="1"/>
    <col min="14072" max="14073" width="13.7109375" style="15" customWidth="1"/>
    <col min="14074" max="14076" width="0" style="15" hidden="1" customWidth="1"/>
    <col min="14077" max="14077" width="16.42578125" style="15" customWidth="1"/>
    <col min="14078" max="14078" width="13.7109375" style="15" customWidth="1"/>
    <col min="14079" max="14081" width="0" style="15" hidden="1" customWidth="1"/>
    <col min="14082" max="14082" width="17" style="15" customWidth="1"/>
    <col min="14083" max="14083" width="13.7109375" style="15" customWidth="1"/>
    <col min="14084" max="14086" width="0" style="15" hidden="1" customWidth="1"/>
    <col min="14087" max="14087" width="16.5703125" style="15" customWidth="1"/>
    <col min="14088" max="14091" width="0" style="15" hidden="1" customWidth="1"/>
    <col min="14092" max="14321" width="11.42578125" style="15"/>
    <col min="14322" max="14322" width="10.42578125" style="15" customWidth="1"/>
    <col min="14323" max="14323" width="43" style="15" customWidth="1"/>
    <col min="14324" max="14324" width="9.5703125" style="15" customWidth="1"/>
    <col min="14325" max="14325" width="11" style="15" customWidth="1"/>
    <col min="14326" max="14326" width="11.7109375" style="15" customWidth="1"/>
    <col min="14327" max="14327" width="15.5703125" style="15" customWidth="1"/>
    <col min="14328" max="14329" width="13.7109375" style="15" customWidth="1"/>
    <col min="14330" max="14332" width="0" style="15" hidden="1" customWidth="1"/>
    <col min="14333" max="14333" width="16.42578125" style="15" customWidth="1"/>
    <col min="14334" max="14334" width="13.7109375" style="15" customWidth="1"/>
    <col min="14335" max="14337" width="0" style="15" hidden="1" customWidth="1"/>
    <col min="14338" max="14338" width="17" style="15" customWidth="1"/>
    <col min="14339" max="14339" width="13.7109375" style="15" customWidth="1"/>
    <col min="14340" max="14342" width="0" style="15" hidden="1" customWidth="1"/>
    <col min="14343" max="14343" width="16.5703125" style="15" customWidth="1"/>
    <col min="14344" max="14347" width="0" style="15" hidden="1" customWidth="1"/>
    <col min="14348" max="14577" width="11.42578125" style="15"/>
    <col min="14578" max="14578" width="10.42578125" style="15" customWidth="1"/>
    <col min="14579" max="14579" width="43" style="15" customWidth="1"/>
    <col min="14580" max="14580" width="9.5703125" style="15" customWidth="1"/>
    <col min="14581" max="14581" width="11" style="15" customWidth="1"/>
    <col min="14582" max="14582" width="11.7109375" style="15" customWidth="1"/>
    <col min="14583" max="14583" width="15.5703125" style="15" customWidth="1"/>
    <col min="14584" max="14585" width="13.7109375" style="15" customWidth="1"/>
    <col min="14586" max="14588" width="0" style="15" hidden="1" customWidth="1"/>
    <col min="14589" max="14589" width="16.42578125" style="15" customWidth="1"/>
    <col min="14590" max="14590" width="13.7109375" style="15" customWidth="1"/>
    <col min="14591" max="14593" width="0" style="15" hidden="1" customWidth="1"/>
    <col min="14594" max="14594" width="17" style="15" customWidth="1"/>
    <col min="14595" max="14595" width="13.7109375" style="15" customWidth="1"/>
    <col min="14596" max="14598" width="0" style="15" hidden="1" customWidth="1"/>
    <col min="14599" max="14599" width="16.5703125" style="15" customWidth="1"/>
    <col min="14600" max="14603" width="0" style="15" hidden="1" customWidth="1"/>
    <col min="14604" max="14833" width="11.42578125" style="15"/>
    <col min="14834" max="14834" width="10.42578125" style="15" customWidth="1"/>
    <col min="14835" max="14835" width="43" style="15" customWidth="1"/>
    <col min="14836" max="14836" width="9.5703125" style="15" customWidth="1"/>
    <col min="14837" max="14837" width="11" style="15" customWidth="1"/>
    <col min="14838" max="14838" width="11.7109375" style="15" customWidth="1"/>
    <col min="14839" max="14839" width="15.5703125" style="15" customWidth="1"/>
    <col min="14840" max="14841" width="13.7109375" style="15" customWidth="1"/>
    <col min="14842" max="14844" width="0" style="15" hidden="1" customWidth="1"/>
    <col min="14845" max="14845" width="16.42578125" style="15" customWidth="1"/>
    <col min="14846" max="14846" width="13.7109375" style="15" customWidth="1"/>
    <col min="14847" max="14849" width="0" style="15" hidden="1" customWidth="1"/>
    <col min="14850" max="14850" width="17" style="15" customWidth="1"/>
    <col min="14851" max="14851" width="13.7109375" style="15" customWidth="1"/>
    <col min="14852" max="14854" width="0" style="15" hidden="1" customWidth="1"/>
    <col min="14855" max="14855" width="16.5703125" style="15" customWidth="1"/>
    <col min="14856" max="14859" width="0" style="15" hidden="1" customWidth="1"/>
    <col min="14860" max="15089" width="11.42578125" style="15"/>
    <col min="15090" max="15090" width="10.42578125" style="15" customWidth="1"/>
    <col min="15091" max="15091" width="43" style="15" customWidth="1"/>
    <col min="15092" max="15092" width="9.5703125" style="15" customWidth="1"/>
    <col min="15093" max="15093" width="11" style="15" customWidth="1"/>
    <col min="15094" max="15094" width="11.7109375" style="15" customWidth="1"/>
    <col min="15095" max="15095" width="15.5703125" style="15" customWidth="1"/>
    <col min="15096" max="15097" width="13.7109375" style="15" customWidth="1"/>
    <col min="15098" max="15100" width="0" style="15" hidden="1" customWidth="1"/>
    <col min="15101" max="15101" width="16.42578125" style="15" customWidth="1"/>
    <col min="15102" max="15102" width="13.7109375" style="15" customWidth="1"/>
    <col min="15103" max="15105" width="0" style="15" hidden="1" customWidth="1"/>
    <col min="15106" max="15106" width="17" style="15" customWidth="1"/>
    <col min="15107" max="15107" width="13.7109375" style="15" customWidth="1"/>
    <col min="15108" max="15110" width="0" style="15" hidden="1" customWidth="1"/>
    <col min="15111" max="15111" width="16.5703125" style="15" customWidth="1"/>
    <col min="15112" max="15115" width="0" style="15" hidden="1" customWidth="1"/>
    <col min="15116" max="15345" width="11.42578125" style="15"/>
    <col min="15346" max="15346" width="10.42578125" style="15" customWidth="1"/>
    <col min="15347" max="15347" width="43" style="15" customWidth="1"/>
    <col min="15348" max="15348" width="9.5703125" style="15" customWidth="1"/>
    <col min="15349" max="15349" width="11" style="15" customWidth="1"/>
    <col min="15350" max="15350" width="11.7109375" style="15" customWidth="1"/>
    <col min="15351" max="15351" width="15.5703125" style="15" customWidth="1"/>
    <col min="15352" max="15353" width="13.7109375" style="15" customWidth="1"/>
    <col min="15354" max="15356" width="0" style="15" hidden="1" customWidth="1"/>
    <col min="15357" max="15357" width="16.42578125" style="15" customWidth="1"/>
    <col min="15358" max="15358" width="13.7109375" style="15" customWidth="1"/>
    <col min="15359" max="15361" width="0" style="15" hidden="1" customWidth="1"/>
    <col min="15362" max="15362" width="17" style="15" customWidth="1"/>
    <col min="15363" max="15363" width="13.7109375" style="15" customWidth="1"/>
    <col min="15364" max="15366" width="0" style="15" hidden="1" customWidth="1"/>
    <col min="15367" max="15367" width="16.5703125" style="15" customWidth="1"/>
    <col min="15368" max="15371" width="0" style="15" hidden="1" customWidth="1"/>
    <col min="15372" max="15601" width="11.42578125" style="15"/>
    <col min="15602" max="15602" width="10.42578125" style="15" customWidth="1"/>
    <col min="15603" max="15603" width="43" style="15" customWidth="1"/>
    <col min="15604" max="15604" width="9.5703125" style="15" customWidth="1"/>
    <col min="15605" max="15605" width="11" style="15" customWidth="1"/>
    <col min="15606" max="15606" width="11.7109375" style="15" customWidth="1"/>
    <col min="15607" max="15607" width="15.5703125" style="15" customWidth="1"/>
    <col min="15608" max="15609" width="13.7109375" style="15" customWidth="1"/>
    <col min="15610" max="15612" width="0" style="15" hidden="1" customWidth="1"/>
    <col min="15613" max="15613" width="16.42578125" style="15" customWidth="1"/>
    <col min="15614" max="15614" width="13.7109375" style="15" customWidth="1"/>
    <col min="15615" max="15617" width="0" style="15" hidden="1" customWidth="1"/>
    <col min="15618" max="15618" width="17" style="15" customWidth="1"/>
    <col min="15619" max="15619" width="13.7109375" style="15" customWidth="1"/>
    <col min="15620" max="15622" width="0" style="15" hidden="1" customWidth="1"/>
    <col min="15623" max="15623" width="16.5703125" style="15" customWidth="1"/>
    <col min="15624" max="15627" width="0" style="15" hidden="1" customWidth="1"/>
    <col min="15628" max="15857" width="11.42578125" style="15"/>
    <col min="15858" max="15858" width="10.42578125" style="15" customWidth="1"/>
    <col min="15859" max="15859" width="43" style="15" customWidth="1"/>
    <col min="15860" max="15860" width="9.5703125" style="15" customWidth="1"/>
    <col min="15861" max="15861" width="11" style="15" customWidth="1"/>
    <col min="15862" max="15862" width="11.7109375" style="15" customWidth="1"/>
    <col min="15863" max="15863" width="15.5703125" style="15" customWidth="1"/>
    <col min="15864" max="15865" width="13.7109375" style="15" customWidth="1"/>
    <col min="15866" max="15868" width="0" style="15" hidden="1" customWidth="1"/>
    <col min="15869" max="15869" width="16.42578125" style="15" customWidth="1"/>
    <col min="15870" max="15870" width="13.7109375" style="15" customWidth="1"/>
    <col min="15871" max="15873" width="0" style="15" hidden="1" customWidth="1"/>
    <col min="15874" max="15874" width="17" style="15" customWidth="1"/>
    <col min="15875" max="15875" width="13.7109375" style="15" customWidth="1"/>
    <col min="15876" max="15878" width="0" style="15" hidden="1" customWidth="1"/>
    <col min="15879" max="15879" width="16.5703125" style="15" customWidth="1"/>
    <col min="15880" max="15883" width="0" style="15" hidden="1" customWidth="1"/>
    <col min="15884" max="16113" width="11.42578125" style="15"/>
    <col min="16114" max="16114" width="10.42578125" style="15" customWidth="1"/>
    <col min="16115" max="16115" width="43" style="15" customWidth="1"/>
    <col min="16116" max="16116" width="9.5703125" style="15" customWidth="1"/>
    <col min="16117" max="16117" width="11" style="15" customWidth="1"/>
    <col min="16118" max="16118" width="11.7109375" style="15" customWidth="1"/>
    <col min="16119" max="16119" width="15.5703125" style="15" customWidth="1"/>
    <col min="16120" max="16121" width="13.7109375" style="15" customWidth="1"/>
    <col min="16122" max="16124" width="0" style="15" hidden="1" customWidth="1"/>
    <col min="16125" max="16125" width="16.42578125" style="15" customWidth="1"/>
    <col min="16126" max="16126" width="13.7109375" style="15" customWidth="1"/>
    <col min="16127" max="16129" width="0" style="15" hidden="1" customWidth="1"/>
    <col min="16130" max="16130" width="17" style="15" customWidth="1"/>
    <col min="16131" max="16131" width="13.7109375" style="15" customWidth="1"/>
    <col min="16132" max="16134" width="0" style="15" hidden="1" customWidth="1"/>
    <col min="16135" max="16135" width="16.5703125" style="15" customWidth="1"/>
    <col min="16136" max="16139" width="0" style="15" hidden="1" customWidth="1"/>
    <col min="16140" max="16384" width="11.42578125" style="15"/>
  </cols>
  <sheetData>
    <row r="1" spans="1:22" s="18" customFormat="1">
      <c r="E1" s="21"/>
    </row>
    <row r="2" spans="1:22" s="18" customFormat="1">
      <c r="A2" s="156"/>
      <c r="B2" s="153"/>
      <c r="C2" s="154"/>
      <c r="D2" s="155"/>
      <c r="E2" s="154"/>
    </row>
    <row r="3" spans="1:22" s="18" customFormat="1" ht="20.25">
      <c r="B3" s="154"/>
      <c r="C3" s="154"/>
      <c r="D3" s="175" t="s">
        <v>104</v>
      </c>
      <c r="E3" s="176"/>
      <c r="F3" s="177"/>
      <c r="G3" s="177"/>
      <c r="H3" s="177"/>
      <c r="I3" s="177"/>
    </row>
    <row r="4" spans="1:22" s="18" customFormat="1">
      <c r="B4" s="152"/>
      <c r="D4" s="21"/>
    </row>
    <row r="5" spans="1:22" s="18" customFormat="1" ht="15.75">
      <c r="B5" s="243" t="s">
        <v>103</v>
      </c>
      <c r="C5" s="243"/>
      <c r="D5" s="243"/>
      <c r="E5" s="243"/>
      <c r="F5" s="243"/>
      <c r="G5" s="243"/>
      <c r="H5" s="243"/>
      <c r="I5" s="243"/>
      <c r="J5" s="243"/>
      <c r="K5" s="151"/>
    </row>
    <row r="6" spans="1:22" s="24" customFormat="1" ht="14.25" thickBot="1">
      <c r="A6" s="18"/>
      <c r="B6" s="18"/>
      <c r="C6" s="18"/>
      <c r="D6" s="18"/>
      <c r="E6" s="21"/>
      <c r="F6" s="18"/>
      <c r="G6" s="18"/>
      <c r="H6" s="18"/>
      <c r="I6" s="18"/>
      <c r="J6" s="18"/>
      <c r="K6" s="18"/>
    </row>
    <row r="7" spans="1:22" s="18" customFormat="1" ht="15.75" customHeight="1" thickBot="1">
      <c r="A7" s="149"/>
      <c r="B7" s="149" t="s">
        <v>102</v>
      </c>
      <c r="C7" s="149"/>
      <c r="D7" s="244"/>
      <c r="E7" s="244"/>
    </row>
    <row r="8" spans="1:22" ht="60" customHeight="1" thickBot="1">
      <c r="A8" s="150" t="s">
        <v>101</v>
      </c>
      <c r="B8" s="173" t="s">
        <v>100</v>
      </c>
      <c r="C8" s="149"/>
      <c r="D8" s="245" t="s">
        <v>163</v>
      </c>
      <c r="E8" s="246"/>
      <c r="F8" s="18"/>
      <c r="G8" s="18"/>
      <c r="H8" s="18"/>
      <c r="I8" s="174"/>
      <c r="J8" s="18"/>
      <c r="K8" s="18"/>
    </row>
    <row r="9" spans="1:22" ht="15.75" customHeight="1" thickBot="1">
      <c r="A9" s="150"/>
      <c r="B9" s="150"/>
      <c r="C9" s="149"/>
      <c r="D9" s="246"/>
      <c r="E9" s="246"/>
      <c r="F9" s="18"/>
      <c r="G9" s="18"/>
      <c r="H9" s="18"/>
      <c r="I9" s="18"/>
      <c r="J9" s="18"/>
      <c r="K9" s="18"/>
    </row>
    <row r="10" spans="1:22" ht="17.25" customHeight="1" thickBot="1">
      <c r="A10" s="247" t="s">
        <v>105</v>
      </c>
      <c r="B10" s="248"/>
      <c r="C10" s="248"/>
      <c r="D10" s="248"/>
      <c r="E10" s="253" t="s">
        <v>99</v>
      </c>
      <c r="F10" s="254"/>
      <c r="G10" s="254"/>
      <c r="H10" s="254"/>
      <c r="I10" s="254"/>
      <c r="J10" s="254"/>
      <c r="K10" s="148"/>
      <c r="R10" s="226" t="s">
        <v>98</v>
      </c>
      <c r="S10" s="227"/>
      <c r="T10" s="227"/>
      <c r="U10" s="227"/>
      <c r="V10" s="228"/>
    </row>
    <row r="11" spans="1:22" ht="17.25" customHeight="1" thickBot="1">
      <c r="A11" s="249"/>
      <c r="B11" s="250"/>
      <c r="C11" s="250"/>
      <c r="D11" s="250"/>
      <c r="E11" s="232" t="s">
        <v>165</v>
      </c>
      <c r="F11" s="233"/>
      <c r="G11" s="236" t="s">
        <v>166</v>
      </c>
      <c r="H11" s="237"/>
      <c r="I11" s="240" t="s">
        <v>167</v>
      </c>
      <c r="J11" s="241"/>
      <c r="K11" s="148"/>
      <c r="L11" s="29"/>
      <c r="R11" s="229"/>
      <c r="S11" s="230"/>
      <c r="T11" s="230"/>
      <c r="U11" s="230"/>
      <c r="V11" s="231"/>
    </row>
    <row r="12" spans="1:22" ht="12.75" customHeight="1" thickBot="1">
      <c r="A12" s="251"/>
      <c r="B12" s="252"/>
      <c r="C12" s="252"/>
      <c r="D12" s="252"/>
      <c r="E12" s="234"/>
      <c r="F12" s="235"/>
      <c r="G12" s="238"/>
      <c r="H12" s="239"/>
      <c r="I12" s="241"/>
      <c r="J12" s="241"/>
      <c r="K12" s="148"/>
      <c r="L12" s="29"/>
      <c r="R12" s="147" t="s">
        <v>97</v>
      </c>
      <c r="S12" s="146" t="s">
        <v>96</v>
      </c>
      <c r="T12" s="146" t="s">
        <v>95</v>
      </c>
      <c r="U12" s="146" t="s">
        <v>78</v>
      </c>
      <c r="V12" s="145" t="s">
        <v>94</v>
      </c>
    </row>
    <row r="13" spans="1:22" ht="84" customHeight="1" thickBot="1">
      <c r="A13" s="143" t="s">
        <v>93</v>
      </c>
      <c r="B13" s="143" t="s">
        <v>92</v>
      </c>
      <c r="C13" s="143" t="s">
        <v>91</v>
      </c>
      <c r="D13" s="143" t="s">
        <v>90</v>
      </c>
      <c r="E13" s="144" t="s">
        <v>89</v>
      </c>
      <c r="F13" s="143" t="s">
        <v>88</v>
      </c>
      <c r="G13" s="143" t="s">
        <v>89</v>
      </c>
      <c r="H13" s="143" t="s">
        <v>88</v>
      </c>
      <c r="I13" s="143" t="s">
        <v>87</v>
      </c>
      <c r="J13" s="143" t="s">
        <v>86</v>
      </c>
      <c r="K13" s="142"/>
      <c r="L13" s="29"/>
      <c r="R13" s="141"/>
      <c r="S13" s="140"/>
      <c r="T13" s="139">
        <v>0</v>
      </c>
      <c r="U13" s="139">
        <v>0.19</v>
      </c>
      <c r="V13" s="138"/>
    </row>
    <row r="14" spans="1:22" ht="14.25" thickBot="1">
      <c r="A14" s="137"/>
      <c r="B14" s="136"/>
      <c r="C14" s="124"/>
      <c r="D14" s="126"/>
      <c r="E14" s="115"/>
      <c r="F14" s="114"/>
      <c r="G14" s="123"/>
      <c r="H14" s="133"/>
      <c r="I14" s="133"/>
      <c r="J14" s="133"/>
      <c r="K14" s="132"/>
      <c r="L14" s="29"/>
      <c r="R14" s="129">
        <f>+SUM(S14:U14)</f>
        <v>0</v>
      </c>
      <c r="S14" s="121"/>
      <c r="T14" s="128"/>
      <c r="U14" s="127">
        <f>+U13*S14</f>
        <v>0</v>
      </c>
      <c r="V14" s="120" t="e">
        <f>+R14*#REF!</f>
        <v>#REF!</v>
      </c>
    </row>
    <row r="15" spans="1:22" ht="34.5" customHeight="1" thickBot="1">
      <c r="A15" s="135">
        <v>1</v>
      </c>
      <c r="B15" s="134" t="s">
        <v>106</v>
      </c>
      <c r="C15" s="124" t="s">
        <v>85</v>
      </c>
      <c r="D15" s="126">
        <v>6</v>
      </c>
      <c r="E15" s="115">
        <v>550611</v>
      </c>
      <c r="F15" s="133" t="s">
        <v>107</v>
      </c>
      <c r="G15" s="123"/>
      <c r="H15" s="123">
        <f>G15*D15</f>
        <v>0</v>
      </c>
      <c r="I15" s="133"/>
      <c r="J15" s="123">
        <f>I15*D15</f>
        <v>0</v>
      </c>
      <c r="K15" s="132"/>
      <c r="L15" s="29"/>
      <c r="R15" s="129">
        <f>+SUM(S15:U15)</f>
        <v>8118180</v>
      </c>
      <c r="S15" s="121">
        <v>6822000</v>
      </c>
      <c r="T15" s="128"/>
      <c r="U15" s="127">
        <f>+U13*S15</f>
        <v>1296180</v>
      </c>
      <c r="V15" s="120" t="e">
        <f>+R15*#REF!</f>
        <v>#REF!</v>
      </c>
    </row>
    <row r="16" spans="1:22" ht="26.25" thickBot="1">
      <c r="A16" s="131">
        <v>2</v>
      </c>
      <c r="B16" s="130" t="s">
        <v>109</v>
      </c>
      <c r="C16" s="124" t="s">
        <v>85</v>
      </c>
      <c r="D16" s="126">
        <v>1</v>
      </c>
      <c r="E16" s="115">
        <v>2166836</v>
      </c>
      <c r="F16" s="168">
        <v>2166836</v>
      </c>
      <c r="G16" s="123"/>
      <c r="H16" s="123">
        <f>G16*D16</f>
        <v>0</v>
      </c>
      <c r="I16" s="123">
        <v>140000</v>
      </c>
      <c r="J16" s="123">
        <f>I16*D16</f>
        <v>140000</v>
      </c>
      <c r="K16" s="34"/>
      <c r="L16" s="29"/>
      <c r="R16" s="129">
        <f>+SUM(S16:U16)</f>
        <v>0</v>
      </c>
      <c r="S16" s="121"/>
      <c r="T16" s="128"/>
      <c r="U16" s="127">
        <f>+U13*S16</f>
        <v>0</v>
      </c>
      <c r="V16" s="120" t="e">
        <f>+R16*#REF!</f>
        <v>#REF!</v>
      </c>
    </row>
    <row r="17" spans="1:22" s="119" customFormat="1" ht="16.5" thickBot="1">
      <c r="A17" s="125" t="s">
        <v>108</v>
      </c>
      <c r="B17" s="157" t="s">
        <v>110</v>
      </c>
      <c r="C17" s="124" t="s">
        <v>85</v>
      </c>
      <c r="D17" s="126">
        <v>1</v>
      </c>
      <c r="E17" s="115">
        <v>168181</v>
      </c>
      <c r="F17" s="169">
        <v>168181</v>
      </c>
      <c r="G17" s="123">
        <v>0</v>
      </c>
      <c r="H17" s="123">
        <f>G17*D17</f>
        <v>0</v>
      </c>
      <c r="I17" s="123">
        <v>0</v>
      </c>
      <c r="J17" s="123">
        <f>I17*D17</f>
        <v>0</v>
      </c>
      <c r="K17" s="34"/>
      <c r="R17" s="122"/>
      <c r="S17" s="121"/>
      <c r="T17" s="121"/>
      <c r="U17" s="121"/>
      <c r="V17" s="120"/>
    </row>
    <row r="18" spans="1:22" s="119" customFormat="1" ht="16.5" thickBot="1">
      <c r="A18" s="125" t="s">
        <v>111</v>
      </c>
      <c r="B18" s="159" t="s">
        <v>112</v>
      </c>
      <c r="C18" s="124"/>
      <c r="D18" s="101">
        <v>30</v>
      </c>
      <c r="E18" s="115">
        <v>6549</v>
      </c>
      <c r="F18" s="169">
        <v>196470</v>
      </c>
      <c r="G18" s="123">
        <v>0</v>
      </c>
      <c r="H18" s="123">
        <f>G18*D18</f>
        <v>0</v>
      </c>
      <c r="I18" s="123">
        <v>0</v>
      </c>
      <c r="J18" s="123">
        <f>I18*D18</f>
        <v>0</v>
      </c>
      <c r="K18" s="34"/>
      <c r="R18" s="122"/>
      <c r="S18" s="121"/>
      <c r="T18" s="121"/>
      <c r="U18" s="121"/>
      <c r="V18" s="120"/>
    </row>
    <row r="19" spans="1:22" s="119" customFormat="1" ht="15.75" customHeight="1" thickBot="1">
      <c r="A19" s="160" t="s">
        <v>113</v>
      </c>
      <c r="B19" s="165" t="s">
        <v>114</v>
      </c>
      <c r="C19" s="162"/>
      <c r="D19" s="101">
        <v>30</v>
      </c>
      <c r="E19" s="115">
        <v>6549</v>
      </c>
      <c r="F19" s="168">
        <v>196470</v>
      </c>
      <c r="G19" s="115">
        <v>0</v>
      </c>
      <c r="H19" s="123">
        <f>G19*D19</f>
        <v>0</v>
      </c>
      <c r="I19" s="123">
        <v>0</v>
      </c>
      <c r="J19" s="123">
        <f>I19*D19</f>
        <v>0</v>
      </c>
      <c r="K19" s="34"/>
      <c r="R19" s="122"/>
      <c r="S19" s="121"/>
      <c r="T19" s="121"/>
      <c r="U19" s="121"/>
      <c r="V19" s="120"/>
    </row>
    <row r="20" spans="1:22" ht="16.5" thickBot="1">
      <c r="A20" s="161" t="s">
        <v>115</v>
      </c>
      <c r="B20" s="166" t="s">
        <v>116</v>
      </c>
      <c r="C20" s="163"/>
      <c r="D20" s="101">
        <v>30</v>
      </c>
      <c r="E20" s="115">
        <v>4600</v>
      </c>
      <c r="F20" s="168">
        <v>138000</v>
      </c>
      <c r="G20" s="109"/>
      <c r="H20" s="108"/>
      <c r="I20" s="109"/>
      <c r="J20" s="108"/>
      <c r="K20" s="107"/>
      <c r="L20" s="29"/>
      <c r="R20" s="118"/>
      <c r="S20" s="117"/>
      <c r="T20" s="117"/>
      <c r="U20" s="117"/>
      <c r="V20" s="116"/>
    </row>
    <row r="21" spans="1:22" ht="16.5" thickBot="1">
      <c r="A21" s="161" t="s">
        <v>117</v>
      </c>
      <c r="B21" s="166" t="s">
        <v>119</v>
      </c>
      <c r="C21" s="163" t="s">
        <v>85</v>
      </c>
      <c r="D21" s="101">
        <v>1</v>
      </c>
      <c r="E21" s="115">
        <v>34344</v>
      </c>
      <c r="F21" s="168">
        <v>34344</v>
      </c>
      <c r="G21" s="109"/>
      <c r="H21" s="108"/>
      <c r="I21" s="109"/>
      <c r="J21" s="108"/>
      <c r="K21" s="107"/>
      <c r="L21" s="29"/>
      <c r="R21" s="96"/>
      <c r="S21" s="95"/>
      <c r="T21" s="95"/>
      <c r="U21" s="95"/>
      <c r="V21" s="94"/>
    </row>
    <row r="22" spans="1:22" ht="16.5" thickBot="1">
      <c r="A22" s="161" t="s">
        <v>118</v>
      </c>
      <c r="B22" s="166" t="s">
        <v>120</v>
      </c>
      <c r="C22" s="163" t="s">
        <v>85</v>
      </c>
      <c r="D22" s="101">
        <v>2</v>
      </c>
      <c r="E22" s="115">
        <v>30052</v>
      </c>
      <c r="F22" s="168">
        <v>60104</v>
      </c>
      <c r="G22" s="109"/>
      <c r="H22" s="108"/>
      <c r="I22" s="109"/>
      <c r="J22" s="108"/>
      <c r="K22" s="107"/>
      <c r="L22" s="29"/>
      <c r="R22" s="96"/>
      <c r="S22" s="95"/>
      <c r="T22" s="95"/>
      <c r="U22" s="95"/>
      <c r="V22" s="94"/>
    </row>
    <row r="23" spans="1:22" ht="16.5" thickBot="1">
      <c r="A23" s="161" t="s">
        <v>121</v>
      </c>
      <c r="B23" s="159" t="s">
        <v>122</v>
      </c>
      <c r="C23" s="163"/>
      <c r="D23" s="101">
        <v>2</v>
      </c>
      <c r="E23" s="115">
        <v>1900</v>
      </c>
      <c r="F23" s="114">
        <v>3800</v>
      </c>
      <c r="G23" s="109"/>
      <c r="H23" s="108"/>
      <c r="I23" s="109"/>
      <c r="J23" s="108"/>
      <c r="K23" s="107"/>
      <c r="L23" s="29"/>
      <c r="R23" s="96"/>
      <c r="S23" s="95"/>
      <c r="T23" s="95"/>
      <c r="U23" s="95"/>
      <c r="V23" s="94"/>
    </row>
    <row r="24" spans="1:22" ht="16.5" thickBot="1">
      <c r="A24" s="161" t="s">
        <v>123</v>
      </c>
      <c r="B24" s="157" t="s">
        <v>124</v>
      </c>
      <c r="C24" s="163"/>
      <c r="D24" s="101">
        <v>6</v>
      </c>
      <c r="E24" s="115">
        <v>4642</v>
      </c>
      <c r="F24" s="114">
        <v>27852</v>
      </c>
      <c r="G24" s="109"/>
      <c r="H24" s="108"/>
      <c r="I24" s="109"/>
      <c r="J24" s="108"/>
      <c r="K24" s="107"/>
      <c r="L24" s="29"/>
      <c r="R24" s="96"/>
      <c r="S24" s="95"/>
      <c r="T24" s="95"/>
      <c r="U24" s="95"/>
      <c r="V24" s="94"/>
    </row>
    <row r="25" spans="1:22" ht="16.5" thickBot="1">
      <c r="A25" s="161" t="s">
        <v>125</v>
      </c>
      <c r="B25" s="157" t="s">
        <v>126</v>
      </c>
      <c r="C25" s="163"/>
      <c r="D25" s="101">
        <v>10</v>
      </c>
      <c r="E25" s="115">
        <v>7269</v>
      </c>
      <c r="F25" s="114">
        <v>72690</v>
      </c>
      <c r="G25" s="109"/>
      <c r="H25" s="108"/>
      <c r="I25" s="109"/>
      <c r="J25" s="108"/>
      <c r="K25" s="107"/>
      <c r="L25" s="29"/>
      <c r="R25" s="96"/>
      <c r="S25" s="95"/>
      <c r="T25" s="95"/>
      <c r="U25" s="95"/>
      <c r="V25" s="94"/>
    </row>
    <row r="26" spans="1:22" ht="16.5" thickBot="1">
      <c r="A26" s="161" t="s">
        <v>127</v>
      </c>
      <c r="B26" s="157" t="s">
        <v>128</v>
      </c>
      <c r="C26" s="163"/>
      <c r="D26" s="101">
        <v>2</v>
      </c>
      <c r="E26" s="115">
        <v>6386</v>
      </c>
      <c r="F26" s="114">
        <v>12772</v>
      </c>
      <c r="G26" s="109"/>
      <c r="H26" s="108"/>
      <c r="I26" s="109"/>
      <c r="J26" s="108"/>
      <c r="K26" s="107"/>
      <c r="L26" s="29"/>
      <c r="R26" s="96"/>
      <c r="S26" s="95"/>
      <c r="T26" s="95"/>
      <c r="U26" s="95"/>
      <c r="V26" s="94"/>
    </row>
    <row r="27" spans="1:22" ht="16.5" thickBot="1">
      <c r="A27" s="161" t="s">
        <v>129</v>
      </c>
      <c r="B27" s="157" t="s">
        <v>130</v>
      </c>
      <c r="C27" s="163"/>
      <c r="D27" s="101">
        <v>2</v>
      </c>
      <c r="E27" s="115">
        <v>25750</v>
      </c>
      <c r="F27" s="114">
        <v>51500</v>
      </c>
      <c r="G27" s="109"/>
      <c r="H27" s="108"/>
      <c r="I27" s="109"/>
      <c r="J27" s="108"/>
      <c r="K27" s="107"/>
      <c r="L27" s="29"/>
      <c r="R27" s="96"/>
      <c r="S27" s="95"/>
      <c r="T27" s="95"/>
      <c r="U27" s="95"/>
      <c r="V27" s="94"/>
    </row>
    <row r="28" spans="1:22" ht="16.5" thickBot="1">
      <c r="A28" s="161" t="s">
        <v>132</v>
      </c>
      <c r="B28" s="157" t="s">
        <v>131</v>
      </c>
      <c r="C28" s="163"/>
      <c r="D28" s="101">
        <v>2</v>
      </c>
      <c r="E28" s="115">
        <v>9505</v>
      </c>
      <c r="F28" s="114">
        <v>19010</v>
      </c>
      <c r="G28" s="109"/>
      <c r="H28" s="108"/>
      <c r="I28" s="109"/>
      <c r="J28" s="108"/>
      <c r="K28" s="107"/>
      <c r="L28" s="29"/>
      <c r="R28" s="96"/>
      <c r="S28" s="95"/>
      <c r="T28" s="95"/>
      <c r="U28" s="95"/>
      <c r="V28" s="94"/>
    </row>
    <row r="29" spans="1:22" ht="16.5" thickBot="1">
      <c r="A29" s="161"/>
      <c r="B29" s="157"/>
      <c r="C29" s="163"/>
      <c r="D29" s="101"/>
      <c r="E29" s="115"/>
      <c r="F29" s="114"/>
      <c r="G29" s="109"/>
      <c r="H29" s="108"/>
      <c r="I29" s="109"/>
      <c r="J29" s="108"/>
      <c r="K29" s="107"/>
      <c r="L29" s="29"/>
      <c r="R29" s="96"/>
      <c r="S29" s="95"/>
      <c r="T29" s="95"/>
      <c r="U29" s="95"/>
      <c r="V29" s="94"/>
    </row>
    <row r="30" spans="1:22" ht="16.5" thickBot="1">
      <c r="A30" s="161" t="s">
        <v>133</v>
      </c>
      <c r="B30" s="157" t="s">
        <v>134</v>
      </c>
      <c r="C30" s="163"/>
      <c r="D30" s="101">
        <v>1</v>
      </c>
      <c r="E30" s="115">
        <v>86750</v>
      </c>
      <c r="F30" s="114">
        <v>86750</v>
      </c>
      <c r="G30" s="109"/>
      <c r="H30" s="108"/>
      <c r="I30" s="109"/>
      <c r="J30" s="108"/>
      <c r="K30" s="107"/>
      <c r="L30" s="29"/>
      <c r="R30" s="96"/>
      <c r="S30" s="95"/>
      <c r="T30" s="95"/>
      <c r="U30" s="95"/>
      <c r="V30" s="94"/>
    </row>
    <row r="31" spans="1:22" ht="16.5" thickBot="1">
      <c r="A31" s="161" t="s">
        <v>136</v>
      </c>
      <c r="B31" s="157" t="s">
        <v>135</v>
      </c>
      <c r="C31" s="163"/>
      <c r="D31" s="101">
        <v>1</v>
      </c>
      <c r="E31" s="115">
        <v>147692</v>
      </c>
      <c r="F31" s="114">
        <v>147692</v>
      </c>
      <c r="G31" s="109"/>
      <c r="H31" s="108"/>
      <c r="I31" s="109"/>
      <c r="J31" s="108"/>
      <c r="K31" s="107"/>
      <c r="L31" s="29"/>
      <c r="R31" s="96"/>
      <c r="S31" s="95"/>
      <c r="T31" s="95"/>
      <c r="U31" s="95"/>
      <c r="V31" s="94"/>
    </row>
    <row r="32" spans="1:22" ht="32.25" thickBot="1">
      <c r="A32" s="161" t="s">
        <v>137</v>
      </c>
      <c r="B32" s="170" t="s">
        <v>138</v>
      </c>
      <c r="C32" s="163"/>
      <c r="D32" s="101">
        <v>2</v>
      </c>
      <c r="E32" s="115">
        <v>289545</v>
      </c>
      <c r="F32" s="114">
        <v>579090</v>
      </c>
      <c r="G32" s="109"/>
      <c r="H32" s="108"/>
      <c r="I32" s="109"/>
      <c r="J32" s="108"/>
      <c r="K32" s="107"/>
      <c r="L32" s="29"/>
      <c r="R32" s="96"/>
      <c r="S32" s="95"/>
      <c r="T32" s="95"/>
      <c r="U32" s="95"/>
      <c r="V32" s="94"/>
    </row>
    <row r="33" spans="1:22" ht="16.5" thickBot="1">
      <c r="A33" s="161" t="s">
        <v>139</v>
      </c>
      <c r="B33" s="157" t="s">
        <v>140</v>
      </c>
      <c r="C33" s="163"/>
      <c r="D33" s="101">
        <v>1</v>
      </c>
      <c r="E33" s="115">
        <v>23404</v>
      </c>
      <c r="F33" s="114">
        <v>23404</v>
      </c>
      <c r="G33" s="109"/>
      <c r="H33" s="108"/>
      <c r="I33" s="109"/>
      <c r="J33" s="108"/>
      <c r="K33" s="107"/>
      <c r="L33" s="29"/>
      <c r="R33" s="96"/>
      <c r="S33" s="95"/>
      <c r="T33" s="95"/>
      <c r="U33" s="95"/>
      <c r="V33" s="94"/>
    </row>
    <row r="34" spans="1:22" ht="16.5" thickBot="1">
      <c r="A34" s="161" t="s">
        <v>141</v>
      </c>
      <c r="B34" s="157" t="s">
        <v>142</v>
      </c>
      <c r="C34" s="163"/>
      <c r="D34" s="101">
        <v>2</v>
      </c>
      <c r="E34" s="115">
        <v>17977</v>
      </c>
      <c r="F34" s="114">
        <v>35954</v>
      </c>
      <c r="G34" s="109"/>
      <c r="H34" s="108"/>
      <c r="I34" s="109"/>
      <c r="J34" s="108"/>
      <c r="K34" s="107"/>
      <c r="L34" s="29"/>
      <c r="R34" s="96"/>
      <c r="S34" s="95"/>
      <c r="T34" s="95"/>
      <c r="U34" s="95"/>
      <c r="V34" s="94"/>
    </row>
    <row r="35" spans="1:22" ht="16.5" thickBot="1">
      <c r="A35" s="161" t="s">
        <v>143</v>
      </c>
      <c r="B35" s="157" t="s">
        <v>144</v>
      </c>
      <c r="C35" s="163"/>
      <c r="D35" s="101">
        <v>2</v>
      </c>
      <c r="E35" s="115">
        <v>29412</v>
      </c>
      <c r="F35" s="114">
        <v>58824</v>
      </c>
      <c r="G35" s="109"/>
      <c r="H35" s="108"/>
      <c r="I35" s="109"/>
      <c r="J35" s="108"/>
      <c r="K35" s="107"/>
      <c r="L35" s="29"/>
      <c r="R35" s="96"/>
      <c r="S35" s="95"/>
      <c r="T35" s="95"/>
      <c r="U35" s="95"/>
      <c r="V35" s="94"/>
    </row>
    <row r="36" spans="1:22" ht="32.25" thickBot="1">
      <c r="A36" s="161" t="s">
        <v>145</v>
      </c>
      <c r="B36" s="171" t="s">
        <v>146</v>
      </c>
      <c r="C36" s="163"/>
      <c r="D36" s="101">
        <v>5</v>
      </c>
      <c r="E36" s="115">
        <v>1661</v>
      </c>
      <c r="F36" s="114">
        <v>8305</v>
      </c>
      <c r="G36" s="109"/>
      <c r="H36" s="108"/>
      <c r="I36" s="109"/>
      <c r="J36" s="108"/>
      <c r="K36" s="107"/>
      <c r="L36" s="29"/>
      <c r="R36" s="96"/>
      <c r="S36" s="95"/>
      <c r="T36" s="95"/>
      <c r="U36" s="95"/>
      <c r="V36" s="94"/>
    </row>
    <row r="37" spans="1:22" ht="16.5" thickBot="1">
      <c r="A37" s="161" t="s">
        <v>147</v>
      </c>
      <c r="B37" s="157" t="s">
        <v>148</v>
      </c>
      <c r="C37" s="163"/>
      <c r="D37" s="101">
        <v>50</v>
      </c>
      <c r="E37" s="115">
        <v>4600</v>
      </c>
      <c r="F37" s="114">
        <v>230000</v>
      </c>
      <c r="G37" s="109"/>
      <c r="H37" s="108"/>
      <c r="I37" s="109"/>
      <c r="J37" s="108"/>
      <c r="K37" s="107"/>
      <c r="L37" s="29"/>
      <c r="R37" s="96"/>
      <c r="S37" s="95"/>
      <c r="T37" s="95"/>
      <c r="U37" s="95"/>
      <c r="V37" s="94"/>
    </row>
    <row r="38" spans="1:22" ht="16.5" thickBot="1">
      <c r="A38" s="161" t="s">
        <v>149</v>
      </c>
      <c r="B38" s="157" t="s">
        <v>150</v>
      </c>
      <c r="C38" s="163"/>
      <c r="D38" s="101">
        <v>1</v>
      </c>
      <c r="E38" s="115">
        <v>1600000</v>
      </c>
      <c r="F38" s="114">
        <v>1600000</v>
      </c>
      <c r="G38" s="109"/>
      <c r="H38" s="108"/>
      <c r="I38" s="109"/>
      <c r="J38" s="108"/>
      <c r="K38" s="107"/>
      <c r="L38" s="29"/>
      <c r="R38" s="96"/>
      <c r="S38" s="95"/>
      <c r="T38" s="95"/>
      <c r="U38" s="95"/>
      <c r="V38" s="94"/>
    </row>
    <row r="39" spans="1:22" ht="16.5" thickBot="1">
      <c r="A39" s="161" t="s">
        <v>151</v>
      </c>
      <c r="B39" s="157" t="s">
        <v>152</v>
      </c>
      <c r="C39" s="163"/>
      <c r="D39" s="101">
        <v>1</v>
      </c>
      <c r="E39" s="115">
        <v>1200000</v>
      </c>
      <c r="F39" s="114">
        <v>1200000</v>
      </c>
      <c r="G39" s="109"/>
      <c r="H39" s="108"/>
      <c r="I39" s="109"/>
      <c r="J39" s="108"/>
      <c r="K39" s="107"/>
      <c r="L39" s="29"/>
      <c r="R39" s="96"/>
      <c r="S39" s="95"/>
      <c r="T39" s="95"/>
      <c r="U39" s="95"/>
      <c r="V39" s="94"/>
    </row>
    <row r="40" spans="1:22" ht="16.5" thickBot="1">
      <c r="A40" s="161" t="s">
        <v>153</v>
      </c>
      <c r="B40" s="157" t="s">
        <v>154</v>
      </c>
      <c r="C40" s="163"/>
      <c r="D40" s="101">
        <v>1</v>
      </c>
      <c r="E40" s="115">
        <v>2200000</v>
      </c>
      <c r="F40" s="114">
        <v>2200000</v>
      </c>
      <c r="G40" s="109"/>
      <c r="H40" s="108"/>
      <c r="I40" s="109"/>
      <c r="J40" s="108"/>
      <c r="K40" s="107"/>
      <c r="L40" s="29"/>
      <c r="R40" s="96"/>
      <c r="S40" s="95"/>
      <c r="T40" s="95"/>
      <c r="U40" s="95"/>
      <c r="V40" s="94"/>
    </row>
    <row r="41" spans="1:22" ht="16.5" thickBot="1">
      <c r="A41" s="161" t="s">
        <v>155</v>
      </c>
      <c r="B41" s="157" t="s">
        <v>156</v>
      </c>
      <c r="C41" s="163"/>
      <c r="D41" s="101">
        <v>1</v>
      </c>
      <c r="E41" s="115">
        <v>2745215</v>
      </c>
      <c r="F41" s="114">
        <v>2745215</v>
      </c>
      <c r="G41" s="109"/>
      <c r="H41" s="108"/>
      <c r="I41" s="109"/>
      <c r="J41" s="108"/>
      <c r="K41" s="107"/>
      <c r="L41" s="29"/>
      <c r="R41" s="96"/>
      <c r="S41" s="95"/>
      <c r="T41" s="95"/>
      <c r="U41" s="95"/>
      <c r="V41" s="94"/>
    </row>
    <row r="42" spans="1:22" ht="32.25" thickBot="1">
      <c r="A42" s="161" t="s">
        <v>157</v>
      </c>
      <c r="B42" s="171" t="s">
        <v>164</v>
      </c>
      <c r="C42" s="163"/>
      <c r="D42" s="101"/>
      <c r="E42" s="115"/>
      <c r="F42" s="114">
        <v>0</v>
      </c>
      <c r="G42" s="109"/>
      <c r="H42" s="108"/>
      <c r="I42" s="109"/>
      <c r="J42" s="108"/>
      <c r="K42" s="107"/>
      <c r="L42" s="29"/>
      <c r="R42" s="96"/>
      <c r="S42" s="95"/>
      <c r="T42" s="95"/>
      <c r="U42" s="95"/>
      <c r="V42" s="94"/>
    </row>
    <row r="43" spans="1:22" ht="16.5" thickBot="1">
      <c r="A43" s="161" t="s">
        <v>158</v>
      </c>
      <c r="B43" s="157" t="s">
        <v>159</v>
      </c>
      <c r="C43" s="163"/>
      <c r="D43" s="101"/>
      <c r="E43" s="115"/>
      <c r="F43" s="114">
        <v>15366929</v>
      </c>
      <c r="G43" s="109"/>
      <c r="H43" s="108"/>
      <c r="I43" s="109"/>
      <c r="J43" s="108"/>
      <c r="K43" s="107"/>
      <c r="L43" s="29"/>
      <c r="R43" s="96"/>
      <c r="S43" s="95"/>
      <c r="T43" s="95"/>
      <c r="U43" s="95"/>
      <c r="V43" s="94"/>
    </row>
    <row r="44" spans="1:22" ht="16.5" thickBot="1">
      <c r="A44" s="161"/>
      <c r="B44" s="167"/>
      <c r="C44" s="163"/>
      <c r="D44" s="101"/>
      <c r="E44" s="115"/>
      <c r="F44" s="114"/>
      <c r="G44" s="109"/>
      <c r="H44" s="108"/>
      <c r="I44" s="109"/>
      <c r="J44" s="108"/>
      <c r="K44" s="107"/>
      <c r="L44" s="29"/>
      <c r="R44" s="96"/>
      <c r="S44" s="95"/>
      <c r="T44" s="95"/>
      <c r="U44" s="95"/>
      <c r="V44" s="94" t="e">
        <f>SUM(V13:V20)/1.19</f>
        <v>#REF!</v>
      </c>
    </row>
    <row r="45" spans="1:22" ht="27.75" customHeight="1" outlineLevel="1" thickBot="1">
      <c r="A45" s="104"/>
      <c r="B45" s="164" t="s">
        <v>84</v>
      </c>
      <c r="C45" s="102"/>
      <c r="D45" s="101"/>
      <c r="E45" s="100"/>
      <c r="F45" s="108"/>
      <c r="G45" s="109"/>
      <c r="H45" s="108">
        <f>SUM(H14:H44)</f>
        <v>0</v>
      </c>
      <c r="I45" s="109"/>
      <c r="J45" s="108"/>
      <c r="K45" s="107"/>
      <c r="L45" s="29"/>
      <c r="R45" s="96"/>
      <c r="S45" s="95"/>
      <c r="T45" s="95"/>
      <c r="U45" s="95"/>
      <c r="V45" s="105" t="e">
        <f>#REF!*R45/100</f>
        <v>#REF!</v>
      </c>
    </row>
    <row r="46" spans="1:22" ht="12.75" customHeight="1" outlineLevel="1" thickBot="1">
      <c r="A46" s="104"/>
      <c r="B46" s="113" t="s">
        <v>83</v>
      </c>
      <c r="C46" s="102"/>
      <c r="D46" s="101"/>
      <c r="E46" s="100"/>
      <c r="F46" s="98">
        <v>0</v>
      </c>
      <c r="G46" s="99"/>
      <c r="H46" s="98">
        <v>0</v>
      </c>
      <c r="I46" s="99"/>
      <c r="J46" s="98"/>
      <c r="K46" s="97"/>
      <c r="L46" s="29"/>
      <c r="R46" s="96"/>
      <c r="S46" s="95"/>
      <c r="T46" s="95"/>
      <c r="U46" s="95"/>
      <c r="V46" s="105" t="e">
        <f>#REF!*R46/100</f>
        <v>#REF!</v>
      </c>
    </row>
    <row r="47" spans="1:22" ht="12.75" customHeight="1" outlineLevel="1" thickBot="1">
      <c r="A47" s="104"/>
      <c r="B47" s="112" t="s">
        <v>82</v>
      </c>
      <c r="C47" s="102"/>
      <c r="D47" s="101"/>
      <c r="E47" s="100"/>
      <c r="F47" s="98">
        <v>0</v>
      </c>
      <c r="G47" s="99"/>
      <c r="H47" s="98">
        <v>0</v>
      </c>
      <c r="I47" s="99"/>
      <c r="J47" s="98"/>
      <c r="K47" s="97"/>
      <c r="L47" s="29"/>
      <c r="R47" s="96"/>
      <c r="S47" s="95"/>
      <c r="T47" s="95"/>
      <c r="U47" s="95"/>
      <c r="V47" s="105" t="e">
        <f>#REF!*R47/100</f>
        <v>#REF!</v>
      </c>
    </row>
    <row r="48" spans="1:22" ht="12.75" customHeight="1" outlineLevel="1" thickBot="1">
      <c r="A48" s="104"/>
      <c r="B48" s="112" t="s">
        <v>81</v>
      </c>
      <c r="C48" s="111"/>
      <c r="D48" s="101"/>
      <c r="E48" s="100"/>
      <c r="F48" s="98">
        <v>0</v>
      </c>
      <c r="G48" s="99"/>
      <c r="H48" s="98">
        <v>0</v>
      </c>
      <c r="I48" s="99"/>
      <c r="J48" s="98"/>
      <c r="K48" s="97"/>
      <c r="L48" s="29"/>
      <c r="R48" s="96"/>
      <c r="S48" s="95"/>
      <c r="T48" s="95"/>
      <c r="U48" s="95"/>
      <c r="V48" s="94" t="e">
        <f>+V44</f>
        <v>#REF!</v>
      </c>
    </row>
    <row r="49" spans="1:22" ht="14.25" thickBot="1">
      <c r="A49" s="104"/>
      <c r="B49" s="110" t="s">
        <v>80</v>
      </c>
      <c r="C49" s="102"/>
      <c r="D49" s="101"/>
      <c r="E49" s="100"/>
      <c r="F49" s="108"/>
      <c r="G49" s="109"/>
      <c r="H49" s="108">
        <f>+SUM(H15:H19)</f>
        <v>0</v>
      </c>
      <c r="I49" s="109"/>
      <c r="J49" s="108"/>
      <c r="K49" s="107"/>
      <c r="L49" s="29"/>
      <c r="R49" s="106" t="s">
        <v>79</v>
      </c>
      <c r="S49" s="95"/>
      <c r="T49" s="95"/>
      <c r="U49" s="95"/>
      <c r="V49" s="105" t="e">
        <f>+V48*0.19</f>
        <v>#REF!</v>
      </c>
    </row>
    <row r="50" spans="1:22" ht="16.5" thickBot="1">
      <c r="A50" s="104"/>
      <c r="B50" s="103" t="s">
        <v>78</v>
      </c>
      <c r="C50" s="102"/>
      <c r="D50" s="101"/>
      <c r="E50" s="158"/>
      <c r="F50" s="98">
        <v>1880321</v>
      </c>
      <c r="G50" s="99"/>
      <c r="H50" s="98">
        <f>H49*19%</f>
        <v>0</v>
      </c>
      <c r="I50" s="99"/>
      <c r="J50" s="98"/>
      <c r="K50" s="97"/>
      <c r="L50" s="29"/>
      <c r="R50" s="96"/>
      <c r="S50" s="95"/>
      <c r="T50" s="95"/>
      <c r="U50" s="95"/>
      <c r="V50" s="94" t="e">
        <f>SUM(V48:V49)</f>
        <v>#REF!</v>
      </c>
    </row>
    <row r="51" spans="1:22" s="75" customFormat="1" thickBot="1">
      <c r="A51" s="93"/>
      <c r="B51" s="85" t="s">
        <v>77</v>
      </c>
      <c r="C51" s="92"/>
      <c r="D51" s="91"/>
      <c r="E51" s="82"/>
      <c r="F51" s="81"/>
      <c r="G51" s="90"/>
      <c r="H51" s="81">
        <f>SUM(H49:H50)</f>
        <v>0</v>
      </c>
      <c r="I51" s="90"/>
      <c r="J51" s="81"/>
      <c r="K51" s="80"/>
      <c r="L51" s="79"/>
      <c r="R51" s="89"/>
      <c r="S51" s="88"/>
      <c r="T51" s="88"/>
      <c r="U51" s="88"/>
      <c r="V51" s="87"/>
    </row>
    <row r="52" spans="1:22" s="75" customFormat="1" thickBot="1">
      <c r="A52" s="86"/>
      <c r="B52" s="85"/>
      <c r="C52" s="84"/>
      <c r="D52" s="83"/>
      <c r="E52" s="82"/>
      <c r="F52" s="81"/>
      <c r="G52" s="81"/>
      <c r="H52" s="81"/>
      <c r="I52" s="81"/>
      <c r="J52" s="81"/>
      <c r="K52" s="80"/>
      <c r="L52" s="79"/>
      <c r="R52" s="78"/>
      <c r="S52" s="77"/>
      <c r="T52" s="77"/>
      <c r="U52" s="77"/>
      <c r="V52" s="76" t="e">
        <f>#REF!-V50</f>
        <v>#REF!</v>
      </c>
    </row>
    <row r="53" spans="1:22" s="63" customFormat="1" ht="16.5" thickBot="1">
      <c r="A53" s="74"/>
      <c r="B53" s="73" t="s">
        <v>76</v>
      </c>
      <c r="C53" s="72"/>
      <c r="D53" s="72"/>
      <c r="E53" s="71"/>
      <c r="F53" s="172">
        <v>17247250</v>
      </c>
      <c r="G53" s="70"/>
      <c r="H53" s="69">
        <f>H51</f>
        <v>0</v>
      </c>
      <c r="I53" s="70"/>
      <c r="J53" s="69" t="e">
        <f>J47:J51=J51</f>
        <v>#VALUE!</v>
      </c>
      <c r="K53" s="68"/>
      <c r="L53" s="67"/>
      <c r="R53" s="66"/>
      <c r="S53" s="65"/>
      <c r="T53" s="65"/>
      <c r="U53" s="65"/>
      <c r="V53" s="64"/>
    </row>
    <row r="54" spans="1:22" ht="14.25" thickBot="1">
      <c r="A54" s="59"/>
      <c r="B54" s="59" t="s">
        <v>75</v>
      </c>
      <c r="C54" s="52"/>
      <c r="D54" s="52"/>
      <c r="E54" s="51"/>
      <c r="F54" s="58" t="e">
        <f>_xlfn.RANK.EQ(F53,F53:J53,1)</f>
        <v>#VALUE!</v>
      </c>
      <c r="G54" s="58"/>
      <c r="H54" s="58" t="e">
        <f>_xlfn.RANK.EQ(H53,F53:J53,1)</f>
        <v>#VALUE!</v>
      </c>
      <c r="I54" s="58"/>
      <c r="J54" s="58" t="e">
        <f>_xlfn.RANK.EQ(J53,F53:J53,1)</f>
        <v>#VALUE!</v>
      </c>
      <c r="K54" s="57"/>
      <c r="L54" s="29"/>
      <c r="R54" s="62"/>
      <c r="S54" s="61"/>
      <c r="T54" s="61"/>
      <c r="U54" s="61"/>
      <c r="V54" s="60" t="e">
        <f>RANK(V52,$G$54:$J$54,0)</f>
        <v>#REF!</v>
      </c>
    </row>
    <row r="55" spans="1:22" ht="14.25" thickBot="1">
      <c r="A55" s="59"/>
      <c r="B55" s="59"/>
      <c r="C55" s="52"/>
      <c r="D55" s="52"/>
      <c r="E55" s="51"/>
      <c r="F55" s="58"/>
      <c r="G55" s="58"/>
      <c r="H55" s="58"/>
      <c r="I55" s="58"/>
      <c r="J55" s="58"/>
      <c r="K55" s="57"/>
      <c r="L55" s="29"/>
      <c r="R55" s="56"/>
      <c r="S55" s="55"/>
      <c r="T55" s="55"/>
      <c r="U55" s="55"/>
      <c r="V55" s="54"/>
    </row>
    <row r="56" spans="1:22" ht="14.25" thickBot="1">
      <c r="A56" s="53"/>
      <c r="B56" s="53" t="s">
        <v>74</v>
      </c>
      <c r="C56" s="52"/>
      <c r="D56" s="52"/>
      <c r="E56" s="51"/>
      <c r="F56" s="50"/>
      <c r="G56" s="50"/>
      <c r="H56" s="50"/>
      <c r="I56" s="50"/>
      <c r="J56" s="50"/>
      <c r="K56" s="49"/>
      <c r="L56" s="29"/>
      <c r="R56" s="48"/>
      <c r="S56" s="47"/>
      <c r="T56" s="47"/>
      <c r="U56" s="47"/>
      <c r="V56" s="46"/>
    </row>
    <row r="57" spans="1:22" ht="12.75" customHeight="1" thickBot="1">
      <c r="A57" s="242" t="s">
        <v>73</v>
      </c>
      <c r="B57" s="242"/>
      <c r="C57" s="45"/>
      <c r="D57" s="45"/>
      <c r="E57" s="44"/>
      <c r="F57" s="43"/>
      <c r="G57" s="43"/>
      <c r="H57" s="43"/>
      <c r="I57" s="43"/>
      <c r="J57" s="43"/>
      <c r="K57" s="42"/>
      <c r="L57" s="29"/>
      <c r="R57" s="205" t="s">
        <v>72</v>
      </c>
      <c r="S57" s="206"/>
      <c r="T57" s="206"/>
      <c r="U57" s="206"/>
      <c r="V57" s="207"/>
    </row>
    <row r="58" spans="1:22" ht="27.75" customHeight="1">
      <c r="A58" s="213" t="s">
        <v>71</v>
      </c>
      <c r="B58" s="214"/>
      <c r="C58" s="214"/>
      <c r="D58" s="215"/>
      <c r="E58" s="219" t="s">
        <v>70</v>
      </c>
      <c r="F58" s="220"/>
      <c r="G58" s="219" t="s">
        <v>69</v>
      </c>
      <c r="H58" s="220"/>
      <c r="I58" s="219" t="s">
        <v>69</v>
      </c>
      <c r="J58" s="220"/>
      <c r="K58" s="41"/>
      <c r="L58" s="29"/>
      <c r="R58" s="40"/>
      <c r="S58" s="39"/>
      <c r="T58" s="39"/>
      <c r="U58" s="39"/>
      <c r="V58" s="38"/>
    </row>
    <row r="59" spans="1:22" s="35" customFormat="1" ht="12" customHeight="1" thickBot="1">
      <c r="A59" s="216"/>
      <c r="B59" s="217"/>
      <c r="C59" s="217"/>
      <c r="D59" s="218"/>
      <c r="E59" s="221"/>
      <c r="F59" s="222"/>
      <c r="G59" s="221"/>
      <c r="H59" s="222"/>
      <c r="I59" s="221"/>
      <c r="J59" s="222"/>
      <c r="K59" s="37"/>
      <c r="L59" s="36"/>
      <c r="R59" s="223"/>
      <c r="S59" s="224"/>
      <c r="T59" s="224"/>
      <c r="U59" s="224"/>
      <c r="V59" s="225"/>
    </row>
    <row r="60" spans="1:22" ht="14.25" thickBot="1">
      <c r="A60" s="182" t="s">
        <v>68</v>
      </c>
      <c r="B60" s="183"/>
      <c r="C60" s="183"/>
      <c r="D60" s="184"/>
      <c r="E60" s="185"/>
      <c r="F60" s="186"/>
      <c r="G60" s="185"/>
      <c r="H60" s="186"/>
      <c r="I60" s="187"/>
      <c r="J60" s="187"/>
      <c r="K60" s="34"/>
      <c r="L60" s="29"/>
      <c r="R60" s="197" t="s">
        <v>67</v>
      </c>
      <c r="S60" s="198"/>
      <c r="T60" s="198"/>
      <c r="U60" s="198"/>
      <c r="V60" s="199"/>
    </row>
    <row r="61" spans="1:22" ht="13.5" customHeight="1" thickBot="1">
      <c r="A61" s="182" t="s">
        <v>66</v>
      </c>
      <c r="B61" s="183"/>
      <c r="C61" s="183"/>
      <c r="D61" s="184"/>
      <c r="E61" s="185"/>
      <c r="F61" s="186"/>
      <c r="G61" s="185"/>
      <c r="H61" s="186"/>
      <c r="I61" s="187"/>
      <c r="J61" s="187"/>
      <c r="K61" s="34"/>
      <c r="L61" s="29"/>
      <c r="R61" s="197"/>
      <c r="S61" s="198"/>
      <c r="T61" s="198"/>
      <c r="U61" s="198"/>
      <c r="V61" s="199"/>
    </row>
    <row r="62" spans="1:22" ht="16.5" customHeight="1" thickBot="1">
      <c r="A62" s="182" t="s">
        <v>65</v>
      </c>
      <c r="B62" s="183"/>
      <c r="C62" s="183"/>
      <c r="D62" s="184"/>
      <c r="E62" s="185"/>
      <c r="F62" s="186"/>
      <c r="G62" s="185"/>
      <c r="H62" s="186"/>
      <c r="I62" s="187"/>
      <c r="J62" s="187"/>
      <c r="K62" s="34"/>
      <c r="L62" s="29"/>
      <c r="R62" s="197"/>
      <c r="S62" s="198"/>
      <c r="T62" s="198"/>
      <c r="U62" s="198"/>
      <c r="V62" s="199"/>
    </row>
    <row r="63" spans="1:22" ht="20.100000000000001" customHeight="1" thickBot="1">
      <c r="A63" s="182" t="s">
        <v>64</v>
      </c>
      <c r="B63" s="183"/>
      <c r="C63" s="183"/>
      <c r="D63" s="184"/>
      <c r="E63" s="211"/>
      <c r="F63" s="212"/>
      <c r="G63" s="185"/>
      <c r="H63" s="186"/>
      <c r="I63" s="187"/>
      <c r="J63" s="187"/>
      <c r="K63" s="34"/>
      <c r="L63" s="29"/>
      <c r="R63" s="205"/>
      <c r="S63" s="206"/>
      <c r="T63" s="206"/>
      <c r="U63" s="206"/>
      <c r="V63" s="207"/>
    </row>
    <row r="64" spans="1:22" ht="26.25" customHeight="1" thickBot="1">
      <c r="A64" s="188" t="s">
        <v>63</v>
      </c>
      <c r="B64" s="189"/>
      <c r="C64" s="189"/>
      <c r="D64" s="190"/>
      <c r="E64" s="208">
        <v>45838</v>
      </c>
      <c r="F64" s="209"/>
      <c r="G64" s="208"/>
      <c r="H64" s="209"/>
      <c r="I64" s="210"/>
      <c r="J64" s="210"/>
      <c r="K64" s="34"/>
      <c r="L64" s="29"/>
      <c r="R64" s="197" t="s">
        <v>62</v>
      </c>
      <c r="S64" s="198"/>
      <c r="T64" s="198"/>
      <c r="U64" s="198"/>
      <c r="V64" s="199"/>
    </row>
    <row r="65" spans="1:22" ht="77.25" customHeight="1" thickBot="1">
      <c r="A65" s="188" t="s">
        <v>61</v>
      </c>
      <c r="B65" s="189"/>
      <c r="C65" s="189"/>
      <c r="D65" s="190"/>
      <c r="E65" s="185" t="s">
        <v>60</v>
      </c>
      <c r="F65" s="186"/>
      <c r="G65" s="185" t="s">
        <v>60</v>
      </c>
      <c r="H65" s="186"/>
      <c r="I65" s="185" t="s">
        <v>59</v>
      </c>
      <c r="J65" s="186"/>
      <c r="K65" s="34"/>
      <c r="L65" s="29"/>
      <c r="R65" s="205"/>
      <c r="S65" s="206"/>
      <c r="T65" s="206"/>
      <c r="U65" s="206"/>
      <c r="V65" s="207"/>
    </row>
    <row r="66" spans="1:22" ht="122.25" customHeight="1" thickBot="1">
      <c r="A66" s="182" t="s">
        <v>58</v>
      </c>
      <c r="B66" s="183"/>
      <c r="C66" s="183"/>
      <c r="D66" s="184"/>
      <c r="E66" s="203" t="s">
        <v>160</v>
      </c>
      <c r="F66" s="204"/>
      <c r="G66" s="203"/>
      <c r="H66" s="204"/>
      <c r="I66" s="203"/>
      <c r="J66" s="204"/>
      <c r="K66" s="34"/>
      <c r="L66" s="29"/>
      <c r="R66" s="197"/>
      <c r="S66" s="198"/>
      <c r="T66" s="198"/>
      <c r="U66" s="198"/>
      <c r="V66" s="199"/>
    </row>
    <row r="67" spans="1:22" ht="14.25" thickBot="1">
      <c r="A67" s="182" t="s">
        <v>57</v>
      </c>
      <c r="B67" s="183"/>
      <c r="C67" s="183"/>
      <c r="D67" s="184"/>
      <c r="E67" s="185" t="s">
        <v>56</v>
      </c>
      <c r="F67" s="186"/>
      <c r="G67" s="185"/>
      <c r="H67" s="186"/>
      <c r="I67" s="187"/>
      <c r="J67" s="187"/>
      <c r="K67" s="34"/>
      <c r="L67" s="29"/>
      <c r="R67" s="197" t="s">
        <v>55</v>
      </c>
      <c r="S67" s="198"/>
      <c r="T67" s="198"/>
      <c r="U67" s="198"/>
      <c r="V67" s="199"/>
    </row>
    <row r="68" spans="1:22" ht="26.25" customHeight="1" thickBot="1">
      <c r="A68" s="188" t="s">
        <v>54</v>
      </c>
      <c r="B68" s="189"/>
      <c r="C68" s="189"/>
      <c r="D68" s="190"/>
      <c r="E68" s="185" t="s">
        <v>161</v>
      </c>
      <c r="F68" s="186"/>
      <c r="G68" s="185"/>
      <c r="H68" s="186"/>
      <c r="I68" s="187"/>
      <c r="J68" s="187"/>
      <c r="K68" s="33"/>
      <c r="L68" s="29"/>
      <c r="R68" s="200">
        <v>3118066817</v>
      </c>
      <c r="S68" s="201"/>
      <c r="T68" s="201"/>
      <c r="U68" s="201"/>
      <c r="V68" s="202"/>
    </row>
    <row r="69" spans="1:22" ht="26.25" customHeight="1" thickBot="1">
      <c r="A69" s="188" t="s">
        <v>53</v>
      </c>
      <c r="B69" s="189"/>
      <c r="C69" s="189"/>
      <c r="D69" s="190"/>
      <c r="E69" s="191" t="s">
        <v>162</v>
      </c>
      <c r="F69" s="192"/>
      <c r="G69" s="193"/>
      <c r="H69" s="194"/>
      <c r="I69" s="195">
        <v>301575322</v>
      </c>
      <c r="J69" s="195"/>
      <c r="K69" s="32"/>
      <c r="L69" s="29"/>
    </row>
    <row r="70" spans="1:22" ht="14.25" thickBot="1">
      <c r="A70" s="196"/>
      <c r="B70" s="196"/>
      <c r="C70" s="30"/>
      <c r="D70" s="30"/>
      <c r="E70" s="31"/>
      <c r="F70" s="30"/>
      <c r="G70" s="30"/>
      <c r="H70" s="30"/>
      <c r="I70" s="30"/>
      <c r="J70" s="30"/>
      <c r="L70" s="29"/>
    </row>
    <row r="71" spans="1:22" ht="17.25" customHeight="1">
      <c r="A71" s="28" t="s">
        <v>52</v>
      </c>
      <c r="B71" s="27"/>
      <c r="C71" s="27"/>
      <c r="D71" s="27"/>
      <c r="E71" s="21"/>
      <c r="F71" s="18"/>
      <c r="G71" s="23"/>
      <c r="H71" s="23"/>
      <c r="I71" s="23"/>
      <c r="J71" s="23"/>
    </row>
    <row r="72" spans="1:22" ht="17.25" customHeight="1">
      <c r="A72" s="178" t="s">
        <v>51</v>
      </c>
      <c r="B72" s="179"/>
      <c r="C72" s="179"/>
      <c r="D72" s="179"/>
      <c r="E72" s="26"/>
      <c r="F72" s="25"/>
      <c r="G72" s="18"/>
      <c r="H72" s="18"/>
      <c r="I72" s="18"/>
      <c r="J72" s="18"/>
    </row>
    <row r="73" spans="1:22" ht="17.25" customHeight="1" thickBot="1">
      <c r="A73" s="180"/>
      <c r="B73" s="181"/>
      <c r="C73" s="181"/>
      <c r="D73" s="181"/>
      <c r="E73" s="26"/>
      <c r="F73" s="25"/>
      <c r="G73" s="18"/>
      <c r="H73" s="18"/>
      <c r="I73" s="18"/>
      <c r="J73" s="18"/>
    </row>
    <row r="74" spans="1:22" ht="17.25" customHeight="1">
      <c r="G74" s="18"/>
      <c r="H74" s="18"/>
      <c r="I74" s="18"/>
      <c r="J74" s="18"/>
    </row>
    <row r="75" spans="1:22" ht="17.25" customHeight="1">
      <c r="A75" s="17" t="s">
        <v>50</v>
      </c>
      <c r="B75" s="22"/>
      <c r="C75" s="24"/>
      <c r="D75" s="24"/>
      <c r="E75" s="21"/>
      <c r="F75" s="18"/>
      <c r="G75" s="23"/>
      <c r="H75" s="23"/>
      <c r="I75" s="23"/>
      <c r="J75" s="23"/>
    </row>
    <row r="76" spans="1:22" ht="17.25" customHeight="1">
      <c r="A76" s="17"/>
      <c r="B76" s="22"/>
      <c r="C76" s="18"/>
      <c r="D76" s="18"/>
      <c r="E76" s="21"/>
      <c r="F76" s="18"/>
      <c r="G76" s="18"/>
      <c r="H76" s="18"/>
      <c r="I76" s="18"/>
      <c r="J76" s="18"/>
    </row>
    <row r="77" spans="1:22" ht="17.25" customHeight="1">
      <c r="A77" s="17" t="s">
        <v>49</v>
      </c>
      <c r="G77" s="18"/>
      <c r="H77" s="18"/>
      <c r="I77" s="18"/>
      <c r="J77" s="18"/>
    </row>
    <row r="78" spans="1:22">
      <c r="A78" s="15" t="s">
        <v>48</v>
      </c>
      <c r="B78" s="15" t="s">
        <v>47</v>
      </c>
      <c r="C78" s="15" t="s">
        <v>46</v>
      </c>
      <c r="D78" s="20"/>
      <c r="G78" s="20"/>
      <c r="H78" s="20"/>
      <c r="I78" s="20"/>
      <c r="J78" s="20"/>
    </row>
    <row r="79" spans="1:22">
      <c r="L79" s="19"/>
    </row>
    <row r="80" spans="1:22" ht="27.75" customHeight="1">
      <c r="K80" s="18"/>
      <c r="L80" s="18"/>
    </row>
    <row r="81" spans="1:10">
      <c r="A81" s="17"/>
    </row>
    <row r="82" spans="1:10">
      <c r="A82" s="17"/>
    </row>
    <row r="90" spans="1:10">
      <c r="G90" s="17"/>
      <c r="H90" s="17"/>
      <c r="I90" s="17"/>
      <c r="J90" s="17"/>
    </row>
  </sheetData>
  <mergeCells count="68">
    <mergeCell ref="B5:J5"/>
    <mergeCell ref="D7:E7"/>
    <mergeCell ref="D8:E8"/>
    <mergeCell ref="D9:E9"/>
    <mergeCell ref="A10:D12"/>
    <mergeCell ref="E10:J10"/>
    <mergeCell ref="R10:V11"/>
    <mergeCell ref="E11:F12"/>
    <mergeCell ref="G11:H12"/>
    <mergeCell ref="I11:J12"/>
    <mergeCell ref="A57:B57"/>
    <mergeCell ref="R57:V57"/>
    <mergeCell ref="A58:D59"/>
    <mergeCell ref="E58:F59"/>
    <mergeCell ref="G58:H59"/>
    <mergeCell ref="I58:J59"/>
    <mergeCell ref="R59:V59"/>
    <mergeCell ref="A60:D60"/>
    <mergeCell ref="E60:F60"/>
    <mergeCell ref="G60:H60"/>
    <mergeCell ref="I60:J60"/>
    <mergeCell ref="R60:V60"/>
    <mergeCell ref="A61:D61"/>
    <mergeCell ref="E61:F61"/>
    <mergeCell ref="G61:H61"/>
    <mergeCell ref="I61:J61"/>
    <mergeCell ref="R61:V61"/>
    <mergeCell ref="A62:D62"/>
    <mergeCell ref="E62:F62"/>
    <mergeCell ref="G62:H62"/>
    <mergeCell ref="I62:J62"/>
    <mergeCell ref="R62:V62"/>
    <mergeCell ref="A63:D63"/>
    <mergeCell ref="E63:F63"/>
    <mergeCell ref="G63:H63"/>
    <mergeCell ref="I63:J63"/>
    <mergeCell ref="R63:V63"/>
    <mergeCell ref="A64:D64"/>
    <mergeCell ref="E64:F64"/>
    <mergeCell ref="G64:H64"/>
    <mergeCell ref="I64:J64"/>
    <mergeCell ref="R64:V64"/>
    <mergeCell ref="A65:D65"/>
    <mergeCell ref="E65:F65"/>
    <mergeCell ref="G65:H65"/>
    <mergeCell ref="I65:J65"/>
    <mergeCell ref="R65:V65"/>
    <mergeCell ref="A66:D66"/>
    <mergeCell ref="E66:F66"/>
    <mergeCell ref="G66:H66"/>
    <mergeCell ref="I66:J66"/>
    <mergeCell ref="R66:V66"/>
    <mergeCell ref="R67:V67"/>
    <mergeCell ref="A68:D68"/>
    <mergeCell ref="E68:F68"/>
    <mergeCell ref="G68:H68"/>
    <mergeCell ref="I68:J68"/>
    <mergeCell ref="R68:V68"/>
    <mergeCell ref="A72:D73"/>
    <mergeCell ref="A67:D67"/>
    <mergeCell ref="E67:F67"/>
    <mergeCell ref="G67:H67"/>
    <mergeCell ref="I67:J67"/>
    <mergeCell ref="A69:D69"/>
    <mergeCell ref="E69:F69"/>
    <mergeCell ref="G69:H69"/>
    <mergeCell ref="I69:J69"/>
    <mergeCell ref="A70:B70"/>
  </mergeCells>
  <printOptions horizontalCentered="1" verticalCentered="1"/>
  <pageMargins left="0" right="0" top="0" bottom="0" header="0" footer="0"/>
  <pageSetup scale="55" fitToHeight="0" orientation="landscape" r:id="rId1"/>
  <headerFooter>
    <oddFooter>&amp;CCOPIA CONTROLADA. Agosto de 2013. Sistema de gestión. Rev. 3.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" sqref="I2"/>
    </sheetView>
  </sheetViews>
  <sheetFormatPr baseColWidth="10" defaultRowHeight="15"/>
  <cols>
    <col min="1" max="1" width="34.42578125" bestFit="1" customWidth="1"/>
    <col min="2" max="2" width="43.42578125" customWidth="1"/>
    <col min="3" max="3" width="11" style="1" customWidth="1"/>
    <col min="4" max="4" width="11.42578125" customWidth="1"/>
    <col min="5" max="5" width="23.28515625" customWidth="1"/>
    <col min="6" max="6" width="10.7109375" customWidth="1"/>
    <col min="7" max="7" width="23.85546875" bestFit="1" customWidth="1"/>
    <col min="8" max="8" width="12.28515625" bestFit="1" customWidth="1"/>
  </cols>
  <sheetData>
    <row r="1" spans="1:9">
      <c r="A1" s="5" t="s">
        <v>45</v>
      </c>
      <c r="B1" s="5" t="s">
        <v>44</v>
      </c>
      <c r="C1" s="5" t="s">
        <v>43</v>
      </c>
      <c r="D1" s="5" t="s">
        <v>42</v>
      </c>
      <c r="E1" s="5" t="s">
        <v>41</v>
      </c>
      <c r="F1" s="5" t="s">
        <v>40</v>
      </c>
      <c r="G1" s="5"/>
      <c r="H1" s="5" t="s">
        <v>39</v>
      </c>
      <c r="I1" s="5" t="s">
        <v>38</v>
      </c>
    </row>
    <row r="2" spans="1:9">
      <c r="A2" s="4" t="s">
        <v>37</v>
      </c>
      <c r="B2" s="4"/>
      <c r="C2" s="5"/>
      <c r="D2" s="4" t="s">
        <v>36</v>
      </c>
      <c r="E2" s="4" t="s">
        <v>35</v>
      </c>
      <c r="F2" s="14">
        <v>3336025140</v>
      </c>
      <c r="G2" s="14"/>
      <c r="H2" s="5">
        <v>2.52</v>
      </c>
      <c r="I2" s="4"/>
    </row>
    <row r="3" spans="1:9">
      <c r="A3" s="4" t="s">
        <v>34</v>
      </c>
      <c r="B3" s="4"/>
      <c r="C3" s="8">
        <v>45814</v>
      </c>
      <c r="D3" s="4" t="s">
        <v>33</v>
      </c>
      <c r="E3" s="4"/>
      <c r="F3" s="14">
        <v>3152412410</v>
      </c>
      <c r="G3" s="14"/>
      <c r="H3" s="5">
        <v>3</v>
      </c>
      <c r="I3" s="4" t="s">
        <v>32</v>
      </c>
    </row>
    <row r="4" spans="1:9">
      <c r="A4" s="4" t="s">
        <v>31</v>
      </c>
      <c r="B4" s="4"/>
      <c r="C4" s="8">
        <v>45814</v>
      </c>
      <c r="D4" s="4" t="s">
        <v>15</v>
      </c>
      <c r="E4" s="4" t="s">
        <v>30</v>
      </c>
      <c r="F4" s="14">
        <v>3113461700</v>
      </c>
      <c r="G4" s="14"/>
      <c r="H4" s="5">
        <v>3</v>
      </c>
      <c r="I4" s="4"/>
    </row>
    <row r="5" spans="1:9" s="10" customFormat="1" ht="32.25" customHeight="1">
      <c r="A5" s="11" t="s">
        <v>29</v>
      </c>
      <c r="B5" s="11"/>
      <c r="C5" s="13"/>
      <c r="D5" s="11" t="s">
        <v>15</v>
      </c>
      <c r="E5" s="11" t="s">
        <v>28</v>
      </c>
      <c r="F5" s="12" t="s">
        <v>27</v>
      </c>
      <c r="G5" s="11"/>
      <c r="H5" s="11"/>
      <c r="I5" s="11" t="s">
        <v>26</v>
      </c>
    </row>
    <row r="6" spans="1:9" ht="29.25" customHeight="1">
      <c r="A6" s="4" t="s">
        <v>25</v>
      </c>
      <c r="B6" s="9" t="s">
        <v>24</v>
      </c>
      <c r="C6" s="8">
        <v>45811</v>
      </c>
      <c r="D6" s="4" t="s">
        <v>23</v>
      </c>
      <c r="E6" s="4"/>
      <c r="F6" s="4" t="s">
        <v>22</v>
      </c>
      <c r="G6" s="7" t="s">
        <v>21</v>
      </c>
      <c r="H6" s="5">
        <v>2.52</v>
      </c>
      <c r="I6" s="4" t="s">
        <v>20</v>
      </c>
    </row>
    <row r="7" spans="1:9">
      <c r="A7" s="4" t="s">
        <v>19</v>
      </c>
      <c r="B7" s="4"/>
      <c r="C7" s="5"/>
      <c r="D7" s="4" t="s">
        <v>15</v>
      </c>
      <c r="E7" s="4" t="s">
        <v>18</v>
      </c>
      <c r="F7" s="4">
        <v>3118916052</v>
      </c>
      <c r="G7" s="4"/>
      <c r="H7" s="4"/>
      <c r="I7" s="4"/>
    </row>
    <row r="8" spans="1:9">
      <c r="A8" s="4" t="s">
        <v>17</v>
      </c>
      <c r="B8" s="4" t="s">
        <v>16</v>
      </c>
      <c r="C8" s="5"/>
      <c r="D8" s="4" t="s">
        <v>15</v>
      </c>
      <c r="E8" s="4"/>
      <c r="F8" s="4">
        <v>3152680393</v>
      </c>
      <c r="G8" s="4"/>
      <c r="H8" s="4"/>
      <c r="I8" s="4"/>
    </row>
    <row r="9" spans="1:9">
      <c r="A9" s="4" t="s">
        <v>14</v>
      </c>
      <c r="B9" s="4"/>
      <c r="C9" s="5"/>
      <c r="D9" s="4"/>
      <c r="E9" s="4"/>
      <c r="F9" s="4"/>
      <c r="G9" s="4"/>
      <c r="H9" s="4"/>
      <c r="I9" s="4"/>
    </row>
    <row r="10" spans="1:9">
      <c r="A10" s="4" t="s">
        <v>13</v>
      </c>
      <c r="B10" s="4" t="s">
        <v>12</v>
      </c>
      <c r="C10" s="5"/>
      <c r="D10" s="4" t="s">
        <v>1</v>
      </c>
      <c r="E10" s="4"/>
      <c r="F10" s="4">
        <v>3202878054</v>
      </c>
      <c r="G10" s="4" t="s">
        <v>11</v>
      </c>
      <c r="H10" s="4"/>
      <c r="I10" s="4"/>
    </row>
    <row r="11" spans="1:9">
      <c r="A11" s="4" t="s">
        <v>10</v>
      </c>
      <c r="B11" s="4" t="s">
        <v>9</v>
      </c>
      <c r="C11" s="5"/>
      <c r="D11" s="4" t="s">
        <v>8</v>
      </c>
      <c r="E11" s="4">
        <v>3166565219</v>
      </c>
      <c r="F11" s="4" t="s">
        <v>7</v>
      </c>
      <c r="G11" s="4"/>
      <c r="H11" s="4"/>
      <c r="I11" s="4"/>
    </row>
    <row r="12" spans="1:9">
      <c r="A12" s="4" t="s">
        <v>6</v>
      </c>
      <c r="B12" s="4" t="s">
        <v>5</v>
      </c>
      <c r="C12" s="5"/>
      <c r="D12" s="4" t="s">
        <v>1</v>
      </c>
      <c r="E12" s="4"/>
      <c r="F12" s="4">
        <v>3183121132</v>
      </c>
      <c r="G12" s="4"/>
      <c r="H12" s="4"/>
      <c r="I12" s="4"/>
    </row>
    <row r="13" spans="1:9">
      <c r="A13" s="4" t="s">
        <v>4</v>
      </c>
      <c r="B13" s="4"/>
      <c r="C13" s="5"/>
      <c r="D13" s="4"/>
      <c r="E13" s="4"/>
      <c r="F13" s="4">
        <v>3147911660</v>
      </c>
      <c r="G13" s="4"/>
      <c r="H13" s="4"/>
      <c r="I13" s="4"/>
    </row>
    <row r="14" spans="1:9">
      <c r="A14" s="4" t="s">
        <v>3</v>
      </c>
      <c r="B14" s="4"/>
      <c r="C14" s="5"/>
      <c r="D14" s="4" t="s">
        <v>1</v>
      </c>
      <c r="E14" s="4"/>
      <c r="F14" s="4">
        <v>3052711684</v>
      </c>
      <c r="G14" s="4"/>
      <c r="H14" s="4"/>
      <c r="I14" s="4"/>
    </row>
    <row r="15" spans="1:9">
      <c r="A15" s="4" t="s">
        <v>2</v>
      </c>
      <c r="B15" s="4"/>
      <c r="C15" s="5"/>
      <c r="D15" s="4" t="s">
        <v>1</v>
      </c>
      <c r="E15" s="4">
        <v>3113461700</v>
      </c>
      <c r="F15" s="4">
        <v>3108907411</v>
      </c>
      <c r="G15" s="6" t="s">
        <v>0</v>
      </c>
      <c r="H15" s="4"/>
      <c r="I15" s="4"/>
    </row>
    <row r="16" spans="1:9">
      <c r="A16" s="4"/>
      <c r="B16" s="4"/>
      <c r="C16" s="5"/>
      <c r="D16" s="4"/>
      <c r="E16" s="4"/>
      <c r="F16" s="4"/>
      <c r="G16" s="4"/>
      <c r="H16" s="4"/>
      <c r="I16" s="4"/>
    </row>
    <row r="17" spans="1:9">
      <c r="A17" s="2"/>
      <c r="B17" s="2"/>
      <c r="C17" s="3"/>
      <c r="D17" s="2"/>
      <c r="E17" s="2"/>
      <c r="F17" s="2"/>
      <c r="G17" s="2"/>
      <c r="H17" s="2"/>
      <c r="I17" s="2"/>
    </row>
  </sheetData>
  <hyperlinks>
    <hyperlink ref="G6" r:id="rId1"/>
    <hyperlink ref="G1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CUADRO COMPARATIVO </vt:lpstr>
      <vt:lpstr>Hoja1 (2)</vt:lpstr>
      <vt:lpstr>Hoja1</vt:lpstr>
      <vt:lpstr>'CUADRO COMPARATIVO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</dc:creator>
  <cp:lastModifiedBy>juan guillermo rios</cp:lastModifiedBy>
  <dcterms:created xsi:type="dcterms:W3CDTF">2025-06-08T18:58:58Z</dcterms:created>
  <dcterms:modified xsi:type="dcterms:W3CDTF">2025-06-09T21:06:54Z</dcterms:modified>
</cp:coreProperties>
</file>