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FCUL\Ano 2\Física Experimental\LAB3\"/>
    </mc:Choice>
  </mc:AlternateContent>
  <xr:revisionPtr revIDLastSave="0" documentId="13_ncr:1_{C255EF64-2844-413E-BA3E-317812F58B96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Experiencia 1" sheetId="1" r:id="rId1"/>
    <sheet name="Experiencia 2" sheetId="2" r:id="rId2"/>
    <sheet name=" Experienci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2" l="1"/>
  <c r="H19" i="2"/>
  <c r="J3" i="1" l="1"/>
  <c r="J4" i="1"/>
  <c r="J5" i="1"/>
  <c r="J13" i="1"/>
  <c r="J14" i="1"/>
  <c r="J15" i="1"/>
  <c r="J16" i="1"/>
  <c r="J17" i="1"/>
  <c r="J18" i="1"/>
  <c r="J19" i="1"/>
  <c r="J20" i="1"/>
  <c r="K3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K18" i="1"/>
  <c r="K19" i="1"/>
  <c r="H20" i="2" l="1"/>
  <c r="H21" i="2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" i="3"/>
  <c r="K3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" i="3"/>
  <c r="J19" i="2" l="1"/>
  <c r="I19" i="2"/>
  <c r="L16" i="3"/>
  <c r="L23" i="3"/>
  <c r="L15" i="3"/>
  <c r="L7" i="3"/>
  <c r="L30" i="3"/>
  <c r="L22" i="3"/>
  <c r="L6" i="3"/>
  <c r="L10" i="3"/>
  <c r="L17" i="3"/>
  <c r="L9" i="3"/>
  <c r="L18" i="3"/>
  <c r="L31" i="3"/>
  <c r="L14" i="3"/>
  <c r="L29" i="3"/>
  <c r="L21" i="3"/>
  <c r="L13" i="3"/>
  <c r="L5" i="3"/>
  <c r="L26" i="3"/>
  <c r="L25" i="3"/>
  <c r="L24" i="3"/>
  <c r="L8" i="3"/>
  <c r="L28" i="3"/>
  <c r="L20" i="3"/>
  <c r="L12" i="3"/>
  <c r="L4" i="3"/>
  <c r="L27" i="3"/>
  <c r="L19" i="3"/>
  <c r="L11" i="3"/>
  <c r="L3" i="3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13" i="1"/>
  <c r="L14" i="1"/>
  <c r="L15" i="1"/>
  <c r="L16" i="1"/>
  <c r="L17" i="1"/>
  <c r="L18" i="1"/>
  <c r="L19" i="1"/>
  <c r="L20" i="1"/>
  <c r="L3" i="1"/>
</calcChain>
</file>

<file path=xl/sharedStrings.xml><?xml version="1.0" encoding="utf-8"?>
<sst xmlns="http://schemas.openxmlformats.org/spreadsheetml/2006/main" count="120" uniqueCount="47">
  <si>
    <t>Vd</t>
  </si>
  <si>
    <t>Escalas</t>
  </si>
  <si>
    <t>i(mA)</t>
  </si>
  <si>
    <t>(Vf - Vd - Vr) / i</t>
  </si>
  <si>
    <t>Média</t>
  </si>
  <si>
    <t>Yn = (Vd,n) / in</t>
  </si>
  <si>
    <t>Xn = in</t>
  </si>
  <si>
    <t>Vf medido</t>
  </si>
  <si>
    <t>Vr medido</t>
  </si>
  <si>
    <t>Vd medido</t>
  </si>
  <si>
    <t>Vled medido</t>
  </si>
  <si>
    <t>X = ((Vf - Vled) / i) - Ria</t>
  </si>
  <si>
    <t>Ria</t>
  </si>
  <si>
    <t>εm = σx/√Nm</t>
  </si>
  <si>
    <t>Vr1 medido</t>
  </si>
  <si>
    <t>Vr2 medido</t>
  </si>
  <si>
    <t>Vz medido</t>
  </si>
  <si>
    <t>iz(mA)</t>
  </si>
  <si>
    <t>(Vr1 / R1)</t>
  </si>
  <si>
    <t>(Vr2/R2)</t>
  </si>
  <si>
    <t>(Vr2/R2)+iz</t>
  </si>
  <si>
    <t>R1</t>
  </si>
  <si>
    <t>R2</t>
  </si>
  <si>
    <t>(Vr1/R1) - ( (Vr2/R2)+iz )</t>
  </si>
  <si>
    <t>R</t>
  </si>
  <si>
    <t>Escala A</t>
  </si>
  <si>
    <t>Escala V</t>
  </si>
  <si>
    <t>*</t>
  </si>
  <si>
    <t>200 micro</t>
  </si>
  <si>
    <t>Amperes</t>
  </si>
  <si>
    <t>2 mili</t>
  </si>
  <si>
    <t>20 mili</t>
  </si>
  <si>
    <t>200 mili</t>
  </si>
  <si>
    <t>i(A)</t>
  </si>
  <si>
    <t>Expo</t>
  </si>
  <si>
    <t>Desvio padrao</t>
  </si>
  <si>
    <t>6.</t>
  </si>
  <si>
    <t>7.</t>
  </si>
  <si>
    <t>5.</t>
  </si>
  <si>
    <t>8.</t>
  </si>
  <si>
    <t>Azul</t>
  </si>
  <si>
    <t>i(z)</t>
  </si>
  <si>
    <t>Cinzento</t>
  </si>
  <si>
    <t>vr2/r2</t>
  </si>
  <si>
    <t>Laranja</t>
  </si>
  <si>
    <t>vr1/r1</t>
  </si>
  <si>
    <t>(+- 1)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</si>
</sst>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"/>
    <numFmt numFmtId="170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1" fontId="3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de Tensão do</a:t>
            </a:r>
            <a:r>
              <a:rPr lang="pt-PT" baseline="0"/>
              <a:t> Díodo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'Experiencia 1'!$E$3:$E$20</c:f>
              <c:numCache>
                <c:formatCode>0.00</c:formatCode>
                <c:ptCount val="18"/>
                <c:pt idx="0">
                  <c:v>-4.95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 formatCode="0.000">
                  <c:v>-1.002</c:v>
                </c:pt>
                <c:pt idx="5" formatCode="General">
                  <c:v>0</c:v>
                </c:pt>
                <c:pt idx="6" formatCode="0.000">
                  <c:v>0.107</c:v>
                </c:pt>
                <c:pt idx="7" formatCode="0.000">
                  <c:v>0.20300000000000001</c:v>
                </c:pt>
                <c:pt idx="8" formatCode="0.000">
                  <c:v>0.29799999999999999</c:v>
                </c:pt>
                <c:pt idx="9" formatCode="0.000">
                  <c:v>0.40400000000000003</c:v>
                </c:pt>
                <c:pt idx="10" formatCode="0.000">
                  <c:v>0.503</c:v>
                </c:pt>
                <c:pt idx="11" formatCode="0.000">
                  <c:v>0.53800000000000003</c:v>
                </c:pt>
                <c:pt idx="12" formatCode="0.000">
                  <c:v>0.57999999999999996</c:v>
                </c:pt>
                <c:pt idx="13" formatCode="General">
                  <c:v>0.621</c:v>
                </c:pt>
                <c:pt idx="14" formatCode="0.000">
                  <c:v>0.66</c:v>
                </c:pt>
                <c:pt idx="15" formatCode="0.000">
                  <c:v>0.70899999999999996</c:v>
                </c:pt>
                <c:pt idx="16" formatCode="0.000">
                  <c:v>0.74</c:v>
                </c:pt>
                <c:pt idx="17" formatCode="0.000">
                  <c:v>0.78</c:v>
                </c:pt>
              </c:numCache>
            </c:numRef>
          </c:xVal>
          <c:yVal>
            <c:numRef>
              <c:f>'Experiencia 1'!$I$3:$I$20</c:f>
              <c:numCache>
                <c:formatCode>0.0000</c:formatCode>
                <c:ptCount val="18"/>
                <c:pt idx="0">
                  <c:v>-9.0899999999999995E-2</c:v>
                </c:pt>
                <c:pt idx="1">
                  <c:v>-6.0000000000000001E-3</c:v>
                </c:pt>
                <c:pt idx="2">
                  <c:v>-1.9999999999999998E-4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1.1000000000000001E-3</c:v>
                </c:pt>
                <c:pt idx="11">
                  <c:v>3.1999999999999997E-3</c:v>
                </c:pt>
                <c:pt idx="12">
                  <c:v>1.1399999999999999E-2</c:v>
                </c:pt>
                <c:pt idx="13">
                  <c:v>4.36E-2</c:v>
                </c:pt>
                <c:pt idx="14">
                  <c:v>0.16339999999999999</c:v>
                </c:pt>
                <c:pt idx="15">
                  <c:v>0.93</c:v>
                </c:pt>
                <c:pt idx="16">
                  <c:v>3.19</c:v>
                </c:pt>
                <c:pt idx="17">
                  <c:v>13.469999999999999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7-4ABA-A31C-B0083F15E1EF}"/>
            </c:ext>
          </c:extLst>
        </c:ser>
        <c:ser>
          <c:idx val="1"/>
          <c:order val="1"/>
          <c:tx>
            <c:v>Vdpos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794806582290635E-2"/>
                  <c:y val="5.331298267865491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3E-11e</a:t>
                    </a:r>
                    <a:r>
                      <a:rPr lang="en-US" sz="1100" baseline="30000"/>
                      <a:t>34,048x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0,9982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'Experiencia 1'!$E$13:$E$20</c:f>
              <c:numCache>
                <c:formatCode>0.000</c:formatCode>
                <c:ptCount val="8"/>
                <c:pt idx="0">
                  <c:v>0.503</c:v>
                </c:pt>
                <c:pt idx="1">
                  <c:v>0.53800000000000003</c:v>
                </c:pt>
                <c:pt idx="2">
                  <c:v>0.57999999999999996</c:v>
                </c:pt>
                <c:pt idx="3" formatCode="General">
                  <c:v>0.621</c:v>
                </c:pt>
                <c:pt idx="4">
                  <c:v>0.66</c:v>
                </c:pt>
                <c:pt idx="5">
                  <c:v>0.70899999999999996</c:v>
                </c:pt>
                <c:pt idx="6">
                  <c:v>0.74</c:v>
                </c:pt>
                <c:pt idx="7">
                  <c:v>0.78</c:v>
                </c:pt>
              </c:numCache>
            </c:numRef>
          </c:xVal>
          <c:yVal>
            <c:numRef>
              <c:f>'Experiencia 1'!$I$13:$I$20</c:f>
              <c:numCache>
                <c:formatCode>0.0000</c:formatCode>
                <c:ptCount val="8"/>
                <c:pt idx="0">
                  <c:v>1.1000000000000001E-3</c:v>
                </c:pt>
                <c:pt idx="1">
                  <c:v>3.1999999999999997E-3</c:v>
                </c:pt>
                <c:pt idx="2">
                  <c:v>1.1399999999999999E-2</c:v>
                </c:pt>
                <c:pt idx="3">
                  <c:v>4.36E-2</c:v>
                </c:pt>
                <c:pt idx="4">
                  <c:v>0.16339999999999999</c:v>
                </c:pt>
                <c:pt idx="5">
                  <c:v>0.93</c:v>
                </c:pt>
                <c:pt idx="6">
                  <c:v>3.19</c:v>
                </c:pt>
                <c:pt idx="7">
                  <c:v>13.469999999999999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7-4ABA-A31C-B0083F15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12800"/>
        <c:axId val="438512016"/>
      </c:scatterChart>
      <c:valAx>
        <c:axId val="438512800"/>
        <c:scaling>
          <c:orientation val="minMax"/>
          <c:max val="0.8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12016"/>
        <c:crosses val="autoZero"/>
        <c:crossBetween val="midCat"/>
        <c:majorUnit val="5.000000000000001E-2"/>
      </c:valAx>
      <c:valAx>
        <c:axId val="43851201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Intansidade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Yn </a:t>
            </a:r>
            <a:r>
              <a:rPr lang="pt-PT" sz="1400" b="0" i="1" u="none" strike="noStrike" baseline="0"/>
              <a:t>vs</a:t>
            </a:r>
            <a:r>
              <a:rPr lang="pt-PT" sz="1400" b="0" i="0" u="none" strike="noStrike" baseline="0"/>
              <a:t>. Xn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445322866300448E-4"/>
                  <c:y val="-0.127053432704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'Experiencia 1'!$I$18:$I$20</c:f>
              <c:numCache>
                <c:formatCode>0.0000</c:formatCode>
                <c:ptCount val="3"/>
                <c:pt idx="0">
                  <c:v>0.93</c:v>
                </c:pt>
                <c:pt idx="1">
                  <c:v>3.19</c:v>
                </c:pt>
                <c:pt idx="2">
                  <c:v>13.469999999999999</c:v>
                </c:pt>
              </c:numCache>
            </c:numRef>
          </c:xVal>
          <c:yVal>
            <c:numRef>
              <c:f>'Experiencia 1'!$L$18:$L$20</c:f>
              <c:numCache>
                <c:formatCode>General</c:formatCode>
                <c:ptCount val="3"/>
                <c:pt idx="0">
                  <c:v>762.36559139784936</c:v>
                </c:pt>
                <c:pt idx="1">
                  <c:v>231.97492163009403</c:v>
                </c:pt>
                <c:pt idx="2">
                  <c:v>57.906458797327396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76-425E-AD69-1BEEE180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11232"/>
        <c:axId val="438509272"/>
      </c:scatterChart>
      <c:valAx>
        <c:axId val="438511232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Xn(mA)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09272"/>
        <c:crosses val="autoZero"/>
        <c:crossBetween val="midCat"/>
      </c:valAx>
      <c:valAx>
        <c:axId val="43850927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Yn(Ohms)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Tensão no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'Experiencia 2'!$E$3:$E$21</c:f>
              <c:numCache>
                <c:formatCode>0.00</c:formatCode>
                <c:ptCount val="1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 formatCode="0.000">
                  <c:v>-1.5029999999999999</c:v>
                </c:pt>
                <c:pt idx="6" formatCode="0.000">
                  <c:v>-1.0089999999999999</c:v>
                </c:pt>
                <c:pt idx="7" formatCode="0.000">
                  <c:v>-0.499</c:v>
                </c:pt>
                <c:pt idx="8" formatCode="0.000">
                  <c:v>2E-3</c:v>
                </c:pt>
                <c:pt idx="9" formatCode="0.000">
                  <c:v>0.502</c:v>
                </c:pt>
                <c:pt idx="10" formatCode="0.000">
                  <c:v>1.004</c:v>
                </c:pt>
                <c:pt idx="11" formatCode="0.000">
                  <c:v>1.452</c:v>
                </c:pt>
                <c:pt idx="12" formatCode="0.000">
                  <c:v>1.5</c:v>
                </c:pt>
                <c:pt idx="13" formatCode="0.000">
                  <c:v>1.5509999999999999</c:v>
                </c:pt>
                <c:pt idx="14" formatCode="0.000">
                  <c:v>1.6</c:v>
                </c:pt>
                <c:pt idx="15" formatCode="0.000">
                  <c:v>1.65</c:v>
                </c:pt>
                <c:pt idx="16" formatCode="0.000">
                  <c:v>1.7</c:v>
                </c:pt>
                <c:pt idx="17" formatCode="0.000">
                  <c:v>1.75</c:v>
                </c:pt>
                <c:pt idx="18" formatCode="0.000">
                  <c:v>1.7849999999999999</c:v>
                </c:pt>
              </c:numCache>
            </c:numRef>
          </c:xVal>
          <c:yVal>
            <c:numRef>
              <c:f>'Experiencia 2'!$G$3:$G$21</c:f>
              <c:numCache>
                <c:formatCode>0.0000000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1.33E-5</c:v>
                </c:pt>
                <c:pt idx="12">
                  <c:v>3.9100000000000002E-5</c:v>
                </c:pt>
                <c:pt idx="13">
                  <c:v>1.3579999999999999E-4</c:v>
                </c:pt>
                <c:pt idx="14">
                  <c:v>7.1199999999999996E-4</c:v>
                </c:pt>
                <c:pt idx="15">
                  <c:v>2.1099999999999999E-3</c:v>
                </c:pt>
                <c:pt idx="16">
                  <c:v>6.2199999999999998E-3</c:v>
                </c:pt>
                <c:pt idx="17">
                  <c:v>1.321E-2</c:v>
                </c:pt>
                <c:pt idx="18">
                  <c:v>1.9449999999999999E-2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7-412E-932B-695409699B46}"/>
            </c:ext>
          </c:extLst>
        </c:ser>
        <c:ser>
          <c:idx val="1"/>
          <c:order val="1"/>
          <c:tx>
            <c:v>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3011802115040173E-2"/>
                  <c:y val="9.55190523608550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7E-20e</a:t>
                    </a:r>
                    <a:r>
                      <a:rPr lang="en-US" sz="1200" baseline="30000"/>
                      <a:t>22,796x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0,9858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'Experiencia 2'!$E$14:$E$21</c:f>
              <c:numCache>
                <c:formatCode>0.000</c:formatCode>
                <c:ptCount val="8"/>
                <c:pt idx="0">
                  <c:v>1.452</c:v>
                </c:pt>
                <c:pt idx="1">
                  <c:v>1.5</c:v>
                </c:pt>
                <c:pt idx="2">
                  <c:v>1.5509999999999999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1.75</c:v>
                </c:pt>
                <c:pt idx="7">
                  <c:v>1.7849999999999999</c:v>
                </c:pt>
              </c:numCache>
            </c:numRef>
          </c:xVal>
          <c:yVal>
            <c:numRef>
              <c:f>'Experiencia 2'!$G$14:$G$21</c:f>
              <c:numCache>
                <c:formatCode>0.0000000</c:formatCode>
                <c:ptCount val="8"/>
                <c:pt idx="0">
                  <c:v>1.33E-5</c:v>
                </c:pt>
                <c:pt idx="1">
                  <c:v>3.9100000000000002E-5</c:v>
                </c:pt>
                <c:pt idx="2">
                  <c:v>1.3579999999999999E-4</c:v>
                </c:pt>
                <c:pt idx="3">
                  <c:v>7.1199999999999996E-4</c:v>
                </c:pt>
                <c:pt idx="4">
                  <c:v>2.1099999999999999E-3</c:v>
                </c:pt>
                <c:pt idx="5">
                  <c:v>6.2199999999999998E-3</c:v>
                </c:pt>
                <c:pt idx="6">
                  <c:v>1.321E-2</c:v>
                </c:pt>
                <c:pt idx="7">
                  <c:v>1.9449999999999999E-2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7-412E-932B-69540969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7312"/>
        <c:axId val="438509664"/>
      </c:scatterChart>
      <c:valAx>
        <c:axId val="4385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LED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09664"/>
        <c:crosses val="autoZero"/>
        <c:crossBetween val="midCat"/>
      </c:valAx>
      <c:valAx>
        <c:axId val="4385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Intensidade</a:t>
                </a:r>
                <a:r>
                  <a:rPr lang="pt-PT" sz="1200" baseline="0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baseline="0">
                <a:effectLst/>
              </a:rPr>
              <a:t>Variação Tensão no LED</a:t>
            </a:r>
            <a:endParaRPr lang="pt-P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842081165254139E-2"/>
                  <c:y val="-3.0425202599153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0,1546x - 0,2568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'Experiencia 2'!$E$19:$E$21</c:f>
              <c:numCache>
                <c:formatCode>0.000</c:formatCode>
                <c:ptCount val="3"/>
                <c:pt idx="0">
                  <c:v>1.7</c:v>
                </c:pt>
                <c:pt idx="1">
                  <c:v>1.75</c:v>
                </c:pt>
                <c:pt idx="2">
                  <c:v>1.7849999999999999</c:v>
                </c:pt>
              </c:numCache>
            </c:numRef>
          </c:xVal>
          <c:yVal>
            <c:numRef>
              <c:f>'Experiencia 2'!$G$19:$G$21</c:f>
              <c:numCache>
                <c:formatCode>0.0000000</c:formatCode>
                <c:ptCount val="3"/>
                <c:pt idx="0">
                  <c:v>6.2199999999999998E-3</c:v>
                </c:pt>
                <c:pt idx="1">
                  <c:v>1.321E-2</c:v>
                </c:pt>
                <c:pt idx="2">
                  <c:v>1.9449999999999999E-2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8-4EA4-A7FF-51EE9262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7704"/>
        <c:axId val="438512408"/>
      </c:scatterChart>
      <c:valAx>
        <c:axId val="4385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Tensão LED (V)</a:t>
                </a:r>
                <a:endParaRPr lang="pt-P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12408"/>
        <c:crosses val="autoZero"/>
        <c:crossBetween val="midCat"/>
      </c:valAx>
      <c:valAx>
        <c:axId val="4385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Intensidade (A)</a:t>
                </a:r>
                <a:endParaRPr lang="pt-P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Zener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2721314471689857E-2"/>
          <c:y val="9.7076752054809784E-2"/>
          <c:w val="0.92001973646343171"/>
          <c:h val="0.82793675707513636"/>
        </c:manualLayout>
      </c:layout>
      <c:scatterChart>
        <c:scatterStyle val="lineMarker"/>
        <c:varyColors val="0"/>
        <c:ser>
          <c:idx val="0"/>
          <c:order val="0"/>
          <c:tx>
            <c:v>Vz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 Experiencia 3'!$F$3:$F$31</c:f>
              <c:numCache>
                <c:formatCode>0.000</c:formatCode>
                <c:ptCount val="29"/>
                <c:pt idx="0">
                  <c:v>-0.79600000000000004</c:v>
                </c:pt>
                <c:pt idx="1">
                  <c:v>-0.76</c:v>
                </c:pt>
                <c:pt idx="2">
                  <c:v>-0.72099999999999997</c:v>
                </c:pt>
                <c:pt idx="3">
                  <c:v>-0.68</c:v>
                </c:pt>
                <c:pt idx="4">
                  <c:v>-0.64</c:v>
                </c:pt>
                <c:pt idx="5">
                  <c:v>-0.6</c:v>
                </c:pt>
                <c:pt idx="6">
                  <c:v>-0.4</c:v>
                </c:pt>
                <c:pt idx="7">
                  <c:v>-0.20100000000000001</c:v>
                </c:pt>
                <c:pt idx="8">
                  <c:v>0.501</c:v>
                </c:pt>
                <c:pt idx="9">
                  <c:v>1</c:v>
                </c:pt>
                <c:pt idx="10">
                  <c:v>1.5</c:v>
                </c:pt>
                <c:pt idx="11" formatCode="0.00">
                  <c:v>2</c:v>
                </c:pt>
                <c:pt idx="12" formatCode="0.00">
                  <c:v>2.5</c:v>
                </c:pt>
                <c:pt idx="13" formatCode="0.00">
                  <c:v>3</c:v>
                </c:pt>
                <c:pt idx="14" formatCode="0.00">
                  <c:v>3.5</c:v>
                </c:pt>
                <c:pt idx="15" formatCode="0.00">
                  <c:v>4</c:v>
                </c:pt>
                <c:pt idx="16" formatCode="0.00">
                  <c:v>4.5</c:v>
                </c:pt>
                <c:pt idx="17" formatCode="0.00">
                  <c:v>5</c:v>
                </c:pt>
                <c:pt idx="18" formatCode="0.00">
                  <c:v>5.0999999999999996</c:v>
                </c:pt>
                <c:pt idx="19" formatCode="0.00">
                  <c:v>5.15</c:v>
                </c:pt>
                <c:pt idx="20" formatCode="0.00">
                  <c:v>5.2</c:v>
                </c:pt>
                <c:pt idx="21" formatCode="0.00">
                  <c:v>5.25</c:v>
                </c:pt>
                <c:pt idx="22" formatCode="0.00">
                  <c:v>5.3</c:v>
                </c:pt>
                <c:pt idx="23" formatCode="General">
                  <c:v>5.35</c:v>
                </c:pt>
                <c:pt idx="24" formatCode="0.00">
                  <c:v>5.4</c:v>
                </c:pt>
                <c:pt idx="25" formatCode="General">
                  <c:v>5.45</c:v>
                </c:pt>
                <c:pt idx="26" formatCode="0.00">
                  <c:v>5.5</c:v>
                </c:pt>
                <c:pt idx="27" formatCode="General">
                  <c:v>5.55</c:v>
                </c:pt>
                <c:pt idx="28" formatCode="General">
                  <c:v>5.6</c:v>
                </c:pt>
              </c:numCache>
            </c:numRef>
          </c:xVal>
          <c:yVal>
            <c:numRef>
              <c:f>' Experiencia 3'!$H$3:$H$31</c:f>
              <c:numCache>
                <c:formatCode>0.0000000</c:formatCode>
                <c:ptCount val="29"/>
                <c:pt idx="0">
                  <c:v>-2.9700000000000001E-2</c:v>
                </c:pt>
                <c:pt idx="1">
                  <c:v>-7.92E-3</c:v>
                </c:pt>
                <c:pt idx="2">
                  <c:v>-1.3780000000000001E-3</c:v>
                </c:pt>
                <c:pt idx="3">
                  <c:v>-1.8000000000000001E-4</c:v>
                </c:pt>
                <c:pt idx="4">
                  <c:v>-9.2600000000000001E-5</c:v>
                </c:pt>
                <c:pt idx="5">
                  <c:v>-2.3E-5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1.9999999999999999E-7</c:v>
                </c:pt>
                <c:pt idx="14">
                  <c:v>1.1999999999999999E-6</c:v>
                </c:pt>
                <c:pt idx="15">
                  <c:v>6.2999999999999998E-6</c:v>
                </c:pt>
                <c:pt idx="16">
                  <c:v>2.8E-5</c:v>
                </c:pt>
                <c:pt idx="17">
                  <c:v>1.3339999999999999E-4</c:v>
                </c:pt>
                <c:pt idx="18">
                  <c:v>1.8469999999999999E-4</c:v>
                </c:pt>
                <c:pt idx="19">
                  <c:v>3.4499999999999998E-4</c:v>
                </c:pt>
                <c:pt idx="20">
                  <c:v>2.7999999999999998E-4</c:v>
                </c:pt>
                <c:pt idx="21">
                  <c:v>3.4499999999999998E-4</c:v>
                </c:pt>
                <c:pt idx="22">
                  <c:v>4.2299999999999998E-4</c:v>
                </c:pt>
                <c:pt idx="23">
                  <c:v>5.3300000000000005E-4</c:v>
                </c:pt>
                <c:pt idx="24">
                  <c:v>7.2400000000000003E-4</c:v>
                </c:pt>
                <c:pt idx="25">
                  <c:v>9.5799999999999998E-4</c:v>
                </c:pt>
                <c:pt idx="26">
                  <c:v>1.462E-3</c:v>
                </c:pt>
                <c:pt idx="27">
                  <c:v>2.5899999999999999E-3</c:v>
                </c:pt>
                <c:pt idx="28">
                  <c:v>4.5799999999999999E-3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8-472E-BD9E-DD3E4637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8488"/>
        <c:axId val="438508880"/>
      </c:scatterChart>
      <c:valAx>
        <c:axId val="43850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Tensão</a:t>
                </a:r>
                <a:r>
                  <a:rPr lang="pt-PT" sz="1200" baseline="0"/>
                  <a:t> do Zener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08880"/>
        <c:crosses val="autoZero"/>
        <c:crossBetween val="midCat"/>
      </c:valAx>
      <c:valAx>
        <c:axId val="438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0" i="0" baseline="0">
                    <a:effectLst/>
                  </a:rPr>
                  <a:t>Intensidade do Zener (mA)</a:t>
                </a:r>
                <a:endParaRPr lang="pt-P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1358397817224E-2"/>
              <c:y val="0.33413982804763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Comportamento</a:t>
            </a:r>
            <a:r>
              <a:rPr lang="pt-PT" baseline="0"/>
              <a:t> de R1, R2 e Zener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8365453109779772E-2"/>
                  <c:y val="6.5093286598474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 Experiencia 3'!$C$3:$C$31</c:f>
              <c:numCache>
                <c:formatCode>General</c:formatCode>
                <c:ptCount val="29"/>
                <c:pt idx="0" formatCode="0.00">
                  <c:v>-14.98</c:v>
                </c:pt>
                <c:pt idx="1">
                  <c:v>-5.18</c:v>
                </c:pt>
                <c:pt idx="2">
                  <c:v>-2.0499999999999998</c:v>
                </c:pt>
                <c:pt idx="3">
                  <c:v>-1.0820000000000001</c:v>
                </c:pt>
                <c:pt idx="4">
                  <c:v>-1.014</c:v>
                </c:pt>
                <c:pt idx="5">
                  <c:v>-0.83599999999999997</c:v>
                </c:pt>
                <c:pt idx="6">
                  <c:v>-0.52900000000000003</c:v>
                </c:pt>
                <c:pt idx="7">
                  <c:v>-0.26500000000000001</c:v>
                </c:pt>
                <c:pt idx="8">
                  <c:v>0.66200000000000003</c:v>
                </c:pt>
                <c:pt idx="9">
                  <c:v>1.321</c:v>
                </c:pt>
                <c:pt idx="10">
                  <c:v>1.98</c:v>
                </c:pt>
                <c:pt idx="11">
                  <c:v>2.64</c:v>
                </c:pt>
                <c:pt idx="12" formatCode="0.00">
                  <c:v>3.3</c:v>
                </c:pt>
                <c:pt idx="13" formatCode="0.00">
                  <c:v>3.96</c:v>
                </c:pt>
                <c:pt idx="14" formatCode="0.00">
                  <c:v>4.62</c:v>
                </c:pt>
                <c:pt idx="15" formatCode="0.00">
                  <c:v>5.3</c:v>
                </c:pt>
                <c:pt idx="16" formatCode="0.00">
                  <c:v>6</c:v>
                </c:pt>
                <c:pt idx="17" formatCode="0.00">
                  <c:v>6.85</c:v>
                </c:pt>
                <c:pt idx="18" formatCode="0.00">
                  <c:v>7.06</c:v>
                </c:pt>
                <c:pt idx="19" formatCode="0.00">
                  <c:v>7.2</c:v>
                </c:pt>
                <c:pt idx="20" formatCode="0.00">
                  <c:v>7.05</c:v>
                </c:pt>
                <c:pt idx="21" formatCode="0.00">
                  <c:v>7.15</c:v>
                </c:pt>
                <c:pt idx="22">
                  <c:v>7.26</c:v>
                </c:pt>
                <c:pt idx="23">
                  <c:v>7.39</c:v>
                </c:pt>
                <c:pt idx="24">
                  <c:v>7.58</c:v>
                </c:pt>
                <c:pt idx="25">
                  <c:v>7.78</c:v>
                </c:pt>
                <c:pt idx="26">
                  <c:v>8.16</c:v>
                </c:pt>
                <c:pt idx="27">
                  <c:v>8.7200000000000006</c:v>
                </c:pt>
                <c:pt idx="28">
                  <c:v>9.65</c:v>
                </c:pt>
              </c:numCache>
            </c:numRef>
          </c:xVal>
          <c:yVal>
            <c:numRef>
              <c:f>' Experiencia 3'!$H$3:$H$31</c:f>
              <c:numCache>
                <c:formatCode>0.0000000</c:formatCode>
                <c:ptCount val="29"/>
                <c:pt idx="0">
                  <c:v>-2.9700000000000001E-2</c:v>
                </c:pt>
                <c:pt idx="1">
                  <c:v>-7.92E-3</c:v>
                </c:pt>
                <c:pt idx="2">
                  <c:v>-1.3780000000000001E-3</c:v>
                </c:pt>
                <c:pt idx="3">
                  <c:v>-1.8000000000000001E-4</c:v>
                </c:pt>
                <c:pt idx="4">
                  <c:v>-9.2600000000000001E-5</c:v>
                </c:pt>
                <c:pt idx="5">
                  <c:v>-2.3E-5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1.9999999999999999E-7</c:v>
                </c:pt>
                <c:pt idx="14">
                  <c:v>1.1999999999999999E-6</c:v>
                </c:pt>
                <c:pt idx="15">
                  <c:v>6.2999999999999998E-6</c:v>
                </c:pt>
                <c:pt idx="16">
                  <c:v>2.8E-5</c:v>
                </c:pt>
                <c:pt idx="17">
                  <c:v>1.3339999999999999E-4</c:v>
                </c:pt>
                <c:pt idx="18">
                  <c:v>1.8469999999999999E-4</c:v>
                </c:pt>
                <c:pt idx="19">
                  <c:v>3.4499999999999998E-4</c:v>
                </c:pt>
                <c:pt idx="20">
                  <c:v>2.7999999999999998E-4</c:v>
                </c:pt>
                <c:pt idx="21">
                  <c:v>3.4499999999999998E-4</c:v>
                </c:pt>
                <c:pt idx="22">
                  <c:v>4.2299999999999998E-4</c:v>
                </c:pt>
                <c:pt idx="23">
                  <c:v>5.3300000000000005E-4</c:v>
                </c:pt>
                <c:pt idx="24">
                  <c:v>7.2400000000000003E-4</c:v>
                </c:pt>
                <c:pt idx="25">
                  <c:v>9.5799999999999998E-4</c:v>
                </c:pt>
                <c:pt idx="26">
                  <c:v>1.462E-3</c:v>
                </c:pt>
                <c:pt idx="27">
                  <c:v>2.5899999999999999E-3</c:v>
                </c:pt>
                <c:pt idx="28">
                  <c:v>4.5799999999999999E-3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4EF1-A7F4-091DB48E2632}"/>
            </c:ext>
          </c:extLst>
        </c:ser>
        <c:ser>
          <c:idx val="1"/>
          <c:order val="1"/>
          <c:tx>
            <c:v>Vr1/r1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1490314832599697E-2"/>
                  <c:y val="-3.5153677402113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 Experiencia 3'!$C$3:$C$31</c:f>
              <c:numCache>
                <c:formatCode>General</c:formatCode>
                <c:ptCount val="29"/>
                <c:pt idx="0" formatCode="0.00">
                  <c:v>-14.98</c:v>
                </c:pt>
                <c:pt idx="1">
                  <c:v>-5.18</c:v>
                </c:pt>
                <c:pt idx="2">
                  <c:v>-2.0499999999999998</c:v>
                </c:pt>
                <c:pt idx="3">
                  <c:v>-1.0820000000000001</c:v>
                </c:pt>
                <c:pt idx="4">
                  <c:v>-1.014</c:v>
                </c:pt>
                <c:pt idx="5">
                  <c:v>-0.83599999999999997</c:v>
                </c:pt>
                <c:pt idx="6">
                  <c:v>-0.52900000000000003</c:v>
                </c:pt>
                <c:pt idx="7">
                  <c:v>-0.26500000000000001</c:v>
                </c:pt>
                <c:pt idx="8">
                  <c:v>0.66200000000000003</c:v>
                </c:pt>
                <c:pt idx="9">
                  <c:v>1.321</c:v>
                </c:pt>
                <c:pt idx="10">
                  <c:v>1.98</c:v>
                </c:pt>
                <c:pt idx="11">
                  <c:v>2.64</c:v>
                </c:pt>
                <c:pt idx="12" formatCode="0.00">
                  <c:v>3.3</c:v>
                </c:pt>
                <c:pt idx="13" formatCode="0.00">
                  <c:v>3.96</c:v>
                </c:pt>
                <c:pt idx="14" formatCode="0.00">
                  <c:v>4.62</c:v>
                </c:pt>
                <c:pt idx="15" formatCode="0.00">
                  <c:v>5.3</c:v>
                </c:pt>
                <c:pt idx="16" formatCode="0.00">
                  <c:v>6</c:v>
                </c:pt>
                <c:pt idx="17" formatCode="0.00">
                  <c:v>6.85</c:v>
                </c:pt>
                <c:pt idx="18" formatCode="0.00">
                  <c:v>7.06</c:v>
                </c:pt>
                <c:pt idx="19" formatCode="0.00">
                  <c:v>7.2</c:v>
                </c:pt>
                <c:pt idx="20" formatCode="0.00">
                  <c:v>7.05</c:v>
                </c:pt>
                <c:pt idx="21" formatCode="0.00">
                  <c:v>7.15</c:v>
                </c:pt>
                <c:pt idx="22">
                  <c:v>7.26</c:v>
                </c:pt>
                <c:pt idx="23">
                  <c:v>7.39</c:v>
                </c:pt>
                <c:pt idx="24">
                  <c:v>7.58</c:v>
                </c:pt>
                <c:pt idx="25">
                  <c:v>7.78</c:v>
                </c:pt>
                <c:pt idx="26">
                  <c:v>8.16</c:v>
                </c:pt>
                <c:pt idx="27">
                  <c:v>8.7200000000000006</c:v>
                </c:pt>
                <c:pt idx="28">
                  <c:v>9.65</c:v>
                </c:pt>
              </c:numCache>
            </c:numRef>
          </c:xVal>
          <c:yVal>
            <c:numRef>
              <c:f>' Experiencia 3'!$I$3:$I$31</c:f>
              <c:numCache>
                <c:formatCode>General</c:formatCode>
                <c:ptCount val="29"/>
                <c:pt idx="0">
                  <c:v>-2.9088983050847457E-2</c:v>
                </c:pt>
                <c:pt idx="1">
                  <c:v>-8.0508474576271184E-3</c:v>
                </c:pt>
                <c:pt idx="2">
                  <c:v>-1.9597457627118643E-3</c:v>
                </c:pt>
                <c:pt idx="3">
                  <c:v>-8.4322033898305093E-4</c:v>
                </c:pt>
                <c:pt idx="4">
                  <c:v>-5.9110169491525426E-4</c:v>
                </c:pt>
                <c:pt idx="5">
                  <c:v>-4.4703389830508472E-4</c:v>
                </c:pt>
                <c:pt idx="6">
                  <c:v>-2.711864406779661E-4</c:v>
                </c:pt>
                <c:pt idx="7">
                  <c:v>-1.364406779661017E-4</c:v>
                </c:pt>
                <c:pt idx="8">
                  <c:v>3.402542372881356E-4</c:v>
                </c:pt>
                <c:pt idx="9">
                  <c:v>6.779661016949153E-4</c:v>
                </c:pt>
                <c:pt idx="10">
                  <c:v>1.0169491525423729E-3</c:v>
                </c:pt>
                <c:pt idx="11">
                  <c:v>1.3601694915254237E-3</c:v>
                </c:pt>
                <c:pt idx="12">
                  <c:v>1.6970338983050847E-3</c:v>
                </c:pt>
                <c:pt idx="13">
                  <c:v>2.0402542372881353E-3</c:v>
                </c:pt>
                <c:pt idx="14">
                  <c:v>2.3792372881355933E-3</c:v>
                </c:pt>
                <c:pt idx="15">
                  <c:v>2.7288135593220341E-3</c:v>
                </c:pt>
                <c:pt idx="16">
                  <c:v>3.1101694915254235E-3</c:v>
                </c:pt>
                <c:pt idx="17">
                  <c:v>3.6250000000000002E-3</c:v>
                </c:pt>
                <c:pt idx="18">
                  <c:v>3.7733050847457627E-3</c:v>
                </c:pt>
                <c:pt idx="19">
                  <c:v>3.8728813559322037E-3</c:v>
                </c:pt>
                <c:pt idx="20">
                  <c:v>3.8368644067796609E-3</c:v>
                </c:pt>
                <c:pt idx="21">
                  <c:v>3.9406779661016952E-3</c:v>
                </c:pt>
                <c:pt idx="22">
                  <c:v>4.0529661016949154E-3</c:v>
                </c:pt>
                <c:pt idx="23">
                  <c:v>4.2033898305084746E-3</c:v>
                </c:pt>
                <c:pt idx="24">
                  <c:v>4.4279661016949148E-3</c:v>
                </c:pt>
                <c:pt idx="25">
                  <c:v>4.7245762711864408E-3</c:v>
                </c:pt>
                <c:pt idx="26">
                  <c:v>5.2966101694915252E-3</c:v>
                </c:pt>
                <c:pt idx="27">
                  <c:v>6.1864406779661013E-3</c:v>
                </c:pt>
                <c:pt idx="28">
                  <c:v>8.4110169491525433E-3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D-4EF1-A7F4-091DB48E2632}"/>
            </c:ext>
          </c:extLst>
        </c:ser>
        <c:ser>
          <c:idx val="2"/>
          <c:order val="2"/>
          <c:tx>
            <c:v>Vr2/r2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73190225151084376"/>
                  <c:y val="8.20489917345524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 Experiencia 3'!$C$3:$C$31</c:f>
              <c:numCache>
                <c:formatCode>General</c:formatCode>
                <c:ptCount val="29"/>
                <c:pt idx="0" formatCode="0.00">
                  <c:v>-14.98</c:v>
                </c:pt>
                <c:pt idx="1">
                  <c:v>-5.18</c:v>
                </c:pt>
                <c:pt idx="2">
                  <c:v>-2.0499999999999998</c:v>
                </c:pt>
                <c:pt idx="3">
                  <c:v>-1.0820000000000001</c:v>
                </c:pt>
                <c:pt idx="4">
                  <c:v>-1.014</c:v>
                </c:pt>
                <c:pt idx="5">
                  <c:v>-0.83599999999999997</c:v>
                </c:pt>
                <c:pt idx="6">
                  <c:v>-0.52900000000000003</c:v>
                </c:pt>
                <c:pt idx="7">
                  <c:v>-0.26500000000000001</c:v>
                </c:pt>
                <c:pt idx="8">
                  <c:v>0.66200000000000003</c:v>
                </c:pt>
                <c:pt idx="9">
                  <c:v>1.321</c:v>
                </c:pt>
                <c:pt idx="10">
                  <c:v>1.98</c:v>
                </c:pt>
                <c:pt idx="11">
                  <c:v>2.64</c:v>
                </c:pt>
                <c:pt idx="12" formatCode="0.00">
                  <c:v>3.3</c:v>
                </c:pt>
                <c:pt idx="13" formatCode="0.00">
                  <c:v>3.96</c:v>
                </c:pt>
                <c:pt idx="14" formatCode="0.00">
                  <c:v>4.62</c:v>
                </c:pt>
                <c:pt idx="15" formatCode="0.00">
                  <c:v>5.3</c:v>
                </c:pt>
                <c:pt idx="16" formatCode="0.00">
                  <c:v>6</c:v>
                </c:pt>
                <c:pt idx="17" formatCode="0.00">
                  <c:v>6.85</c:v>
                </c:pt>
                <c:pt idx="18" formatCode="0.00">
                  <c:v>7.06</c:v>
                </c:pt>
                <c:pt idx="19" formatCode="0.00">
                  <c:v>7.2</c:v>
                </c:pt>
                <c:pt idx="20" formatCode="0.00">
                  <c:v>7.05</c:v>
                </c:pt>
                <c:pt idx="21" formatCode="0.00">
                  <c:v>7.15</c:v>
                </c:pt>
                <c:pt idx="22">
                  <c:v>7.26</c:v>
                </c:pt>
                <c:pt idx="23">
                  <c:v>7.39</c:v>
                </c:pt>
                <c:pt idx="24">
                  <c:v>7.58</c:v>
                </c:pt>
                <c:pt idx="25">
                  <c:v>7.78</c:v>
                </c:pt>
                <c:pt idx="26">
                  <c:v>8.16</c:v>
                </c:pt>
                <c:pt idx="27">
                  <c:v>8.7200000000000006</c:v>
                </c:pt>
                <c:pt idx="28">
                  <c:v>9.65</c:v>
                </c:pt>
              </c:numCache>
            </c:numRef>
          </c:xVal>
          <c:yVal>
            <c:numRef>
              <c:f>' Experiencia 3'!$J$3:$J$31</c:f>
              <c:numCache>
                <c:formatCode>General</c:formatCode>
                <c:ptCount val="29"/>
                <c:pt idx="0">
                  <c:v>-8.4918478260869563E-4</c:v>
                </c:pt>
                <c:pt idx="1">
                  <c:v>-9.4021739130434778E-4</c:v>
                </c:pt>
                <c:pt idx="2">
                  <c:v>-5.8627717391304343E-4</c:v>
                </c:pt>
                <c:pt idx="3">
                  <c:v>-4.6535326086956526E-4</c:v>
                </c:pt>
                <c:pt idx="4">
                  <c:v>-4.99320652173913E-4</c:v>
                </c:pt>
                <c:pt idx="5">
                  <c:v>-4.2459239130434781E-4</c:v>
                </c:pt>
                <c:pt idx="6">
                  <c:v>-2.7173913043478261E-4</c:v>
                </c:pt>
                <c:pt idx="7">
                  <c:v>-1.3654891304347826E-4</c:v>
                </c:pt>
                <c:pt idx="8">
                  <c:v>3.4035326086956521E-4</c:v>
                </c:pt>
                <c:pt idx="9">
                  <c:v>6.793478260869565E-4</c:v>
                </c:pt>
                <c:pt idx="10">
                  <c:v>1.0190217391304348E-3</c:v>
                </c:pt>
                <c:pt idx="11">
                  <c:v>1.358695652173913E-3</c:v>
                </c:pt>
                <c:pt idx="12">
                  <c:v>1.6983695652173913E-3</c:v>
                </c:pt>
                <c:pt idx="13">
                  <c:v>2.0380434782608695E-3</c:v>
                </c:pt>
                <c:pt idx="14">
                  <c:v>2.377717391304348E-3</c:v>
                </c:pt>
                <c:pt idx="15">
                  <c:v>2.7241847826086955E-3</c:v>
                </c:pt>
                <c:pt idx="16">
                  <c:v>3.0774456521739132E-3</c:v>
                </c:pt>
                <c:pt idx="17">
                  <c:v>3.4918478260869564E-3</c:v>
                </c:pt>
                <c:pt idx="18">
                  <c:v>3.5869565217391307E-3</c:v>
                </c:pt>
                <c:pt idx="19">
                  <c:v>3.5937500000000002E-3</c:v>
                </c:pt>
                <c:pt idx="20">
                  <c:v>3.5529891304347831E-3</c:v>
                </c:pt>
                <c:pt idx="21">
                  <c:v>3.5937500000000002E-3</c:v>
                </c:pt>
                <c:pt idx="22">
                  <c:v>3.6277173913043478E-3</c:v>
                </c:pt>
                <c:pt idx="23">
                  <c:v>3.6684782608695653E-3</c:v>
                </c:pt>
                <c:pt idx="24">
                  <c:v>3.7228260869565221E-3</c:v>
                </c:pt>
                <c:pt idx="25">
                  <c:v>3.7703804347826086E-3</c:v>
                </c:pt>
                <c:pt idx="26">
                  <c:v>3.8451086956521742E-3</c:v>
                </c:pt>
                <c:pt idx="27">
                  <c:v>3.9334239130434786E-3</c:v>
                </c:pt>
                <c:pt idx="28">
                  <c:v>3.8519021739130436E-3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D-4EF1-A7F4-091DB48E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10840"/>
        <c:axId val="438511624"/>
      </c:scatterChart>
      <c:valAx>
        <c:axId val="438510840"/>
        <c:scaling>
          <c:orientation val="minMax"/>
          <c:max val="1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Tensão</a:t>
                </a:r>
                <a:r>
                  <a:rPr lang="pt-PT" sz="1200" baseline="0"/>
                  <a:t> da fonte (V)</a:t>
                </a:r>
                <a:endParaRPr lang="pt-PT" sz="1200"/>
              </a:p>
            </c:rich>
          </c:tx>
          <c:layout>
            <c:manualLayout>
              <c:xMode val="edge"/>
              <c:yMode val="edge"/>
              <c:x val="0.44491603477551256"/>
              <c:y val="0.9331206228812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11624"/>
        <c:crosses val="autoZero"/>
        <c:crossBetween val="midCat"/>
      </c:valAx>
      <c:valAx>
        <c:axId val="438511624"/>
        <c:scaling>
          <c:orientation val="minMax"/>
          <c:max val="1.0000000000000002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Intensidade</a:t>
                </a:r>
                <a:r>
                  <a:rPr lang="pt-PT" sz="1400" baseline="0"/>
                  <a:t> do Zener (mA)</a:t>
                </a:r>
                <a:endParaRPr lang="pt-PT" sz="1400"/>
              </a:p>
            </c:rich>
          </c:tx>
          <c:layout>
            <c:manualLayout>
              <c:xMode val="edge"/>
              <c:yMode val="edge"/>
              <c:x val="4.7165910609086453E-3"/>
              <c:y val="0.2434856483063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5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68036</xdr:colOff>
      <xdr:row>21</xdr:row>
      <xdr:rowOff>138792</xdr:rowOff>
    </xdr:from>
    <xdr:to>
      <xdr:col>11</xdr:col>
      <xdr:colOff>816428</xdr:colOff>
      <xdr:row>38</xdr:row>
      <xdr:rowOff>63499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195943</xdr:colOff>
      <xdr:row>21</xdr:row>
      <xdr:rowOff>163285</xdr:rowOff>
    </xdr:from>
    <xdr:to>
      <xdr:col>20</xdr:col>
      <xdr:colOff>402771</xdr:colOff>
      <xdr:row>36</xdr:row>
      <xdr:rowOff>130628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8476D1-189E-4A51-AFED-FA84E3394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87086</xdr:colOff>
      <xdr:row>22</xdr:row>
      <xdr:rowOff>21772</xdr:rowOff>
    </xdr:from>
    <xdr:to>
      <xdr:col>8</xdr:col>
      <xdr:colOff>830036</xdr:colOff>
      <xdr:row>38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73EBB-36E1-43FA-9BBD-3C55D39D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10582</xdr:colOff>
      <xdr:row>21</xdr:row>
      <xdr:rowOff>179916</xdr:rowOff>
    </xdr:from>
    <xdr:to>
      <xdr:col>18</xdr:col>
      <xdr:colOff>122464</xdr:colOff>
      <xdr:row>37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F1E31D-FECC-46A4-9BFC-0AA1782E8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636985</xdr:colOff>
      <xdr:row>32</xdr:row>
      <xdr:rowOff>146446</xdr:rowOff>
    </xdr:from>
    <xdr:to>
      <xdr:col>11</xdr:col>
      <xdr:colOff>822960</xdr:colOff>
      <xdr:row>58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8D2127-9112-4F49-A7CB-6C8D322E8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367632</xdr:colOff>
      <xdr:row>33</xdr:row>
      <xdr:rowOff>61048</xdr:rowOff>
    </xdr:from>
    <xdr:to>
      <xdr:col>25</xdr:col>
      <xdr:colOff>465667</xdr:colOff>
      <xdr:row>58</xdr:row>
      <xdr:rowOff>169332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E045F4-C4CA-4E6D-82DB-E2BE3336E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94D4D-23B5-44BF-AA93-2B51133DDA91}" name="Tabela1" displayName="Tabela1" ref="N5:N6" totalsRowShown="0" headerRowDxfId="4" dataDxfId="2" headerRowBorderDxfId="3" tableBorderDxfId="1">
  <autoFilter ref="N5:N6" xr:uid="{3073EAC7-4477-4FD5-83D3-57B3E3DFEBB1}">
    <filterColumn colId="0" hiddenButton="1"/>
  </autoFilter>
  <tableColumns count="1">
    <tableColumn id="1" xr3:uid="{8D0D4A22-2DB0-40BB-BC7F-E029AA11A1D3}" name="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0"/>
  <sheetViews>
    <sheetView topLeftCell="K19" zoomScaleNormal="100" workbookViewId="0">
      <selection activeCell="V33" sqref="V33"/>
    </sheetView>
  </sheetViews>
  <sheetFormatPr defaultColWidth="8.7109375" defaultRowHeight="15" x14ac:dyDescent="0.25"/>
  <cols>
    <col min="1" max="1" width="8.7109375" style="6"/>
    <col min="2" max="2" width="4" style="6" customWidth="1"/>
    <col min="3" max="3" width="10.7109375" style="6" customWidth="1"/>
    <col min="4" max="4" width="9.85546875" style="6" customWidth="1"/>
    <col min="5" max="5" width="10.7109375" style="6" customWidth="1"/>
    <col min="6" max="6" width="8.7109375" style="6"/>
    <col min="7" max="7" width="9.28515625" style="6" bestFit="1" customWidth="1"/>
    <col min="8" max="9" width="14.85546875" style="6" customWidth="1"/>
    <col min="10" max="10" width="16.85546875" style="6" customWidth="1"/>
    <col min="11" max="11" width="9.28515625" style="6" customWidth="1"/>
    <col min="12" max="12" width="16.28515625" style="6" customWidth="1"/>
    <col min="13" max="13" width="16.85546875" style="6" customWidth="1"/>
    <col min="14" max="17" width="8.7109375" style="6"/>
    <col min="18" max="18" width="11.28515625" style="6" bestFit="1" customWidth="1"/>
    <col min="19" max="16384" width="8.7109375" style="6"/>
  </cols>
  <sheetData>
    <row r="2" spans="1:15" ht="24" customHeight="1" x14ac:dyDescent="0.25">
      <c r="A2" s="6" t="s">
        <v>0</v>
      </c>
      <c r="C2" s="2" t="s">
        <v>7</v>
      </c>
      <c r="D2" s="2" t="s">
        <v>8</v>
      </c>
      <c r="E2" s="2" t="s">
        <v>9</v>
      </c>
      <c r="F2" s="2" t="s">
        <v>26</v>
      </c>
      <c r="G2" s="2" t="s">
        <v>25</v>
      </c>
      <c r="H2" s="2" t="s">
        <v>33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O2" s="5" t="s">
        <v>24</v>
      </c>
    </row>
    <row r="3" spans="1:15" x14ac:dyDescent="0.25">
      <c r="A3" s="6">
        <v>-5</v>
      </c>
      <c r="B3" s="6" t="s">
        <v>27</v>
      </c>
      <c r="C3" s="7">
        <v>-5</v>
      </c>
      <c r="D3" s="10">
        <v>-5.0099999999999999E-2</v>
      </c>
      <c r="E3" s="7">
        <v>-4.95</v>
      </c>
      <c r="F3" s="4"/>
      <c r="G3" s="4" t="s">
        <v>28</v>
      </c>
      <c r="H3" s="9">
        <v>-9.09E-5</v>
      </c>
      <c r="I3" s="10">
        <f>H3*1000</f>
        <v>-9.0899999999999995E-2</v>
      </c>
      <c r="J3" s="23">
        <f>(C3-D3-E3)/(H3)</f>
        <v>-1.1001100109985362</v>
      </c>
      <c r="K3" s="36">
        <f>AVERAGE(H3:H17)</f>
        <v>8.3733333333333333E-6</v>
      </c>
      <c r="L3" s="1">
        <f>E3/H3</f>
        <v>54455.445544554459</v>
      </c>
      <c r="M3" s="40">
        <f>H3</f>
        <v>-9.09E-5</v>
      </c>
      <c r="O3" s="6">
        <v>462</v>
      </c>
    </row>
    <row r="4" spans="1:15" x14ac:dyDescent="0.25">
      <c r="A4" s="6">
        <v>-4</v>
      </c>
      <c r="C4" s="7">
        <v>-4</v>
      </c>
      <c r="D4" s="10">
        <v>-2.8E-3</v>
      </c>
      <c r="E4" s="7">
        <v>-4</v>
      </c>
      <c r="F4" s="4"/>
      <c r="G4" s="4" t="s">
        <v>28</v>
      </c>
      <c r="H4" s="9">
        <v>-6.0000000000000002E-6</v>
      </c>
      <c r="I4" s="10">
        <f>H4*1000</f>
        <v>-6.0000000000000001E-3</v>
      </c>
      <c r="J4" s="23">
        <f>(C4-D4-E4)/(H4)</f>
        <v>-466.66666666668925</v>
      </c>
      <c r="K4" s="37"/>
      <c r="L4" s="1">
        <f>E4/H4</f>
        <v>666666.66666666663</v>
      </c>
      <c r="M4" s="40">
        <f t="shared" ref="M4:M20" si="0">H4</f>
        <v>-6.0000000000000002E-6</v>
      </c>
    </row>
    <row r="5" spans="1:15" x14ac:dyDescent="0.25">
      <c r="A5" s="6">
        <v>-3</v>
      </c>
      <c r="C5" s="7">
        <v>-3</v>
      </c>
      <c r="D5" s="10">
        <v>-1E-4</v>
      </c>
      <c r="E5" s="7">
        <v>-3</v>
      </c>
      <c r="F5" s="4"/>
      <c r="G5" s="4" t="s">
        <v>28</v>
      </c>
      <c r="H5" s="9">
        <v>-1.9999999999999999E-7</v>
      </c>
      <c r="I5" s="10">
        <f>H5*1000</f>
        <v>-1.9999999999999998E-4</v>
      </c>
      <c r="J5" s="23">
        <f>(C5-D5-E5)/(H5)</f>
        <v>-500.00000000105518</v>
      </c>
      <c r="K5" s="37"/>
      <c r="L5" s="1">
        <f>E5/H5</f>
        <v>15000000</v>
      </c>
      <c r="M5" s="40">
        <f t="shared" si="0"/>
        <v>-1.9999999999999999E-7</v>
      </c>
    </row>
    <row r="6" spans="1:15" x14ac:dyDescent="0.25">
      <c r="A6" s="6">
        <v>-2</v>
      </c>
      <c r="C6" s="7">
        <v>-2</v>
      </c>
      <c r="D6" s="10">
        <v>0</v>
      </c>
      <c r="E6" s="7">
        <v>-2</v>
      </c>
      <c r="F6" s="4"/>
      <c r="G6" s="4" t="s">
        <v>28</v>
      </c>
      <c r="H6" s="4">
        <v>0</v>
      </c>
      <c r="I6" s="10">
        <f>H6*1000</f>
        <v>0</v>
      </c>
      <c r="J6" s="1"/>
      <c r="K6" s="37"/>
      <c r="L6" s="1"/>
      <c r="M6" s="40">
        <f t="shared" si="0"/>
        <v>0</v>
      </c>
    </row>
    <row r="7" spans="1:15" x14ac:dyDescent="0.25">
      <c r="A7" s="6">
        <v>-1</v>
      </c>
      <c r="C7" s="7">
        <v>-1</v>
      </c>
      <c r="D7" s="10">
        <v>0</v>
      </c>
      <c r="E7" s="8">
        <v>-1.002</v>
      </c>
      <c r="F7" s="4"/>
      <c r="G7" s="4" t="s">
        <v>28</v>
      </c>
      <c r="H7" s="4">
        <v>0</v>
      </c>
      <c r="I7" s="10">
        <f>H7*1000</f>
        <v>0</v>
      </c>
      <c r="J7" s="1"/>
      <c r="K7" s="37"/>
      <c r="L7" s="1"/>
      <c r="M7" s="40">
        <f t="shared" si="0"/>
        <v>0</v>
      </c>
    </row>
    <row r="8" spans="1:15" x14ac:dyDescent="0.25">
      <c r="A8" s="6">
        <v>0</v>
      </c>
      <c r="C8" s="4">
        <v>-5.0000000000000001E-3</v>
      </c>
      <c r="D8" s="4">
        <v>0</v>
      </c>
      <c r="E8" s="4">
        <v>0</v>
      </c>
      <c r="F8" s="4"/>
      <c r="G8" s="4" t="s">
        <v>28</v>
      </c>
      <c r="H8" s="4">
        <v>0</v>
      </c>
      <c r="I8" s="10">
        <f>H8*1000</f>
        <v>0</v>
      </c>
      <c r="J8" s="1"/>
      <c r="K8" s="37"/>
      <c r="L8" s="1"/>
      <c r="M8" s="40">
        <f t="shared" si="0"/>
        <v>0</v>
      </c>
    </row>
    <row r="9" spans="1:15" x14ac:dyDescent="0.25">
      <c r="A9" s="6">
        <v>0.1</v>
      </c>
      <c r="C9" s="4">
        <v>0.107</v>
      </c>
      <c r="D9" s="10">
        <v>0</v>
      </c>
      <c r="E9" s="8">
        <v>0.107</v>
      </c>
      <c r="F9" s="4"/>
      <c r="G9" s="4" t="s">
        <v>28</v>
      </c>
      <c r="H9" s="4">
        <v>0</v>
      </c>
      <c r="I9" s="10">
        <f>H9*1000</f>
        <v>0</v>
      </c>
      <c r="J9" s="1"/>
      <c r="K9" s="37"/>
      <c r="L9" s="1"/>
      <c r="M9" s="40">
        <f t="shared" si="0"/>
        <v>0</v>
      </c>
    </row>
    <row r="10" spans="1:15" x14ac:dyDescent="0.25">
      <c r="A10" s="6">
        <v>0.2</v>
      </c>
      <c r="C10" s="4">
        <v>0.20300000000000001</v>
      </c>
      <c r="D10" s="10">
        <v>0</v>
      </c>
      <c r="E10" s="8">
        <v>0.20300000000000001</v>
      </c>
      <c r="F10" s="4"/>
      <c r="G10" s="4" t="s">
        <v>28</v>
      </c>
      <c r="H10" s="4">
        <v>0</v>
      </c>
      <c r="I10" s="10">
        <f>H10*1000</f>
        <v>0</v>
      </c>
      <c r="J10" s="1"/>
      <c r="K10" s="37"/>
      <c r="L10" s="1"/>
      <c r="M10" s="40">
        <f t="shared" si="0"/>
        <v>0</v>
      </c>
    </row>
    <row r="11" spans="1:15" x14ac:dyDescent="0.25">
      <c r="A11" s="6">
        <v>0.3</v>
      </c>
      <c r="C11" s="4">
        <v>0.29799999999999999</v>
      </c>
      <c r="D11" s="10">
        <v>0</v>
      </c>
      <c r="E11" s="8">
        <v>0.29799999999999999</v>
      </c>
      <c r="F11" s="4"/>
      <c r="G11" s="4" t="s">
        <v>28</v>
      </c>
      <c r="H11" s="4">
        <v>0</v>
      </c>
      <c r="I11" s="10">
        <f>H11*1000</f>
        <v>0</v>
      </c>
      <c r="J11" s="1"/>
      <c r="K11" s="37"/>
      <c r="L11" s="1"/>
      <c r="M11" s="40">
        <f t="shared" si="0"/>
        <v>0</v>
      </c>
    </row>
    <row r="12" spans="1:15" x14ac:dyDescent="0.25">
      <c r="A12" s="6">
        <v>0.4</v>
      </c>
      <c r="C12" s="4">
        <v>0.40400000000000003</v>
      </c>
      <c r="D12" s="10">
        <v>0</v>
      </c>
      <c r="E12" s="8">
        <v>0.40400000000000003</v>
      </c>
      <c r="F12" s="4"/>
      <c r="G12" s="4" t="s">
        <v>28</v>
      </c>
      <c r="H12" s="4">
        <v>0</v>
      </c>
      <c r="I12" s="10">
        <f>H12*1000</f>
        <v>0</v>
      </c>
      <c r="J12" s="1"/>
      <c r="K12" s="37"/>
      <c r="L12" s="1"/>
      <c r="M12" s="40">
        <f t="shared" si="0"/>
        <v>0</v>
      </c>
    </row>
    <row r="13" spans="1:15" x14ac:dyDescent="0.25">
      <c r="A13" s="6">
        <v>0.5</v>
      </c>
      <c r="C13" s="4">
        <v>0.505</v>
      </c>
      <c r="D13" s="10">
        <v>5.0000000000000001E-4</v>
      </c>
      <c r="E13" s="8">
        <v>0.503</v>
      </c>
      <c r="F13" s="4"/>
      <c r="G13" s="4" t="s">
        <v>28</v>
      </c>
      <c r="H13" s="9">
        <v>1.1000000000000001E-6</v>
      </c>
      <c r="I13" s="10">
        <f>H13*1000</f>
        <v>1.1000000000000001E-3</v>
      </c>
      <c r="J13" s="23">
        <f>(C13-D13-E13)/(H13)</f>
        <v>1363.6363636364154</v>
      </c>
      <c r="K13" s="37"/>
      <c r="L13" s="1">
        <f>E13/H13</f>
        <v>457272.72727272724</v>
      </c>
      <c r="M13" s="40">
        <f t="shared" si="0"/>
        <v>1.1000000000000001E-6</v>
      </c>
    </row>
    <row r="14" spans="1:15" x14ac:dyDescent="0.25">
      <c r="A14" s="6">
        <v>0.54</v>
      </c>
      <c r="C14" s="4">
        <v>0.54300000000000004</v>
      </c>
      <c r="D14" s="10">
        <v>1.5E-3</v>
      </c>
      <c r="E14" s="8">
        <v>0.53800000000000003</v>
      </c>
      <c r="F14" s="4"/>
      <c r="G14" s="4" t="s">
        <v>28</v>
      </c>
      <c r="H14" s="9">
        <v>3.1999999999999999E-6</v>
      </c>
      <c r="I14" s="10">
        <f>H14*1000</f>
        <v>3.1999999999999997E-3</v>
      </c>
      <c r="J14" s="23">
        <f>(C14-D14-E14)/(H14)</f>
        <v>1093.7500000000184</v>
      </c>
      <c r="K14" s="37"/>
      <c r="L14" s="1">
        <f>E14/H14</f>
        <v>168125.00000000003</v>
      </c>
      <c r="M14" s="40">
        <f t="shared" si="0"/>
        <v>3.1999999999999999E-6</v>
      </c>
    </row>
    <row r="15" spans="1:15" x14ac:dyDescent="0.25">
      <c r="A15" s="6">
        <v>0.57999999999999996</v>
      </c>
      <c r="C15" s="4">
        <v>0.59799999999999998</v>
      </c>
      <c r="D15" s="10">
        <v>5.3E-3</v>
      </c>
      <c r="E15" s="8">
        <v>0.57999999999999996</v>
      </c>
      <c r="F15" s="4"/>
      <c r="G15" s="4" t="s">
        <v>28</v>
      </c>
      <c r="H15" s="9">
        <v>1.1399999999999999E-5</v>
      </c>
      <c r="I15" s="10">
        <f>H15*1000</f>
        <v>1.1399999999999999E-2</v>
      </c>
      <c r="J15" s="23">
        <f>(C15-D15-E15)/(H15)</f>
        <v>1114.0350877193023</v>
      </c>
      <c r="K15" s="37"/>
      <c r="L15" s="1">
        <f>E15/H15</f>
        <v>50877.192982456138</v>
      </c>
      <c r="M15" s="40">
        <f t="shared" si="0"/>
        <v>1.1399999999999999E-5</v>
      </c>
    </row>
    <row r="16" spans="1:15" x14ac:dyDescent="0.25">
      <c r="A16" s="6">
        <v>0.62</v>
      </c>
      <c r="C16" s="4">
        <v>0.68700000000000006</v>
      </c>
      <c r="D16" s="10">
        <v>2.0199999999999999E-2</v>
      </c>
      <c r="E16" s="4">
        <v>0.621</v>
      </c>
      <c r="F16" s="4"/>
      <c r="G16" s="4" t="s">
        <v>28</v>
      </c>
      <c r="H16" s="9">
        <v>4.3600000000000003E-5</v>
      </c>
      <c r="I16" s="10">
        <f>H16*1000</f>
        <v>4.36E-2</v>
      </c>
      <c r="J16" s="23">
        <f>(C16-D16-E16)/(H16)</f>
        <v>1050.4587155963316</v>
      </c>
      <c r="K16" s="37"/>
      <c r="L16" s="1">
        <f>E16/H16</f>
        <v>14243.119266055044</v>
      </c>
      <c r="M16" s="40">
        <f t="shared" si="0"/>
        <v>4.3600000000000003E-5</v>
      </c>
    </row>
    <row r="17" spans="1:13" x14ac:dyDescent="0.25">
      <c r="A17" s="6">
        <v>0.66</v>
      </c>
      <c r="C17" s="4">
        <v>0.90200000000000002</v>
      </c>
      <c r="D17" s="10">
        <v>7.5600000000000001E-2</v>
      </c>
      <c r="E17" s="8">
        <v>0.66</v>
      </c>
      <c r="F17" s="4"/>
      <c r="G17" s="4" t="s">
        <v>28</v>
      </c>
      <c r="H17" s="9">
        <v>1.6339999999999999E-4</v>
      </c>
      <c r="I17" s="10">
        <f>H17*1000</f>
        <v>0.16339999999999999</v>
      </c>
      <c r="J17" s="23">
        <f>(C17-D17-E17)/(H17)</f>
        <v>1018.3598531211751</v>
      </c>
      <c r="K17" s="37"/>
      <c r="L17" s="1">
        <f>E17/H17</f>
        <v>4039.1676866585071</v>
      </c>
      <c r="M17" s="40">
        <f t="shared" si="0"/>
        <v>1.6339999999999999E-4</v>
      </c>
    </row>
    <row r="18" spans="1:13" x14ac:dyDescent="0.25">
      <c r="A18" s="6">
        <v>0.7</v>
      </c>
      <c r="C18" s="4">
        <v>1.238</v>
      </c>
      <c r="D18" s="8">
        <v>0.43</v>
      </c>
      <c r="E18" s="8">
        <v>0.70899999999999996</v>
      </c>
      <c r="F18" s="4"/>
      <c r="G18" s="4" t="s">
        <v>30</v>
      </c>
      <c r="H18" s="9">
        <v>9.3000000000000005E-4</v>
      </c>
      <c r="I18" s="10">
        <f>H18*1000</f>
        <v>0.93</v>
      </c>
      <c r="J18" s="23">
        <f>(C18-D18-E18)/(H18)</f>
        <v>106.45161290322589</v>
      </c>
      <c r="K18" s="38">
        <f>AVERAGE(H18)</f>
        <v>9.3000000000000005E-4</v>
      </c>
      <c r="L18" s="1">
        <f>E18/H18</f>
        <v>762.36559139784936</v>
      </c>
      <c r="M18" s="40">
        <f t="shared" si="0"/>
        <v>9.3000000000000005E-4</v>
      </c>
    </row>
    <row r="19" spans="1:13" x14ac:dyDescent="0.25">
      <c r="A19" s="6">
        <v>0.74</v>
      </c>
      <c r="C19" s="4">
        <v>2.2599999999999998</v>
      </c>
      <c r="D19" s="8">
        <v>1.476</v>
      </c>
      <c r="E19" s="8">
        <v>0.74</v>
      </c>
      <c r="F19" s="4"/>
      <c r="G19" s="4" t="s">
        <v>31</v>
      </c>
      <c r="H19" s="9">
        <v>3.1900000000000001E-3</v>
      </c>
      <c r="I19" s="10">
        <f>H19*1000</f>
        <v>3.19</v>
      </c>
      <c r="J19" s="23">
        <f>(C19-D19-E19)/(H19)</f>
        <v>13.793103448275804</v>
      </c>
      <c r="K19" s="37">
        <f>AVERAGE(H19:H20)</f>
        <v>8.3300000000000006E-3</v>
      </c>
      <c r="L19" s="1">
        <f>E19/H19</f>
        <v>231.97492163009403</v>
      </c>
      <c r="M19" s="40">
        <f t="shared" si="0"/>
        <v>3.1900000000000001E-3</v>
      </c>
    </row>
    <row r="20" spans="1:13" x14ac:dyDescent="0.25">
      <c r="A20" s="6">
        <v>0.78</v>
      </c>
      <c r="C20" s="7">
        <v>7.2</v>
      </c>
      <c r="D20" s="7">
        <v>6.2</v>
      </c>
      <c r="E20" s="8">
        <v>0.78</v>
      </c>
      <c r="F20" s="4"/>
      <c r="G20" s="4" t="s">
        <v>31</v>
      </c>
      <c r="H20" s="9">
        <v>1.3469999999999999E-2</v>
      </c>
      <c r="I20" s="10">
        <f>H20*1000</f>
        <v>13.469999999999999</v>
      </c>
      <c r="J20" s="24">
        <f>(C20-D20-E20)/(H20)</f>
        <v>16.332590942835932</v>
      </c>
      <c r="K20" s="39"/>
      <c r="L20" s="1">
        <f>E20/H20</f>
        <v>57.906458797327396</v>
      </c>
      <c r="M20" s="40">
        <f t="shared" si="0"/>
        <v>1.3469999999999999E-2</v>
      </c>
    </row>
    <row r="23" spans="1:13" x14ac:dyDescent="0.25">
      <c r="C23" s="6" t="s">
        <v>36</v>
      </c>
      <c r="M23" s="6" t="s">
        <v>37</v>
      </c>
    </row>
    <row r="40" spans="12:12" x14ac:dyDescent="0.25">
      <c r="L40" s="6" t="s">
        <v>34</v>
      </c>
    </row>
  </sheetData>
  <mergeCells count="2">
    <mergeCell ref="K3:K17"/>
    <mergeCell ref="K19:K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topLeftCell="B13" zoomScale="70" zoomScaleNormal="70" workbookViewId="0">
      <selection activeCell="N42" sqref="N42:O42"/>
    </sheetView>
  </sheetViews>
  <sheetFormatPr defaultColWidth="8.7109375" defaultRowHeight="15.75" x14ac:dyDescent="0.25"/>
  <cols>
    <col min="1" max="1" width="8.85546875" style="11" bestFit="1" customWidth="1"/>
    <col min="2" max="2" width="4.28515625" style="11" customWidth="1"/>
    <col min="3" max="3" width="11.42578125" style="11" customWidth="1"/>
    <col min="4" max="4" width="11.7109375" style="11" customWidth="1"/>
    <col min="5" max="5" width="13" style="11" customWidth="1"/>
    <col min="6" max="6" width="12.85546875" style="11" customWidth="1"/>
    <col min="7" max="7" width="14.85546875" style="11" customWidth="1"/>
    <col min="8" max="8" width="23.42578125" style="11" customWidth="1"/>
    <col min="9" max="9" width="13.28515625" style="11" bestFit="1" customWidth="1"/>
    <col min="10" max="10" width="15.28515625" style="11" customWidth="1"/>
    <col min="11" max="11" width="15.7109375" style="11" customWidth="1"/>
    <col min="12" max="12" width="8.7109375" style="11"/>
    <col min="13" max="13" width="8.5703125" style="11" bestFit="1" customWidth="1"/>
    <col min="14" max="14" width="8.85546875" style="11" bestFit="1" customWidth="1"/>
    <col min="15" max="16384" width="8.7109375" style="11"/>
  </cols>
  <sheetData>
    <row r="1" spans="1:15" x14ac:dyDescent="0.25">
      <c r="G1" s="11" t="s">
        <v>29</v>
      </c>
    </row>
    <row r="2" spans="1:15" x14ac:dyDescent="0.25">
      <c r="A2" s="11" t="s">
        <v>0</v>
      </c>
      <c r="C2" s="12" t="s">
        <v>7</v>
      </c>
      <c r="D2" s="12" t="s">
        <v>8</v>
      </c>
      <c r="E2" s="12" t="s">
        <v>10</v>
      </c>
      <c r="F2" s="12" t="s">
        <v>1</v>
      </c>
      <c r="G2" s="12" t="s">
        <v>2</v>
      </c>
      <c r="H2" s="12" t="s">
        <v>11</v>
      </c>
      <c r="I2" s="12" t="s">
        <v>4</v>
      </c>
      <c r="J2" s="12" t="s">
        <v>35</v>
      </c>
      <c r="K2" s="13" t="s">
        <v>13</v>
      </c>
      <c r="N2" s="12" t="s">
        <v>12</v>
      </c>
    </row>
    <row r="3" spans="1:15" x14ac:dyDescent="0.25">
      <c r="A3" s="11">
        <v>-4</v>
      </c>
      <c r="C3" s="19">
        <v>-4</v>
      </c>
      <c r="D3" s="14">
        <v>0</v>
      </c>
      <c r="E3" s="19">
        <v>-4</v>
      </c>
      <c r="F3" s="14" t="s">
        <v>28</v>
      </c>
      <c r="G3" s="41">
        <v>0</v>
      </c>
      <c r="H3" s="15"/>
      <c r="I3" s="25"/>
      <c r="J3" s="16"/>
      <c r="K3" s="16"/>
      <c r="N3" s="14">
        <v>15.05</v>
      </c>
    </row>
    <row r="4" spans="1:15" x14ac:dyDescent="0.25">
      <c r="A4" s="11">
        <v>-3.5</v>
      </c>
      <c r="C4" s="14">
        <v>-3.5</v>
      </c>
      <c r="D4" s="14">
        <v>0</v>
      </c>
      <c r="E4" s="19">
        <v>-3.5</v>
      </c>
      <c r="F4" s="14" t="s">
        <v>28</v>
      </c>
      <c r="G4" s="41">
        <v>0</v>
      </c>
      <c r="H4" s="15"/>
      <c r="I4" s="26"/>
      <c r="J4" s="17"/>
      <c r="K4" s="17"/>
    </row>
    <row r="5" spans="1:15" x14ac:dyDescent="0.25">
      <c r="A5" s="11">
        <v>-3</v>
      </c>
      <c r="C5" s="19">
        <v>-3</v>
      </c>
      <c r="D5" s="14">
        <v>0</v>
      </c>
      <c r="E5" s="19">
        <v>-3</v>
      </c>
      <c r="F5" s="14" t="s">
        <v>28</v>
      </c>
      <c r="G5" s="41">
        <v>0</v>
      </c>
      <c r="H5" s="15"/>
      <c r="I5" s="26"/>
      <c r="J5" s="17"/>
      <c r="K5" s="17"/>
      <c r="N5" s="28" t="s">
        <v>24</v>
      </c>
    </row>
    <row r="6" spans="1:15" x14ac:dyDescent="0.25">
      <c r="A6" s="11">
        <v>-2.5</v>
      </c>
      <c r="C6" s="19">
        <v>-2.5</v>
      </c>
      <c r="D6" s="14">
        <v>0</v>
      </c>
      <c r="E6" s="19">
        <v>-2.5</v>
      </c>
      <c r="F6" s="14" t="s">
        <v>28</v>
      </c>
      <c r="G6" s="41">
        <v>0</v>
      </c>
      <c r="H6" s="15"/>
      <c r="I6" s="26"/>
      <c r="J6" s="17"/>
      <c r="K6" s="17"/>
      <c r="M6" s="18"/>
      <c r="N6" s="29">
        <v>667</v>
      </c>
      <c r="O6" s="11" t="s">
        <v>46</v>
      </c>
    </row>
    <row r="7" spans="1:15" x14ac:dyDescent="0.25">
      <c r="A7" s="11">
        <v>-2</v>
      </c>
      <c r="C7" s="19">
        <v>-2</v>
      </c>
      <c r="D7" s="14">
        <v>0</v>
      </c>
      <c r="E7" s="19">
        <v>-2</v>
      </c>
      <c r="F7" s="14" t="s">
        <v>28</v>
      </c>
      <c r="G7" s="41">
        <v>0</v>
      </c>
      <c r="H7" s="15"/>
      <c r="I7" s="26"/>
      <c r="J7" s="17"/>
      <c r="K7" s="17"/>
    </row>
    <row r="8" spans="1:15" x14ac:dyDescent="0.25">
      <c r="A8" s="11">
        <v>-1.5</v>
      </c>
      <c r="C8" s="20">
        <v>-1.5029999999999999</v>
      </c>
      <c r="D8" s="14">
        <v>0</v>
      </c>
      <c r="E8" s="20">
        <v>-1.5029999999999999</v>
      </c>
      <c r="F8" s="14" t="s">
        <v>28</v>
      </c>
      <c r="G8" s="41">
        <v>0</v>
      </c>
      <c r="H8" s="15"/>
      <c r="I8" s="26"/>
      <c r="J8" s="17"/>
      <c r="K8" s="17"/>
    </row>
    <row r="9" spans="1:15" x14ac:dyDescent="0.25">
      <c r="A9" s="11">
        <v>-1</v>
      </c>
      <c r="C9" s="20">
        <v>-1.0089999999999999</v>
      </c>
      <c r="D9" s="14">
        <v>0</v>
      </c>
      <c r="E9" s="20">
        <v>-1.0089999999999999</v>
      </c>
      <c r="F9" s="14" t="s">
        <v>28</v>
      </c>
      <c r="G9" s="41">
        <v>0</v>
      </c>
      <c r="H9" s="15"/>
      <c r="I9" s="26"/>
      <c r="J9" s="17"/>
      <c r="K9" s="17"/>
    </row>
    <row r="10" spans="1:15" x14ac:dyDescent="0.25">
      <c r="A10" s="11">
        <v>-0.5</v>
      </c>
      <c r="C10" s="20">
        <v>-0.499</v>
      </c>
      <c r="D10" s="14">
        <v>0</v>
      </c>
      <c r="E10" s="20">
        <v>-0.499</v>
      </c>
      <c r="F10" s="14" t="s">
        <v>28</v>
      </c>
      <c r="G10" s="41">
        <v>0</v>
      </c>
      <c r="H10" s="15"/>
      <c r="I10" s="26"/>
      <c r="J10" s="17"/>
      <c r="K10" s="17"/>
    </row>
    <row r="11" spans="1:15" x14ac:dyDescent="0.25">
      <c r="A11" s="11">
        <v>0</v>
      </c>
      <c r="C11" s="20">
        <v>2E-3</v>
      </c>
      <c r="D11" s="14">
        <v>0</v>
      </c>
      <c r="E11" s="20">
        <v>2E-3</v>
      </c>
      <c r="F11" s="14" t="s">
        <v>28</v>
      </c>
      <c r="G11" s="41">
        <v>0</v>
      </c>
      <c r="H11" s="15"/>
      <c r="I11" s="26"/>
      <c r="J11" s="17"/>
      <c r="K11" s="17"/>
    </row>
    <row r="12" spans="1:15" x14ac:dyDescent="0.25">
      <c r="A12" s="11">
        <v>0.5</v>
      </c>
      <c r="C12" s="20">
        <v>0.502</v>
      </c>
      <c r="D12" s="14">
        <v>0</v>
      </c>
      <c r="E12" s="20">
        <v>0.502</v>
      </c>
      <c r="F12" s="14" t="s">
        <v>28</v>
      </c>
      <c r="G12" s="41">
        <v>0</v>
      </c>
      <c r="H12" s="15"/>
      <c r="I12" s="26"/>
      <c r="J12" s="17"/>
      <c r="K12" s="17"/>
    </row>
    <row r="13" spans="1:15" x14ac:dyDescent="0.25">
      <c r="A13" s="11">
        <v>1</v>
      </c>
      <c r="C13" s="20">
        <v>1.004</v>
      </c>
      <c r="D13" s="14">
        <v>0</v>
      </c>
      <c r="E13" s="20">
        <v>1.004</v>
      </c>
      <c r="F13" s="14" t="s">
        <v>28</v>
      </c>
      <c r="G13" s="41">
        <v>0</v>
      </c>
      <c r="H13" s="15"/>
      <c r="I13" s="26"/>
      <c r="J13" s="17"/>
      <c r="K13" s="17"/>
    </row>
    <row r="14" spans="1:15" x14ac:dyDescent="0.25">
      <c r="A14" s="11">
        <v>1.45</v>
      </c>
      <c r="C14" s="20">
        <v>1.474</v>
      </c>
      <c r="D14" s="21">
        <v>8.8999999999999999E-3</v>
      </c>
      <c r="E14" s="20">
        <v>1.452</v>
      </c>
      <c r="F14" s="14" t="s">
        <v>28</v>
      </c>
      <c r="G14" s="41">
        <v>1.33E-5</v>
      </c>
      <c r="H14" s="15"/>
      <c r="I14" s="26"/>
      <c r="K14" s="26"/>
    </row>
    <row r="15" spans="1:15" x14ac:dyDescent="0.25">
      <c r="A15" s="11">
        <v>1.5</v>
      </c>
      <c r="C15" s="14">
        <v>1.5649999999999999</v>
      </c>
      <c r="D15" s="21">
        <v>2.6100000000000002E-2</v>
      </c>
      <c r="E15" s="20">
        <v>1.5</v>
      </c>
      <c r="F15" s="14" t="s">
        <v>28</v>
      </c>
      <c r="G15" s="41">
        <v>3.9100000000000002E-5</v>
      </c>
      <c r="H15" s="15"/>
      <c r="I15" s="26"/>
      <c r="J15" s="26"/>
      <c r="K15" s="26"/>
    </row>
    <row r="16" spans="1:15" x14ac:dyDescent="0.25">
      <c r="A16" s="11">
        <v>1.55</v>
      </c>
      <c r="C16" s="14">
        <v>1.7769999999999999</v>
      </c>
      <c r="D16" s="21">
        <v>9.0300000000000005E-2</v>
      </c>
      <c r="E16" s="20">
        <v>1.5509999999999999</v>
      </c>
      <c r="F16" s="14" t="s">
        <v>28</v>
      </c>
      <c r="G16" s="41">
        <v>1.3579999999999999E-4</v>
      </c>
      <c r="H16" s="15"/>
      <c r="I16" s="26"/>
      <c r="J16" s="26"/>
      <c r="K16" s="26"/>
    </row>
    <row r="17" spans="1:11" x14ac:dyDescent="0.25">
      <c r="A17" s="11">
        <v>1.6</v>
      </c>
      <c r="C17" s="14">
        <v>2.16</v>
      </c>
      <c r="D17" s="14">
        <v>0.47299999999999998</v>
      </c>
      <c r="E17" s="20">
        <v>1.6</v>
      </c>
      <c r="F17" s="14" t="s">
        <v>30</v>
      </c>
      <c r="G17" s="41">
        <v>7.1199999999999996E-4</v>
      </c>
      <c r="H17" s="15"/>
      <c r="I17" s="26"/>
      <c r="J17" s="26"/>
      <c r="K17" s="26"/>
    </row>
    <row r="18" spans="1:11" x14ac:dyDescent="0.25">
      <c r="A18" s="11">
        <v>1.65</v>
      </c>
      <c r="C18" s="14">
        <v>3.09</v>
      </c>
      <c r="D18" s="14">
        <v>1.407</v>
      </c>
      <c r="E18" s="20">
        <v>1.65</v>
      </c>
      <c r="F18" s="14" t="s">
        <v>31</v>
      </c>
      <c r="G18" s="41">
        <v>2.1099999999999999E-3</v>
      </c>
      <c r="H18" s="15"/>
      <c r="I18" s="26"/>
      <c r="J18" s="26"/>
      <c r="K18" s="26"/>
    </row>
    <row r="19" spans="1:11" x14ac:dyDescent="0.25">
      <c r="A19" s="11">
        <v>1.7</v>
      </c>
      <c r="C19" s="14">
        <v>5.94</v>
      </c>
      <c r="D19" s="14">
        <v>4.13</v>
      </c>
      <c r="E19" s="20">
        <v>1.7</v>
      </c>
      <c r="F19" s="14" t="s">
        <v>31</v>
      </c>
      <c r="G19" s="41">
        <v>6.2199999999999998E-3</v>
      </c>
      <c r="H19" s="27">
        <f>((C19-E19)/G19)-$N$3</f>
        <v>666.6220257234728</v>
      </c>
      <c r="I19" s="30">
        <f>AVERAGE(H19:H21)</f>
        <v>664.39127276698628</v>
      </c>
      <c r="J19" s="30">
        <f>STDEVA(H19:H21)</f>
        <v>2.4228199350184818</v>
      </c>
      <c r="K19" s="33">
        <f>J19/(3)^0.5</f>
        <v>1.3988157416809122</v>
      </c>
    </row>
    <row r="20" spans="1:11" x14ac:dyDescent="0.25">
      <c r="A20" s="11">
        <v>1.75</v>
      </c>
      <c r="C20" s="14">
        <v>10.73</v>
      </c>
      <c r="D20" s="14">
        <v>8.74</v>
      </c>
      <c r="E20" s="20">
        <v>1.75</v>
      </c>
      <c r="F20" s="14" t="s">
        <v>31</v>
      </c>
      <c r="G20" s="41">
        <v>1.321E-2</v>
      </c>
      <c r="H20" s="27">
        <f t="shared" ref="H20:H21" si="0">((C20-E20)/G20)-$N$3</f>
        <v>664.73803936411821</v>
      </c>
      <c r="I20" s="31"/>
      <c r="J20" s="31"/>
      <c r="K20" s="34"/>
    </row>
    <row r="21" spans="1:11" x14ac:dyDescent="0.25">
      <c r="A21" s="11">
        <v>1.8</v>
      </c>
      <c r="C21" s="14">
        <v>14.95</v>
      </c>
      <c r="D21" s="14">
        <v>12.82</v>
      </c>
      <c r="E21" s="20">
        <v>1.7849999999999999</v>
      </c>
      <c r="F21" s="14" t="s">
        <v>31</v>
      </c>
      <c r="G21" s="41">
        <v>1.9449999999999999E-2</v>
      </c>
      <c r="H21" s="27">
        <f t="shared" si="0"/>
        <v>661.8137532133677</v>
      </c>
      <c r="I21" s="32"/>
      <c r="J21" s="32"/>
      <c r="K21" s="35"/>
    </row>
    <row r="23" spans="1:11" x14ac:dyDescent="0.25">
      <c r="C23" s="11" t="s">
        <v>38</v>
      </c>
      <c r="J23" s="11" t="s">
        <v>36</v>
      </c>
    </row>
  </sheetData>
  <mergeCells count="3">
    <mergeCell ref="I19:I21"/>
    <mergeCell ref="J19:J21"/>
    <mergeCell ref="K19:K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40"/>
  <sheetViews>
    <sheetView tabSelected="1" topLeftCell="J27" zoomScale="90" zoomScaleNormal="90" workbookViewId="0">
      <selection activeCell="L35" sqref="L35"/>
    </sheetView>
  </sheetViews>
  <sheetFormatPr defaultRowHeight="15" x14ac:dyDescent="0.25"/>
  <cols>
    <col min="2" max="2" width="3.7109375" customWidth="1"/>
    <col min="3" max="3" width="9.7109375" bestFit="1" customWidth="1"/>
    <col min="4" max="4" width="13.140625" customWidth="1"/>
    <col min="5" max="5" width="12.7109375" bestFit="1" customWidth="1"/>
    <col min="6" max="6" width="13.7109375" bestFit="1" customWidth="1"/>
    <col min="7" max="7" width="10.5703125" customWidth="1"/>
    <col min="8" max="8" width="13.5703125" bestFit="1" customWidth="1"/>
    <col min="9" max="9" width="13.7109375" customWidth="1"/>
    <col min="10" max="10" width="13.5703125" customWidth="1"/>
    <col min="11" max="11" width="15.28515625" customWidth="1"/>
    <col min="12" max="12" width="23.42578125" customWidth="1"/>
  </cols>
  <sheetData>
    <row r="2" spans="1:15" x14ac:dyDescent="0.25">
      <c r="A2" t="s">
        <v>0</v>
      </c>
      <c r="C2" s="2" t="s">
        <v>7</v>
      </c>
      <c r="D2" s="2" t="s">
        <v>14</v>
      </c>
      <c r="E2" s="2" t="s">
        <v>15</v>
      </c>
      <c r="F2" s="2" t="s">
        <v>16</v>
      </c>
      <c r="G2" s="2" t="s">
        <v>1</v>
      </c>
      <c r="H2" s="2" t="s">
        <v>17</v>
      </c>
      <c r="I2" s="2" t="s">
        <v>18</v>
      </c>
      <c r="J2" s="2" t="s">
        <v>19</v>
      </c>
      <c r="K2" s="2" t="s">
        <v>20</v>
      </c>
      <c r="L2" s="3" t="s">
        <v>23</v>
      </c>
      <c r="N2" s="3" t="s">
        <v>21</v>
      </c>
      <c r="O2" s="4">
        <v>472</v>
      </c>
    </row>
    <row r="3" spans="1:15" x14ac:dyDescent="0.25">
      <c r="A3">
        <v>-0.8</v>
      </c>
      <c r="C3" s="7">
        <v>-14.98</v>
      </c>
      <c r="D3" s="7">
        <v>-13.73</v>
      </c>
      <c r="E3" s="8">
        <v>-1.25</v>
      </c>
      <c r="F3" s="8">
        <v>-0.79600000000000004</v>
      </c>
      <c r="G3" s="4" t="s">
        <v>32</v>
      </c>
      <c r="H3" s="22">
        <v>-2.9700000000000001E-2</v>
      </c>
      <c r="I3" s="1">
        <f>D3/$O$2</f>
        <v>-2.9088983050847457E-2</v>
      </c>
      <c r="J3" s="1">
        <f>E3/$O$3</f>
        <v>-8.4918478260869563E-4</v>
      </c>
      <c r="K3" s="1">
        <f>J3+H3</f>
        <v>-3.0549184782608697E-2</v>
      </c>
      <c r="L3" s="1">
        <f>I3-K3</f>
        <v>1.4602017317612397E-3</v>
      </c>
      <c r="N3" s="2" t="s">
        <v>22</v>
      </c>
      <c r="O3" s="4">
        <v>1472</v>
      </c>
    </row>
    <row r="4" spans="1:15" x14ac:dyDescent="0.25">
      <c r="A4">
        <v>-0.76</v>
      </c>
      <c r="C4" s="4">
        <v>-5.18</v>
      </c>
      <c r="D4" s="4">
        <v>-3.8</v>
      </c>
      <c r="E4" s="4">
        <v>-1.3839999999999999</v>
      </c>
      <c r="F4" s="8">
        <v>-0.76</v>
      </c>
      <c r="G4" s="4" t="s">
        <v>31</v>
      </c>
      <c r="H4" s="22">
        <v>-7.92E-3</v>
      </c>
      <c r="I4" s="1">
        <f t="shared" ref="I4:I31" si="0">D4/$O$2</f>
        <v>-8.0508474576271184E-3</v>
      </c>
      <c r="J4" s="1">
        <f t="shared" ref="J4:J31" si="1">E4/$O$3</f>
        <v>-9.4021739130434778E-4</v>
      </c>
      <c r="K4" s="1">
        <f t="shared" ref="K4:K31" si="2">J4+H4</f>
        <v>-8.8602173913043484E-3</v>
      </c>
      <c r="L4" s="1">
        <f t="shared" ref="L4:L31" si="3">I4-K4</f>
        <v>8.0936993367723004E-4</v>
      </c>
    </row>
    <row r="5" spans="1:15" x14ac:dyDescent="0.25">
      <c r="A5">
        <v>-0.72</v>
      </c>
      <c r="C5" s="4">
        <v>-2.0499999999999998</v>
      </c>
      <c r="D5" s="8">
        <v>-0.92500000000000004</v>
      </c>
      <c r="E5" s="4">
        <v>-0.86299999999999999</v>
      </c>
      <c r="F5" s="8">
        <v>-0.72099999999999997</v>
      </c>
      <c r="G5" s="4" t="s">
        <v>30</v>
      </c>
      <c r="H5" s="22">
        <v>-1.3780000000000001E-3</v>
      </c>
      <c r="I5" s="1">
        <f t="shared" si="0"/>
        <v>-1.9597457627118643E-3</v>
      </c>
      <c r="J5" s="1">
        <f t="shared" si="1"/>
        <v>-5.8627717391304343E-4</v>
      </c>
      <c r="K5" s="1">
        <f t="shared" si="2"/>
        <v>-1.9642771739130436E-3</v>
      </c>
      <c r="L5" s="1">
        <f t="shared" si="3"/>
        <v>4.5314112011793362E-6</v>
      </c>
    </row>
    <row r="6" spans="1:15" x14ac:dyDescent="0.25">
      <c r="A6">
        <v>-0.68</v>
      </c>
      <c r="C6" s="4">
        <v>-1.0820000000000001</v>
      </c>
      <c r="D6" s="4">
        <v>-0.39800000000000002</v>
      </c>
      <c r="E6" s="4">
        <v>-0.68500000000000005</v>
      </c>
      <c r="F6" s="8">
        <v>-0.68</v>
      </c>
      <c r="G6" s="4" t="s">
        <v>28</v>
      </c>
      <c r="H6" s="22">
        <v>-1.8000000000000001E-4</v>
      </c>
      <c r="I6" s="1">
        <f t="shared" si="0"/>
        <v>-8.4322033898305093E-4</v>
      </c>
      <c r="J6" s="1">
        <f t="shared" si="1"/>
        <v>-4.6535326086956526E-4</v>
      </c>
      <c r="K6" s="1">
        <f t="shared" si="2"/>
        <v>-6.453532608695653E-4</v>
      </c>
      <c r="L6" s="1">
        <f t="shared" si="3"/>
        <v>-1.9786707811348563E-4</v>
      </c>
    </row>
    <row r="7" spans="1:15" x14ac:dyDescent="0.25">
      <c r="A7">
        <v>-0.64</v>
      </c>
      <c r="C7" s="4">
        <v>-1.014</v>
      </c>
      <c r="D7" s="4">
        <v>-0.27900000000000003</v>
      </c>
      <c r="E7" s="4">
        <v>-0.73499999999999999</v>
      </c>
      <c r="F7" s="8">
        <v>-0.64</v>
      </c>
      <c r="G7" s="4" t="s">
        <v>28</v>
      </c>
      <c r="H7" s="22">
        <v>-9.2600000000000001E-5</v>
      </c>
      <c r="I7" s="1">
        <f t="shared" si="0"/>
        <v>-5.9110169491525426E-4</v>
      </c>
      <c r="J7" s="1">
        <f t="shared" si="1"/>
        <v>-4.99320652173913E-4</v>
      </c>
      <c r="K7" s="1">
        <f t="shared" si="2"/>
        <v>-5.9192065217391298E-4</v>
      </c>
      <c r="L7" s="1">
        <f t="shared" si="3"/>
        <v>8.1895725865871113E-7</v>
      </c>
    </row>
    <row r="8" spans="1:15" x14ac:dyDescent="0.25">
      <c r="A8">
        <v>-0.6</v>
      </c>
      <c r="C8" s="4">
        <v>-0.83599999999999997</v>
      </c>
      <c r="D8" s="4">
        <v>-0.21099999999999999</v>
      </c>
      <c r="E8" s="4">
        <v>-0.625</v>
      </c>
      <c r="F8" s="8">
        <v>-0.6</v>
      </c>
      <c r="G8" s="4" t="s">
        <v>28</v>
      </c>
      <c r="H8" s="22">
        <v>-2.3E-5</v>
      </c>
      <c r="I8" s="1">
        <f t="shared" si="0"/>
        <v>-4.4703389830508472E-4</v>
      </c>
      <c r="J8" s="1">
        <f t="shared" si="1"/>
        <v>-4.2459239130434781E-4</v>
      </c>
      <c r="K8" s="1">
        <f t="shared" si="2"/>
        <v>-4.4759239130434783E-4</v>
      </c>
      <c r="L8" s="1">
        <f t="shared" si="3"/>
        <v>5.5849299926310743E-7</v>
      </c>
    </row>
    <row r="9" spans="1:15" x14ac:dyDescent="0.25">
      <c r="A9">
        <v>-0.4</v>
      </c>
      <c r="C9" s="4">
        <v>-0.52900000000000003</v>
      </c>
      <c r="D9" s="4">
        <v>-0.128</v>
      </c>
      <c r="E9" s="8">
        <v>-0.4</v>
      </c>
      <c r="F9" s="8">
        <v>-0.4</v>
      </c>
      <c r="G9" s="4" t="s">
        <v>28</v>
      </c>
      <c r="H9" s="22">
        <v>0</v>
      </c>
      <c r="I9" s="1">
        <f t="shared" si="0"/>
        <v>-2.711864406779661E-4</v>
      </c>
      <c r="J9" s="1">
        <f t="shared" si="1"/>
        <v>-2.7173913043478261E-4</v>
      </c>
      <c r="K9" s="1">
        <f t="shared" si="2"/>
        <v>-2.7173913043478261E-4</v>
      </c>
      <c r="L9" s="1">
        <f t="shared" si="3"/>
        <v>5.5268975681651384E-7</v>
      </c>
    </row>
    <row r="10" spans="1:15" x14ac:dyDescent="0.25">
      <c r="A10">
        <v>-0.2</v>
      </c>
      <c r="C10" s="4">
        <v>-0.26500000000000001</v>
      </c>
      <c r="D10" s="9">
        <v>-6.4399999999999999E-2</v>
      </c>
      <c r="E10" s="4">
        <v>-0.20100000000000001</v>
      </c>
      <c r="F10" s="8">
        <v>-0.20100000000000001</v>
      </c>
      <c r="G10" s="4" t="s">
        <v>28</v>
      </c>
      <c r="H10" s="22">
        <v>0</v>
      </c>
      <c r="I10" s="1">
        <f t="shared" si="0"/>
        <v>-1.364406779661017E-4</v>
      </c>
      <c r="J10" s="1">
        <f t="shared" si="1"/>
        <v>-1.3654891304347826E-4</v>
      </c>
      <c r="K10" s="1">
        <f t="shared" si="2"/>
        <v>-1.3654891304347826E-4</v>
      </c>
      <c r="L10" s="1">
        <f t="shared" si="3"/>
        <v>1.0823507737655713E-7</v>
      </c>
    </row>
    <row r="11" spans="1:15" x14ac:dyDescent="0.25">
      <c r="A11">
        <v>0.5</v>
      </c>
      <c r="C11" s="4">
        <v>0.66200000000000003</v>
      </c>
      <c r="D11" s="9">
        <v>0.16059999999999999</v>
      </c>
      <c r="E11" s="4">
        <v>0.501</v>
      </c>
      <c r="F11" s="8">
        <v>0.501</v>
      </c>
      <c r="G11" s="4" t="s">
        <v>28</v>
      </c>
      <c r="H11" s="22">
        <v>0</v>
      </c>
      <c r="I11" s="1">
        <f t="shared" si="0"/>
        <v>3.402542372881356E-4</v>
      </c>
      <c r="J11" s="1">
        <f t="shared" si="1"/>
        <v>3.4035326086956521E-4</v>
      </c>
      <c r="K11" s="1">
        <f t="shared" si="2"/>
        <v>3.4035326086956521E-4</v>
      </c>
      <c r="L11" s="1">
        <f t="shared" si="3"/>
        <v>-9.902358142960168E-8</v>
      </c>
    </row>
    <row r="12" spans="1:15" x14ac:dyDescent="0.25">
      <c r="A12">
        <v>1</v>
      </c>
      <c r="C12" s="4">
        <v>1.321</v>
      </c>
      <c r="D12" s="4">
        <v>0.32</v>
      </c>
      <c r="E12" s="8">
        <v>1</v>
      </c>
      <c r="F12" s="8">
        <v>1</v>
      </c>
      <c r="G12" s="4" t="s">
        <v>28</v>
      </c>
      <c r="H12" s="22">
        <v>0</v>
      </c>
      <c r="I12" s="1">
        <f t="shared" si="0"/>
        <v>6.779661016949153E-4</v>
      </c>
      <c r="J12" s="1">
        <f t="shared" si="1"/>
        <v>6.793478260869565E-4</v>
      </c>
      <c r="K12" s="1">
        <f t="shared" si="2"/>
        <v>6.793478260869565E-4</v>
      </c>
      <c r="L12" s="1">
        <f t="shared" si="3"/>
        <v>-1.3817243920412033E-6</v>
      </c>
    </row>
    <row r="13" spans="1:15" x14ac:dyDescent="0.25">
      <c r="A13">
        <v>1.5</v>
      </c>
      <c r="C13" s="4">
        <v>1.98</v>
      </c>
      <c r="D13" s="4">
        <v>0.48</v>
      </c>
      <c r="E13" s="8">
        <v>1.5</v>
      </c>
      <c r="F13" s="8">
        <v>1.5</v>
      </c>
      <c r="G13" s="4" t="s">
        <v>28</v>
      </c>
      <c r="H13" s="22">
        <v>0</v>
      </c>
      <c r="I13" s="1">
        <f t="shared" si="0"/>
        <v>1.0169491525423729E-3</v>
      </c>
      <c r="J13" s="1">
        <f t="shared" si="1"/>
        <v>1.0190217391304348E-3</v>
      </c>
      <c r="K13" s="1">
        <f t="shared" si="2"/>
        <v>1.0190217391304348E-3</v>
      </c>
      <c r="L13" s="1">
        <f t="shared" si="3"/>
        <v>-2.0725865880618592E-6</v>
      </c>
    </row>
    <row r="14" spans="1:15" x14ac:dyDescent="0.25">
      <c r="A14">
        <v>2</v>
      </c>
      <c r="C14" s="4">
        <v>2.64</v>
      </c>
      <c r="D14" s="4">
        <v>0.64200000000000002</v>
      </c>
      <c r="E14" s="7">
        <v>2</v>
      </c>
      <c r="F14" s="7">
        <v>2</v>
      </c>
      <c r="G14" s="4" t="s">
        <v>28</v>
      </c>
      <c r="H14" s="22">
        <v>0</v>
      </c>
      <c r="I14" s="1">
        <f t="shared" si="0"/>
        <v>1.3601694915254237E-3</v>
      </c>
      <c r="J14" s="1">
        <f t="shared" si="1"/>
        <v>1.358695652173913E-3</v>
      </c>
      <c r="K14" s="1">
        <f t="shared" si="2"/>
        <v>1.358695652173913E-3</v>
      </c>
      <c r="L14" s="1">
        <f t="shared" si="3"/>
        <v>1.4738393515107036E-6</v>
      </c>
    </row>
    <row r="15" spans="1:15" x14ac:dyDescent="0.25">
      <c r="A15">
        <v>2.5</v>
      </c>
      <c r="C15" s="7">
        <v>3.3</v>
      </c>
      <c r="D15" s="4">
        <v>0.80100000000000005</v>
      </c>
      <c r="E15" s="4">
        <v>2.5</v>
      </c>
      <c r="F15" s="7">
        <v>2.5</v>
      </c>
      <c r="G15" s="4" t="s">
        <v>28</v>
      </c>
      <c r="H15" s="22">
        <v>0</v>
      </c>
      <c r="I15" s="1">
        <f t="shared" si="0"/>
        <v>1.6970338983050847E-3</v>
      </c>
      <c r="J15" s="1">
        <f t="shared" si="1"/>
        <v>1.6983695652173913E-3</v>
      </c>
      <c r="K15" s="1">
        <f t="shared" si="2"/>
        <v>1.6983695652173913E-3</v>
      </c>
      <c r="L15" s="1">
        <f t="shared" si="3"/>
        <v>-1.3356669123065074E-6</v>
      </c>
    </row>
    <row r="16" spans="1:15" x14ac:dyDescent="0.25">
      <c r="A16">
        <v>3</v>
      </c>
      <c r="C16" s="7">
        <v>3.96</v>
      </c>
      <c r="D16" s="4">
        <v>0.96299999999999997</v>
      </c>
      <c r="E16" s="7">
        <v>3</v>
      </c>
      <c r="F16" s="7">
        <v>3</v>
      </c>
      <c r="G16" s="4" t="s">
        <v>28</v>
      </c>
      <c r="H16" s="22">
        <v>1.9999999999999999E-7</v>
      </c>
      <c r="I16" s="1">
        <f t="shared" si="0"/>
        <v>2.0402542372881353E-3</v>
      </c>
      <c r="J16" s="1">
        <f t="shared" si="1"/>
        <v>2.0380434782608695E-3</v>
      </c>
      <c r="K16" s="1">
        <f t="shared" si="2"/>
        <v>2.0382434782608696E-3</v>
      </c>
      <c r="L16" s="1">
        <f t="shared" si="3"/>
        <v>2.0107590272657253E-6</v>
      </c>
    </row>
    <row r="17" spans="1:12" x14ac:dyDescent="0.25">
      <c r="A17">
        <v>3.5</v>
      </c>
      <c r="C17" s="7">
        <v>4.62</v>
      </c>
      <c r="D17" s="4">
        <v>1.123</v>
      </c>
      <c r="E17" s="7">
        <v>3.5</v>
      </c>
      <c r="F17" s="7">
        <v>3.5</v>
      </c>
      <c r="G17" s="4" t="s">
        <v>28</v>
      </c>
      <c r="H17" s="22">
        <v>1.1999999999999999E-6</v>
      </c>
      <c r="I17" s="1">
        <f t="shared" si="0"/>
        <v>2.3792372881355933E-3</v>
      </c>
      <c r="J17" s="1">
        <f t="shared" si="1"/>
        <v>2.377717391304348E-3</v>
      </c>
      <c r="K17" s="1">
        <f t="shared" si="2"/>
        <v>2.3789173913043478E-3</v>
      </c>
      <c r="L17" s="1">
        <f t="shared" si="3"/>
        <v>3.1989683124547877E-7</v>
      </c>
    </row>
    <row r="18" spans="1:12" x14ac:dyDescent="0.25">
      <c r="A18">
        <v>4</v>
      </c>
      <c r="C18" s="7">
        <v>5.3</v>
      </c>
      <c r="D18" s="4">
        <v>1.288</v>
      </c>
      <c r="E18" s="7">
        <v>4.01</v>
      </c>
      <c r="F18" s="7">
        <v>4</v>
      </c>
      <c r="G18" s="4" t="s">
        <v>28</v>
      </c>
      <c r="H18" s="22">
        <v>6.2999999999999998E-6</v>
      </c>
      <c r="I18" s="1">
        <f t="shared" si="0"/>
        <v>2.7288135593220341E-3</v>
      </c>
      <c r="J18" s="1">
        <f t="shared" si="1"/>
        <v>2.7241847826086955E-3</v>
      </c>
      <c r="K18" s="1">
        <f t="shared" si="2"/>
        <v>2.7304847826086953E-3</v>
      </c>
      <c r="L18" s="1">
        <f t="shared" si="3"/>
        <v>-1.6712232866612602E-6</v>
      </c>
    </row>
    <row r="19" spans="1:12" x14ac:dyDescent="0.25">
      <c r="A19">
        <v>4.5</v>
      </c>
      <c r="C19" s="7">
        <v>6</v>
      </c>
      <c r="D19" s="4">
        <v>1.468</v>
      </c>
      <c r="E19" s="7">
        <v>4.53</v>
      </c>
      <c r="F19" s="7">
        <v>4.5</v>
      </c>
      <c r="G19" s="4" t="s">
        <v>28</v>
      </c>
      <c r="H19" s="22">
        <v>2.8E-5</v>
      </c>
      <c r="I19" s="1">
        <f t="shared" si="0"/>
        <v>3.1101694915254235E-3</v>
      </c>
      <c r="J19" s="1">
        <f t="shared" si="1"/>
        <v>3.0774456521739132E-3</v>
      </c>
      <c r="K19" s="1">
        <f t="shared" si="2"/>
        <v>3.105445652173913E-3</v>
      </c>
      <c r="L19" s="1">
        <f t="shared" si="3"/>
        <v>4.7238393515104844E-6</v>
      </c>
    </row>
    <row r="20" spans="1:12" x14ac:dyDescent="0.25">
      <c r="A20">
        <v>5</v>
      </c>
      <c r="C20" s="7">
        <v>6.85</v>
      </c>
      <c r="D20" s="4">
        <v>1.7110000000000001</v>
      </c>
      <c r="E20" s="7">
        <v>5.14</v>
      </c>
      <c r="F20" s="7">
        <v>5</v>
      </c>
      <c r="G20" s="4" t="s">
        <v>28</v>
      </c>
      <c r="H20" s="22">
        <v>1.3339999999999999E-4</v>
      </c>
      <c r="I20" s="1">
        <f t="shared" si="0"/>
        <v>3.6250000000000002E-3</v>
      </c>
      <c r="J20" s="1">
        <f t="shared" si="1"/>
        <v>3.4918478260869564E-3</v>
      </c>
      <c r="K20" s="1">
        <f t="shared" si="2"/>
        <v>3.6252478260869565E-3</v>
      </c>
      <c r="L20" s="1">
        <f t="shared" si="3"/>
        <v>-2.4782608695631328E-7</v>
      </c>
    </row>
    <row r="21" spans="1:12" x14ac:dyDescent="0.25">
      <c r="A21">
        <v>5.0999999999999996</v>
      </c>
      <c r="C21" s="7">
        <v>7.06</v>
      </c>
      <c r="D21" s="4">
        <v>1.7809999999999999</v>
      </c>
      <c r="E21" s="7">
        <v>5.28</v>
      </c>
      <c r="F21" s="7">
        <v>5.0999999999999996</v>
      </c>
      <c r="G21" s="4" t="s">
        <v>28</v>
      </c>
      <c r="H21" s="22">
        <v>1.8469999999999999E-4</v>
      </c>
      <c r="I21" s="1">
        <f t="shared" si="0"/>
        <v>3.7733050847457627E-3</v>
      </c>
      <c r="J21" s="1">
        <f t="shared" si="1"/>
        <v>3.5869565217391307E-3</v>
      </c>
      <c r="K21" s="1">
        <f t="shared" si="2"/>
        <v>3.7716565217391306E-3</v>
      </c>
      <c r="L21" s="1">
        <f t="shared" si="3"/>
        <v>1.6485630066321276E-6</v>
      </c>
    </row>
    <row r="22" spans="1:12" x14ac:dyDescent="0.25">
      <c r="A22">
        <v>5.15</v>
      </c>
      <c r="C22" s="7">
        <v>7.2</v>
      </c>
      <c r="D22" s="4">
        <v>1.8280000000000001</v>
      </c>
      <c r="E22" s="7">
        <v>5.29</v>
      </c>
      <c r="F22" s="7">
        <v>5.15</v>
      </c>
      <c r="G22" s="4" t="s">
        <v>30</v>
      </c>
      <c r="H22" s="22">
        <v>3.4499999999999998E-4</v>
      </c>
      <c r="I22" s="1">
        <f t="shared" si="0"/>
        <v>3.8728813559322037E-3</v>
      </c>
      <c r="J22" s="1">
        <f t="shared" si="1"/>
        <v>3.5937500000000002E-3</v>
      </c>
      <c r="K22" s="1">
        <f t="shared" si="2"/>
        <v>3.9387500000000004E-3</v>
      </c>
      <c r="L22" s="1">
        <f t="shared" si="3"/>
        <v>-6.5868644067796668E-5</v>
      </c>
    </row>
    <row r="23" spans="1:12" x14ac:dyDescent="0.25">
      <c r="A23">
        <v>5.2</v>
      </c>
      <c r="C23" s="7">
        <v>7.05</v>
      </c>
      <c r="D23" s="4">
        <v>1.8109999999999999</v>
      </c>
      <c r="E23" s="4">
        <v>5.23</v>
      </c>
      <c r="F23" s="7">
        <v>5.2</v>
      </c>
      <c r="G23" s="4" t="s">
        <v>30</v>
      </c>
      <c r="H23" s="22">
        <v>2.7999999999999998E-4</v>
      </c>
      <c r="I23" s="1">
        <f t="shared" si="0"/>
        <v>3.8368644067796609E-3</v>
      </c>
      <c r="J23" s="1">
        <f t="shared" si="1"/>
        <v>3.5529891304347831E-3</v>
      </c>
      <c r="K23" s="1">
        <f t="shared" si="2"/>
        <v>3.832989130434783E-3</v>
      </c>
      <c r="L23" s="1">
        <f t="shared" si="3"/>
        <v>3.8752763448779426E-6</v>
      </c>
    </row>
    <row r="24" spans="1:12" x14ac:dyDescent="0.25">
      <c r="A24">
        <v>5.25</v>
      </c>
      <c r="C24" s="7">
        <v>7.15</v>
      </c>
      <c r="D24" s="8">
        <v>1.86</v>
      </c>
      <c r="E24" s="4">
        <v>5.29</v>
      </c>
      <c r="F24" s="7">
        <v>5.25</v>
      </c>
      <c r="G24" s="4" t="s">
        <v>30</v>
      </c>
      <c r="H24" s="22">
        <v>3.4499999999999998E-4</v>
      </c>
      <c r="I24" s="1">
        <f t="shared" si="0"/>
        <v>3.9406779661016952E-3</v>
      </c>
      <c r="J24" s="1">
        <f t="shared" si="1"/>
        <v>3.5937500000000002E-3</v>
      </c>
      <c r="K24" s="1">
        <f t="shared" si="2"/>
        <v>3.9387500000000004E-3</v>
      </c>
      <c r="L24" s="1">
        <f t="shared" si="3"/>
        <v>1.9279661016948293E-6</v>
      </c>
    </row>
    <row r="25" spans="1:12" x14ac:dyDescent="0.25">
      <c r="A25">
        <v>5.3</v>
      </c>
      <c r="C25" s="4">
        <v>7.26</v>
      </c>
      <c r="D25" s="4">
        <v>1.913</v>
      </c>
      <c r="E25" s="4">
        <v>5.34</v>
      </c>
      <c r="F25" s="7">
        <v>5.3</v>
      </c>
      <c r="G25" s="4" t="s">
        <v>30</v>
      </c>
      <c r="H25" s="22">
        <v>4.2299999999999998E-4</v>
      </c>
      <c r="I25" s="1">
        <f t="shared" si="0"/>
        <v>4.0529661016949154E-3</v>
      </c>
      <c r="J25" s="1">
        <f t="shared" si="1"/>
        <v>3.6277173913043478E-3</v>
      </c>
      <c r="K25" s="1">
        <f t="shared" si="2"/>
        <v>4.050717391304348E-3</v>
      </c>
      <c r="L25" s="1">
        <f t="shared" si="3"/>
        <v>2.248710390567385E-6</v>
      </c>
    </row>
    <row r="26" spans="1:12" x14ac:dyDescent="0.25">
      <c r="A26">
        <v>5.35</v>
      </c>
      <c r="C26" s="4">
        <v>7.39</v>
      </c>
      <c r="D26" s="4">
        <v>1.984</v>
      </c>
      <c r="E26" s="7">
        <v>5.4</v>
      </c>
      <c r="F26" s="4">
        <v>5.35</v>
      </c>
      <c r="G26" s="4" t="s">
        <v>30</v>
      </c>
      <c r="H26" s="22">
        <v>5.3300000000000005E-4</v>
      </c>
      <c r="I26" s="1">
        <f t="shared" si="0"/>
        <v>4.2033898305084746E-3</v>
      </c>
      <c r="J26" s="1">
        <f t="shared" si="1"/>
        <v>3.6684782608695653E-3</v>
      </c>
      <c r="K26" s="1">
        <f t="shared" si="2"/>
        <v>4.2014782608695653E-3</v>
      </c>
      <c r="L26" s="1">
        <f t="shared" si="3"/>
        <v>1.9115696389092329E-6</v>
      </c>
    </row>
    <row r="27" spans="1:12" x14ac:dyDescent="0.25">
      <c r="A27">
        <v>5.4</v>
      </c>
      <c r="C27" s="4">
        <v>7.58</v>
      </c>
      <c r="D27" s="4">
        <v>2.09</v>
      </c>
      <c r="E27" s="4">
        <v>5.48</v>
      </c>
      <c r="F27" s="7">
        <v>5.4</v>
      </c>
      <c r="G27" s="4" t="s">
        <v>30</v>
      </c>
      <c r="H27" s="22">
        <v>7.2400000000000003E-4</v>
      </c>
      <c r="I27" s="1">
        <f t="shared" si="0"/>
        <v>4.4279661016949148E-3</v>
      </c>
      <c r="J27" s="1">
        <f t="shared" si="1"/>
        <v>3.7228260869565221E-3</v>
      </c>
      <c r="K27" s="1">
        <f t="shared" si="2"/>
        <v>4.4468260869565219E-3</v>
      </c>
      <c r="L27" s="1">
        <f t="shared" si="3"/>
        <v>-1.8859985261607086E-5</v>
      </c>
    </row>
    <row r="28" spans="1:12" x14ac:dyDescent="0.25">
      <c r="A28">
        <v>5.45</v>
      </c>
      <c r="C28" s="4">
        <v>7.78</v>
      </c>
      <c r="D28" s="4">
        <v>2.23</v>
      </c>
      <c r="E28" s="4">
        <v>5.55</v>
      </c>
      <c r="F28" s="4">
        <v>5.45</v>
      </c>
      <c r="G28" s="4" t="s">
        <v>30</v>
      </c>
      <c r="H28" s="22">
        <v>9.5799999999999998E-4</v>
      </c>
      <c r="I28" s="1">
        <f t="shared" si="0"/>
        <v>4.7245762711864408E-3</v>
      </c>
      <c r="J28" s="1">
        <f t="shared" si="1"/>
        <v>3.7703804347826086E-3</v>
      </c>
      <c r="K28" s="1">
        <f t="shared" si="2"/>
        <v>4.7283804347826083E-3</v>
      </c>
      <c r="L28" s="1">
        <f t="shared" si="3"/>
        <v>-3.8041635961674758E-6</v>
      </c>
    </row>
    <row r="29" spans="1:12" x14ac:dyDescent="0.25">
      <c r="A29">
        <v>5.5</v>
      </c>
      <c r="C29" s="4">
        <v>8.16</v>
      </c>
      <c r="D29" s="7">
        <v>2.5</v>
      </c>
      <c r="E29" s="4">
        <v>5.66</v>
      </c>
      <c r="F29" s="7">
        <v>5.5</v>
      </c>
      <c r="G29" s="4" t="s">
        <v>30</v>
      </c>
      <c r="H29" s="22">
        <v>1.462E-3</v>
      </c>
      <c r="I29" s="1">
        <f t="shared" si="0"/>
        <v>5.2966101694915252E-3</v>
      </c>
      <c r="J29" s="1">
        <f t="shared" si="1"/>
        <v>3.8451086956521742E-3</v>
      </c>
      <c r="K29" s="1">
        <f t="shared" si="2"/>
        <v>5.3071086956521744E-3</v>
      </c>
      <c r="L29" s="1">
        <f t="shared" si="3"/>
        <v>-1.0498526160649183E-5</v>
      </c>
    </row>
    <row r="30" spans="1:12" x14ac:dyDescent="0.25">
      <c r="A30">
        <v>5.55</v>
      </c>
      <c r="C30" s="4">
        <v>8.7200000000000006</v>
      </c>
      <c r="D30" s="4">
        <v>2.92</v>
      </c>
      <c r="E30" s="4">
        <v>5.79</v>
      </c>
      <c r="F30" s="4">
        <v>5.55</v>
      </c>
      <c r="G30" s="4" t="s">
        <v>31</v>
      </c>
      <c r="H30" s="22">
        <v>2.5899999999999999E-3</v>
      </c>
      <c r="I30" s="1">
        <f t="shared" si="0"/>
        <v>6.1864406779661013E-3</v>
      </c>
      <c r="J30" s="1">
        <f t="shared" si="1"/>
        <v>3.9334239130434786E-3</v>
      </c>
      <c r="K30" s="1">
        <f t="shared" si="2"/>
        <v>6.523423913043478E-3</v>
      </c>
      <c r="L30" s="1">
        <f t="shared" si="3"/>
        <v>-3.3698323507737674E-4</v>
      </c>
    </row>
    <row r="31" spans="1:12" x14ac:dyDescent="0.25">
      <c r="A31">
        <v>5.6</v>
      </c>
      <c r="C31" s="4">
        <v>9.65</v>
      </c>
      <c r="D31" s="4">
        <v>3.97</v>
      </c>
      <c r="E31" s="4">
        <v>5.67</v>
      </c>
      <c r="F31" s="4">
        <v>5.6</v>
      </c>
      <c r="G31" s="4" t="s">
        <v>31</v>
      </c>
      <c r="H31" s="22">
        <v>4.5799999999999999E-3</v>
      </c>
      <c r="I31" s="1">
        <f t="shared" si="0"/>
        <v>8.4110169491525433E-3</v>
      </c>
      <c r="J31" s="1">
        <f t="shared" si="1"/>
        <v>3.8519021739130436E-3</v>
      </c>
      <c r="K31" s="1">
        <f t="shared" si="2"/>
        <v>8.4319021739130435E-3</v>
      </c>
      <c r="L31" s="1">
        <f t="shared" si="3"/>
        <v>-2.0885224760500143E-5</v>
      </c>
    </row>
    <row r="34" spans="3:29" x14ac:dyDescent="0.25">
      <c r="C34" t="s">
        <v>37</v>
      </c>
      <c r="M34" t="s">
        <v>39</v>
      </c>
    </row>
    <row r="38" spans="3:29" x14ac:dyDescent="0.25">
      <c r="AB38" t="s">
        <v>40</v>
      </c>
      <c r="AC38" t="s">
        <v>41</v>
      </c>
    </row>
    <row r="39" spans="3:29" x14ac:dyDescent="0.25">
      <c r="AB39" t="s">
        <v>42</v>
      </c>
      <c r="AC39" t="s">
        <v>43</v>
      </c>
    </row>
    <row r="40" spans="3:29" x14ac:dyDescent="0.25">
      <c r="AB40" t="s">
        <v>44</v>
      </c>
      <c r="AC40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Experiencia 1</vt:lpstr>
      <vt:lpstr>Experiencia 2</vt:lpstr>
      <vt:lpstr> Experiencia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FRamalho</dc:creator>
  <cp:lastModifiedBy>Diogo Pinto</cp:lastModifiedBy>
  <dcterms:created xsi:type="dcterms:W3CDTF">2019-10-08T12:58:16Z</dcterms:created>
  <dcterms:modified xsi:type="dcterms:W3CDTF">2019-10-12T16:09:19Z</dcterms:modified>
</cp:coreProperties>
</file>