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uan\bootcamp\Homework\homework_01\Homework_01\"/>
    </mc:Choice>
  </mc:AlternateContent>
  <xr:revisionPtr revIDLastSave="0" documentId="13_ncr:1_{D733B095-0AFB-4679-9A86-01C8A5D305B6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Category Stats" sheetId="2" r:id="rId2"/>
    <sheet name="Sub-Category Stats" sheetId="4" r:id="rId3"/>
    <sheet name="Launch Date Outcomes" sheetId="6" r:id="rId4"/>
    <sheet name="Goal Outcomes" sheetId="5" r:id="rId5"/>
    <sheet name="Sheet2" sheetId="7" r:id="rId6"/>
  </sheets>
  <definedNames>
    <definedName name="_xlnm._FilterDatabase" localSheetId="0" hidden="1">Sheet1!$A$1:$U$4115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7" l="1"/>
  <c r="C2" i="7"/>
  <c r="M2" i="5"/>
  <c r="F2" i="5"/>
  <c r="M3" i="5"/>
  <c r="F3" i="5"/>
  <c r="M4" i="5"/>
  <c r="F4" i="5"/>
  <c r="M5" i="5"/>
  <c r="F5" i="5"/>
  <c r="M6" i="5"/>
  <c r="F6" i="5"/>
  <c r="M7" i="5"/>
  <c r="F7" i="5"/>
  <c r="M8" i="5"/>
  <c r="F8" i="5"/>
  <c r="M9" i="5"/>
  <c r="F9" i="5"/>
  <c r="M10" i="5"/>
  <c r="F10" i="5"/>
  <c r="M11" i="5"/>
  <c r="F11" i="5"/>
  <c r="M12" i="5"/>
  <c r="F12" i="5"/>
  <c r="M13" i="5"/>
  <c r="F13" i="5"/>
  <c r="C5" i="7"/>
  <c r="C4" i="7"/>
  <c r="C3" i="7"/>
  <c r="B5" i="7"/>
  <c r="B4" i="7"/>
  <c r="B3" i="7"/>
  <c r="U28" i="1" a="1"/>
  <c r="U28" i="1"/>
  <c r="U29" i="1" a="1"/>
  <c r="U29" i="1"/>
  <c r="U30" i="1" a="1"/>
  <c r="U30" i="1"/>
  <c r="U31" i="1" a="1"/>
  <c r="U31" i="1"/>
  <c r="U32" i="1" a="1"/>
  <c r="U32" i="1"/>
  <c r="U33" i="1" a="1"/>
  <c r="U33" i="1"/>
  <c r="U34" i="1" a="1"/>
  <c r="U34" i="1"/>
  <c r="U35" i="1" a="1"/>
  <c r="U35" i="1"/>
  <c r="U36" i="1" a="1"/>
  <c r="U36" i="1"/>
  <c r="U37" i="1" a="1"/>
  <c r="U37" i="1"/>
  <c r="U38" i="1" a="1"/>
  <c r="U38" i="1"/>
  <c r="U39" i="1" a="1"/>
  <c r="U39" i="1"/>
  <c r="U40" i="1" a="1"/>
  <c r="U40" i="1"/>
  <c r="U41" i="1" a="1"/>
  <c r="U41" i="1"/>
  <c r="U42" i="1" a="1"/>
  <c r="U42" i="1"/>
  <c r="U43" i="1" a="1"/>
  <c r="U43" i="1"/>
  <c r="U44" i="1" a="1"/>
  <c r="U44" i="1"/>
  <c r="U45" i="1" a="1"/>
  <c r="U45" i="1"/>
  <c r="U46" i="1" a="1"/>
  <c r="U46" i="1"/>
  <c r="U47" i="1" a="1"/>
  <c r="U47" i="1"/>
  <c r="U48" i="1" a="1"/>
  <c r="U48" i="1"/>
  <c r="U49" i="1" a="1"/>
  <c r="U49" i="1"/>
  <c r="U50" i="1" a="1"/>
  <c r="U50" i="1"/>
  <c r="U51" i="1" a="1"/>
  <c r="U51" i="1"/>
  <c r="U52" i="1" a="1"/>
  <c r="U52" i="1"/>
  <c r="U53" i="1" a="1"/>
  <c r="U53" i="1"/>
  <c r="U54" i="1" a="1"/>
  <c r="U54" i="1"/>
  <c r="U55" i="1" a="1"/>
  <c r="U55" i="1"/>
  <c r="U56" i="1" a="1"/>
  <c r="U56" i="1"/>
  <c r="U57" i="1" a="1"/>
  <c r="U57" i="1"/>
  <c r="U58" i="1" a="1"/>
  <c r="U58" i="1"/>
  <c r="U59" i="1" a="1"/>
  <c r="U59" i="1"/>
  <c r="U60" i="1" a="1"/>
  <c r="U60" i="1"/>
  <c r="U61" i="1" a="1"/>
  <c r="U61" i="1"/>
  <c r="U62" i="1" a="1"/>
  <c r="U62" i="1"/>
  <c r="U63" i="1" a="1"/>
  <c r="U63" i="1"/>
  <c r="U64" i="1" a="1"/>
  <c r="U64" i="1"/>
  <c r="U65" i="1" a="1"/>
  <c r="U65" i="1"/>
  <c r="U66" i="1" a="1"/>
  <c r="U66" i="1"/>
  <c r="U67" i="1" a="1"/>
  <c r="U67" i="1"/>
  <c r="U68" i="1" a="1"/>
  <c r="U68" i="1"/>
  <c r="U69" i="1" a="1"/>
  <c r="U69" i="1"/>
  <c r="U70" i="1" a="1"/>
  <c r="U70" i="1"/>
  <c r="U71" i="1" a="1"/>
  <c r="U71" i="1"/>
  <c r="U72" i="1" a="1"/>
  <c r="U72" i="1"/>
  <c r="U73" i="1" a="1"/>
  <c r="U73" i="1"/>
  <c r="U74" i="1" a="1"/>
  <c r="U74" i="1"/>
  <c r="U75" i="1" a="1"/>
  <c r="U75" i="1"/>
  <c r="U76" i="1" a="1"/>
  <c r="U76" i="1"/>
  <c r="U77" i="1" a="1"/>
  <c r="U77" i="1"/>
  <c r="U78" i="1" a="1"/>
  <c r="U78" i="1"/>
  <c r="U79" i="1" a="1"/>
  <c r="U79" i="1"/>
  <c r="U80" i="1" a="1"/>
  <c r="U80" i="1"/>
  <c r="U81" i="1" a="1"/>
  <c r="U81" i="1"/>
  <c r="U82" i="1" a="1"/>
  <c r="U82" i="1"/>
  <c r="U83" i="1" a="1"/>
  <c r="U83" i="1"/>
  <c r="U84" i="1" a="1"/>
  <c r="U84" i="1"/>
  <c r="U85" i="1" a="1"/>
  <c r="U85" i="1"/>
  <c r="U86" i="1" a="1"/>
  <c r="U86" i="1"/>
  <c r="U87" i="1" a="1"/>
  <c r="U87" i="1"/>
  <c r="U88" i="1" a="1"/>
  <c r="U88" i="1"/>
  <c r="U89" i="1" a="1"/>
  <c r="U89" i="1"/>
  <c r="U90" i="1" a="1"/>
  <c r="U90" i="1"/>
  <c r="U91" i="1" a="1"/>
  <c r="U91" i="1"/>
  <c r="U92" i="1" a="1"/>
  <c r="U92" i="1"/>
  <c r="U93" i="1" a="1"/>
  <c r="U93" i="1"/>
  <c r="U94" i="1" a="1"/>
  <c r="U94" i="1"/>
  <c r="U95" i="1" a="1"/>
  <c r="U95" i="1"/>
  <c r="U96" i="1" a="1"/>
  <c r="U96" i="1"/>
  <c r="U97" i="1" a="1"/>
  <c r="U97" i="1"/>
  <c r="U98" i="1" a="1"/>
  <c r="U98" i="1"/>
  <c r="U99" i="1" a="1"/>
  <c r="U99" i="1"/>
  <c r="U100" i="1" a="1"/>
  <c r="U100" i="1"/>
  <c r="U101" i="1" a="1"/>
  <c r="U101" i="1"/>
  <c r="U102" i="1" a="1"/>
  <c r="U102" i="1"/>
  <c r="U103" i="1" a="1"/>
  <c r="U103" i="1"/>
  <c r="U104" i="1" a="1"/>
  <c r="U104" i="1"/>
  <c r="U105" i="1" a="1"/>
  <c r="U105" i="1"/>
  <c r="U106" i="1" a="1"/>
  <c r="U106" i="1"/>
  <c r="U107" i="1" a="1"/>
  <c r="U107" i="1"/>
  <c r="U108" i="1" a="1"/>
  <c r="U108" i="1"/>
  <c r="U109" i="1" a="1"/>
  <c r="U109" i="1"/>
  <c r="U110" i="1" a="1"/>
  <c r="U110" i="1"/>
  <c r="U111" i="1" a="1"/>
  <c r="U111" i="1"/>
  <c r="U112" i="1" a="1"/>
  <c r="U112" i="1"/>
  <c r="U113" i="1" a="1"/>
  <c r="U113" i="1"/>
  <c r="U114" i="1" a="1"/>
  <c r="U114" i="1"/>
  <c r="U115" i="1" a="1"/>
  <c r="U115" i="1"/>
  <c r="U116" i="1" a="1"/>
  <c r="U116" i="1"/>
  <c r="U117" i="1" a="1"/>
  <c r="U117" i="1"/>
  <c r="U118" i="1" a="1"/>
  <c r="U118" i="1"/>
  <c r="U119" i="1" a="1"/>
  <c r="U119" i="1"/>
  <c r="U120" i="1" a="1"/>
  <c r="U120" i="1"/>
  <c r="U121" i="1" a="1"/>
  <c r="U121" i="1"/>
  <c r="U122" i="1" a="1"/>
  <c r="U122" i="1"/>
  <c r="U123" i="1" a="1"/>
  <c r="U123" i="1"/>
  <c r="U124" i="1" a="1"/>
  <c r="U124" i="1"/>
  <c r="U125" i="1" a="1"/>
  <c r="U125" i="1"/>
  <c r="U126" i="1" a="1"/>
  <c r="U126" i="1"/>
  <c r="U127" i="1" a="1"/>
  <c r="U127" i="1"/>
  <c r="U128" i="1" a="1"/>
  <c r="U128" i="1"/>
  <c r="U129" i="1" a="1"/>
  <c r="U129" i="1"/>
  <c r="U130" i="1" a="1"/>
  <c r="U130" i="1"/>
  <c r="U131" i="1" a="1"/>
  <c r="U131" i="1"/>
  <c r="U132" i="1" a="1"/>
  <c r="U132" i="1"/>
  <c r="U133" i="1" a="1"/>
  <c r="U133" i="1"/>
  <c r="U134" i="1" a="1"/>
  <c r="U134" i="1"/>
  <c r="U135" i="1" a="1"/>
  <c r="U135" i="1"/>
  <c r="U136" i="1" a="1"/>
  <c r="U136" i="1"/>
  <c r="U137" i="1" a="1"/>
  <c r="U137" i="1"/>
  <c r="U138" i="1" a="1"/>
  <c r="U138" i="1"/>
  <c r="U139" i="1" a="1"/>
  <c r="U139" i="1"/>
  <c r="U140" i="1" a="1"/>
  <c r="U140" i="1"/>
  <c r="U141" i="1" a="1"/>
  <c r="U141" i="1"/>
  <c r="U142" i="1" a="1"/>
  <c r="U142" i="1"/>
  <c r="U143" i="1" a="1"/>
  <c r="U143" i="1"/>
  <c r="U144" i="1" a="1"/>
  <c r="U144" i="1"/>
  <c r="U145" i="1" a="1"/>
  <c r="U145" i="1"/>
  <c r="U146" i="1" a="1"/>
  <c r="U146" i="1"/>
  <c r="U147" i="1" a="1"/>
  <c r="U147" i="1"/>
  <c r="U148" i="1" a="1"/>
  <c r="U148" i="1"/>
  <c r="U149" i="1" a="1"/>
  <c r="U149" i="1"/>
  <c r="U150" i="1" a="1"/>
  <c r="U150" i="1"/>
  <c r="U151" i="1" a="1"/>
  <c r="U151" i="1"/>
  <c r="U152" i="1" a="1"/>
  <c r="U152" i="1"/>
  <c r="U153" i="1" a="1"/>
  <c r="U153" i="1"/>
  <c r="U154" i="1" a="1"/>
  <c r="U154" i="1"/>
  <c r="U155" i="1" a="1"/>
  <c r="U155" i="1"/>
  <c r="U156" i="1" a="1"/>
  <c r="U156" i="1"/>
  <c r="U157" i="1" a="1"/>
  <c r="U157" i="1"/>
  <c r="U158" i="1" a="1"/>
  <c r="U158" i="1"/>
  <c r="U159" i="1" a="1"/>
  <c r="U159" i="1"/>
  <c r="U160" i="1" a="1"/>
  <c r="U160" i="1"/>
  <c r="U161" i="1" a="1"/>
  <c r="U161" i="1"/>
  <c r="U162" i="1" a="1"/>
  <c r="U162" i="1"/>
  <c r="U163" i="1" a="1"/>
  <c r="U163" i="1"/>
  <c r="U164" i="1" a="1"/>
  <c r="U164" i="1"/>
  <c r="U165" i="1" a="1"/>
  <c r="U165" i="1"/>
  <c r="U166" i="1" a="1"/>
  <c r="U166" i="1"/>
  <c r="U167" i="1" a="1"/>
  <c r="U167" i="1"/>
  <c r="U168" i="1" a="1"/>
  <c r="U168" i="1"/>
  <c r="U169" i="1" a="1"/>
  <c r="U169" i="1"/>
  <c r="U170" i="1" a="1"/>
  <c r="U170" i="1"/>
  <c r="U171" i="1" a="1"/>
  <c r="U171" i="1"/>
  <c r="U172" i="1" a="1"/>
  <c r="U172" i="1"/>
  <c r="U173" i="1" a="1"/>
  <c r="U173" i="1"/>
  <c r="U174" i="1" a="1"/>
  <c r="U174" i="1"/>
  <c r="U175" i="1" a="1"/>
  <c r="U175" i="1"/>
  <c r="U176" i="1" a="1"/>
  <c r="U176" i="1"/>
  <c r="U177" i="1" a="1"/>
  <c r="U177" i="1"/>
  <c r="U178" i="1" a="1"/>
  <c r="U178" i="1"/>
  <c r="U179" i="1" a="1"/>
  <c r="U179" i="1"/>
  <c r="U180" i="1" a="1"/>
  <c r="U180" i="1"/>
  <c r="U181" i="1" a="1"/>
  <c r="U181" i="1"/>
  <c r="U182" i="1" a="1"/>
  <c r="U182" i="1"/>
  <c r="U183" i="1" a="1"/>
  <c r="U183" i="1"/>
  <c r="U184" i="1" a="1"/>
  <c r="U184" i="1"/>
  <c r="U185" i="1" a="1"/>
  <c r="U185" i="1"/>
  <c r="U186" i="1" a="1"/>
  <c r="U186" i="1"/>
  <c r="U187" i="1" a="1"/>
  <c r="U187" i="1"/>
  <c r="U188" i="1" a="1"/>
  <c r="U188" i="1"/>
  <c r="U189" i="1" a="1"/>
  <c r="U189" i="1"/>
  <c r="U190" i="1" a="1"/>
  <c r="U190" i="1"/>
  <c r="U191" i="1" a="1"/>
  <c r="U191" i="1"/>
  <c r="U192" i="1" a="1"/>
  <c r="U192" i="1"/>
  <c r="U193" i="1" a="1"/>
  <c r="U193" i="1"/>
  <c r="U194" i="1" a="1"/>
  <c r="U194" i="1"/>
  <c r="U195" i="1" a="1"/>
  <c r="U195" i="1"/>
  <c r="U196" i="1" a="1"/>
  <c r="U196" i="1"/>
  <c r="U197" i="1" a="1"/>
  <c r="U197" i="1"/>
  <c r="U198" i="1" a="1"/>
  <c r="U198" i="1"/>
  <c r="U199" i="1" a="1"/>
  <c r="U199" i="1"/>
  <c r="U200" i="1" a="1"/>
  <c r="U200" i="1"/>
  <c r="U201" i="1" a="1"/>
  <c r="U201" i="1"/>
  <c r="U202" i="1" a="1"/>
  <c r="U202" i="1"/>
  <c r="U203" i="1" a="1"/>
  <c r="U203" i="1"/>
  <c r="U204" i="1" a="1"/>
  <c r="U204" i="1"/>
  <c r="U205" i="1" a="1"/>
  <c r="U205" i="1"/>
  <c r="U206" i="1" a="1"/>
  <c r="U206" i="1"/>
  <c r="U207" i="1" a="1"/>
  <c r="U207" i="1"/>
  <c r="U208" i="1" a="1"/>
  <c r="U208" i="1"/>
  <c r="U209" i="1" a="1"/>
  <c r="U209" i="1"/>
  <c r="U210" i="1" a="1"/>
  <c r="U210" i="1"/>
  <c r="U211" i="1" a="1"/>
  <c r="U211" i="1"/>
  <c r="U212" i="1" a="1"/>
  <c r="U212" i="1"/>
  <c r="U213" i="1" a="1"/>
  <c r="U213" i="1"/>
  <c r="U214" i="1" a="1"/>
  <c r="U214" i="1"/>
  <c r="U215" i="1" a="1"/>
  <c r="U215" i="1"/>
  <c r="U216" i="1" a="1"/>
  <c r="U216" i="1"/>
  <c r="U217" i="1" a="1"/>
  <c r="U217" i="1"/>
  <c r="U218" i="1" a="1"/>
  <c r="U218" i="1"/>
  <c r="U219" i="1" a="1"/>
  <c r="U219" i="1"/>
  <c r="U220" i="1" a="1"/>
  <c r="U220" i="1"/>
  <c r="U221" i="1" a="1"/>
  <c r="U221" i="1"/>
  <c r="U222" i="1" a="1"/>
  <c r="U222" i="1"/>
  <c r="U223" i="1" a="1"/>
  <c r="U223" i="1"/>
  <c r="U224" i="1" a="1"/>
  <c r="U224" i="1"/>
  <c r="U225" i="1" a="1"/>
  <c r="U225" i="1"/>
  <c r="U226" i="1" a="1"/>
  <c r="U226" i="1"/>
  <c r="U227" i="1" a="1"/>
  <c r="U227" i="1"/>
  <c r="U228" i="1" a="1"/>
  <c r="U228" i="1"/>
  <c r="U229" i="1" a="1"/>
  <c r="U229" i="1"/>
  <c r="U230" i="1" a="1"/>
  <c r="U230" i="1"/>
  <c r="U231" i="1" a="1"/>
  <c r="U231" i="1"/>
  <c r="U232" i="1" a="1"/>
  <c r="U232" i="1"/>
  <c r="U233" i="1" a="1"/>
  <c r="U233" i="1"/>
  <c r="U234" i="1" a="1"/>
  <c r="U234" i="1"/>
  <c r="U235" i="1" a="1"/>
  <c r="U235" i="1"/>
  <c r="U236" i="1" a="1"/>
  <c r="U236" i="1"/>
  <c r="U237" i="1" a="1"/>
  <c r="U237" i="1"/>
  <c r="U238" i="1" a="1"/>
  <c r="U238" i="1"/>
  <c r="U239" i="1" a="1"/>
  <c r="U239" i="1"/>
  <c r="U240" i="1" a="1"/>
  <c r="U240" i="1"/>
  <c r="U241" i="1" a="1"/>
  <c r="U241" i="1"/>
  <c r="U242" i="1" a="1"/>
  <c r="U242" i="1"/>
  <c r="U243" i="1" a="1"/>
  <c r="U243" i="1"/>
  <c r="U244" i="1" a="1"/>
  <c r="U244" i="1"/>
  <c r="U245" i="1" a="1"/>
  <c r="U245" i="1"/>
  <c r="U246" i="1" a="1"/>
  <c r="U246" i="1"/>
  <c r="U247" i="1" a="1"/>
  <c r="U247" i="1"/>
  <c r="U248" i="1" a="1"/>
  <c r="U248" i="1"/>
  <c r="U249" i="1" a="1"/>
  <c r="U249" i="1"/>
  <c r="U250" i="1" a="1"/>
  <c r="U250" i="1"/>
  <c r="U251" i="1" a="1"/>
  <c r="U251" i="1"/>
  <c r="U252" i="1" a="1"/>
  <c r="U252" i="1"/>
  <c r="U253" i="1" a="1"/>
  <c r="U253" i="1"/>
  <c r="U254" i="1" a="1"/>
  <c r="U254" i="1"/>
  <c r="U255" i="1" a="1"/>
  <c r="U255" i="1"/>
  <c r="U256" i="1" a="1"/>
  <c r="U256" i="1"/>
  <c r="U257" i="1" a="1"/>
  <c r="U257" i="1"/>
  <c r="U258" i="1" a="1"/>
  <c r="U258" i="1"/>
  <c r="U259" i="1" a="1"/>
  <c r="U259" i="1"/>
  <c r="U260" i="1" a="1"/>
  <c r="U260" i="1"/>
  <c r="U261" i="1" a="1"/>
  <c r="U261" i="1"/>
  <c r="U262" i="1" a="1"/>
  <c r="U262" i="1"/>
  <c r="U263" i="1" a="1"/>
  <c r="U263" i="1"/>
  <c r="U264" i="1" a="1"/>
  <c r="U264" i="1"/>
  <c r="U265" i="1" a="1"/>
  <c r="U265" i="1"/>
  <c r="U266" i="1" a="1"/>
  <c r="U266" i="1"/>
  <c r="U267" i="1" a="1"/>
  <c r="U267" i="1"/>
  <c r="U268" i="1" a="1"/>
  <c r="U268" i="1"/>
  <c r="U269" i="1" a="1"/>
  <c r="U269" i="1"/>
  <c r="U270" i="1" a="1"/>
  <c r="U270" i="1"/>
  <c r="U271" i="1" a="1"/>
  <c r="U271" i="1"/>
  <c r="U272" i="1" a="1"/>
  <c r="U272" i="1"/>
  <c r="U273" i="1" a="1"/>
  <c r="U273" i="1"/>
  <c r="U274" i="1" a="1"/>
  <c r="U274" i="1"/>
  <c r="U275" i="1" a="1"/>
  <c r="U275" i="1"/>
  <c r="U276" i="1" a="1"/>
  <c r="U276" i="1"/>
  <c r="U277" i="1" a="1"/>
  <c r="U277" i="1"/>
  <c r="U278" i="1" a="1"/>
  <c r="U278" i="1"/>
  <c r="U279" i="1" a="1"/>
  <c r="U279" i="1"/>
  <c r="U280" i="1" a="1"/>
  <c r="U280" i="1"/>
  <c r="U281" i="1" a="1"/>
  <c r="U281" i="1"/>
  <c r="U282" i="1" a="1"/>
  <c r="U282" i="1"/>
  <c r="U283" i="1" a="1"/>
  <c r="U283" i="1"/>
  <c r="U284" i="1" a="1"/>
  <c r="U284" i="1"/>
  <c r="U285" i="1" a="1"/>
  <c r="U285" i="1"/>
  <c r="U286" i="1" a="1"/>
  <c r="U286" i="1"/>
  <c r="U287" i="1" a="1"/>
  <c r="U287" i="1"/>
  <c r="U288" i="1" a="1"/>
  <c r="U288" i="1"/>
  <c r="U289" i="1" a="1"/>
  <c r="U289" i="1"/>
  <c r="U290" i="1" a="1"/>
  <c r="U290" i="1"/>
  <c r="U291" i="1" a="1"/>
  <c r="U291" i="1"/>
  <c r="U292" i="1" a="1"/>
  <c r="U292" i="1"/>
  <c r="U293" i="1" a="1"/>
  <c r="U293" i="1"/>
  <c r="U294" i="1" a="1"/>
  <c r="U294" i="1"/>
  <c r="U295" i="1" a="1"/>
  <c r="U295" i="1"/>
  <c r="U296" i="1" a="1"/>
  <c r="U296" i="1"/>
  <c r="U297" i="1" a="1"/>
  <c r="U297" i="1"/>
  <c r="U298" i="1" a="1"/>
  <c r="U298" i="1"/>
  <c r="U299" i="1" a="1"/>
  <c r="U299" i="1"/>
  <c r="U300" i="1" a="1"/>
  <c r="U300" i="1"/>
  <c r="U301" i="1" a="1"/>
  <c r="U301" i="1"/>
  <c r="U302" i="1" a="1"/>
  <c r="U302" i="1"/>
  <c r="U303" i="1" a="1"/>
  <c r="U303" i="1"/>
  <c r="U304" i="1" a="1"/>
  <c r="U304" i="1"/>
  <c r="U305" i="1" a="1"/>
  <c r="U305" i="1"/>
  <c r="U306" i="1" a="1"/>
  <c r="U306" i="1"/>
  <c r="U307" i="1" a="1"/>
  <c r="U307" i="1"/>
  <c r="U308" i="1" a="1"/>
  <c r="U308" i="1"/>
  <c r="U309" i="1" a="1"/>
  <c r="U309" i="1"/>
  <c r="U310" i="1" a="1"/>
  <c r="U310" i="1"/>
  <c r="U311" i="1" a="1"/>
  <c r="U311" i="1"/>
  <c r="U312" i="1" a="1"/>
  <c r="U312" i="1"/>
  <c r="U313" i="1" a="1"/>
  <c r="U313" i="1"/>
  <c r="U314" i="1" a="1"/>
  <c r="U314" i="1"/>
  <c r="U315" i="1" a="1"/>
  <c r="U315" i="1"/>
  <c r="U316" i="1" a="1"/>
  <c r="U316" i="1"/>
  <c r="U317" i="1" a="1"/>
  <c r="U317" i="1"/>
  <c r="U318" i="1" a="1"/>
  <c r="U318" i="1"/>
  <c r="U319" i="1" a="1"/>
  <c r="U319" i="1"/>
  <c r="U320" i="1" a="1"/>
  <c r="U320" i="1"/>
  <c r="U321" i="1" a="1"/>
  <c r="U321" i="1"/>
  <c r="U322" i="1" a="1"/>
  <c r="U322" i="1"/>
  <c r="U323" i="1" a="1"/>
  <c r="U323" i="1"/>
  <c r="U324" i="1" a="1"/>
  <c r="U324" i="1"/>
  <c r="U325" i="1" a="1"/>
  <c r="U325" i="1"/>
  <c r="U326" i="1" a="1"/>
  <c r="U326" i="1"/>
  <c r="U327" i="1" a="1"/>
  <c r="U327" i="1"/>
  <c r="U328" i="1" a="1"/>
  <c r="U328" i="1"/>
  <c r="U329" i="1" a="1"/>
  <c r="U329" i="1"/>
  <c r="U330" i="1" a="1"/>
  <c r="U330" i="1"/>
  <c r="U331" i="1" a="1"/>
  <c r="U331" i="1"/>
  <c r="U332" i="1" a="1"/>
  <c r="U332" i="1"/>
  <c r="U333" i="1" a="1"/>
  <c r="U333" i="1"/>
  <c r="U334" i="1" a="1"/>
  <c r="U334" i="1"/>
  <c r="U335" i="1" a="1"/>
  <c r="U335" i="1"/>
  <c r="U336" i="1" a="1"/>
  <c r="U336" i="1"/>
  <c r="U337" i="1" a="1"/>
  <c r="U337" i="1"/>
  <c r="U338" i="1" a="1"/>
  <c r="U338" i="1"/>
  <c r="U339" i="1" a="1"/>
  <c r="U339" i="1"/>
  <c r="U340" i="1" a="1"/>
  <c r="U340" i="1"/>
  <c r="U341" i="1" a="1"/>
  <c r="U341" i="1"/>
  <c r="U342" i="1" a="1"/>
  <c r="U342" i="1"/>
  <c r="U343" i="1" a="1"/>
  <c r="U343" i="1"/>
  <c r="U344" i="1" a="1"/>
  <c r="U344" i="1"/>
  <c r="U345" i="1" a="1"/>
  <c r="U345" i="1"/>
  <c r="U346" i="1" a="1"/>
  <c r="U346" i="1"/>
  <c r="U347" i="1" a="1"/>
  <c r="U347" i="1"/>
  <c r="U348" i="1" a="1"/>
  <c r="U348" i="1"/>
  <c r="U349" i="1" a="1"/>
  <c r="U349" i="1"/>
  <c r="U350" i="1" a="1"/>
  <c r="U350" i="1"/>
  <c r="U351" i="1" a="1"/>
  <c r="U351" i="1"/>
  <c r="U352" i="1" a="1"/>
  <c r="U352" i="1"/>
  <c r="U353" i="1" a="1"/>
  <c r="U353" i="1"/>
  <c r="U354" i="1" a="1"/>
  <c r="U354" i="1"/>
  <c r="U355" i="1" a="1"/>
  <c r="U355" i="1"/>
  <c r="U356" i="1" a="1"/>
  <c r="U356" i="1"/>
  <c r="U357" i="1" a="1"/>
  <c r="U357" i="1"/>
  <c r="U358" i="1" a="1"/>
  <c r="U358" i="1"/>
  <c r="U359" i="1" a="1"/>
  <c r="U359" i="1"/>
  <c r="U360" i="1" a="1"/>
  <c r="U360" i="1"/>
  <c r="U361" i="1" a="1"/>
  <c r="U361" i="1"/>
  <c r="U362" i="1" a="1"/>
  <c r="U362" i="1"/>
  <c r="U363" i="1" a="1"/>
  <c r="U363" i="1"/>
  <c r="U364" i="1" a="1"/>
  <c r="U364" i="1"/>
  <c r="U365" i="1" a="1"/>
  <c r="U365" i="1"/>
  <c r="U366" i="1" a="1"/>
  <c r="U366" i="1"/>
  <c r="U367" i="1" a="1"/>
  <c r="U367" i="1"/>
  <c r="U368" i="1" a="1"/>
  <c r="U368" i="1"/>
  <c r="U369" i="1" a="1"/>
  <c r="U369" i="1"/>
  <c r="U370" i="1" a="1"/>
  <c r="U370" i="1"/>
  <c r="U371" i="1" a="1"/>
  <c r="U371" i="1"/>
  <c r="U372" i="1" a="1"/>
  <c r="U372" i="1"/>
  <c r="U373" i="1" a="1"/>
  <c r="U373" i="1"/>
  <c r="U374" i="1" a="1"/>
  <c r="U374" i="1"/>
  <c r="U375" i="1" a="1"/>
  <c r="U375" i="1"/>
  <c r="U376" i="1" a="1"/>
  <c r="U376" i="1"/>
  <c r="U377" i="1" a="1"/>
  <c r="U377" i="1"/>
  <c r="U378" i="1" a="1"/>
  <c r="U378" i="1"/>
  <c r="U379" i="1" a="1"/>
  <c r="U379" i="1"/>
  <c r="U380" i="1" a="1"/>
  <c r="U380" i="1"/>
  <c r="U381" i="1" a="1"/>
  <c r="U381" i="1"/>
  <c r="U382" i="1" a="1"/>
  <c r="U382" i="1"/>
  <c r="U383" i="1" a="1"/>
  <c r="U383" i="1"/>
  <c r="U384" i="1" a="1"/>
  <c r="U384" i="1"/>
  <c r="U385" i="1" a="1"/>
  <c r="U385" i="1"/>
  <c r="U386" i="1" a="1"/>
  <c r="U386" i="1"/>
  <c r="U387" i="1" a="1"/>
  <c r="U387" i="1"/>
  <c r="U388" i="1" a="1"/>
  <c r="U388" i="1"/>
  <c r="U389" i="1" a="1"/>
  <c r="U389" i="1"/>
  <c r="U390" i="1" a="1"/>
  <c r="U390" i="1"/>
  <c r="U391" i="1" a="1"/>
  <c r="U391" i="1"/>
  <c r="U392" i="1" a="1"/>
  <c r="U392" i="1"/>
  <c r="U393" i="1" a="1"/>
  <c r="U393" i="1"/>
  <c r="U394" i="1" a="1"/>
  <c r="U394" i="1"/>
  <c r="U395" i="1" a="1"/>
  <c r="U395" i="1"/>
  <c r="U396" i="1" a="1"/>
  <c r="U396" i="1"/>
  <c r="U397" i="1" a="1"/>
  <c r="U397" i="1"/>
  <c r="U398" i="1" a="1"/>
  <c r="U398" i="1"/>
  <c r="U399" i="1" a="1"/>
  <c r="U399" i="1"/>
  <c r="U400" i="1" a="1"/>
  <c r="U400" i="1"/>
  <c r="U401" i="1" a="1"/>
  <c r="U401" i="1"/>
  <c r="U402" i="1" a="1"/>
  <c r="U402" i="1"/>
  <c r="U403" i="1" a="1"/>
  <c r="U403" i="1"/>
  <c r="U404" i="1" a="1"/>
  <c r="U404" i="1"/>
  <c r="U405" i="1" a="1"/>
  <c r="U405" i="1"/>
  <c r="U406" i="1" a="1"/>
  <c r="U406" i="1"/>
  <c r="U407" i="1" a="1"/>
  <c r="U407" i="1"/>
  <c r="U408" i="1" a="1"/>
  <c r="U408" i="1"/>
  <c r="U409" i="1" a="1"/>
  <c r="U409" i="1"/>
  <c r="U410" i="1" a="1"/>
  <c r="U410" i="1"/>
  <c r="U411" i="1" a="1"/>
  <c r="U411" i="1"/>
  <c r="U412" i="1" a="1"/>
  <c r="U412" i="1"/>
  <c r="U413" i="1" a="1"/>
  <c r="U413" i="1"/>
  <c r="U414" i="1" a="1"/>
  <c r="U414" i="1"/>
  <c r="U415" i="1" a="1"/>
  <c r="U415" i="1"/>
  <c r="U416" i="1" a="1"/>
  <c r="U416" i="1"/>
  <c r="U417" i="1" a="1"/>
  <c r="U417" i="1"/>
  <c r="U418" i="1" a="1"/>
  <c r="U418" i="1"/>
  <c r="U419" i="1" a="1"/>
  <c r="U419" i="1"/>
  <c r="U420" i="1" a="1"/>
  <c r="U420" i="1"/>
  <c r="U421" i="1" a="1"/>
  <c r="U421" i="1"/>
  <c r="U422" i="1" a="1"/>
  <c r="U422" i="1"/>
  <c r="U423" i="1" a="1"/>
  <c r="U423" i="1"/>
  <c r="U424" i="1" a="1"/>
  <c r="U424" i="1"/>
  <c r="U425" i="1" a="1"/>
  <c r="U425" i="1"/>
  <c r="U426" i="1" a="1"/>
  <c r="U426" i="1"/>
  <c r="U427" i="1" a="1"/>
  <c r="U427" i="1"/>
  <c r="U428" i="1" a="1"/>
  <c r="U428" i="1"/>
  <c r="U429" i="1" a="1"/>
  <c r="U429" i="1"/>
  <c r="U430" i="1" a="1"/>
  <c r="U430" i="1"/>
  <c r="U431" i="1" a="1"/>
  <c r="U431" i="1"/>
  <c r="U432" i="1" a="1"/>
  <c r="U432" i="1"/>
  <c r="U433" i="1" a="1"/>
  <c r="U433" i="1"/>
  <c r="U434" i="1" a="1"/>
  <c r="U434" i="1"/>
  <c r="U435" i="1" a="1"/>
  <c r="U435" i="1"/>
  <c r="U436" i="1" a="1"/>
  <c r="U436" i="1"/>
  <c r="U437" i="1" a="1"/>
  <c r="U437" i="1"/>
  <c r="U438" i="1" a="1"/>
  <c r="U438" i="1"/>
  <c r="U439" i="1" a="1"/>
  <c r="U439" i="1"/>
  <c r="U440" i="1" a="1"/>
  <c r="U440" i="1"/>
  <c r="U441" i="1" a="1"/>
  <c r="U441" i="1"/>
  <c r="U442" i="1" a="1"/>
  <c r="U442" i="1"/>
  <c r="U443" i="1" a="1"/>
  <c r="U443" i="1"/>
  <c r="U444" i="1" a="1"/>
  <c r="U444" i="1"/>
  <c r="U445" i="1" a="1"/>
  <c r="U445" i="1"/>
  <c r="U446" i="1" a="1"/>
  <c r="U446" i="1"/>
  <c r="U447" i="1" a="1"/>
  <c r="U447" i="1"/>
  <c r="U448" i="1" a="1"/>
  <c r="U448" i="1"/>
  <c r="U449" i="1" a="1"/>
  <c r="U449" i="1"/>
  <c r="U450" i="1" a="1"/>
  <c r="U450" i="1"/>
  <c r="U451" i="1" a="1"/>
  <c r="U451" i="1"/>
  <c r="U452" i="1" a="1"/>
  <c r="U452" i="1"/>
  <c r="U453" i="1" a="1"/>
  <c r="U453" i="1"/>
  <c r="U454" i="1" a="1"/>
  <c r="U454" i="1"/>
  <c r="U455" i="1" a="1"/>
  <c r="U455" i="1"/>
  <c r="U456" i="1" a="1"/>
  <c r="U456" i="1"/>
  <c r="U457" i="1" a="1"/>
  <c r="U457" i="1"/>
  <c r="U458" i="1" a="1"/>
  <c r="U458" i="1"/>
  <c r="U459" i="1" a="1"/>
  <c r="U459" i="1"/>
  <c r="U460" i="1" a="1"/>
  <c r="U460" i="1"/>
  <c r="U461" i="1" a="1"/>
  <c r="U461" i="1"/>
  <c r="U462" i="1" a="1"/>
  <c r="U462" i="1"/>
  <c r="U463" i="1" a="1"/>
  <c r="U463" i="1"/>
  <c r="U464" i="1" a="1"/>
  <c r="U464" i="1"/>
  <c r="U465" i="1" a="1"/>
  <c r="U465" i="1"/>
  <c r="U466" i="1" a="1"/>
  <c r="U466" i="1"/>
  <c r="U467" i="1" a="1"/>
  <c r="U467" i="1"/>
  <c r="U468" i="1" a="1"/>
  <c r="U468" i="1"/>
  <c r="U469" i="1" a="1"/>
  <c r="U469" i="1"/>
  <c r="U470" i="1" a="1"/>
  <c r="U470" i="1"/>
  <c r="U471" i="1" a="1"/>
  <c r="U471" i="1"/>
  <c r="U472" i="1" a="1"/>
  <c r="U472" i="1"/>
  <c r="U473" i="1" a="1"/>
  <c r="U473" i="1"/>
  <c r="U474" i="1" a="1"/>
  <c r="U474" i="1"/>
  <c r="U475" i="1" a="1"/>
  <c r="U475" i="1"/>
  <c r="U476" i="1" a="1"/>
  <c r="U476" i="1"/>
  <c r="U477" i="1" a="1"/>
  <c r="U477" i="1"/>
  <c r="U478" i="1" a="1"/>
  <c r="U478" i="1"/>
  <c r="U479" i="1" a="1"/>
  <c r="U479" i="1"/>
  <c r="U480" i="1" a="1"/>
  <c r="U480" i="1"/>
  <c r="U481" i="1" a="1"/>
  <c r="U481" i="1"/>
  <c r="U482" i="1" a="1"/>
  <c r="U482" i="1"/>
  <c r="U483" i="1" a="1"/>
  <c r="U483" i="1"/>
  <c r="U484" i="1" a="1"/>
  <c r="U484" i="1"/>
  <c r="U485" i="1" a="1"/>
  <c r="U485" i="1"/>
  <c r="U486" i="1" a="1"/>
  <c r="U486" i="1"/>
  <c r="U487" i="1" a="1"/>
  <c r="U487" i="1"/>
  <c r="U488" i="1" a="1"/>
  <c r="U488" i="1"/>
  <c r="U489" i="1" a="1"/>
  <c r="U489" i="1"/>
  <c r="U490" i="1" a="1"/>
  <c r="U490" i="1"/>
  <c r="U491" i="1" a="1"/>
  <c r="U491" i="1"/>
  <c r="U492" i="1" a="1"/>
  <c r="U492" i="1"/>
  <c r="U493" i="1" a="1"/>
  <c r="U493" i="1"/>
  <c r="U494" i="1" a="1"/>
  <c r="U494" i="1"/>
  <c r="U495" i="1" a="1"/>
  <c r="U495" i="1"/>
  <c r="U496" i="1" a="1"/>
  <c r="U496" i="1"/>
  <c r="U497" i="1" a="1"/>
  <c r="U497" i="1"/>
  <c r="U498" i="1" a="1"/>
  <c r="U498" i="1"/>
  <c r="U499" i="1" a="1"/>
  <c r="U499" i="1"/>
  <c r="U500" i="1" a="1"/>
  <c r="U500" i="1"/>
  <c r="U501" i="1" a="1"/>
  <c r="U501" i="1"/>
  <c r="U502" i="1" a="1"/>
  <c r="U502" i="1"/>
  <c r="U503" i="1" a="1"/>
  <c r="U503" i="1"/>
  <c r="U504" i="1" a="1"/>
  <c r="U504" i="1"/>
  <c r="U505" i="1" a="1"/>
  <c r="U505" i="1"/>
  <c r="U506" i="1" a="1"/>
  <c r="U506" i="1"/>
  <c r="U507" i="1" a="1"/>
  <c r="U507" i="1"/>
  <c r="U508" i="1" a="1"/>
  <c r="U508" i="1"/>
  <c r="U509" i="1" a="1"/>
  <c r="U509" i="1"/>
  <c r="U510" i="1" a="1"/>
  <c r="U510" i="1"/>
  <c r="U511" i="1" a="1"/>
  <c r="U511" i="1"/>
  <c r="U512" i="1" a="1"/>
  <c r="U512" i="1"/>
  <c r="U513" i="1" a="1"/>
  <c r="U513" i="1"/>
  <c r="U514" i="1" a="1"/>
  <c r="U514" i="1"/>
  <c r="U515" i="1" a="1"/>
  <c r="U515" i="1"/>
  <c r="U516" i="1" a="1"/>
  <c r="U516" i="1"/>
  <c r="U517" i="1" a="1"/>
  <c r="U517" i="1"/>
  <c r="U518" i="1" a="1"/>
  <c r="U518" i="1"/>
  <c r="U519" i="1" a="1"/>
  <c r="U519" i="1"/>
  <c r="U520" i="1" a="1"/>
  <c r="U520" i="1"/>
  <c r="U521" i="1" a="1"/>
  <c r="U521" i="1"/>
  <c r="U522" i="1" a="1"/>
  <c r="U522" i="1"/>
  <c r="U523" i="1" a="1"/>
  <c r="U523" i="1"/>
  <c r="U524" i="1" a="1"/>
  <c r="U524" i="1"/>
  <c r="U525" i="1" a="1"/>
  <c r="U525" i="1"/>
  <c r="U526" i="1" a="1"/>
  <c r="U526" i="1"/>
  <c r="U527" i="1" a="1"/>
  <c r="U527" i="1"/>
  <c r="U528" i="1" a="1"/>
  <c r="U528" i="1"/>
  <c r="U529" i="1" a="1"/>
  <c r="U529" i="1"/>
  <c r="U530" i="1" a="1"/>
  <c r="U530" i="1"/>
  <c r="U531" i="1" a="1"/>
  <c r="U531" i="1"/>
  <c r="U532" i="1" a="1"/>
  <c r="U532" i="1"/>
  <c r="U533" i="1" a="1"/>
  <c r="U533" i="1"/>
  <c r="U534" i="1" a="1"/>
  <c r="U534" i="1"/>
  <c r="U535" i="1" a="1"/>
  <c r="U535" i="1"/>
  <c r="U536" i="1" a="1"/>
  <c r="U536" i="1"/>
  <c r="U537" i="1" a="1"/>
  <c r="U537" i="1"/>
  <c r="U538" i="1" a="1"/>
  <c r="U538" i="1"/>
  <c r="U539" i="1" a="1"/>
  <c r="U539" i="1"/>
  <c r="U540" i="1" a="1"/>
  <c r="U540" i="1"/>
  <c r="U541" i="1" a="1"/>
  <c r="U541" i="1"/>
  <c r="U542" i="1" a="1"/>
  <c r="U542" i="1"/>
  <c r="U543" i="1" a="1"/>
  <c r="U543" i="1"/>
  <c r="U544" i="1" a="1"/>
  <c r="U544" i="1"/>
  <c r="U545" i="1" a="1"/>
  <c r="U545" i="1"/>
  <c r="U546" i="1" a="1"/>
  <c r="U546" i="1"/>
  <c r="U547" i="1" a="1"/>
  <c r="U547" i="1"/>
  <c r="U548" i="1" a="1"/>
  <c r="U548" i="1"/>
  <c r="U549" i="1" a="1"/>
  <c r="U549" i="1"/>
  <c r="U550" i="1" a="1"/>
  <c r="U550" i="1"/>
  <c r="U551" i="1" a="1"/>
  <c r="U551" i="1"/>
  <c r="U552" i="1" a="1"/>
  <c r="U552" i="1"/>
  <c r="U553" i="1" a="1"/>
  <c r="U553" i="1"/>
  <c r="U554" i="1" a="1"/>
  <c r="U554" i="1"/>
  <c r="U555" i="1" a="1"/>
  <c r="U555" i="1"/>
  <c r="U556" i="1" a="1"/>
  <c r="U556" i="1"/>
  <c r="U557" i="1" a="1"/>
  <c r="U557" i="1"/>
  <c r="U558" i="1" a="1"/>
  <c r="U558" i="1"/>
  <c r="U559" i="1" a="1"/>
  <c r="U559" i="1"/>
  <c r="U560" i="1" a="1"/>
  <c r="U560" i="1"/>
  <c r="U561" i="1" a="1"/>
  <c r="U561" i="1"/>
  <c r="U562" i="1" a="1"/>
  <c r="U562" i="1"/>
  <c r="U563" i="1" a="1"/>
  <c r="U563" i="1"/>
  <c r="U564" i="1" a="1"/>
  <c r="U564" i="1"/>
  <c r="U565" i="1" a="1"/>
  <c r="U565" i="1"/>
  <c r="U566" i="1" a="1"/>
  <c r="U566" i="1"/>
  <c r="U567" i="1" a="1"/>
  <c r="U567" i="1"/>
  <c r="U568" i="1" a="1"/>
  <c r="U568" i="1"/>
  <c r="U569" i="1" a="1"/>
  <c r="U569" i="1"/>
  <c r="U570" i="1" a="1"/>
  <c r="U570" i="1"/>
  <c r="U571" i="1" a="1"/>
  <c r="U571" i="1"/>
  <c r="U572" i="1" a="1"/>
  <c r="U572" i="1"/>
  <c r="U573" i="1" a="1"/>
  <c r="U573" i="1"/>
  <c r="U574" i="1" a="1"/>
  <c r="U574" i="1"/>
  <c r="U575" i="1" a="1"/>
  <c r="U575" i="1"/>
  <c r="U576" i="1" a="1"/>
  <c r="U576" i="1"/>
  <c r="U577" i="1" a="1"/>
  <c r="U577" i="1"/>
  <c r="U578" i="1" a="1"/>
  <c r="U578" i="1"/>
  <c r="U579" i="1" a="1"/>
  <c r="U579" i="1"/>
  <c r="U580" i="1" a="1"/>
  <c r="U580" i="1"/>
  <c r="U581" i="1" a="1"/>
  <c r="U581" i="1"/>
  <c r="U582" i="1" a="1"/>
  <c r="U582" i="1"/>
  <c r="U583" i="1" a="1"/>
  <c r="U583" i="1"/>
  <c r="U584" i="1" a="1"/>
  <c r="U584" i="1"/>
  <c r="U585" i="1" a="1"/>
  <c r="U585" i="1"/>
  <c r="U586" i="1" a="1"/>
  <c r="U586" i="1"/>
  <c r="U587" i="1" a="1"/>
  <c r="U587" i="1"/>
  <c r="U588" i="1" a="1"/>
  <c r="U588" i="1"/>
  <c r="U589" i="1" a="1"/>
  <c r="U589" i="1"/>
  <c r="U590" i="1" a="1"/>
  <c r="U590" i="1"/>
  <c r="U591" i="1" a="1"/>
  <c r="U591" i="1"/>
  <c r="U592" i="1" a="1"/>
  <c r="U592" i="1"/>
  <c r="U593" i="1" a="1"/>
  <c r="U593" i="1"/>
  <c r="U594" i="1" a="1"/>
  <c r="U594" i="1"/>
  <c r="U595" i="1" a="1"/>
  <c r="U595" i="1"/>
  <c r="U596" i="1" a="1"/>
  <c r="U596" i="1"/>
  <c r="U597" i="1" a="1"/>
  <c r="U597" i="1"/>
  <c r="U598" i="1" a="1"/>
  <c r="U598" i="1"/>
  <c r="U599" i="1" a="1"/>
  <c r="U599" i="1"/>
  <c r="U600" i="1" a="1"/>
  <c r="U600" i="1"/>
  <c r="U601" i="1" a="1"/>
  <c r="U601" i="1"/>
  <c r="U602" i="1" a="1"/>
  <c r="U602" i="1"/>
  <c r="U603" i="1" a="1"/>
  <c r="U603" i="1"/>
  <c r="U604" i="1" a="1"/>
  <c r="U604" i="1"/>
  <c r="U605" i="1" a="1"/>
  <c r="U605" i="1"/>
  <c r="U606" i="1" a="1"/>
  <c r="U606" i="1"/>
  <c r="U607" i="1" a="1"/>
  <c r="U607" i="1"/>
  <c r="U608" i="1" a="1"/>
  <c r="U608" i="1"/>
  <c r="U609" i="1" a="1"/>
  <c r="U609" i="1"/>
  <c r="U610" i="1" a="1"/>
  <c r="U610" i="1"/>
  <c r="U611" i="1" a="1"/>
  <c r="U611" i="1"/>
  <c r="U612" i="1" a="1"/>
  <c r="U612" i="1"/>
  <c r="U613" i="1" a="1"/>
  <c r="U613" i="1"/>
  <c r="U614" i="1" a="1"/>
  <c r="U614" i="1"/>
  <c r="U615" i="1" a="1"/>
  <c r="U615" i="1"/>
  <c r="U616" i="1" a="1"/>
  <c r="U616" i="1"/>
  <c r="U617" i="1" a="1"/>
  <c r="U617" i="1"/>
  <c r="U618" i="1" a="1"/>
  <c r="U618" i="1"/>
  <c r="U619" i="1" a="1"/>
  <c r="U619" i="1"/>
  <c r="U620" i="1" a="1"/>
  <c r="U620" i="1"/>
  <c r="U621" i="1" a="1"/>
  <c r="U621" i="1"/>
  <c r="U622" i="1" a="1"/>
  <c r="U622" i="1"/>
  <c r="U623" i="1" a="1"/>
  <c r="U623" i="1"/>
  <c r="U624" i="1" a="1"/>
  <c r="U624" i="1"/>
  <c r="U625" i="1" a="1"/>
  <c r="U625" i="1"/>
  <c r="U626" i="1" a="1"/>
  <c r="U626" i="1"/>
  <c r="U627" i="1" a="1"/>
  <c r="U627" i="1"/>
  <c r="U628" i="1" a="1"/>
  <c r="U628" i="1"/>
  <c r="U629" i="1" a="1"/>
  <c r="U629" i="1"/>
  <c r="U630" i="1" a="1"/>
  <c r="U630" i="1"/>
  <c r="U631" i="1" a="1"/>
  <c r="U631" i="1"/>
  <c r="U632" i="1" a="1"/>
  <c r="U632" i="1"/>
  <c r="U633" i="1" a="1"/>
  <c r="U633" i="1"/>
  <c r="U634" i="1" a="1"/>
  <c r="U634" i="1"/>
  <c r="U635" i="1" a="1"/>
  <c r="U635" i="1"/>
  <c r="U636" i="1" a="1"/>
  <c r="U636" i="1"/>
  <c r="U637" i="1" a="1"/>
  <c r="U637" i="1"/>
  <c r="U638" i="1" a="1"/>
  <c r="U638" i="1"/>
  <c r="U639" i="1" a="1"/>
  <c r="U639" i="1"/>
  <c r="U640" i="1" a="1"/>
  <c r="U640" i="1"/>
  <c r="U641" i="1" a="1"/>
  <c r="U641" i="1"/>
  <c r="U642" i="1" a="1"/>
  <c r="U642" i="1"/>
  <c r="U643" i="1" a="1"/>
  <c r="U643" i="1"/>
  <c r="U644" i="1" a="1"/>
  <c r="U644" i="1"/>
  <c r="U645" i="1" a="1"/>
  <c r="U645" i="1"/>
  <c r="U646" i="1" a="1"/>
  <c r="U646" i="1"/>
  <c r="U647" i="1" a="1"/>
  <c r="U647" i="1"/>
  <c r="U648" i="1" a="1"/>
  <c r="U648" i="1"/>
  <c r="U649" i="1" a="1"/>
  <c r="U649" i="1"/>
  <c r="U650" i="1" a="1"/>
  <c r="U650" i="1"/>
  <c r="U651" i="1" a="1"/>
  <c r="U651" i="1"/>
  <c r="U652" i="1" a="1"/>
  <c r="U652" i="1"/>
  <c r="U653" i="1" a="1"/>
  <c r="U653" i="1"/>
  <c r="U654" i="1" a="1"/>
  <c r="U654" i="1"/>
  <c r="U655" i="1" a="1"/>
  <c r="U655" i="1"/>
  <c r="U656" i="1" a="1"/>
  <c r="U656" i="1"/>
  <c r="U657" i="1" a="1"/>
  <c r="U657" i="1"/>
  <c r="U658" i="1" a="1"/>
  <c r="U658" i="1"/>
  <c r="U659" i="1" a="1"/>
  <c r="U659" i="1"/>
  <c r="U660" i="1" a="1"/>
  <c r="U660" i="1"/>
  <c r="U661" i="1" a="1"/>
  <c r="U661" i="1"/>
  <c r="U662" i="1" a="1"/>
  <c r="U662" i="1"/>
  <c r="U663" i="1" a="1"/>
  <c r="U663" i="1"/>
  <c r="U664" i="1" a="1"/>
  <c r="U664" i="1"/>
  <c r="U665" i="1" a="1"/>
  <c r="U665" i="1"/>
  <c r="U666" i="1" a="1"/>
  <c r="U666" i="1"/>
  <c r="U667" i="1" a="1"/>
  <c r="U667" i="1"/>
  <c r="U668" i="1" a="1"/>
  <c r="U668" i="1"/>
  <c r="U669" i="1" a="1"/>
  <c r="U669" i="1"/>
  <c r="U670" i="1" a="1"/>
  <c r="U670" i="1"/>
  <c r="U671" i="1" a="1"/>
  <c r="U671" i="1"/>
  <c r="U672" i="1" a="1"/>
  <c r="U672" i="1"/>
  <c r="U673" i="1" a="1"/>
  <c r="U673" i="1"/>
  <c r="U674" i="1" a="1"/>
  <c r="U674" i="1"/>
  <c r="U675" i="1" a="1"/>
  <c r="U675" i="1"/>
  <c r="U676" i="1" a="1"/>
  <c r="U676" i="1"/>
  <c r="U677" i="1" a="1"/>
  <c r="U677" i="1"/>
  <c r="U678" i="1" a="1"/>
  <c r="U678" i="1"/>
  <c r="U679" i="1" a="1"/>
  <c r="U679" i="1"/>
  <c r="U680" i="1" a="1"/>
  <c r="U680" i="1"/>
  <c r="U681" i="1" a="1"/>
  <c r="U681" i="1"/>
  <c r="U682" i="1" a="1"/>
  <c r="U682" i="1"/>
  <c r="U683" i="1" a="1"/>
  <c r="U683" i="1"/>
  <c r="U684" i="1" a="1"/>
  <c r="U684" i="1"/>
  <c r="U685" i="1" a="1"/>
  <c r="U685" i="1"/>
  <c r="U686" i="1" a="1"/>
  <c r="U686" i="1"/>
  <c r="U687" i="1" a="1"/>
  <c r="U687" i="1"/>
  <c r="U688" i="1" a="1"/>
  <c r="U688" i="1"/>
  <c r="U689" i="1" a="1"/>
  <c r="U689" i="1"/>
  <c r="U690" i="1" a="1"/>
  <c r="U690" i="1"/>
  <c r="U691" i="1" a="1"/>
  <c r="U691" i="1"/>
  <c r="U692" i="1" a="1"/>
  <c r="U692" i="1"/>
  <c r="U693" i="1" a="1"/>
  <c r="U693" i="1"/>
  <c r="U694" i="1" a="1"/>
  <c r="U694" i="1"/>
  <c r="U695" i="1" a="1"/>
  <c r="U695" i="1"/>
  <c r="U696" i="1" a="1"/>
  <c r="U696" i="1"/>
  <c r="U697" i="1" a="1"/>
  <c r="U697" i="1"/>
  <c r="U698" i="1" a="1"/>
  <c r="U698" i="1"/>
  <c r="U699" i="1" a="1"/>
  <c r="U699" i="1"/>
  <c r="U700" i="1" a="1"/>
  <c r="U700" i="1"/>
  <c r="U701" i="1" a="1"/>
  <c r="U701" i="1"/>
  <c r="U702" i="1" a="1"/>
  <c r="U702" i="1"/>
  <c r="U703" i="1" a="1"/>
  <c r="U703" i="1"/>
  <c r="U704" i="1" a="1"/>
  <c r="U704" i="1"/>
  <c r="U705" i="1" a="1"/>
  <c r="U705" i="1"/>
  <c r="U706" i="1" a="1"/>
  <c r="U706" i="1"/>
  <c r="U707" i="1" a="1"/>
  <c r="U707" i="1"/>
  <c r="U708" i="1" a="1"/>
  <c r="U708" i="1"/>
  <c r="U709" i="1" a="1"/>
  <c r="U709" i="1"/>
  <c r="U710" i="1" a="1"/>
  <c r="U710" i="1"/>
  <c r="U711" i="1" a="1"/>
  <c r="U711" i="1"/>
  <c r="U712" i="1" a="1"/>
  <c r="U712" i="1"/>
  <c r="U713" i="1" a="1"/>
  <c r="U713" i="1"/>
  <c r="U714" i="1" a="1"/>
  <c r="U714" i="1"/>
  <c r="U715" i="1" a="1"/>
  <c r="U715" i="1"/>
  <c r="U716" i="1" a="1"/>
  <c r="U716" i="1"/>
  <c r="U717" i="1" a="1"/>
  <c r="U717" i="1"/>
  <c r="U718" i="1" a="1"/>
  <c r="U718" i="1"/>
  <c r="U719" i="1" a="1"/>
  <c r="U719" i="1"/>
  <c r="U720" i="1" a="1"/>
  <c r="U720" i="1"/>
  <c r="U721" i="1" a="1"/>
  <c r="U721" i="1"/>
  <c r="U722" i="1" a="1"/>
  <c r="U722" i="1"/>
  <c r="U723" i="1" a="1"/>
  <c r="U723" i="1"/>
  <c r="U724" i="1" a="1"/>
  <c r="U724" i="1"/>
  <c r="U725" i="1" a="1"/>
  <c r="U725" i="1"/>
  <c r="U726" i="1" a="1"/>
  <c r="U726" i="1"/>
  <c r="U727" i="1" a="1"/>
  <c r="U727" i="1"/>
  <c r="U728" i="1" a="1"/>
  <c r="U728" i="1"/>
  <c r="U729" i="1" a="1"/>
  <c r="U729" i="1"/>
  <c r="U730" i="1" a="1"/>
  <c r="U730" i="1"/>
  <c r="U731" i="1" a="1"/>
  <c r="U731" i="1"/>
  <c r="U732" i="1" a="1"/>
  <c r="U732" i="1"/>
  <c r="U733" i="1" a="1"/>
  <c r="U733" i="1"/>
  <c r="U734" i="1" a="1"/>
  <c r="U734" i="1"/>
  <c r="U735" i="1" a="1"/>
  <c r="U735" i="1"/>
  <c r="U736" i="1" a="1"/>
  <c r="U736" i="1"/>
  <c r="U737" i="1" a="1"/>
  <c r="U737" i="1"/>
  <c r="U738" i="1" a="1"/>
  <c r="U738" i="1"/>
  <c r="U739" i="1" a="1"/>
  <c r="U739" i="1"/>
  <c r="U740" i="1" a="1"/>
  <c r="U740" i="1"/>
  <c r="U741" i="1" a="1"/>
  <c r="U741" i="1"/>
  <c r="U742" i="1" a="1"/>
  <c r="U742" i="1"/>
  <c r="U743" i="1" a="1"/>
  <c r="U743" i="1"/>
  <c r="U744" i="1" a="1"/>
  <c r="U744" i="1"/>
  <c r="U745" i="1" a="1"/>
  <c r="U745" i="1"/>
  <c r="U746" i="1" a="1"/>
  <c r="U746" i="1"/>
  <c r="U747" i="1" a="1"/>
  <c r="U747" i="1"/>
  <c r="U748" i="1" a="1"/>
  <c r="U748" i="1"/>
  <c r="U749" i="1" a="1"/>
  <c r="U749" i="1"/>
  <c r="U750" i="1" a="1"/>
  <c r="U750" i="1"/>
  <c r="U751" i="1" a="1"/>
  <c r="U751" i="1"/>
  <c r="U752" i="1" a="1"/>
  <c r="U752" i="1"/>
  <c r="U753" i="1" a="1"/>
  <c r="U753" i="1"/>
  <c r="U754" i="1" a="1"/>
  <c r="U754" i="1"/>
  <c r="U755" i="1" a="1"/>
  <c r="U755" i="1"/>
  <c r="U756" i="1" a="1"/>
  <c r="U756" i="1"/>
  <c r="U757" i="1" a="1"/>
  <c r="U757" i="1"/>
  <c r="U758" i="1" a="1"/>
  <c r="U758" i="1"/>
  <c r="U759" i="1" a="1"/>
  <c r="U759" i="1"/>
  <c r="U760" i="1" a="1"/>
  <c r="U760" i="1"/>
  <c r="U761" i="1" a="1"/>
  <c r="U761" i="1"/>
  <c r="U762" i="1" a="1"/>
  <c r="U762" i="1"/>
  <c r="U763" i="1" a="1"/>
  <c r="U763" i="1"/>
  <c r="U764" i="1" a="1"/>
  <c r="U764" i="1"/>
  <c r="U765" i="1" a="1"/>
  <c r="U765" i="1"/>
  <c r="U766" i="1" a="1"/>
  <c r="U766" i="1"/>
  <c r="U767" i="1" a="1"/>
  <c r="U767" i="1"/>
  <c r="U768" i="1" a="1"/>
  <c r="U768" i="1"/>
  <c r="U769" i="1" a="1"/>
  <c r="U769" i="1"/>
  <c r="U770" i="1" a="1"/>
  <c r="U770" i="1"/>
  <c r="U771" i="1" a="1"/>
  <c r="U771" i="1"/>
  <c r="U772" i="1" a="1"/>
  <c r="U772" i="1"/>
  <c r="U773" i="1" a="1"/>
  <c r="U773" i="1"/>
  <c r="U774" i="1" a="1"/>
  <c r="U774" i="1"/>
  <c r="U775" i="1" a="1"/>
  <c r="U775" i="1"/>
  <c r="U776" i="1" a="1"/>
  <c r="U776" i="1"/>
  <c r="U777" i="1" a="1"/>
  <c r="U777" i="1"/>
  <c r="U778" i="1" a="1"/>
  <c r="U778" i="1"/>
  <c r="U779" i="1" a="1"/>
  <c r="U779" i="1"/>
  <c r="U780" i="1" a="1"/>
  <c r="U780" i="1"/>
  <c r="U781" i="1" a="1"/>
  <c r="U781" i="1"/>
  <c r="U782" i="1" a="1"/>
  <c r="U782" i="1"/>
  <c r="U783" i="1" a="1"/>
  <c r="U783" i="1"/>
  <c r="U784" i="1" a="1"/>
  <c r="U784" i="1"/>
  <c r="U785" i="1" a="1"/>
  <c r="U785" i="1"/>
  <c r="U786" i="1" a="1"/>
  <c r="U786" i="1"/>
  <c r="U787" i="1" a="1"/>
  <c r="U787" i="1"/>
  <c r="U788" i="1" a="1"/>
  <c r="U788" i="1"/>
  <c r="U789" i="1" a="1"/>
  <c r="U789" i="1"/>
  <c r="U790" i="1" a="1"/>
  <c r="U790" i="1"/>
  <c r="U791" i="1" a="1"/>
  <c r="U791" i="1"/>
  <c r="U792" i="1" a="1"/>
  <c r="U792" i="1"/>
  <c r="U793" i="1" a="1"/>
  <c r="U793" i="1"/>
  <c r="U794" i="1" a="1"/>
  <c r="U794" i="1"/>
  <c r="U795" i="1" a="1"/>
  <c r="U795" i="1"/>
  <c r="U796" i="1" a="1"/>
  <c r="U796" i="1"/>
  <c r="U797" i="1" a="1"/>
  <c r="U797" i="1"/>
  <c r="U798" i="1" a="1"/>
  <c r="U798" i="1"/>
  <c r="U799" i="1" a="1"/>
  <c r="U799" i="1"/>
  <c r="U800" i="1" a="1"/>
  <c r="U800" i="1"/>
  <c r="U801" i="1" a="1"/>
  <c r="U801" i="1"/>
  <c r="U802" i="1" a="1"/>
  <c r="U802" i="1"/>
  <c r="U803" i="1" a="1"/>
  <c r="U803" i="1"/>
  <c r="U804" i="1" a="1"/>
  <c r="U804" i="1"/>
  <c r="U805" i="1" a="1"/>
  <c r="U805" i="1"/>
  <c r="U806" i="1" a="1"/>
  <c r="U806" i="1"/>
  <c r="U807" i="1" a="1"/>
  <c r="U807" i="1"/>
  <c r="U808" i="1" a="1"/>
  <c r="U808" i="1"/>
  <c r="U809" i="1" a="1"/>
  <c r="U809" i="1"/>
  <c r="U810" i="1" a="1"/>
  <c r="U810" i="1"/>
  <c r="U811" i="1" a="1"/>
  <c r="U811" i="1"/>
  <c r="U812" i="1" a="1"/>
  <c r="U812" i="1"/>
  <c r="U813" i="1" a="1"/>
  <c r="U813" i="1"/>
  <c r="U814" i="1" a="1"/>
  <c r="U814" i="1"/>
  <c r="U815" i="1" a="1"/>
  <c r="U815" i="1"/>
  <c r="U816" i="1" a="1"/>
  <c r="U816" i="1"/>
  <c r="U817" i="1" a="1"/>
  <c r="U817" i="1"/>
  <c r="U818" i="1" a="1"/>
  <c r="U818" i="1"/>
  <c r="U819" i="1" a="1"/>
  <c r="U819" i="1"/>
  <c r="U820" i="1" a="1"/>
  <c r="U820" i="1"/>
  <c r="U821" i="1" a="1"/>
  <c r="U821" i="1"/>
  <c r="U822" i="1" a="1"/>
  <c r="U822" i="1"/>
  <c r="U823" i="1" a="1"/>
  <c r="U823" i="1"/>
  <c r="U824" i="1" a="1"/>
  <c r="U824" i="1"/>
  <c r="U825" i="1" a="1"/>
  <c r="U825" i="1"/>
  <c r="U826" i="1" a="1"/>
  <c r="U826" i="1"/>
  <c r="U827" i="1" a="1"/>
  <c r="U827" i="1"/>
  <c r="U828" i="1" a="1"/>
  <c r="U828" i="1"/>
  <c r="U829" i="1" a="1"/>
  <c r="U829" i="1"/>
  <c r="U830" i="1" a="1"/>
  <c r="U830" i="1"/>
  <c r="U831" i="1" a="1"/>
  <c r="U831" i="1"/>
  <c r="U832" i="1" a="1"/>
  <c r="U832" i="1"/>
  <c r="U833" i="1" a="1"/>
  <c r="U833" i="1"/>
  <c r="U834" i="1" a="1"/>
  <c r="U834" i="1"/>
  <c r="U835" i="1" a="1"/>
  <c r="U835" i="1"/>
  <c r="U836" i="1" a="1"/>
  <c r="U836" i="1"/>
  <c r="U837" i="1" a="1"/>
  <c r="U837" i="1"/>
  <c r="U838" i="1" a="1"/>
  <c r="U838" i="1"/>
  <c r="U839" i="1" a="1"/>
  <c r="U839" i="1"/>
  <c r="U840" i="1" a="1"/>
  <c r="U840" i="1"/>
  <c r="U841" i="1" a="1"/>
  <c r="U841" i="1"/>
  <c r="U842" i="1" a="1"/>
  <c r="U842" i="1"/>
  <c r="U843" i="1" a="1"/>
  <c r="U843" i="1"/>
  <c r="U844" i="1" a="1"/>
  <c r="U844" i="1"/>
  <c r="U845" i="1" a="1"/>
  <c r="U845" i="1"/>
  <c r="U846" i="1" a="1"/>
  <c r="U846" i="1"/>
  <c r="U847" i="1" a="1"/>
  <c r="U847" i="1"/>
  <c r="U848" i="1" a="1"/>
  <c r="U848" i="1"/>
  <c r="U849" i="1" a="1"/>
  <c r="U849" i="1"/>
  <c r="U850" i="1" a="1"/>
  <c r="U850" i="1"/>
  <c r="U851" i="1" a="1"/>
  <c r="U851" i="1"/>
  <c r="U852" i="1" a="1"/>
  <c r="U852" i="1"/>
  <c r="U853" i="1" a="1"/>
  <c r="U853" i="1"/>
  <c r="U854" i="1" a="1"/>
  <c r="U854" i="1"/>
  <c r="U855" i="1" a="1"/>
  <c r="U855" i="1"/>
  <c r="U856" i="1" a="1"/>
  <c r="U856" i="1"/>
  <c r="U857" i="1" a="1"/>
  <c r="U857" i="1"/>
  <c r="U858" i="1" a="1"/>
  <c r="U858" i="1"/>
  <c r="U859" i="1" a="1"/>
  <c r="U859" i="1"/>
  <c r="U860" i="1" a="1"/>
  <c r="U860" i="1"/>
  <c r="U861" i="1" a="1"/>
  <c r="U861" i="1"/>
  <c r="U862" i="1" a="1"/>
  <c r="U862" i="1"/>
  <c r="U863" i="1" a="1"/>
  <c r="U863" i="1"/>
  <c r="U864" i="1" a="1"/>
  <c r="U864" i="1"/>
  <c r="U865" i="1" a="1"/>
  <c r="U865" i="1"/>
  <c r="U866" i="1" a="1"/>
  <c r="U866" i="1"/>
  <c r="U867" i="1" a="1"/>
  <c r="U867" i="1"/>
  <c r="U868" i="1" a="1"/>
  <c r="U868" i="1"/>
  <c r="U869" i="1" a="1"/>
  <c r="U869" i="1"/>
  <c r="U870" i="1" a="1"/>
  <c r="U870" i="1"/>
  <c r="U871" i="1" a="1"/>
  <c r="U871" i="1"/>
  <c r="U872" i="1" a="1"/>
  <c r="U872" i="1"/>
  <c r="U873" i="1" a="1"/>
  <c r="U873" i="1"/>
  <c r="U874" i="1" a="1"/>
  <c r="U874" i="1"/>
  <c r="U875" i="1" a="1"/>
  <c r="U875" i="1"/>
  <c r="U876" i="1" a="1"/>
  <c r="U876" i="1"/>
  <c r="U877" i="1" a="1"/>
  <c r="U877" i="1"/>
  <c r="U878" i="1" a="1"/>
  <c r="U878" i="1"/>
  <c r="U879" i="1" a="1"/>
  <c r="U879" i="1"/>
  <c r="U880" i="1" a="1"/>
  <c r="U880" i="1"/>
  <c r="U881" i="1" a="1"/>
  <c r="U881" i="1"/>
  <c r="U882" i="1" a="1"/>
  <c r="U882" i="1"/>
  <c r="U883" i="1" a="1"/>
  <c r="U883" i="1"/>
  <c r="U884" i="1" a="1"/>
  <c r="U884" i="1"/>
  <c r="U885" i="1" a="1"/>
  <c r="U885" i="1"/>
  <c r="U886" i="1" a="1"/>
  <c r="U886" i="1"/>
  <c r="U887" i="1" a="1"/>
  <c r="U887" i="1"/>
  <c r="U888" i="1" a="1"/>
  <c r="U888" i="1"/>
  <c r="U889" i="1" a="1"/>
  <c r="U889" i="1"/>
  <c r="U890" i="1" a="1"/>
  <c r="U890" i="1"/>
  <c r="U891" i="1" a="1"/>
  <c r="U891" i="1"/>
  <c r="U892" i="1" a="1"/>
  <c r="U892" i="1"/>
  <c r="U893" i="1" a="1"/>
  <c r="U893" i="1"/>
  <c r="U894" i="1" a="1"/>
  <c r="U894" i="1"/>
  <c r="U895" i="1" a="1"/>
  <c r="U895" i="1"/>
  <c r="U896" i="1" a="1"/>
  <c r="U896" i="1"/>
  <c r="U897" i="1" a="1"/>
  <c r="U897" i="1"/>
  <c r="U898" i="1" a="1"/>
  <c r="U898" i="1"/>
  <c r="U899" i="1" a="1"/>
  <c r="U899" i="1"/>
  <c r="U900" i="1" a="1"/>
  <c r="U900" i="1"/>
  <c r="U901" i="1" a="1"/>
  <c r="U901" i="1"/>
  <c r="U902" i="1" a="1"/>
  <c r="U902" i="1"/>
  <c r="U903" i="1" a="1"/>
  <c r="U903" i="1"/>
  <c r="U904" i="1" a="1"/>
  <c r="U904" i="1"/>
  <c r="U905" i="1" a="1"/>
  <c r="U905" i="1"/>
  <c r="U906" i="1" a="1"/>
  <c r="U906" i="1"/>
  <c r="U907" i="1" a="1"/>
  <c r="U907" i="1"/>
  <c r="U908" i="1" a="1"/>
  <c r="U908" i="1"/>
  <c r="U909" i="1" a="1"/>
  <c r="U909" i="1"/>
  <c r="U910" i="1" a="1"/>
  <c r="U910" i="1"/>
  <c r="U911" i="1" a="1"/>
  <c r="U911" i="1"/>
  <c r="U912" i="1" a="1"/>
  <c r="U912" i="1"/>
  <c r="U913" i="1" a="1"/>
  <c r="U913" i="1"/>
  <c r="U914" i="1" a="1"/>
  <c r="U914" i="1"/>
  <c r="U915" i="1" a="1"/>
  <c r="U915" i="1"/>
  <c r="U916" i="1" a="1"/>
  <c r="U916" i="1"/>
  <c r="U917" i="1" a="1"/>
  <c r="U917" i="1"/>
  <c r="U918" i="1" a="1"/>
  <c r="U918" i="1"/>
  <c r="U919" i="1" a="1"/>
  <c r="U919" i="1"/>
  <c r="U920" i="1" a="1"/>
  <c r="U920" i="1"/>
  <c r="U921" i="1" a="1"/>
  <c r="U921" i="1"/>
  <c r="U922" i="1" a="1"/>
  <c r="U922" i="1"/>
  <c r="U923" i="1" a="1"/>
  <c r="U923" i="1"/>
  <c r="U924" i="1" a="1"/>
  <c r="U924" i="1"/>
  <c r="U925" i="1" a="1"/>
  <c r="U925" i="1"/>
  <c r="U926" i="1" a="1"/>
  <c r="U926" i="1"/>
  <c r="U927" i="1" a="1"/>
  <c r="U927" i="1"/>
  <c r="U928" i="1" a="1"/>
  <c r="U928" i="1"/>
  <c r="U929" i="1" a="1"/>
  <c r="U929" i="1"/>
  <c r="U930" i="1" a="1"/>
  <c r="U930" i="1"/>
  <c r="U931" i="1" a="1"/>
  <c r="U931" i="1"/>
  <c r="U932" i="1" a="1"/>
  <c r="U932" i="1"/>
  <c r="U933" i="1" a="1"/>
  <c r="U933" i="1"/>
  <c r="U934" i="1" a="1"/>
  <c r="U934" i="1"/>
  <c r="U935" i="1" a="1"/>
  <c r="U935" i="1"/>
  <c r="U936" i="1" a="1"/>
  <c r="U936" i="1"/>
  <c r="U937" i="1" a="1"/>
  <c r="U937" i="1"/>
  <c r="U938" i="1" a="1"/>
  <c r="U938" i="1"/>
  <c r="U939" i="1" a="1"/>
  <c r="U939" i="1"/>
  <c r="U940" i="1" a="1"/>
  <c r="U940" i="1"/>
  <c r="U941" i="1" a="1"/>
  <c r="U941" i="1"/>
  <c r="U942" i="1" a="1"/>
  <c r="U942" i="1"/>
  <c r="U943" i="1" a="1"/>
  <c r="U943" i="1"/>
  <c r="U944" i="1" a="1"/>
  <c r="U944" i="1"/>
  <c r="U945" i="1" a="1"/>
  <c r="U945" i="1"/>
  <c r="U946" i="1" a="1"/>
  <c r="U946" i="1"/>
  <c r="U947" i="1" a="1"/>
  <c r="U947" i="1"/>
  <c r="U948" i="1" a="1"/>
  <c r="U948" i="1"/>
  <c r="U949" i="1" a="1"/>
  <c r="U949" i="1"/>
  <c r="U950" i="1" a="1"/>
  <c r="U950" i="1"/>
  <c r="U951" i="1" a="1"/>
  <c r="U951" i="1"/>
  <c r="U952" i="1" a="1"/>
  <c r="U952" i="1"/>
  <c r="U953" i="1" a="1"/>
  <c r="U953" i="1"/>
  <c r="U954" i="1" a="1"/>
  <c r="U954" i="1"/>
  <c r="U955" i="1" a="1"/>
  <c r="U955" i="1"/>
  <c r="U956" i="1" a="1"/>
  <c r="U956" i="1"/>
  <c r="U957" i="1" a="1"/>
  <c r="U957" i="1"/>
  <c r="U958" i="1" a="1"/>
  <c r="U958" i="1"/>
  <c r="U959" i="1" a="1"/>
  <c r="U959" i="1"/>
  <c r="U960" i="1" a="1"/>
  <c r="U960" i="1"/>
  <c r="U961" i="1" a="1"/>
  <c r="U961" i="1"/>
  <c r="U962" i="1" a="1"/>
  <c r="U962" i="1"/>
  <c r="U963" i="1" a="1"/>
  <c r="U963" i="1"/>
  <c r="U964" i="1" a="1"/>
  <c r="U964" i="1"/>
  <c r="U965" i="1" a="1"/>
  <c r="U965" i="1"/>
  <c r="U966" i="1" a="1"/>
  <c r="U966" i="1"/>
  <c r="U967" i="1" a="1"/>
  <c r="U967" i="1"/>
  <c r="U968" i="1" a="1"/>
  <c r="U968" i="1"/>
  <c r="U969" i="1" a="1"/>
  <c r="U969" i="1"/>
  <c r="U970" i="1" a="1"/>
  <c r="U970" i="1"/>
  <c r="U971" i="1" a="1"/>
  <c r="U971" i="1"/>
  <c r="U972" i="1" a="1"/>
  <c r="U972" i="1"/>
  <c r="U973" i="1" a="1"/>
  <c r="U973" i="1"/>
  <c r="U974" i="1" a="1"/>
  <c r="U974" i="1"/>
  <c r="U975" i="1" a="1"/>
  <c r="U975" i="1"/>
  <c r="U976" i="1" a="1"/>
  <c r="U976" i="1"/>
  <c r="U977" i="1" a="1"/>
  <c r="U977" i="1"/>
  <c r="U978" i="1" a="1"/>
  <c r="U978" i="1"/>
  <c r="U979" i="1" a="1"/>
  <c r="U979" i="1"/>
  <c r="U980" i="1" a="1"/>
  <c r="U980" i="1"/>
  <c r="U981" i="1" a="1"/>
  <c r="U981" i="1"/>
  <c r="U982" i="1" a="1"/>
  <c r="U982" i="1"/>
  <c r="U983" i="1" a="1"/>
  <c r="U983" i="1"/>
  <c r="U984" i="1" a="1"/>
  <c r="U984" i="1"/>
  <c r="U985" i="1" a="1"/>
  <c r="U985" i="1"/>
  <c r="U986" i="1" a="1"/>
  <c r="U986" i="1"/>
  <c r="U987" i="1" a="1"/>
  <c r="U987" i="1"/>
  <c r="U988" i="1" a="1"/>
  <c r="U988" i="1"/>
  <c r="U989" i="1" a="1"/>
  <c r="U989" i="1"/>
  <c r="U990" i="1" a="1"/>
  <c r="U990" i="1"/>
  <c r="U991" i="1" a="1"/>
  <c r="U991" i="1"/>
  <c r="U992" i="1" a="1"/>
  <c r="U992" i="1"/>
  <c r="U993" i="1" a="1"/>
  <c r="U993" i="1"/>
  <c r="U994" i="1" a="1"/>
  <c r="U994" i="1"/>
  <c r="U995" i="1" a="1"/>
  <c r="U995" i="1"/>
  <c r="U996" i="1" a="1"/>
  <c r="U996" i="1"/>
  <c r="U997" i="1" a="1"/>
  <c r="U997" i="1"/>
  <c r="U998" i="1" a="1"/>
  <c r="U998" i="1"/>
  <c r="U999" i="1" a="1"/>
  <c r="U999" i="1"/>
  <c r="U1000" i="1" a="1"/>
  <c r="U1000" i="1"/>
  <c r="U1001" i="1" a="1"/>
  <c r="U1001" i="1"/>
  <c r="U1002" i="1" a="1"/>
  <c r="U1002" i="1"/>
  <c r="U1003" i="1" a="1"/>
  <c r="U1003" i="1"/>
  <c r="U1004" i="1" a="1"/>
  <c r="U1004" i="1"/>
  <c r="U1005" i="1" a="1"/>
  <c r="U1005" i="1"/>
  <c r="U1006" i="1" a="1"/>
  <c r="U1006" i="1"/>
  <c r="U1007" i="1" a="1"/>
  <c r="U1007" i="1"/>
  <c r="U1008" i="1" a="1"/>
  <c r="U1008" i="1"/>
  <c r="U1009" i="1" a="1"/>
  <c r="U1009" i="1"/>
  <c r="U1010" i="1" a="1"/>
  <c r="U1010" i="1"/>
  <c r="U1011" i="1" a="1"/>
  <c r="U1011" i="1"/>
  <c r="U1012" i="1" a="1"/>
  <c r="U1012" i="1"/>
  <c r="U1013" i="1" a="1"/>
  <c r="U1013" i="1"/>
  <c r="U1014" i="1" a="1"/>
  <c r="U1014" i="1"/>
  <c r="U1015" i="1" a="1"/>
  <c r="U1015" i="1"/>
  <c r="U1016" i="1" a="1"/>
  <c r="U1016" i="1"/>
  <c r="U1017" i="1" a="1"/>
  <c r="U1017" i="1"/>
  <c r="U1018" i="1" a="1"/>
  <c r="U1018" i="1"/>
  <c r="U1019" i="1" a="1"/>
  <c r="U1019" i="1"/>
  <c r="U1020" i="1" a="1"/>
  <c r="U1020" i="1"/>
  <c r="U1021" i="1" a="1"/>
  <c r="U1021" i="1"/>
  <c r="U1022" i="1" a="1"/>
  <c r="U1022" i="1"/>
  <c r="U1023" i="1" a="1"/>
  <c r="U1023" i="1"/>
  <c r="U1024" i="1" a="1"/>
  <c r="U1024" i="1"/>
  <c r="U1025" i="1" a="1"/>
  <c r="U1025" i="1"/>
  <c r="U1026" i="1" a="1"/>
  <c r="U1026" i="1"/>
  <c r="U1027" i="1" a="1"/>
  <c r="U1027" i="1"/>
  <c r="U1028" i="1" a="1"/>
  <c r="U1028" i="1"/>
  <c r="U1029" i="1" a="1"/>
  <c r="U1029" i="1"/>
  <c r="U1030" i="1" a="1"/>
  <c r="U1030" i="1"/>
  <c r="U1031" i="1" a="1"/>
  <c r="U1031" i="1"/>
  <c r="U1032" i="1" a="1"/>
  <c r="U1032" i="1"/>
  <c r="U1033" i="1" a="1"/>
  <c r="U1033" i="1"/>
  <c r="U1034" i="1" a="1"/>
  <c r="U1034" i="1"/>
  <c r="U1035" i="1" a="1"/>
  <c r="U1035" i="1"/>
  <c r="U1036" i="1" a="1"/>
  <c r="U1036" i="1"/>
  <c r="U1037" i="1" a="1"/>
  <c r="U1037" i="1"/>
  <c r="U1038" i="1" a="1"/>
  <c r="U1038" i="1"/>
  <c r="U1039" i="1" a="1"/>
  <c r="U1039" i="1"/>
  <c r="U1040" i="1" a="1"/>
  <c r="U1040" i="1"/>
  <c r="U1041" i="1" a="1"/>
  <c r="U1041" i="1"/>
  <c r="U1042" i="1" a="1"/>
  <c r="U1042" i="1"/>
  <c r="U1043" i="1" a="1"/>
  <c r="U1043" i="1"/>
  <c r="U1044" i="1" a="1"/>
  <c r="U1044" i="1"/>
  <c r="U1045" i="1" a="1"/>
  <c r="U1045" i="1"/>
  <c r="U1046" i="1" a="1"/>
  <c r="U1046" i="1"/>
  <c r="U1047" i="1" a="1"/>
  <c r="U1047" i="1"/>
  <c r="U1048" i="1" a="1"/>
  <c r="U1048" i="1"/>
  <c r="U1049" i="1" a="1"/>
  <c r="U1049" i="1"/>
  <c r="U1050" i="1" a="1"/>
  <c r="U1050" i="1"/>
  <c r="U1051" i="1" a="1"/>
  <c r="U1051" i="1"/>
  <c r="U1052" i="1" a="1"/>
  <c r="U1052" i="1"/>
  <c r="U1053" i="1" a="1"/>
  <c r="U1053" i="1"/>
  <c r="U1054" i="1" a="1"/>
  <c r="U1054" i="1"/>
  <c r="U1055" i="1" a="1"/>
  <c r="U1055" i="1"/>
  <c r="U1056" i="1" a="1"/>
  <c r="U1056" i="1"/>
  <c r="U1057" i="1" a="1"/>
  <c r="U1057" i="1"/>
  <c r="U1058" i="1" a="1"/>
  <c r="U1058" i="1"/>
  <c r="U1059" i="1" a="1"/>
  <c r="U1059" i="1"/>
  <c r="U1060" i="1" a="1"/>
  <c r="U1060" i="1"/>
  <c r="U1061" i="1" a="1"/>
  <c r="U1061" i="1"/>
  <c r="U1062" i="1" a="1"/>
  <c r="U1062" i="1"/>
  <c r="U1063" i="1" a="1"/>
  <c r="U1063" i="1"/>
  <c r="U1064" i="1" a="1"/>
  <c r="U1064" i="1"/>
  <c r="U1065" i="1" a="1"/>
  <c r="U1065" i="1"/>
  <c r="U1066" i="1" a="1"/>
  <c r="U1066" i="1"/>
  <c r="U1067" i="1" a="1"/>
  <c r="U1067" i="1"/>
  <c r="U1068" i="1" a="1"/>
  <c r="U1068" i="1"/>
  <c r="U1069" i="1" a="1"/>
  <c r="U1069" i="1"/>
  <c r="U1070" i="1" a="1"/>
  <c r="U1070" i="1"/>
  <c r="U1071" i="1" a="1"/>
  <c r="U1071" i="1"/>
  <c r="U1072" i="1" a="1"/>
  <c r="U1072" i="1"/>
  <c r="U1073" i="1" a="1"/>
  <c r="U1073" i="1"/>
  <c r="U1074" i="1" a="1"/>
  <c r="U1074" i="1"/>
  <c r="U1075" i="1" a="1"/>
  <c r="U1075" i="1"/>
  <c r="U1076" i="1" a="1"/>
  <c r="U1076" i="1"/>
  <c r="U1077" i="1" a="1"/>
  <c r="U1077" i="1"/>
  <c r="U1078" i="1" a="1"/>
  <c r="U1078" i="1"/>
  <c r="U1079" i="1" a="1"/>
  <c r="U1079" i="1"/>
  <c r="U1080" i="1" a="1"/>
  <c r="U1080" i="1"/>
  <c r="U1081" i="1" a="1"/>
  <c r="U1081" i="1"/>
  <c r="U1082" i="1" a="1"/>
  <c r="U1082" i="1"/>
  <c r="U1083" i="1" a="1"/>
  <c r="U1083" i="1"/>
  <c r="U1084" i="1" a="1"/>
  <c r="U1084" i="1"/>
  <c r="U1085" i="1" a="1"/>
  <c r="U1085" i="1"/>
  <c r="U1086" i="1" a="1"/>
  <c r="U1086" i="1"/>
  <c r="U1087" i="1" a="1"/>
  <c r="U1087" i="1"/>
  <c r="U1088" i="1" a="1"/>
  <c r="U1088" i="1"/>
  <c r="U1089" i="1" a="1"/>
  <c r="U1089" i="1"/>
  <c r="U1090" i="1" a="1"/>
  <c r="U1090" i="1"/>
  <c r="U1091" i="1" a="1"/>
  <c r="U1091" i="1"/>
  <c r="U1092" i="1" a="1"/>
  <c r="U1092" i="1"/>
  <c r="U1093" i="1" a="1"/>
  <c r="U1093" i="1"/>
  <c r="U1094" i="1" a="1"/>
  <c r="U1094" i="1"/>
  <c r="U1095" i="1" a="1"/>
  <c r="U1095" i="1"/>
  <c r="U1096" i="1" a="1"/>
  <c r="U1096" i="1"/>
  <c r="U1097" i="1" a="1"/>
  <c r="U1097" i="1"/>
  <c r="U1098" i="1" a="1"/>
  <c r="U1098" i="1"/>
  <c r="U1099" i="1" a="1"/>
  <c r="U1099" i="1"/>
  <c r="U1100" i="1" a="1"/>
  <c r="U1100" i="1"/>
  <c r="U1101" i="1" a="1"/>
  <c r="U1101" i="1"/>
  <c r="U1102" i="1" a="1"/>
  <c r="U1102" i="1"/>
  <c r="U1103" i="1" a="1"/>
  <c r="U1103" i="1"/>
  <c r="U1104" i="1" a="1"/>
  <c r="U1104" i="1"/>
  <c r="U1105" i="1" a="1"/>
  <c r="U1105" i="1"/>
  <c r="U1106" i="1" a="1"/>
  <c r="U1106" i="1"/>
  <c r="U1107" i="1" a="1"/>
  <c r="U1107" i="1"/>
  <c r="U1108" i="1" a="1"/>
  <c r="U1108" i="1"/>
  <c r="U1109" i="1" a="1"/>
  <c r="U1109" i="1"/>
  <c r="U1110" i="1" a="1"/>
  <c r="U1110" i="1"/>
  <c r="U1111" i="1" a="1"/>
  <c r="U1111" i="1"/>
  <c r="U1112" i="1" a="1"/>
  <c r="U1112" i="1"/>
  <c r="U1113" i="1" a="1"/>
  <c r="U1113" i="1"/>
  <c r="U1114" i="1" a="1"/>
  <c r="U1114" i="1"/>
  <c r="U1115" i="1" a="1"/>
  <c r="U1115" i="1"/>
  <c r="U1116" i="1" a="1"/>
  <c r="U1116" i="1"/>
  <c r="U1117" i="1" a="1"/>
  <c r="U1117" i="1"/>
  <c r="U1118" i="1" a="1"/>
  <c r="U1118" i="1"/>
  <c r="U1119" i="1" a="1"/>
  <c r="U1119" i="1"/>
  <c r="U1120" i="1" a="1"/>
  <c r="U1120" i="1"/>
  <c r="U1121" i="1" a="1"/>
  <c r="U1121" i="1"/>
  <c r="U1122" i="1" a="1"/>
  <c r="U1122" i="1"/>
  <c r="U1123" i="1" a="1"/>
  <c r="U1123" i="1"/>
  <c r="U1124" i="1" a="1"/>
  <c r="U1124" i="1"/>
  <c r="U1125" i="1" a="1"/>
  <c r="U1125" i="1"/>
  <c r="U1126" i="1" a="1"/>
  <c r="U1126" i="1"/>
  <c r="U1127" i="1" a="1"/>
  <c r="U1127" i="1"/>
  <c r="U1128" i="1" a="1"/>
  <c r="U1128" i="1"/>
  <c r="U1129" i="1" a="1"/>
  <c r="U1129" i="1"/>
  <c r="U1130" i="1" a="1"/>
  <c r="U1130" i="1"/>
  <c r="U1131" i="1" a="1"/>
  <c r="U1131" i="1"/>
  <c r="U1132" i="1" a="1"/>
  <c r="U1132" i="1"/>
  <c r="U1133" i="1" a="1"/>
  <c r="U1133" i="1"/>
  <c r="U1134" i="1" a="1"/>
  <c r="U1134" i="1"/>
  <c r="U1135" i="1" a="1"/>
  <c r="U1135" i="1"/>
  <c r="U1136" i="1" a="1"/>
  <c r="U1136" i="1"/>
  <c r="U1137" i="1" a="1"/>
  <c r="U1137" i="1"/>
  <c r="U1138" i="1" a="1"/>
  <c r="U1138" i="1"/>
  <c r="U1139" i="1" a="1"/>
  <c r="U1139" i="1"/>
  <c r="U1140" i="1" a="1"/>
  <c r="U1140" i="1"/>
  <c r="U1141" i="1" a="1"/>
  <c r="U1141" i="1"/>
  <c r="U1142" i="1" a="1"/>
  <c r="U1142" i="1"/>
  <c r="U1143" i="1" a="1"/>
  <c r="U1143" i="1"/>
  <c r="U1144" i="1" a="1"/>
  <c r="U1144" i="1"/>
  <c r="U1145" i="1" a="1"/>
  <c r="U1145" i="1"/>
  <c r="U1146" i="1" a="1"/>
  <c r="U1146" i="1"/>
  <c r="U1147" i="1" a="1"/>
  <c r="U1147" i="1"/>
  <c r="U1148" i="1" a="1"/>
  <c r="U1148" i="1"/>
  <c r="U1149" i="1" a="1"/>
  <c r="U1149" i="1"/>
  <c r="U1150" i="1" a="1"/>
  <c r="U1150" i="1"/>
  <c r="U1151" i="1" a="1"/>
  <c r="U1151" i="1"/>
  <c r="U1152" i="1" a="1"/>
  <c r="U1152" i="1"/>
  <c r="U1153" i="1" a="1"/>
  <c r="U1153" i="1"/>
  <c r="U1154" i="1" a="1"/>
  <c r="U1154" i="1"/>
  <c r="U1155" i="1" a="1"/>
  <c r="U1155" i="1"/>
  <c r="U1156" i="1" a="1"/>
  <c r="U1156" i="1"/>
  <c r="U1157" i="1" a="1"/>
  <c r="U1157" i="1"/>
  <c r="U1158" i="1" a="1"/>
  <c r="U1158" i="1"/>
  <c r="U1159" i="1" a="1"/>
  <c r="U1159" i="1"/>
  <c r="U1160" i="1" a="1"/>
  <c r="U1160" i="1"/>
  <c r="U1161" i="1" a="1"/>
  <c r="U1161" i="1"/>
  <c r="U1162" i="1" a="1"/>
  <c r="U1162" i="1"/>
  <c r="U1163" i="1" a="1"/>
  <c r="U1163" i="1"/>
  <c r="U1164" i="1" a="1"/>
  <c r="U1164" i="1"/>
  <c r="U1165" i="1" a="1"/>
  <c r="U1165" i="1"/>
  <c r="U1166" i="1" a="1"/>
  <c r="U1166" i="1"/>
  <c r="U1167" i="1" a="1"/>
  <c r="U1167" i="1"/>
  <c r="U1168" i="1" a="1"/>
  <c r="U1168" i="1"/>
  <c r="U1169" i="1" a="1"/>
  <c r="U1169" i="1"/>
  <c r="U1170" i="1" a="1"/>
  <c r="U1170" i="1"/>
  <c r="U1171" i="1" a="1"/>
  <c r="U1171" i="1"/>
  <c r="U1172" i="1" a="1"/>
  <c r="U1172" i="1"/>
  <c r="U1173" i="1" a="1"/>
  <c r="U1173" i="1"/>
  <c r="U1174" i="1" a="1"/>
  <c r="U1174" i="1"/>
  <c r="U1175" i="1" a="1"/>
  <c r="U1175" i="1"/>
  <c r="U1176" i="1" a="1"/>
  <c r="U1176" i="1"/>
  <c r="U1177" i="1" a="1"/>
  <c r="U1177" i="1"/>
  <c r="U1178" i="1" a="1"/>
  <c r="U1178" i="1"/>
  <c r="U1179" i="1" a="1"/>
  <c r="U1179" i="1"/>
  <c r="U1180" i="1" a="1"/>
  <c r="U1180" i="1"/>
  <c r="U1181" i="1" a="1"/>
  <c r="U1181" i="1"/>
  <c r="U1182" i="1" a="1"/>
  <c r="U1182" i="1"/>
  <c r="U1183" i="1" a="1"/>
  <c r="U1183" i="1"/>
  <c r="U1184" i="1" a="1"/>
  <c r="U1184" i="1"/>
  <c r="U1185" i="1" a="1"/>
  <c r="U1185" i="1"/>
  <c r="U1186" i="1" a="1"/>
  <c r="U1186" i="1"/>
  <c r="U1187" i="1" a="1"/>
  <c r="U1187" i="1"/>
  <c r="U1188" i="1" a="1"/>
  <c r="U1188" i="1"/>
  <c r="U1189" i="1" a="1"/>
  <c r="U1189" i="1"/>
  <c r="U1190" i="1" a="1"/>
  <c r="U1190" i="1"/>
  <c r="U1191" i="1" a="1"/>
  <c r="U1191" i="1"/>
  <c r="U1192" i="1" a="1"/>
  <c r="U1192" i="1"/>
  <c r="U1193" i="1" a="1"/>
  <c r="U1193" i="1"/>
  <c r="U1194" i="1" a="1"/>
  <c r="U1194" i="1"/>
  <c r="U1195" i="1" a="1"/>
  <c r="U1195" i="1"/>
  <c r="U1196" i="1" a="1"/>
  <c r="U1196" i="1"/>
  <c r="U1197" i="1" a="1"/>
  <c r="U1197" i="1"/>
  <c r="U1198" i="1" a="1"/>
  <c r="U1198" i="1"/>
  <c r="U1199" i="1" a="1"/>
  <c r="U1199" i="1"/>
  <c r="U1200" i="1" a="1"/>
  <c r="U1200" i="1"/>
  <c r="U1201" i="1" a="1"/>
  <c r="U1201" i="1"/>
  <c r="U1202" i="1" a="1"/>
  <c r="U1202" i="1"/>
  <c r="U1203" i="1" a="1"/>
  <c r="U1203" i="1"/>
  <c r="U1204" i="1" a="1"/>
  <c r="U1204" i="1"/>
  <c r="U1205" i="1" a="1"/>
  <c r="U1205" i="1"/>
  <c r="U1206" i="1" a="1"/>
  <c r="U1206" i="1"/>
  <c r="U1207" i="1" a="1"/>
  <c r="U1207" i="1"/>
  <c r="U1208" i="1" a="1"/>
  <c r="U1208" i="1"/>
  <c r="U1209" i="1" a="1"/>
  <c r="U1209" i="1"/>
  <c r="U1210" i="1" a="1"/>
  <c r="U1210" i="1"/>
  <c r="U1211" i="1" a="1"/>
  <c r="U1211" i="1"/>
  <c r="U1212" i="1" a="1"/>
  <c r="U1212" i="1"/>
  <c r="U1213" i="1" a="1"/>
  <c r="U1213" i="1"/>
  <c r="U1214" i="1" a="1"/>
  <c r="U1214" i="1"/>
  <c r="U1215" i="1" a="1"/>
  <c r="U1215" i="1"/>
  <c r="U1216" i="1" a="1"/>
  <c r="U1216" i="1"/>
  <c r="U1217" i="1" a="1"/>
  <c r="U1217" i="1"/>
  <c r="U1218" i="1" a="1"/>
  <c r="U1218" i="1"/>
  <c r="U1219" i="1" a="1"/>
  <c r="U1219" i="1"/>
  <c r="U1220" i="1" a="1"/>
  <c r="U1220" i="1"/>
  <c r="U1221" i="1" a="1"/>
  <c r="U1221" i="1"/>
  <c r="U1222" i="1" a="1"/>
  <c r="U1222" i="1"/>
  <c r="U1223" i="1" a="1"/>
  <c r="U1223" i="1"/>
  <c r="U1224" i="1" a="1"/>
  <c r="U1224" i="1"/>
  <c r="U1225" i="1" a="1"/>
  <c r="U1225" i="1"/>
  <c r="U1226" i="1" a="1"/>
  <c r="U1226" i="1"/>
  <c r="U1227" i="1" a="1"/>
  <c r="U1227" i="1"/>
  <c r="U1228" i="1" a="1"/>
  <c r="U1228" i="1"/>
  <c r="U1229" i="1" a="1"/>
  <c r="U1229" i="1"/>
  <c r="U1230" i="1" a="1"/>
  <c r="U1230" i="1"/>
  <c r="U1231" i="1" a="1"/>
  <c r="U1231" i="1"/>
  <c r="U1232" i="1" a="1"/>
  <c r="U1232" i="1"/>
  <c r="U1233" i="1" a="1"/>
  <c r="U1233" i="1"/>
  <c r="U1234" i="1" a="1"/>
  <c r="U1234" i="1"/>
  <c r="U1235" i="1" a="1"/>
  <c r="U1235" i="1"/>
  <c r="U1236" i="1" a="1"/>
  <c r="U1236" i="1"/>
  <c r="U1237" i="1" a="1"/>
  <c r="U1237" i="1"/>
  <c r="U1238" i="1" a="1"/>
  <c r="U1238" i="1"/>
  <c r="U1239" i="1" a="1"/>
  <c r="U1239" i="1"/>
  <c r="U1240" i="1" a="1"/>
  <c r="U1240" i="1"/>
  <c r="U1241" i="1" a="1"/>
  <c r="U1241" i="1"/>
  <c r="U1242" i="1" a="1"/>
  <c r="U1242" i="1"/>
  <c r="U1243" i="1" a="1"/>
  <c r="U1243" i="1"/>
  <c r="U1244" i="1" a="1"/>
  <c r="U1244" i="1"/>
  <c r="U1245" i="1" a="1"/>
  <c r="U1245" i="1"/>
  <c r="U1246" i="1" a="1"/>
  <c r="U1246" i="1"/>
  <c r="U1247" i="1" a="1"/>
  <c r="U1247" i="1"/>
  <c r="U1248" i="1" a="1"/>
  <c r="U1248" i="1"/>
  <c r="U1249" i="1" a="1"/>
  <c r="U1249" i="1"/>
  <c r="U1250" i="1" a="1"/>
  <c r="U1250" i="1"/>
  <c r="U1251" i="1" a="1"/>
  <c r="U1251" i="1"/>
  <c r="U1252" i="1" a="1"/>
  <c r="U1252" i="1"/>
  <c r="U1253" i="1" a="1"/>
  <c r="U1253" i="1"/>
  <c r="U1254" i="1" a="1"/>
  <c r="U1254" i="1"/>
  <c r="U1255" i="1" a="1"/>
  <c r="U1255" i="1"/>
  <c r="U1256" i="1" a="1"/>
  <c r="U1256" i="1"/>
  <c r="U1257" i="1" a="1"/>
  <c r="U1257" i="1"/>
  <c r="U1258" i="1" a="1"/>
  <c r="U1258" i="1"/>
  <c r="U1259" i="1" a="1"/>
  <c r="U1259" i="1"/>
  <c r="U1260" i="1" a="1"/>
  <c r="U1260" i="1"/>
  <c r="U1261" i="1" a="1"/>
  <c r="U1261" i="1"/>
  <c r="U1262" i="1" a="1"/>
  <c r="U1262" i="1"/>
  <c r="U1263" i="1" a="1"/>
  <c r="U1263" i="1"/>
  <c r="U1264" i="1" a="1"/>
  <c r="U1264" i="1"/>
  <c r="U1265" i="1" a="1"/>
  <c r="U1265" i="1"/>
  <c r="U1266" i="1" a="1"/>
  <c r="U1266" i="1"/>
  <c r="U1267" i="1" a="1"/>
  <c r="U1267" i="1"/>
  <c r="U1268" i="1" a="1"/>
  <c r="U1268" i="1"/>
  <c r="U1269" i="1" a="1"/>
  <c r="U1269" i="1"/>
  <c r="U1270" i="1" a="1"/>
  <c r="U1270" i="1"/>
  <c r="U1271" i="1" a="1"/>
  <c r="U1271" i="1"/>
  <c r="U1272" i="1" a="1"/>
  <c r="U1272" i="1"/>
  <c r="U1273" i="1" a="1"/>
  <c r="U1273" i="1"/>
  <c r="U1274" i="1" a="1"/>
  <c r="U1274" i="1"/>
  <c r="U1275" i="1" a="1"/>
  <c r="U1275" i="1"/>
  <c r="U1276" i="1" a="1"/>
  <c r="U1276" i="1"/>
  <c r="U1277" i="1" a="1"/>
  <c r="U1277" i="1"/>
  <c r="U1278" i="1" a="1"/>
  <c r="U1278" i="1"/>
  <c r="U1279" i="1" a="1"/>
  <c r="U1279" i="1"/>
  <c r="U1280" i="1" a="1"/>
  <c r="U1280" i="1"/>
  <c r="U1281" i="1" a="1"/>
  <c r="U1281" i="1"/>
  <c r="U1282" i="1" a="1"/>
  <c r="U1282" i="1"/>
  <c r="U1283" i="1" a="1"/>
  <c r="U1283" i="1"/>
  <c r="U1284" i="1" a="1"/>
  <c r="U1284" i="1"/>
  <c r="U1285" i="1" a="1"/>
  <c r="U1285" i="1"/>
  <c r="U1286" i="1" a="1"/>
  <c r="U1286" i="1"/>
  <c r="U1287" i="1" a="1"/>
  <c r="U1287" i="1"/>
  <c r="U1288" i="1" a="1"/>
  <c r="U1288" i="1"/>
  <c r="U1289" i="1" a="1"/>
  <c r="U1289" i="1"/>
  <c r="U1290" i="1" a="1"/>
  <c r="U1290" i="1"/>
  <c r="U1291" i="1" a="1"/>
  <c r="U1291" i="1"/>
  <c r="U1292" i="1" a="1"/>
  <c r="U1292" i="1"/>
  <c r="U1293" i="1" a="1"/>
  <c r="U1293" i="1"/>
  <c r="U1294" i="1" a="1"/>
  <c r="U1294" i="1"/>
  <c r="U1295" i="1" a="1"/>
  <c r="U1295" i="1"/>
  <c r="U1296" i="1" a="1"/>
  <c r="U1296" i="1"/>
  <c r="U1297" i="1" a="1"/>
  <c r="U1297" i="1"/>
  <c r="U1298" i="1" a="1"/>
  <c r="U1298" i="1"/>
  <c r="U1299" i="1" a="1"/>
  <c r="U1299" i="1"/>
  <c r="U1300" i="1" a="1"/>
  <c r="U1300" i="1"/>
  <c r="U1301" i="1" a="1"/>
  <c r="U1301" i="1"/>
  <c r="U1302" i="1" a="1"/>
  <c r="U1302" i="1"/>
  <c r="U1303" i="1" a="1"/>
  <c r="U1303" i="1"/>
  <c r="U1304" i="1" a="1"/>
  <c r="U1304" i="1"/>
  <c r="U1305" i="1" a="1"/>
  <c r="U1305" i="1"/>
  <c r="U1306" i="1" a="1"/>
  <c r="U1306" i="1"/>
  <c r="U1307" i="1" a="1"/>
  <c r="U1307" i="1"/>
  <c r="U1308" i="1" a="1"/>
  <c r="U1308" i="1"/>
  <c r="U1309" i="1" a="1"/>
  <c r="U1309" i="1"/>
  <c r="U1310" i="1" a="1"/>
  <c r="U1310" i="1"/>
  <c r="U1311" i="1" a="1"/>
  <c r="U1311" i="1"/>
  <c r="U1312" i="1" a="1"/>
  <c r="U1312" i="1"/>
  <c r="U1313" i="1" a="1"/>
  <c r="U1313" i="1"/>
  <c r="U1314" i="1" a="1"/>
  <c r="U1314" i="1"/>
  <c r="U1315" i="1" a="1"/>
  <c r="U1315" i="1"/>
  <c r="U1316" i="1" a="1"/>
  <c r="U1316" i="1"/>
  <c r="U1317" i="1" a="1"/>
  <c r="U1317" i="1"/>
  <c r="U1318" i="1" a="1"/>
  <c r="U1318" i="1"/>
  <c r="U1319" i="1" a="1"/>
  <c r="U1319" i="1"/>
  <c r="U1320" i="1" a="1"/>
  <c r="U1320" i="1"/>
  <c r="U1321" i="1" a="1"/>
  <c r="U1321" i="1"/>
  <c r="U1322" i="1" a="1"/>
  <c r="U1322" i="1"/>
  <c r="U1323" i="1" a="1"/>
  <c r="U1323" i="1"/>
  <c r="U1324" i="1" a="1"/>
  <c r="U1324" i="1"/>
  <c r="U1325" i="1" a="1"/>
  <c r="U1325" i="1"/>
  <c r="U1326" i="1" a="1"/>
  <c r="U1326" i="1"/>
  <c r="U1327" i="1" a="1"/>
  <c r="U1327" i="1"/>
  <c r="U1328" i="1" a="1"/>
  <c r="U1328" i="1"/>
  <c r="U1329" i="1" a="1"/>
  <c r="U1329" i="1"/>
  <c r="U1330" i="1" a="1"/>
  <c r="U1330" i="1"/>
  <c r="U1331" i="1" a="1"/>
  <c r="U1331" i="1"/>
  <c r="U1332" i="1" a="1"/>
  <c r="U1332" i="1"/>
  <c r="U1333" i="1" a="1"/>
  <c r="U1333" i="1"/>
  <c r="U1334" i="1" a="1"/>
  <c r="U1334" i="1"/>
  <c r="U1335" i="1" a="1"/>
  <c r="U1335" i="1"/>
  <c r="U1336" i="1" a="1"/>
  <c r="U1336" i="1"/>
  <c r="U1337" i="1" a="1"/>
  <c r="U1337" i="1"/>
  <c r="U1338" i="1" a="1"/>
  <c r="U1338" i="1"/>
  <c r="U1339" i="1" a="1"/>
  <c r="U1339" i="1"/>
  <c r="U1340" i="1" a="1"/>
  <c r="U1340" i="1"/>
  <c r="U1341" i="1" a="1"/>
  <c r="U1341" i="1"/>
  <c r="U1342" i="1" a="1"/>
  <c r="U1342" i="1"/>
  <c r="U1343" i="1" a="1"/>
  <c r="U1343" i="1"/>
  <c r="U1344" i="1" a="1"/>
  <c r="U1344" i="1"/>
  <c r="U1345" i="1" a="1"/>
  <c r="U1345" i="1"/>
  <c r="U1346" i="1" a="1"/>
  <c r="U1346" i="1"/>
  <c r="U1347" i="1" a="1"/>
  <c r="U1347" i="1"/>
  <c r="U1348" i="1" a="1"/>
  <c r="U1348" i="1"/>
  <c r="U1349" i="1" a="1"/>
  <c r="U1349" i="1"/>
  <c r="U1350" i="1" a="1"/>
  <c r="U1350" i="1"/>
  <c r="U1351" i="1" a="1"/>
  <c r="U1351" i="1"/>
  <c r="U1352" i="1" a="1"/>
  <c r="U1352" i="1"/>
  <c r="U1353" i="1" a="1"/>
  <c r="U1353" i="1"/>
  <c r="U1354" i="1" a="1"/>
  <c r="U1354" i="1"/>
  <c r="U1355" i="1" a="1"/>
  <c r="U1355" i="1"/>
  <c r="U1356" i="1" a="1"/>
  <c r="U1356" i="1"/>
  <c r="U1357" i="1" a="1"/>
  <c r="U1357" i="1"/>
  <c r="U1358" i="1" a="1"/>
  <c r="U1358" i="1"/>
  <c r="U1359" i="1" a="1"/>
  <c r="U1359" i="1"/>
  <c r="U1360" i="1" a="1"/>
  <c r="U1360" i="1"/>
  <c r="U1361" i="1" a="1"/>
  <c r="U1361" i="1"/>
  <c r="U1362" i="1" a="1"/>
  <c r="U1362" i="1"/>
  <c r="U1363" i="1" a="1"/>
  <c r="U1363" i="1"/>
  <c r="U1364" i="1" a="1"/>
  <c r="U1364" i="1"/>
  <c r="U1365" i="1" a="1"/>
  <c r="U1365" i="1"/>
  <c r="U1366" i="1" a="1"/>
  <c r="U1366" i="1"/>
  <c r="U1367" i="1" a="1"/>
  <c r="U1367" i="1"/>
  <c r="U1368" i="1" a="1"/>
  <c r="U1368" i="1"/>
  <c r="U1369" i="1" a="1"/>
  <c r="U1369" i="1"/>
  <c r="U1370" i="1" a="1"/>
  <c r="U1370" i="1"/>
  <c r="U1371" i="1" a="1"/>
  <c r="U1371" i="1"/>
  <c r="U1372" i="1" a="1"/>
  <c r="U1372" i="1"/>
  <c r="U1373" i="1" a="1"/>
  <c r="U1373" i="1"/>
  <c r="U1374" i="1" a="1"/>
  <c r="U1374" i="1"/>
  <c r="U1375" i="1" a="1"/>
  <c r="U1375" i="1"/>
  <c r="U1376" i="1" a="1"/>
  <c r="U1376" i="1"/>
  <c r="U1377" i="1" a="1"/>
  <c r="U1377" i="1"/>
  <c r="U1378" i="1" a="1"/>
  <c r="U1378" i="1"/>
  <c r="U1379" i="1" a="1"/>
  <c r="U1379" i="1"/>
  <c r="U1380" i="1" a="1"/>
  <c r="U1380" i="1"/>
  <c r="U1381" i="1" a="1"/>
  <c r="U1381" i="1"/>
  <c r="U1382" i="1" a="1"/>
  <c r="U1382" i="1"/>
  <c r="U1383" i="1" a="1"/>
  <c r="U1383" i="1"/>
  <c r="U1384" i="1" a="1"/>
  <c r="U1384" i="1"/>
  <c r="U1385" i="1" a="1"/>
  <c r="U1385" i="1"/>
  <c r="U1386" i="1" a="1"/>
  <c r="U1386" i="1"/>
  <c r="U1387" i="1" a="1"/>
  <c r="U1387" i="1"/>
  <c r="U1388" i="1" a="1"/>
  <c r="U1388" i="1"/>
  <c r="U1389" i="1" a="1"/>
  <c r="U1389" i="1"/>
  <c r="U1390" i="1" a="1"/>
  <c r="U1390" i="1"/>
  <c r="U1391" i="1" a="1"/>
  <c r="U1391" i="1"/>
  <c r="U1392" i="1" a="1"/>
  <c r="U1392" i="1"/>
  <c r="U1393" i="1" a="1"/>
  <c r="U1393" i="1"/>
  <c r="U1394" i="1" a="1"/>
  <c r="U1394" i="1"/>
  <c r="U1395" i="1" a="1"/>
  <c r="U1395" i="1"/>
  <c r="U1396" i="1" a="1"/>
  <c r="U1396" i="1"/>
  <c r="U1397" i="1" a="1"/>
  <c r="U1397" i="1"/>
  <c r="U1398" i="1" a="1"/>
  <c r="U1398" i="1"/>
  <c r="U1399" i="1" a="1"/>
  <c r="U1399" i="1"/>
  <c r="U1400" i="1" a="1"/>
  <c r="U1400" i="1"/>
  <c r="U1401" i="1" a="1"/>
  <c r="U1401" i="1"/>
  <c r="U1402" i="1" a="1"/>
  <c r="U1402" i="1"/>
  <c r="U1403" i="1" a="1"/>
  <c r="U1403" i="1"/>
  <c r="U1404" i="1" a="1"/>
  <c r="U1404" i="1"/>
  <c r="U1405" i="1" a="1"/>
  <c r="U1405" i="1"/>
  <c r="U1406" i="1" a="1"/>
  <c r="U1406" i="1"/>
  <c r="U1407" i="1" a="1"/>
  <c r="U1407" i="1"/>
  <c r="U1408" i="1" a="1"/>
  <c r="U1408" i="1"/>
  <c r="U1409" i="1" a="1"/>
  <c r="U1409" i="1"/>
  <c r="U1410" i="1" a="1"/>
  <c r="U1410" i="1"/>
  <c r="U1411" i="1" a="1"/>
  <c r="U1411" i="1"/>
  <c r="U1412" i="1" a="1"/>
  <c r="U1412" i="1"/>
  <c r="U1413" i="1" a="1"/>
  <c r="U1413" i="1"/>
  <c r="U1414" i="1" a="1"/>
  <c r="U1414" i="1"/>
  <c r="U1415" i="1" a="1"/>
  <c r="U1415" i="1"/>
  <c r="U1416" i="1" a="1"/>
  <c r="U1416" i="1"/>
  <c r="U1417" i="1" a="1"/>
  <c r="U1417" i="1"/>
  <c r="U1418" i="1" a="1"/>
  <c r="U1418" i="1"/>
  <c r="U1419" i="1" a="1"/>
  <c r="U1419" i="1"/>
  <c r="U1420" i="1" a="1"/>
  <c r="U1420" i="1"/>
  <c r="U1421" i="1" a="1"/>
  <c r="U1421" i="1"/>
  <c r="U1422" i="1" a="1"/>
  <c r="U1422" i="1"/>
  <c r="U1423" i="1" a="1"/>
  <c r="U1423" i="1"/>
  <c r="U1424" i="1" a="1"/>
  <c r="U1424" i="1"/>
  <c r="U1425" i="1" a="1"/>
  <c r="U1425" i="1"/>
  <c r="U1426" i="1" a="1"/>
  <c r="U1426" i="1"/>
  <c r="U1427" i="1" a="1"/>
  <c r="U1427" i="1"/>
  <c r="U1428" i="1" a="1"/>
  <c r="U1428" i="1"/>
  <c r="U1429" i="1" a="1"/>
  <c r="U1429" i="1"/>
  <c r="U1430" i="1" a="1"/>
  <c r="U1430" i="1"/>
  <c r="U1431" i="1" a="1"/>
  <c r="U1431" i="1"/>
  <c r="U1432" i="1" a="1"/>
  <c r="U1432" i="1"/>
  <c r="U1433" i="1" a="1"/>
  <c r="U1433" i="1"/>
  <c r="U1434" i="1" a="1"/>
  <c r="U1434" i="1"/>
  <c r="U1435" i="1" a="1"/>
  <c r="U1435" i="1"/>
  <c r="U1436" i="1" a="1"/>
  <c r="U1436" i="1"/>
  <c r="U1437" i="1" a="1"/>
  <c r="U1437" i="1"/>
  <c r="U1438" i="1" a="1"/>
  <c r="U1438" i="1"/>
  <c r="U1439" i="1" a="1"/>
  <c r="U1439" i="1"/>
  <c r="U1440" i="1" a="1"/>
  <c r="U1440" i="1"/>
  <c r="U1441" i="1" a="1"/>
  <c r="U1441" i="1"/>
  <c r="U1442" i="1" a="1"/>
  <c r="U1442" i="1"/>
  <c r="U1443" i="1" a="1"/>
  <c r="U1443" i="1"/>
  <c r="U1444" i="1" a="1"/>
  <c r="U1444" i="1"/>
  <c r="U1445" i="1" a="1"/>
  <c r="U1445" i="1"/>
  <c r="U1446" i="1" a="1"/>
  <c r="U1446" i="1"/>
  <c r="U1447" i="1" a="1"/>
  <c r="U1447" i="1"/>
  <c r="U1448" i="1" a="1"/>
  <c r="U1448" i="1"/>
  <c r="U1449" i="1" a="1"/>
  <c r="U1449" i="1"/>
  <c r="U1450" i="1" a="1"/>
  <c r="U1450" i="1"/>
  <c r="U1451" i="1" a="1"/>
  <c r="U1451" i="1"/>
  <c r="U1452" i="1" a="1"/>
  <c r="U1452" i="1"/>
  <c r="U1453" i="1" a="1"/>
  <c r="U1453" i="1"/>
  <c r="U1454" i="1" a="1"/>
  <c r="U1454" i="1"/>
  <c r="U1455" i="1" a="1"/>
  <c r="U1455" i="1"/>
  <c r="U1456" i="1" a="1"/>
  <c r="U1456" i="1"/>
  <c r="U1457" i="1" a="1"/>
  <c r="U1457" i="1"/>
  <c r="U1458" i="1" a="1"/>
  <c r="U1458" i="1"/>
  <c r="U1459" i="1" a="1"/>
  <c r="U1459" i="1"/>
  <c r="U1460" i="1" a="1"/>
  <c r="U1460" i="1"/>
  <c r="U1461" i="1" a="1"/>
  <c r="U1461" i="1"/>
  <c r="U1462" i="1" a="1"/>
  <c r="U1462" i="1"/>
  <c r="U1463" i="1" a="1"/>
  <c r="U1463" i="1"/>
  <c r="U1464" i="1" a="1"/>
  <c r="U1464" i="1"/>
  <c r="U1465" i="1" a="1"/>
  <c r="U1465" i="1"/>
  <c r="U1466" i="1" a="1"/>
  <c r="U1466" i="1"/>
  <c r="U1467" i="1" a="1"/>
  <c r="U1467" i="1"/>
  <c r="U1468" i="1" a="1"/>
  <c r="U1468" i="1"/>
  <c r="U1469" i="1" a="1"/>
  <c r="U1469" i="1"/>
  <c r="U1470" i="1" a="1"/>
  <c r="U1470" i="1"/>
  <c r="U1471" i="1" a="1"/>
  <c r="U1471" i="1"/>
  <c r="U1472" i="1" a="1"/>
  <c r="U1472" i="1"/>
  <c r="U1473" i="1" a="1"/>
  <c r="U1473" i="1"/>
  <c r="U1474" i="1" a="1"/>
  <c r="U1474" i="1"/>
  <c r="U1475" i="1" a="1"/>
  <c r="U1475" i="1"/>
  <c r="U1476" i="1" a="1"/>
  <c r="U1476" i="1"/>
  <c r="U1477" i="1" a="1"/>
  <c r="U1477" i="1"/>
  <c r="U1478" i="1" a="1"/>
  <c r="U1478" i="1"/>
  <c r="U1479" i="1" a="1"/>
  <c r="U1479" i="1"/>
  <c r="U1480" i="1" a="1"/>
  <c r="U1480" i="1"/>
  <c r="U1481" i="1" a="1"/>
  <c r="U1481" i="1"/>
  <c r="U1482" i="1" a="1"/>
  <c r="U1482" i="1"/>
  <c r="U1483" i="1" a="1"/>
  <c r="U1483" i="1"/>
  <c r="U1484" i="1" a="1"/>
  <c r="U1484" i="1"/>
  <c r="U1485" i="1" a="1"/>
  <c r="U1485" i="1"/>
  <c r="U1486" i="1" a="1"/>
  <c r="U1486" i="1"/>
  <c r="U1487" i="1" a="1"/>
  <c r="U1487" i="1"/>
  <c r="U1488" i="1" a="1"/>
  <c r="U1488" i="1"/>
  <c r="U1489" i="1" a="1"/>
  <c r="U1489" i="1"/>
  <c r="U1490" i="1" a="1"/>
  <c r="U1490" i="1"/>
  <c r="U1491" i="1" a="1"/>
  <c r="U1491" i="1"/>
  <c r="U1492" i="1" a="1"/>
  <c r="U1492" i="1"/>
  <c r="U1493" i="1" a="1"/>
  <c r="U1493" i="1"/>
  <c r="U1494" i="1" a="1"/>
  <c r="U1494" i="1"/>
  <c r="U1495" i="1" a="1"/>
  <c r="U1495" i="1"/>
  <c r="U1496" i="1" a="1"/>
  <c r="U1496" i="1"/>
  <c r="U1497" i="1" a="1"/>
  <c r="U1497" i="1"/>
  <c r="U1498" i="1" a="1"/>
  <c r="U1498" i="1"/>
  <c r="U1499" i="1" a="1"/>
  <c r="U1499" i="1"/>
  <c r="U1500" i="1" a="1"/>
  <c r="U1500" i="1"/>
  <c r="U1501" i="1" a="1"/>
  <c r="U1501" i="1"/>
  <c r="U1502" i="1" a="1"/>
  <c r="U1502" i="1"/>
  <c r="U1503" i="1" a="1"/>
  <c r="U1503" i="1"/>
  <c r="U1504" i="1" a="1"/>
  <c r="U1504" i="1"/>
  <c r="U1505" i="1" a="1"/>
  <c r="U1505" i="1"/>
  <c r="U1506" i="1" a="1"/>
  <c r="U1506" i="1"/>
  <c r="U1507" i="1" a="1"/>
  <c r="U1507" i="1"/>
  <c r="U1508" i="1" a="1"/>
  <c r="U1508" i="1"/>
  <c r="U1509" i="1" a="1"/>
  <c r="U1509" i="1"/>
  <c r="U1510" i="1" a="1"/>
  <c r="U1510" i="1"/>
  <c r="U1511" i="1" a="1"/>
  <c r="U1511" i="1"/>
  <c r="U1512" i="1" a="1"/>
  <c r="U1512" i="1"/>
  <c r="U1513" i="1" a="1"/>
  <c r="U1513" i="1"/>
  <c r="U1514" i="1" a="1"/>
  <c r="U1514" i="1"/>
  <c r="U1515" i="1" a="1"/>
  <c r="U1515" i="1"/>
  <c r="U1516" i="1" a="1"/>
  <c r="U1516" i="1"/>
  <c r="U1517" i="1" a="1"/>
  <c r="U1517" i="1"/>
  <c r="U1518" i="1" a="1"/>
  <c r="U1518" i="1"/>
  <c r="U1519" i="1" a="1"/>
  <c r="U1519" i="1"/>
  <c r="U1520" i="1" a="1"/>
  <c r="U1520" i="1"/>
  <c r="U1521" i="1" a="1"/>
  <c r="U1521" i="1"/>
  <c r="U1522" i="1" a="1"/>
  <c r="U1522" i="1"/>
  <c r="U1523" i="1" a="1"/>
  <c r="U1523" i="1"/>
  <c r="U1524" i="1" a="1"/>
  <c r="U1524" i="1"/>
  <c r="U1525" i="1" a="1"/>
  <c r="U1525" i="1"/>
  <c r="U1526" i="1" a="1"/>
  <c r="U1526" i="1"/>
  <c r="U1527" i="1" a="1"/>
  <c r="U1527" i="1"/>
  <c r="U1528" i="1" a="1"/>
  <c r="U1528" i="1"/>
  <c r="U1529" i="1" a="1"/>
  <c r="U1529" i="1"/>
  <c r="U1530" i="1" a="1"/>
  <c r="U1530" i="1"/>
  <c r="U1531" i="1" a="1"/>
  <c r="U1531" i="1"/>
  <c r="U1532" i="1" a="1"/>
  <c r="U1532" i="1"/>
  <c r="U1533" i="1" a="1"/>
  <c r="U1533" i="1"/>
  <c r="U1534" i="1" a="1"/>
  <c r="U1534" i="1"/>
  <c r="U1535" i="1" a="1"/>
  <c r="U1535" i="1"/>
  <c r="U1536" i="1" a="1"/>
  <c r="U1536" i="1"/>
  <c r="U1537" i="1" a="1"/>
  <c r="U1537" i="1"/>
  <c r="U1538" i="1" a="1"/>
  <c r="U1538" i="1"/>
  <c r="U1539" i="1" a="1"/>
  <c r="U1539" i="1"/>
  <c r="U1540" i="1" a="1"/>
  <c r="U1540" i="1"/>
  <c r="U1541" i="1" a="1"/>
  <c r="U1541" i="1"/>
  <c r="U1542" i="1" a="1"/>
  <c r="U1542" i="1"/>
  <c r="U1543" i="1" a="1"/>
  <c r="U1543" i="1"/>
  <c r="U1544" i="1" a="1"/>
  <c r="U1544" i="1"/>
  <c r="U1545" i="1" a="1"/>
  <c r="U1545" i="1"/>
  <c r="U1546" i="1" a="1"/>
  <c r="U1546" i="1"/>
  <c r="U1547" i="1" a="1"/>
  <c r="U1547" i="1"/>
  <c r="U1548" i="1" a="1"/>
  <c r="U1548" i="1"/>
  <c r="U1549" i="1" a="1"/>
  <c r="U1549" i="1"/>
  <c r="U1550" i="1" a="1"/>
  <c r="U1550" i="1"/>
  <c r="U1551" i="1" a="1"/>
  <c r="U1551" i="1"/>
  <c r="U1552" i="1" a="1"/>
  <c r="U1552" i="1"/>
  <c r="U1553" i="1" a="1"/>
  <c r="U1553" i="1"/>
  <c r="U1554" i="1" a="1"/>
  <c r="U1554" i="1"/>
  <c r="U1555" i="1" a="1"/>
  <c r="U1555" i="1"/>
  <c r="U1556" i="1" a="1"/>
  <c r="U1556" i="1"/>
  <c r="U1557" i="1" a="1"/>
  <c r="U1557" i="1"/>
  <c r="U1558" i="1" a="1"/>
  <c r="U1558" i="1"/>
  <c r="U1559" i="1" a="1"/>
  <c r="U1559" i="1"/>
  <c r="U1560" i="1" a="1"/>
  <c r="U1560" i="1"/>
  <c r="U1561" i="1" a="1"/>
  <c r="U1561" i="1"/>
  <c r="U1562" i="1" a="1"/>
  <c r="U1562" i="1"/>
  <c r="U1563" i="1" a="1"/>
  <c r="U1563" i="1"/>
  <c r="U1564" i="1" a="1"/>
  <c r="U1564" i="1"/>
  <c r="U1565" i="1" a="1"/>
  <c r="U1565" i="1"/>
  <c r="U1566" i="1" a="1"/>
  <c r="U1566" i="1"/>
  <c r="U1567" i="1" a="1"/>
  <c r="U1567" i="1"/>
  <c r="U1568" i="1" a="1"/>
  <c r="U1568" i="1"/>
  <c r="U1569" i="1" a="1"/>
  <c r="U1569" i="1"/>
  <c r="U1570" i="1" a="1"/>
  <c r="U1570" i="1"/>
  <c r="U1571" i="1" a="1"/>
  <c r="U1571" i="1"/>
  <c r="U1572" i="1" a="1"/>
  <c r="U1572" i="1"/>
  <c r="U1573" i="1" a="1"/>
  <c r="U1573" i="1"/>
  <c r="U1574" i="1" a="1"/>
  <c r="U1574" i="1"/>
  <c r="U1575" i="1" a="1"/>
  <c r="U1575" i="1"/>
  <c r="U1576" i="1" a="1"/>
  <c r="U1576" i="1"/>
  <c r="U1577" i="1" a="1"/>
  <c r="U1577" i="1"/>
  <c r="U1578" i="1" a="1"/>
  <c r="U1578" i="1"/>
  <c r="U1579" i="1" a="1"/>
  <c r="U1579" i="1"/>
  <c r="U1580" i="1" a="1"/>
  <c r="U1580" i="1"/>
  <c r="U1581" i="1" a="1"/>
  <c r="U1581" i="1"/>
  <c r="U1582" i="1" a="1"/>
  <c r="U1582" i="1"/>
  <c r="U1583" i="1" a="1"/>
  <c r="U1583" i="1"/>
  <c r="U1584" i="1" a="1"/>
  <c r="U1584" i="1"/>
  <c r="U1585" i="1" a="1"/>
  <c r="U1585" i="1"/>
  <c r="U1586" i="1" a="1"/>
  <c r="U1586" i="1"/>
  <c r="U1587" i="1" a="1"/>
  <c r="U1587" i="1"/>
  <c r="U1588" i="1" a="1"/>
  <c r="U1588" i="1"/>
  <c r="U1589" i="1" a="1"/>
  <c r="U1589" i="1"/>
  <c r="U1590" i="1" a="1"/>
  <c r="U1590" i="1"/>
  <c r="U1591" i="1" a="1"/>
  <c r="U1591" i="1"/>
  <c r="U1592" i="1" a="1"/>
  <c r="U1592" i="1"/>
  <c r="U1593" i="1" a="1"/>
  <c r="U1593" i="1"/>
  <c r="U1594" i="1" a="1"/>
  <c r="U1594" i="1"/>
  <c r="U1595" i="1" a="1"/>
  <c r="U1595" i="1"/>
  <c r="U1596" i="1" a="1"/>
  <c r="U1596" i="1"/>
  <c r="U1597" i="1" a="1"/>
  <c r="U1597" i="1"/>
  <c r="U1598" i="1" a="1"/>
  <c r="U1598" i="1"/>
  <c r="U1599" i="1" a="1"/>
  <c r="U1599" i="1"/>
  <c r="U1600" i="1" a="1"/>
  <c r="U1600" i="1"/>
  <c r="U1601" i="1" a="1"/>
  <c r="U1601" i="1"/>
  <c r="U1602" i="1" a="1"/>
  <c r="U1602" i="1"/>
  <c r="U1603" i="1" a="1"/>
  <c r="U1603" i="1"/>
  <c r="U1604" i="1" a="1"/>
  <c r="U1604" i="1"/>
  <c r="U1605" i="1" a="1"/>
  <c r="U1605" i="1"/>
  <c r="U1606" i="1" a="1"/>
  <c r="U1606" i="1"/>
  <c r="U1607" i="1" a="1"/>
  <c r="U1607" i="1"/>
  <c r="U1608" i="1" a="1"/>
  <c r="U1608" i="1"/>
  <c r="U1609" i="1" a="1"/>
  <c r="U1609" i="1"/>
  <c r="U1610" i="1" a="1"/>
  <c r="U1610" i="1"/>
  <c r="U1611" i="1" a="1"/>
  <c r="U1611" i="1"/>
  <c r="U1612" i="1" a="1"/>
  <c r="U1612" i="1"/>
  <c r="U1613" i="1" a="1"/>
  <c r="U1613" i="1"/>
  <c r="U1614" i="1" a="1"/>
  <c r="U1614" i="1"/>
  <c r="U1615" i="1" a="1"/>
  <c r="U1615" i="1"/>
  <c r="U1616" i="1" a="1"/>
  <c r="U1616" i="1"/>
  <c r="U1617" i="1" a="1"/>
  <c r="U1617" i="1"/>
  <c r="U1618" i="1" a="1"/>
  <c r="U1618" i="1"/>
  <c r="U1619" i="1" a="1"/>
  <c r="U1619" i="1"/>
  <c r="U1620" i="1" a="1"/>
  <c r="U1620" i="1"/>
  <c r="U1621" i="1" a="1"/>
  <c r="U1621" i="1"/>
  <c r="U1622" i="1" a="1"/>
  <c r="U1622" i="1"/>
  <c r="U1623" i="1" a="1"/>
  <c r="U1623" i="1"/>
  <c r="U1624" i="1" a="1"/>
  <c r="U1624" i="1"/>
  <c r="U1625" i="1" a="1"/>
  <c r="U1625" i="1"/>
  <c r="U1626" i="1" a="1"/>
  <c r="U1626" i="1"/>
  <c r="U1627" i="1" a="1"/>
  <c r="U1627" i="1"/>
  <c r="U1628" i="1" a="1"/>
  <c r="U1628" i="1"/>
  <c r="U1629" i="1" a="1"/>
  <c r="U1629" i="1"/>
  <c r="U1630" i="1" a="1"/>
  <c r="U1630" i="1"/>
  <c r="U1631" i="1" a="1"/>
  <c r="U1631" i="1"/>
  <c r="U1632" i="1" a="1"/>
  <c r="U1632" i="1"/>
  <c r="U1633" i="1" a="1"/>
  <c r="U1633" i="1"/>
  <c r="U1634" i="1" a="1"/>
  <c r="U1634" i="1"/>
  <c r="U1635" i="1" a="1"/>
  <c r="U1635" i="1"/>
  <c r="U1636" i="1" a="1"/>
  <c r="U1636" i="1"/>
  <c r="U1637" i="1" a="1"/>
  <c r="U1637" i="1"/>
  <c r="U1638" i="1" a="1"/>
  <c r="U1638" i="1"/>
  <c r="U1639" i="1" a="1"/>
  <c r="U1639" i="1"/>
  <c r="U1640" i="1" a="1"/>
  <c r="U1640" i="1"/>
  <c r="U1641" i="1" a="1"/>
  <c r="U1641" i="1"/>
  <c r="U1642" i="1" a="1"/>
  <c r="U1642" i="1"/>
  <c r="U1643" i="1" a="1"/>
  <c r="U1643" i="1"/>
  <c r="U1644" i="1" a="1"/>
  <c r="U1644" i="1"/>
  <c r="U1645" i="1" a="1"/>
  <c r="U1645" i="1"/>
  <c r="U1646" i="1" a="1"/>
  <c r="U1646" i="1"/>
  <c r="U1647" i="1" a="1"/>
  <c r="U1647" i="1"/>
  <c r="U1648" i="1" a="1"/>
  <c r="U1648" i="1"/>
  <c r="U1649" i="1" a="1"/>
  <c r="U1649" i="1"/>
  <c r="U1650" i="1" a="1"/>
  <c r="U1650" i="1"/>
  <c r="U1651" i="1" a="1"/>
  <c r="U1651" i="1"/>
  <c r="U1652" i="1" a="1"/>
  <c r="U1652" i="1"/>
  <c r="U1653" i="1" a="1"/>
  <c r="U1653" i="1"/>
  <c r="U1654" i="1" a="1"/>
  <c r="U1654" i="1"/>
  <c r="U1655" i="1" a="1"/>
  <c r="U1655" i="1"/>
  <c r="U1656" i="1" a="1"/>
  <c r="U1656" i="1"/>
  <c r="U1657" i="1" a="1"/>
  <c r="U1657" i="1"/>
  <c r="U1658" i="1" a="1"/>
  <c r="U1658" i="1"/>
  <c r="U1659" i="1" a="1"/>
  <c r="U1659" i="1"/>
  <c r="U1660" i="1" a="1"/>
  <c r="U1660" i="1"/>
  <c r="U1661" i="1" a="1"/>
  <c r="U1661" i="1"/>
  <c r="U1662" i="1" a="1"/>
  <c r="U1662" i="1"/>
  <c r="U1663" i="1" a="1"/>
  <c r="U1663" i="1"/>
  <c r="U1664" i="1" a="1"/>
  <c r="U1664" i="1"/>
  <c r="U1665" i="1" a="1"/>
  <c r="U1665" i="1"/>
  <c r="U1666" i="1" a="1"/>
  <c r="U1666" i="1"/>
  <c r="U1667" i="1" a="1"/>
  <c r="U1667" i="1"/>
  <c r="U1668" i="1" a="1"/>
  <c r="U1668" i="1"/>
  <c r="U1669" i="1" a="1"/>
  <c r="U1669" i="1"/>
  <c r="U1670" i="1" a="1"/>
  <c r="U1670" i="1"/>
  <c r="U1671" i="1" a="1"/>
  <c r="U1671" i="1"/>
  <c r="U1672" i="1" a="1"/>
  <c r="U1672" i="1"/>
  <c r="U1673" i="1" a="1"/>
  <c r="U1673" i="1"/>
  <c r="U1674" i="1" a="1"/>
  <c r="U1674" i="1"/>
  <c r="U1675" i="1" a="1"/>
  <c r="U1675" i="1"/>
  <c r="U1676" i="1" a="1"/>
  <c r="U1676" i="1"/>
  <c r="U1677" i="1" a="1"/>
  <c r="U1677" i="1"/>
  <c r="U1678" i="1" a="1"/>
  <c r="U1678" i="1"/>
  <c r="U1679" i="1" a="1"/>
  <c r="U1679" i="1"/>
  <c r="U1680" i="1" a="1"/>
  <c r="U1680" i="1"/>
  <c r="U1681" i="1" a="1"/>
  <c r="U1681" i="1"/>
  <c r="U1682" i="1" a="1"/>
  <c r="U1682" i="1"/>
  <c r="U1683" i="1" a="1"/>
  <c r="U1683" i="1"/>
  <c r="U1684" i="1" a="1"/>
  <c r="U1684" i="1"/>
  <c r="U1685" i="1" a="1"/>
  <c r="U1685" i="1"/>
  <c r="U1686" i="1" a="1"/>
  <c r="U1686" i="1"/>
  <c r="U1687" i="1" a="1"/>
  <c r="U1687" i="1"/>
  <c r="U1688" i="1" a="1"/>
  <c r="U1688" i="1"/>
  <c r="U1689" i="1" a="1"/>
  <c r="U1689" i="1"/>
  <c r="U1690" i="1" a="1"/>
  <c r="U1690" i="1"/>
  <c r="U1691" i="1" a="1"/>
  <c r="U1691" i="1"/>
  <c r="U1692" i="1" a="1"/>
  <c r="U1692" i="1"/>
  <c r="U1693" i="1" a="1"/>
  <c r="U1693" i="1"/>
  <c r="U1694" i="1" a="1"/>
  <c r="U1694" i="1"/>
  <c r="U1695" i="1" a="1"/>
  <c r="U1695" i="1"/>
  <c r="U1696" i="1" a="1"/>
  <c r="U1696" i="1"/>
  <c r="U1697" i="1" a="1"/>
  <c r="U1697" i="1"/>
  <c r="U1698" i="1" a="1"/>
  <c r="U1698" i="1"/>
  <c r="U1699" i="1" a="1"/>
  <c r="U1699" i="1"/>
  <c r="U1700" i="1" a="1"/>
  <c r="U1700" i="1"/>
  <c r="U1701" i="1" a="1"/>
  <c r="U1701" i="1"/>
  <c r="U1702" i="1" a="1"/>
  <c r="U1702" i="1"/>
  <c r="U1703" i="1" a="1"/>
  <c r="U1703" i="1"/>
  <c r="U1704" i="1" a="1"/>
  <c r="U1704" i="1"/>
  <c r="U1705" i="1" a="1"/>
  <c r="U1705" i="1"/>
  <c r="U1706" i="1" a="1"/>
  <c r="U1706" i="1"/>
  <c r="U1707" i="1" a="1"/>
  <c r="U1707" i="1"/>
  <c r="U1708" i="1" a="1"/>
  <c r="U1708" i="1"/>
  <c r="U1709" i="1" a="1"/>
  <c r="U1709" i="1"/>
  <c r="U1710" i="1" a="1"/>
  <c r="U1710" i="1"/>
  <c r="U1711" i="1" a="1"/>
  <c r="U1711" i="1"/>
  <c r="U1712" i="1" a="1"/>
  <c r="U1712" i="1"/>
  <c r="U1713" i="1" a="1"/>
  <c r="U1713" i="1"/>
  <c r="U1714" i="1" a="1"/>
  <c r="U1714" i="1"/>
  <c r="U1715" i="1" a="1"/>
  <c r="U1715" i="1"/>
  <c r="U1716" i="1" a="1"/>
  <c r="U1716" i="1"/>
  <c r="U1717" i="1" a="1"/>
  <c r="U1717" i="1"/>
  <c r="U1718" i="1" a="1"/>
  <c r="U1718" i="1"/>
  <c r="U1719" i="1" a="1"/>
  <c r="U1719" i="1"/>
  <c r="U1720" i="1" a="1"/>
  <c r="U1720" i="1"/>
  <c r="U1721" i="1" a="1"/>
  <c r="U1721" i="1"/>
  <c r="U1722" i="1" a="1"/>
  <c r="U1722" i="1"/>
  <c r="U1723" i="1" a="1"/>
  <c r="U1723" i="1"/>
  <c r="U1724" i="1" a="1"/>
  <c r="U1724" i="1"/>
  <c r="U1725" i="1" a="1"/>
  <c r="U1725" i="1"/>
  <c r="U1726" i="1" a="1"/>
  <c r="U1726" i="1"/>
  <c r="U1727" i="1" a="1"/>
  <c r="U1727" i="1"/>
  <c r="U1728" i="1" a="1"/>
  <c r="U1728" i="1"/>
  <c r="U1729" i="1" a="1"/>
  <c r="U1729" i="1"/>
  <c r="U1730" i="1" a="1"/>
  <c r="U1730" i="1"/>
  <c r="U1731" i="1" a="1"/>
  <c r="U1731" i="1"/>
  <c r="U1732" i="1" a="1"/>
  <c r="U1732" i="1"/>
  <c r="U1733" i="1" a="1"/>
  <c r="U1733" i="1"/>
  <c r="U1734" i="1" a="1"/>
  <c r="U1734" i="1"/>
  <c r="U1735" i="1" a="1"/>
  <c r="U1735" i="1"/>
  <c r="U1736" i="1" a="1"/>
  <c r="U1736" i="1"/>
  <c r="U1737" i="1" a="1"/>
  <c r="U1737" i="1"/>
  <c r="U1738" i="1" a="1"/>
  <c r="U1738" i="1"/>
  <c r="U1739" i="1" a="1"/>
  <c r="U1739" i="1"/>
  <c r="U1740" i="1" a="1"/>
  <c r="U1740" i="1"/>
  <c r="U1741" i="1" a="1"/>
  <c r="U1741" i="1"/>
  <c r="U1742" i="1" a="1"/>
  <c r="U1742" i="1"/>
  <c r="U1743" i="1" a="1"/>
  <c r="U1743" i="1"/>
  <c r="U1744" i="1" a="1"/>
  <c r="U1744" i="1"/>
  <c r="U1745" i="1" a="1"/>
  <c r="U1745" i="1"/>
  <c r="U1746" i="1" a="1"/>
  <c r="U1746" i="1"/>
  <c r="U1747" i="1" a="1"/>
  <c r="U1747" i="1"/>
  <c r="U1748" i="1" a="1"/>
  <c r="U1748" i="1"/>
  <c r="U1749" i="1" a="1"/>
  <c r="U1749" i="1"/>
  <c r="U1750" i="1" a="1"/>
  <c r="U1750" i="1"/>
  <c r="U1751" i="1" a="1"/>
  <c r="U1751" i="1"/>
  <c r="U1752" i="1" a="1"/>
  <c r="U1752" i="1"/>
  <c r="U1753" i="1" a="1"/>
  <c r="U1753" i="1"/>
  <c r="U1754" i="1" a="1"/>
  <c r="U1754" i="1"/>
  <c r="U1755" i="1" a="1"/>
  <c r="U1755" i="1"/>
  <c r="U1756" i="1" a="1"/>
  <c r="U1756" i="1"/>
  <c r="U1757" i="1" a="1"/>
  <c r="U1757" i="1"/>
  <c r="U1758" i="1" a="1"/>
  <c r="U1758" i="1"/>
  <c r="U1759" i="1" a="1"/>
  <c r="U1759" i="1"/>
  <c r="U1760" i="1" a="1"/>
  <c r="U1760" i="1"/>
  <c r="U1761" i="1" a="1"/>
  <c r="U1761" i="1"/>
  <c r="U1762" i="1" a="1"/>
  <c r="U1762" i="1"/>
  <c r="U1763" i="1" a="1"/>
  <c r="U1763" i="1"/>
  <c r="U1764" i="1" a="1"/>
  <c r="U1764" i="1"/>
  <c r="U1765" i="1" a="1"/>
  <c r="U1765" i="1"/>
  <c r="U1766" i="1" a="1"/>
  <c r="U1766" i="1"/>
  <c r="U1767" i="1" a="1"/>
  <c r="U1767" i="1"/>
  <c r="U1768" i="1" a="1"/>
  <c r="U1768" i="1"/>
  <c r="U1769" i="1" a="1"/>
  <c r="U1769" i="1"/>
  <c r="U1770" i="1" a="1"/>
  <c r="U1770" i="1"/>
  <c r="U1771" i="1" a="1"/>
  <c r="U1771" i="1"/>
  <c r="U1772" i="1" a="1"/>
  <c r="U1772" i="1"/>
  <c r="U1773" i="1" a="1"/>
  <c r="U1773" i="1"/>
  <c r="U1774" i="1" a="1"/>
  <c r="U1774" i="1"/>
  <c r="U1775" i="1" a="1"/>
  <c r="U1775" i="1"/>
  <c r="U1776" i="1" a="1"/>
  <c r="U1776" i="1"/>
  <c r="U1777" i="1" a="1"/>
  <c r="U1777" i="1"/>
  <c r="U1778" i="1" a="1"/>
  <c r="U1778" i="1"/>
  <c r="U1779" i="1" a="1"/>
  <c r="U1779" i="1"/>
  <c r="U1780" i="1" a="1"/>
  <c r="U1780" i="1"/>
  <c r="U1781" i="1" a="1"/>
  <c r="U1781" i="1"/>
  <c r="U1782" i="1" a="1"/>
  <c r="U1782" i="1"/>
  <c r="U1783" i="1" a="1"/>
  <c r="U1783" i="1"/>
  <c r="U1784" i="1" a="1"/>
  <c r="U1784" i="1"/>
  <c r="U1785" i="1" a="1"/>
  <c r="U1785" i="1"/>
  <c r="U1786" i="1" a="1"/>
  <c r="U1786" i="1"/>
  <c r="U1787" i="1" a="1"/>
  <c r="U1787" i="1"/>
  <c r="U1788" i="1" a="1"/>
  <c r="U1788" i="1"/>
  <c r="U1789" i="1" a="1"/>
  <c r="U1789" i="1"/>
  <c r="U1790" i="1" a="1"/>
  <c r="U1790" i="1"/>
  <c r="U1791" i="1" a="1"/>
  <c r="U1791" i="1"/>
  <c r="U1792" i="1" a="1"/>
  <c r="U1792" i="1"/>
  <c r="U1793" i="1" a="1"/>
  <c r="U1793" i="1"/>
  <c r="U1794" i="1" a="1"/>
  <c r="U1794" i="1"/>
  <c r="U1795" i="1" a="1"/>
  <c r="U1795" i="1"/>
  <c r="U1796" i="1" a="1"/>
  <c r="U1796" i="1"/>
  <c r="U1797" i="1" a="1"/>
  <c r="U1797" i="1"/>
  <c r="U1798" i="1" a="1"/>
  <c r="U1798" i="1"/>
  <c r="U1799" i="1" a="1"/>
  <c r="U1799" i="1"/>
  <c r="U1800" i="1" a="1"/>
  <c r="U1800" i="1"/>
  <c r="U1801" i="1" a="1"/>
  <c r="U1801" i="1"/>
  <c r="U1802" i="1" a="1"/>
  <c r="U1802" i="1"/>
  <c r="U1803" i="1" a="1"/>
  <c r="U1803" i="1"/>
  <c r="U1804" i="1" a="1"/>
  <c r="U1804" i="1"/>
  <c r="U1805" i="1" a="1"/>
  <c r="U1805" i="1"/>
  <c r="U1806" i="1" a="1"/>
  <c r="U1806" i="1"/>
  <c r="U1807" i="1" a="1"/>
  <c r="U1807" i="1"/>
  <c r="U1808" i="1" a="1"/>
  <c r="U1808" i="1"/>
  <c r="U1809" i="1" a="1"/>
  <c r="U1809" i="1"/>
  <c r="U1810" i="1" a="1"/>
  <c r="U1810" i="1"/>
  <c r="U1811" i="1" a="1"/>
  <c r="U1811" i="1"/>
  <c r="U1812" i="1" a="1"/>
  <c r="U1812" i="1"/>
  <c r="U1813" i="1" a="1"/>
  <c r="U1813" i="1"/>
  <c r="U1814" i="1" a="1"/>
  <c r="U1814" i="1"/>
  <c r="U1815" i="1" a="1"/>
  <c r="U1815" i="1"/>
  <c r="U1816" i="1" a="1"/>
  <c r="U1816" i="1"/>
  <c r="U1817" i="1" a="1"/>
  <c r="U1817" i="1"/>
  <c r="U1818" i="1" a="1"/>
  <c r="U1818" i="1"/>
  <c r="U1819" i="1" a="1"/>
  <c r="U1819" i="1"/>
  <c r="U1820" i="1" a="1"/>
  <c r="U1820" i="1"/>
  <c r="U1821" i="1" a="1"/>
  <c r="U1821" i="1"/>
  <c r="U1822" i="1" a="1"/>
  <c r="U1822" i="1"/>
  <c r="U1823" i="1" a="1"/>
  <c r="U1823" i="1"/>
  <c r="U1824" i="1" a="1"/>
  <c r="U1824" i="1"/>
  <c r="U1825" i="1" a="1"/>
  <c r="U1825" i="1"/>
  <c r="U1826" i="1" a="1"/>
  <c r="U1826" i="1"/>
  <c r="U1827" i="1" a="1"/>
  <c r="U1827" i="1"/>
  <c r="U1828" i="1" a="1"/>
  <c r="U1828" i="1"/>
  <c r="U1829" i="1" a="1"/>
  <c r="U1829" i="1"/>
  <c r="U1830" i="1" a="1"/>
  <c r="U1830" i="1"/>
  <c r="U1831" i="1" a="1"/>
  <c r="U1831" i="1"/>
  <c r="U1832" i="1" a="1"/>
  <c r="U1832" i="1"/>
  <c r="U1833" i="1" a="1"/>
  <c r="U1833" i="1"/>
  <c r="U1834" i="1" a="1"/>
  <c r="U1834" i="1"/>
  <c r="U1835" i="1" a="1"/>
  <c r="U1835" i="1"/>
  <c r="U1836" i="1" a="1"/>
  <c r="U1836" i="1"/>
  <c r="U1837" i="1" a="1"/>
  <c r="U1837" i="1"/>
  <c r="U1838" i="1" a="1"/>
  <c r="U1838" i="1"/>
  <c r="U1839" i="1" a="1"/>
  <c r="U1839" i="1"/>
  <c r="U1840" i="1" a="1"/>
  <c r="U1840" i="1"/>
  <c r="U1841" i="1" a="1"/>
  <c r="U1841" i="1"/>
  <c r="U1842" i="1" a="1"/>
  <c r="U1842" i="1"/>
  <c r="U1843" i="1" a="1"/>
  <c r="U1843" i="1"/>
  <c r="U1844" i="1" a="1"/>
  <c r="U1844" i="1"/>
  <c r="U1845" i="1" a="1"/>
  <c r="U1845" i="1"/>
  <c r="U1846" i="1" a="1"/>
  <c r="U1846" i="1"/>
  <c r="U1847" i="1" a="1"/>
  <c r="U1847" i="1"/>
  <c r="U1848" i="1" a="1"/>
  <c r="U1848" i="1"/>
  <c r="U1849" i="1" a="1"/>
  <c r="U1849" i="1"/>
  <c r="U1850" i="1" a="1"/>
  <c r="U1850" i="1"/>
  <c r="U1851" i="1" a="1"/>
  <c r="U1851" i="1"/>
  <c r="U1852" i="1" a="1"/>
  <c r="U1852" i="1"/>
  <c r="U1853" i="1" a="1"/>
  <c r="U1853" i="1"/>
  <c r="U1854" i="1" a="1"/>
  <c r="U1854" i="1"/>
  <c r="U1855" i="1" a="1"/>
  <c r="U1855" i="1"/>
  <c r="U1856" i="1" a="1"/>
  <c r="U1856" i="1"/>
  <c r="U1857" i="1" a="1"/>
  <c r="U1857" i="1"/>
  <c r="U1858" i="1" a="1"/>
  <c r="U1858" i="1"/>
  <c r="U1859" i="1" a="1"/>
  <c r="U1859" i="1"/>
  <c r="U1860" i="1" a="1"/>
  <c r="U1860" i="1"/>
  <c r="U1861" i="1" a="1"/>
  <c r="U1861" i="1"/>
  <c r="U1862" i="1" a="1"/>
  <c r="U1862" i="1"/>
  <c r="U1863" i="1" a="1"/>
  <c r="U1863" i="1"/>
  <c r="U1864" i="1" a="1"/>
  <c r="U1864" i="1"/>
  <c r="U1865" i="1" a="1"/>
  <c r="U1865" i="1"/>
  <c r="U1866" i="1" a="1"/>
  <c r="U1866" i="1"/>
  <c r="U1867" i="1" a="1"/>
  <c r="U1867" i="1"/>
  <c r="U1868" i="1" a="1"/>
  <c r="U1868" i="1"/>
  <c r="U1869" i="1" a="1"/>
  <c r="U1869" i="1"/>
  <c r="U1870" i="1" a="1"/>
  <c r="U1870" i="1"/>
  <c r="U1871" i="1" a="1"/>
  <c r="U1871" i="1"/>
  <c r="U1872" i="1" a="1"/>
  <c r="U1872" i="1"/>
  <c r="U1873" i="1" a="1"/>
  <c r="U1873" i="1"/>
  <c r="U1874" i="1" a="1"/>
  <c r="U1874" i="1"/>
  <c r="U1875" i="1" a="1"/>
  <c r="U1875" i="1"/>
  <c r="U1876" i="1" a="1"/>
  <c r="U1876" i="1"/>
  <c r="U1877" i="1" a="1"/>
  <c r="U1877" i="1"/>
  <c r="U1878" i="1" a="1"/>
  <c r="U1878" i="1"/>
  <c r="U1879" i="1" a="1"/>
  <c r="U1879" i="1"/>
  <c r="U1880" i="1" a="1"/>
  <c r="U1880" i="1"/>
  <c r="U1881" i="1" a="1"/>
  <c r="U1881" i="1"/>
  <c r="U1882" i="1" a="1"/>
  <c r="U1882" i="1"/>
  <c r="U1883" i="1" a="1"/>
  <c r="U1883" i="1"/>
  <c r="U1884" i="1" a="1"/>
  <c r="U1884" i="1"/>
  <c r="U1885" i="1" a="1"/>
  <c r="U1885" i="1"/>
  <c r="U1886" i="1" a="1"/>
  <c r="U1886" i="1"/>
  <c r="U1887" i="1" a="1"/>
  <c r="U1887" i="1"/>
  <c r="U1888" i="1" a="1"/>
  <c r="U1888" i="1"/>
  <c r="U1889" i="1" a="1"/>
  <c r="U1889" i="1"/>
  <c r="U1890" i="1" a="1"/>
  <c r="U1890" i="1"/>
  <c r="U1891" i="1" a="1"/>
  <c r="U1891" i="1"/>
  <c r="U1892" i="1" a="1"/>
  <c r="U1892" i="1"/>
  <c r="U1893" i="1" a="1"/>
  <c r="U1893" i="1"/>
  <c r="U1894" i="1" a="1"/>
  <c r="U1894" i="1"/>
  <c r="U1895" i="1" a="1"/>
  <c r="U1895" i="1"/>
  <c r="U1896" i="1" a="1"/>
  <c r="U1896" i="1"/>
  <c r="U1897" i="1" a="1"/>
  <c r="U1897" i="1"/>
  <c r="U1898" i="1" a="1"/>
  <c r="U1898" i="1"/>
  <c r="U1899" i="1" a="1"/>
  <c r="U1899" i="1"/>
  <c r="U1900" i="1" a="1"/>
  <c r="U1900" i="1"/>
  <c r="U1901" i="1" a="1"/>
  <c r="U1901" i="1"/>
  <c r="U1902" i="1" a="1"/>
  <c r="U1902" i="1"/>
  <c r="U1903" i="1" a="1"/>
  <c r="U1903" i="1"/>
  <c r="U1904" i="1" a="1"/>
  <c r="U1904" i="1"/>
  <c r="U1905" i="1" a="1"/>
  <c r="U1905" i="1"/>
  <c r="U1906" i="1" a="1"/>
  <c r="U1906" i="1"/>
  <c r="U1907" i="1" a="1"/>
  <c r="U1907" i="1"/>
  <c r="U1908" i="1" a="1"/>
  <c r="U1908" i="1"/>
  <c r="U1909" i="1" a="1"/>
  <c r="U1909" i="1"/>
  <c r="U1910" i="1" a="1"/>
  <c r="U1910" i="1"/>
  <c r="U1911" i="1" a="1"/>
  <c r="U1911" i="1"/>
  <c r="U1912" i="1" a="1"/>
  <c r="U1912" i="1"/>
  <c r="U1913" i="1" a="1"/>
  <c r="U1913" i="1"/>
  <c r="U1914" i="1" a="1"/>
  <c r="U1914" i="1"/>
  <c r="U1915" i="1" a="1"/>
  <c r="U1915" i="1"/>
  <c r="U1916" i="1" a="1"/>
  <c r="U1916" i="1"/>
  <c r="U1917" i="1" a="1"/>
  <c r="U1917" i="1"/>
  <c r="U1918" i="1" a="1"/>
  <c r="U1918" i="1"/>
  <c r="U1919" i="1" a="1"/>
  <c r="U1919" i="1"/>
  <c r="U1920" i="1" a="1"/>
  <c r="U1920" i="1"/>
  <c r="U1921" i="1" a="1"/>
  <c r="U1921" i="1"/>
  <c r="U1922" i="1" a="1"/>
  <c r="U1922" i="1"/>
  <c r="U1923" i="1" a="1"/>
  <c r="U1923" i="1"/>
  <c r="U1924" i="1" a="1"/>
  <c r="U1924" i="1"/>
  <c r="U1925" i="1" a="1"/>
  <c r="U1925" i="1"/>
  <c r="U1926" i="1" a="1"/>
  <c r="U1926" i="1"/>
  <c r="U1927" i="1" a="1"/>
  <c r="U1927" i="1"/>
  <c r="U1928" i="1" a="1"/>
  <c r="U1928" i="1"/>
  <c r="U1929" i="1" a="1"/>
  <c r="U1929" i="1"/>
  <c r="U1930" i="1" a="1"/>
  <c r="U1930" i="1"/>
  <c r="U1931" i="1" a="1"/>
  <c r="U1931" i="1"/>
  <c r="U1932" i="1" a="1"/>
  <c r="U1932" i="1"/>
  <c r="U1933" i="1" a="1"/>
  <c r="U1933" i="1"/>
  <c r="U1934" i="1" a="1"/>
  <c r="U1934" i="1"/>
  <c r="U1935" i="1" a="1"/>
  <c r="U1935" i="1"/>
  <c r="U1936" i="1" a="1"/>
  <c r="U1936" i="1"/>
  <c r="U1937" i="1" a="1"/>
  <c r="U1937" i="1"/>
  <c r="U1938" i="1" a="1"/>
  <c r="U1938" i="1"/>
  <c r="U1939" i="1" a="1"/>
  <c r="U1939" i="1"/>
  <c r="U1940" i="1" a="1"/>
  <c r="U1940" i="1"/>
  <c r="U1941" i="1" a="1"/>
  <c r="U1941" i="1"/>
  <c r="U1942" i="1" a="1"/>
  <c r="U1942" i="1"/>
  <c r="U1943" i="1" a="1"/>
  <c r="U1943" i="1"/>
  <c r="U1944" i="1" a="1"/>
  <c r="U1944" i="1"/>
  <c r="U1945" i="1" a="1"/>
  <c r="U1945" i="1"/>
  <c r="U1946" i="1" a="1"/>
  <c r="U1946" i="1"/>
  <c r="U1947" i="1" a="1"/>
  <c r="U1947" i="1"/>
  <c r="U1948" i="1" a="1"/>
  <c r="U1948" i="1"/>
  <c r="U1949" i="1" a="1"/>
  <c r="U1949" i="1"/>
  <c r="U1950" i="1" a="1"/>
  <c r="U1950" i="1"/>
  <c r="U1951" i="1" a="1"/>
  <c r="U1951" i="1"/>
  <c r="U1952" i="1" a="1"/>
  <c r="U1952" i="1"/>
  <c r="U1953" i="1" a="1"/>
  <c r="U1953" i="1"/>
  <c r="U1954" i="1" a="1"/>
  <c r="U1954" i="1"/>
  <c r="U1955" i="1" a="1"/>
  <c r="U1955" i="1"/>
  <c r="U1956" i="1" a="1"/>
  <c r="U1956" i="1"/>
  <c r="U1957" i="1" a="1"/>
  <c r="U1957" i="1"/>
  <c r="U1958" i="1" a="1"/>
  <c r="U1958" i="1"/>
  <c r="U1959" i="1" a="1"/>
  <c r="U1959" i="1"/>
  <c r="U1960" i="1" a="1"/>
  <c r="U1960" i="1"/>
  <c r="U1961" i="1" a="1"/>
  <c r="U1961" i="1"/>
  <c r="U1962" i="1" a="1"/>
  <c r="U1962" i="1"/>
  <c r="U1963" i="1" a="1"/>
  <c r="U1963" i="1"/>
  <c r="U1964" i="1" a="1"/>
  <c r="U1964" i="1"/>
  <c r="U1965" i="1" a="1"/>
  <c r="U1965" i="1"/>
  <c r="U1966" i="1" a="1"/>
  <c r="U1966" i="1"/>
  <c r="U1967" i="1" a="1"/>
  <c r="U1967" i="1"/>
  <c r="U1968" i="1" a="1"/>
  <c r="U1968" i="1"/>
  <c r="U1969" i="1" a="1"/>
  <c r="U1969" i="1"/>
  <c r="U1970" i="1" a="1"/>
  <c r="U1970" i="1"/>
  <c r="U1971" i="1" a="1"/>
  <c r="U1971" i="1"/>
  <c r="U1972" i="1" a="1"/>
  <c r="U1972" i="1"/>
  <c r="U1973" i="1" a="1"/>
  <c r="U1973" i="1"/>
  <c r="U1974" i="1" a="1"/>
  <c r="U1974" i="1"/>
  <c r="U1975" i="1" a="1"/>
  <c r="U1975" i="1"/>
  <c r="U1976" i="1" a="1"/>
  <c r="U1976" i="1"/>
  <c r="U1977" i="1" a="1"/>
  <c r="U1977" i="1"/>
  <c r="U1978" i="1" a="1"/>
  <c r="U1978" i="1"/>
  <c r="U1979" i="1" a="1"/>
  <c r="U1979" i="1"/>
  <c r="U1980" i="1" a="1"/>
  <c r="U1980" i="1"/>
  <c r="U1981" i="1" a="1"/>
  <c r="U1981" i="1"/>
  <c r="U1982" i="1" a="1"/>
  <c r="U1982" i="1"/>
  <c r="U1983" i="1" a="1"/>
  <c r="U1983" i="1"/>
  <c r="U1984" i="1" a="1"/>
  <c r="U1984" i="1"/>
  <c r="U1985" i="1" a="1"/>
  <c r="U1985" i="1"/>
  <c r="U1986" i="1" a="1"/>
  <c r="U1986" i="1"/>
  <c r="U1987" i="1" a="1"/>
  <c r="U1987" i="1"/>
  <c r="U1988" i="1" a="1"/>
  <c r="U1988" i="1"/>
  <c r="U1989" i="1" a="1"/>
  <c r="U1989" i="1"/>
  <c r="U1990" i="1" a="1"/>
  <c r="U1990" i="1"/>
  <c r="U1991" i="1" a="1"/>
  <c r="U1991" i="1"/>
  <c r="U1992" i="1" a="1"/>
  <c r="U1992" i="1"/>
  <c r="U1993" i="1" a="1"/>
  <c r="U1993" i="1"/>
  <c r="U1994" i="1" a="1"/>
  <c r="U1994" i="1"/>
  <c r="U1995" i="1" a="1"/>
  <c r="U1995" i="1"/>
  <c r="U1996" i="1" a="1"/>
  <c r="U1996" i="1"/>
  <c r="U1997" i="1" a="1"/>
  <c r="U1997" i="1"/>
  <c r="U1998" i="1" a="1"/>
  <c r="U1998" i="1"/>
  <c r="U1999" i="1" a="1"/>
  <c r="U1999" i="1"/>
  <c r="U2000" i="1" a="1"/>
  <c r="U2000" i="1"/>
  <c r="U2001" i="1" a="1"/>
  <c r="U2001" i="1"/>
  <c r="U2002" i="1" a="1"/>
  <c r="U2002" i="1"/>
  <c r="U2003" i="1" a="1"/>
  <c r="U2003" i="1"/>
  <c r="U2004" i="1" a="1"/>
  <c r="U2004" i="1"/>
  <c r="U2005" i="1" a="1"/>
  <c r="U2005" i="1"/>
  <c r="U2006" i="1" a="1"/>
  <c r="U2006" i="1"/>
  <c r="U2007" i="1" a="1"/>
  <c r="U2007" i="1"/>
  <c r="U2008" i="1" a="1"/>
  <c r="U2008" i="1"/>
  <c r="U2009" i="1" a="1"/>
  <c r="U2009" i="1"/>
  <c r="U2010" i="1" a="1"/>
  <c r="U2010" i="1"/>
  <c r="U2011" i="1" a="1"/>
  <c r="U2011" i="1"/>
  <c r="U2012" i="1" a="1"/>
  <c r="U2012" i="1"/>
  <c r="U2013" i="1" a="1"/>
  <c r="U2013" i="1"/>
  <c r="U2014" i="1" a="1"/>
  <c r="U2014" i="1"/>
  <c r="U2015" i="1" a="1"/>
  <c r="U2015" i="1"/>
  <c r="U2016" i="1" a="1"/>
  <c r="U2016" i="1"/>
  <c r="U2017" i="1" a="1"/>
  <c r="U2017" i="1"/>
  <c r="U2018" i="1" a="1"/>
  <c r="U2018" i="1"/>
  <c r="U2019" i="1" a="1"/>
  <c r="U2019" i="1"/>
  <c r="U2020" i="1" a="1"/>
  <c r="U2020" i="1"/>
  <c r="U2021" i="1" a="1"/>
  <c r="U2021" i="1"/>
  <c r="U2022" i="1" a="1"/>
  <c r="U2022" i="1"/>
  <c r="U2023" i="1" a="1"/>
  <c r="U2023" i="1"/>
  <c r="U2024" i="1" a="1"/>
  <c r="U2024" i="1"/>
  <c r="U2025" i="1" a="1"/>
  <c r="U2025" i="1"/>
  <c r="U2026" i="1" a="1"/>
  <c r="U2026" i="1"/>
  <c r="U2027" i="1" a="1"/>
  <c r="U2027" i="1"/>
  <c r="U2028" i="1" a="1"/>
  <c r="U2028" i="1"/>
  <c r="U2029" i="1" a="1"/>
  <c r="U2029" i="1"/>
  <c r="U2030" i="1" a="1"/>
  <c r="U2030" i="1"/>
  <c r="U2031" i="1" a="1"/>
  <c r="U2031" i="1"/>
  <c r="U2032" i="1" a="1"/>
  <c r="U2032" i="1"/>
  <c r="U2033" i="1" a="1"/>
  <c r="U2033" i="1"/>
  <c r="U2034" i="1" a="1"/>
  <c r="U2034" i="1"/>
  <c r="U2035" i="1" a="1"/>
  <c r="U2035" i="1"/>
  <c r="U2036" i="1" a="1"/>
  <c r="U2036" i="1"/>
  <c r="U2037" i="1" a="1"/>
  <c r="U2037" i="1"/>
  <c r="U2038" i="1" a="1"/>
  <c r="U2038" i="1"/>
  <c r="U2039" i="1" a="1"/>
  <c r="U2039" i="1"/>
  <c r="U2040" i="1" a="1"/>
  <c r="U2040" i="1"/>
  <c r="U2041" i="1" a="1"/>
  <c r="U2041" i="1"/>
  <c r="U2042" i="1" a="1"/>
  <c r="U2042" i="1"/>
  <c r="U2043" i="1" a="1"/>
  <c r="U2043" i="1"/>
  <c r="U2044" i="1" a="1"/>
  <c r="U2044" i="1"/>
  <c r="U2045" i="1" a="1"/>
  <c r="U2045" i="1"/>
  <c r="U2046" i="1" a="1"/>
  <c r="U2046" i="1"/>
  <c r="U2047" i="1" a="1"/>
  <c r="U2047" i="1"/>
  <c r="U2048" i="1" a="1"/>
  <c r="U2048" i="1"/>
  <c r="U2049" i="1" a="1"/>
  <c r="U2049" i="1"/>
  <c r="U2050" i="1" a="1"/>
  <c r="U2050" i="1"/>
  <c r="U2051" i="1" a="1"/>
  <c r="U2051" i="1"/>
  <c r="U2052" i="1" a="1"/>
  <c r="U2052" i="1"/>
  <c r="U2053" i="1" a="1"/>
  <c r="U2053" i="1"/>
  <c r="U2054" i="1" a="1"/>
  <c r="U2054" i="1"/>
  <c r="U2055" i="1" a="1"/>
  <c r="U2055" i="1"/>
  <c r="U2056" i="1" a="1"/>
  <c r="U2056" i="1"/>
  <c r="U2057" i="1" a="1"/>
  <c r="U2057" i="1"/>
  <c r="U2058" i="1" a="1"/>
  <c r="U2058" i="1"/>
  <c r="U2059" i="1" a="1"/>
  <c r="U2059" i="1"/>
  <c r="U2060" i="1" a="1"/>
  <c r="U2060" i="1"/>
  <c r="U2061" i="1" a="1"/>
  <c r="U2061" i="1"/>
  <c r="U2062" i="1" a="1"/>
  <c r="U2062" i="1"/>
  <c r="U2063" i="1" a="1"/>
  <c r="U2063" i="1"/>
  <c r="U2064" i="1" a="1"/>
  <c r="U2064" i="1"/>
  <c r="U2065" i="1" a="1"/>
  <c r="U2065" i="1"/>
  <c r="U2066" i="1" a="1"/>
  <c r="U2066" i="1"/>
  <c r="U2067" i="1" a="1"/>
  <c r="U2067" i="1"/>
  <c r="U2068" i="1" a="1"/>
  <c r="U2068" i="1"/>
  <c r="U2069" i="1" a="1"/>
  <c r="U2069" i="1"/>
  <c r="U2070" i="1" a="1"/>
  <c r="U2070" i="1"/>
  <c r="U2071" i="1" a="1"/>
  <c r="U2071" i="1"/>
  <c r="U2072" i="1" a="1"/>
  <c r="U2072" i="1"/>
  <c r="U2073" i="1" a="1"/>
  <c r="U2073" i="1"/>
  <c r="U2074" i="1" a="1"/>
  <c r="U2074" i="1"/>
  <c r="U2075" i="1" a="1"/>
  <c r="U2075" i="1"/>
  <c r="U2076" i="1" a="1"/>
  <c r="U2076" i="1"/>
  <c r="U2077" i="1" a="1"/>
  <c r="U2077" i="1"/>
  <c r="U2078" i="1" a="1"/>
  <c r="U2078" i="1"/>
  <c r="U2079" i="1" a="1"/>
  <c r="U2079" i="1"/>
  <c r="U2080" i="1" a="1"/>
  <c r="U2080" i="1"/>
  <c r="U2081" i="1" a="1"/>
  <c r="U2081" i="1"/>
  <c r="U2082" i="1" a="1"/>
  <c r="U2082" i="1"/>
  <c r="U2083" i="1" a="1"/>
  <c r="U2083" i="1"/>
  <c r="U2084" i="1" a="1"/>
  <c r="U2084" i="1"/>
  <c r="U2085" i="1" a="1"/>
  <c r="U2085" i="1"/>
  <c r="U2086" i="1" a="1"/>
  <c r="U2086" i="1"/>
  <c r="U2087" i="1" a="1"/>
  <c r="U2087" i="1"/>
  <c r="U2088" i="1" a="1"/>
  <c r="U2088" i="1"/>
  <c r="U2089" i="1" a="1"/>
  <c r="U2089" i="1"/>
  <c r="U2090" i="1" a="1"/>
  <c r="U2090" i="1"/>
  <c r="U2091" i="1" a="1"/>
  <c r="U2091" i="1"/>
  <c r="U2092" i="1" a="1"/>
  <c r="U2092" i="1"/>
  <c r="U2093" i="1" a="1"/>
  <c r="U2093" i="1"/>
  <c r="U2094" i="1" a="1"/>
  <c r="U2094" i="1"/>
  <c r="U2095" i="1" a="1"/>
  <c r="U2095" i="1"/>
  <c r="U2096" i="1" a="1"/>
  <c r="U2096" i="1"/>
  <c r="U2097" i="1" a="1"/>
  <c r="U2097" i="1"/>
  <c r="U2098" i="1" a="1"/>
  <c r="U2098" i="1"/>
  <c r="U2099" i="1" a="1"/>
  <c r="U2099" i="1"/>
  <c r="U2100" i="1" a="1"/>
  <c r="U2100" i="1"/>
  <c r="U2101" i="1" a="1"/>
  <c r="U2101" i="1"/>
  <c r="U2102" i="1" a="1"/>
  <c r="U2102" i="1"/>
  <c r="U2103" i="1" a="1"/>
  <c r="U2103" i="1"/>
  <c r="U2104" i="1" a="1"/>
  <c r="U2104" i="1"/>
  <c r="U2105" i="1" a="1"/>
  <c r="U2105" i="1"/>
  <c r="U2106" i="1" a="1"/>
  <c r="U2106" i="1"/>
  <c r="U2107" i="1" a="1"/>
  <c r="U2107" i="1"/>
  <c r="U2108" i="1" a="1"/>
  <c r="U2108" i="1"/>
  <c r="U2109" i="1" a="1"/>
  <c r="U2109" i="1"/>
  <c r="U2110" i="1" a="1"/>
  <c r="U2110" i="1"/>
  <c r="U2111" i="1" a="1"/>
  <c r="U2111" i="1"/>
  <c r="U2112" i="1" a="1"/>
  <c r="U2112" i="1"/>
  <c r="U2113" i="1" a="1"/>
  <c r="U2113" i="1"/>
  <c r="U2114" i="1" a="1"/>
  <c r="U2114" i="1"/>
  <c r="U2115" i="1" a="1"/>
  <c r="U2115" i="1"/>
  <c r="U2116" i="1" a="1"/>
  <c r="U2116" i="1"/>
  <c r="U2117" i="1" a="1"/>
  <c r="U2117" i="1"/>
  <c r="U2118" i="1" a="1"/>
  <c r="U2118" i="1"/>
  <c r="U2119" i="1" a="1"/>
  <c r="U2119" i="1"/>
  <c r="U2120" i="1" a="1"/>
  <c r="U2120" i="1"/>
  <c r="U2121" i="1" a="1"/>
  <c r="U2121" i="1"/>
  <c r="U2122" i="1" a="1"/>
  <c r="U2122" i="1"/>
  <c r="U2123" i="1" a="1"/>
  <c r="U2123" i="1"/>
  <c r="U2124" i="1" a="1"/>
  <c r="U2124" i="1"/>
  <c r="U2125" i="1" a="1"/>
  <c r="U2125" i="1"/>
  <c r="U2126" i="1" a="1"/>
  <c r="U2126" i="1"/>
  <c r="U2127" i="1" a="1"/>
  <c r="U2127" i="1"/>
  <c r="U2128" i="1" a="1"/>
  <c r="U2128" i="1"/>
  <c r="U2129" i="1" a="1"/>
  <c r="U2129" i="1"/>
  <c r="U2130" i="1" a="1"/>
  <c r="U2130" i="1"/>
  <c r="U2131" i="1" a="1"/>
  <c r="U2131" i="1"/>
  <c r="U2132" i="1" a="1"/>
  <c r="U2132" i="1"/>
  <c r="U2133" i="1" a="1"/>
  <c r="U2133" i="1"/>
  <c r="U2134" i="1" a="1"/>
  <c r="U2134" i="1"/>
  <c r="U2135" i="1" a="1"/>
  <c r="U2135" i="1"/>
  <c r="U2136" i="1" a="1"/>
  <c r="U2136" i="1"/>
  <c r="U2137" i="1" a="1"/>
  <c r="U2137" i="1"/>
  <c r="U2138" i="1" a="1"/>
  <c r="U2138" i="1"/>
  <c r="U2139" i="1" a="1"/>
  <c r="U2139" i="1"/>
  <c r="U2140" i="1" a="1"/>
  <c r="U2140" i="1"/>
  <c r="U2141" i="1" a="1"/>
  <c r="U2141" i="1"/>
  <c r="U2142" i="1" a="1"/>
  <c r="U2142" i="1"/>
  <c r="U2143" i="1" a="1"/>
  <c r="U2143" i="1"/>
  <c r="U2144" i="1" a="1"/>
  <c r="U2144" i="1"/>
  <c r="U2145" i="1" a="1"/>
  <c r="U2145" i="1"/>
  <c r="U2146" i="1" a="1"/>
  <c r="U2146" i="1"/>
  <c r="U2147" i="1" a="1"/>
  <c r="U2147" i="1"/>
  <c r="U2148" i="1" a="1"/>
  <c r="U2148" i="1"/>
  <c r="U2149" i="1" a="1"/>
  <c r="U2149" i="1"/>
  <c r="U2150" i="1" a="1"/>
  <c r="U2150" i="1"/>
  <c r="U2151" i="1" a="1"/>
  <c r="U2151" i="1"/>
  <c r="U2152" i="1" a="1"/>
  <c r="U2152" i="1"/>
  <c r="U2153" i="1" a="1"/>
  <c r="U2153" i="1"/>
  <c r="U2154" i="1" a="1"/>
  <c r="U2154" i="1"/>
  <c r="U2155" i="1" a="1"/>
  <c r="U2155" i="1"/>
  <c r="U2156" i="1" a="1"/>
  <c r="U2156" i="1"/>
  <c r="U2157" i="1" a="1"/>
  <c r="U2157" i="1"/>
  <c r="U2158" i="1" a="1"/>
  <c r="U2158" i="1"/>
  <c r="U2159" i="1" a="1"/>
  <c r="U2159" i="1"/>
  <c r="U2160" i="1" a="1"/>
  <c r="U2160" i="1"/>
  <c r="U2161" i="1" a="1"/>
  <c r="U2161" i="1"/>
  <c r="U2162" i="1" a="1"/>
  <c r="U2162" i="1"/>
  <c r="U2163" i="1" a="1"/>
  <c r="U2163" i="1"/>
  <c r="U2164" i="1" a="1"/>
  <c r="U2164" i="1"/>
  <c r="U2165" i="1" a="1"/>
  <c r="U2165" i="1"/>
  <c r="U2166" i="1" a="1"/>
  <c r="U2166" i="1"/>
  <c r="U2167" i="1" a="1"/>
  <c r="U2167" i="1"/>
  <c r="U2168" i="1" a="1"/>
  <c r="U2168" i="1"/>
  <c r="U2169" i="1" a="1"/>
  <c r="U2169" i="1"/>
  <c r="U2170" i="1" a="1"/>
  <c r="U2170" i="1"/>
  <c r="U2171" i="1" a="1"/>
  <c r="U2171" i="1"/>
  <c r="U2172" i="1" a="1"/>
  <c r="U2172" i="1"/>
  <c r="U2173" i="1" a="1"/>
  <c r="U2173" i="1"/>
  <c r="U2174" i="1" a="1"/>
  <c r="U2174" i="1"/>
  <c r="U2175" i="1" a="1"/>
  <c r="U2175" i="1"/>
  <c r="U2176" i="1" a="1"/>
  <c r="U2176" i="1"/>
  <c r="U2177" i="1" a="1"/>
  <c r="U2177" i="1"/>
  <c r="U2178" i="1" a="1"/>
  <c r="U2178" i="1"/>
  <c r="U2179" i="1" a="1"/>
  <c r="U2179" i="1"/>
  <c r="U2180" i="1" a="1"/>
  <c r="U2180" i="1"/>
  <c r="U2181" i="1" a="1"/>
  <c r="U2181" i="1"/>
  <c r="U2182" i="1" a="1"/>
  <c r="U2182" i="1"/>
  <c r="U2183" i="1" a="1"/>
  <c r="U2183" i="1"/>
  <c r="U2184" i="1" a="1"/>
  <c r="U2184" i="1"/>
  <c r="U2185" i="1" a="1"/>
  <c r="U2185" i="1"/>
  <c r="U2186" i="1" a="1"/>
  <c r="U2186" i="1"/>
  <c r="U2187" i="1" a="1"/>
  <c r="U2187" i="1"/>
  <c r="U2188" i="1" a="1"/>
  <c r="U2188" i="1"/>
  <c r="U2189" i="1" a="1"/>
  <c r="U2189" i="1"/>
  <c r="U2190" i="1" a="1"/>
  <c r="U2190" i="1"/>
  <c r="U2191" i="1" a="1"/>
  <c r="U2191" i="1"/>
  <c r="U2192" i="1" a="1"/>
  <c r="U2192" i="1"/>
  <c r="U2193" i="1" a="1"/>
  <c r="U2193" i="1"/>
  <c r="U2194" i="1" a="1"/>
  <c r="U2194" i="1"/>
  <c r="U2195" i="1" a="1"/>
  <c r="U2195" i="1"/>
  <c r="U2196" i="1" a="1"/>
  <c r="U2196" i="1"/>
  <c r="U2197" i="1" a="1"/>
  <c r="U2197" i="1"/>
  <c r="U2198" i="1" a="1"/>
  <c r="U2198" i="1"/>
  <c r="U2199" i="1" a="1"/>
  <c r="U2199" i="1"/>
  <c r="U2200" i="1" a="1"/>
  <c r="U2200" i="1"/>
  <c r="U2201" i="1" a="1"/>
  <c r="U2201" i="1"/>
  <c r="U2202" i="1" a="1"/>
  <c r="U2202" i="1"/>
  <c r="U2203" i="1" a="1"/>
  <c r="U2203" i="1"/>
  <c r="U2204" i="1" a="1"/>
  <c r="U2204" i="1"/>
  <c r="U2205" i="1" a="1"/>
  <c r="U2205" i="1"/>
  <c r="U2206" i="1" a="1"/>
  <c r="U2206" i="1"/>
  <c r="U2207" i="1" a="1"/>
  <c r="U2207" i="1"/>
  <c r="U2208" i="1" a="1"/>
  <c r="U2208" i="1"/>
  <c r="U2209" i="1" a="1"/>
  <c r="U2209" i="1"/>
  <c r="U2210" i="1" a="1"/>
  <c r="U2210" i="1"/>
  <c r="U2211" i="1" a="1"/>
  <c r="U2211" i="1"/>
  <c r="U2212" i="1" a="1"/>
  <c r="U2212" i="1"/>
  <c r="U2213" i="1" a="1"/>
  <c r="U2213" i="1"/>
  <c r="U2214" i="1" a="1"/>
  <c r="U2214" i="1"/>
  <c r="U2215" i="1" a="1"/>
  <c r="U2215" i="1"/>
  <c r="U2216" i="1" a="1"/>
  <c r="U2216" i="1"/>
  <c r="U2217" i="1" a="1"/>
  <c r="U2217" i="1"/>
  <c r="U2218" i="1" a="1"/>
  <c r="U2218" i="1"/>
  <c r="U2219" i="1" a="1"/>
  <c r="U2219" i="1"/>
  <c r="U2220" i="1" a="1"/>
  <c r="U2220" i="1"/>
  <c r="U2221" i="1" a="1"/>
  <c r="U2221" i="1"/>
  <c r="U2222" i="1" a="1"/>
  <c r="U2222" i="1"/>
  <c r="U2223" i="1" a="1"/>
  <c r="U2223" i="1"/>
  <c r="U2224" i="1" a="1"/>
  <c r="U2224" i="1"/>
  <c r="U2225" i="1" a="1"/>
  <c r="U2225" i="1"/>
  <c r="U2226" i="1" a="1"/>
  <c r="U2226" i="1"/>
  <c r="U2227" i="1" a="1"/>
  <c r="U2227" i="1"/>
  <c r="U2228" i="1" a="1"/>
  <c r="U2228" i="1"/>
  <c r="U2229" i="1" a="1"/>
  <c r="U2229" i="1"/>
  <c r="U2230" i="1" a="1"/>
  <c r="U2230" i="1"/>
  <c r="U2231" i="1" a="1"/>
  <c r="U2231" i="1"/>
  <c r="U2232" i="1" a="1"/>
  <c r="U2232" i="1"/>
  <c r="U2233" i="1" a="1"/>
  <c r="U2233" i="1"/>
  <c r="U2234" i="1" a="1"/>
  <c r="U2234" i="1"/>
  <c r="U2235" i="1" a="1"/>
  <c r="U2235" i="1"/>
  <c r="U2236" i="1" a="1"/>
  <c r="U2236" i="1"/>
  <c r="U2237" i="1" a="1"/>
  <c r="U2237" i="1"/>
  <c r="U2238" i="1" a="1"/>
  <c r="U2238" i="1"/>
  <c r="U2239" i="1" a="1"/>
  <c r="U2239" i="1"/>
  <c r="U2240" i="1" a="1"/>
  <c r="U2240" i="1"/>
  <c r="U2241" i="1" a="1"/>
  <c r="U2241" i="1"/>
  <c r="U2242" i="1" a="1"/>
  <c r="U2242" i="1"/>
  <c r="U2243" i="1" a="1"/>
  <c r="U2243" i="1"/>
  <c r="U2244" i="1" a="1"/>
  <c r="U2244" i="1"/>
  <c r="U2245" i="1" a="1"/>
  <c r="U2245" i="1"/>
  <c r="U2246" i="1" a="1"/>
  <c r="U2246" i="1"/>
  <c r="U2247" i="1" a="1"/>
  <c r="U2247" i="1"/>
  <c r="U2248" i="1" a="1"/>
  <c r="U2248" i="1"/>
  <c r="U2249" i="1" a="1"/>
  <c r="U2249" i="1"/>
  <c r="U2250" i="1" a="1"/>
  <c r="U2250" i="1"/>
  <c r="U2251" i="1" a="1"/>
  <c r="U2251" i="1"/>
  <c r="U2252" i="1" a="1"/>
  <c r="U2252" i="1"/>
  <c r="U2253" i="1" a="1"/>
  <c r="U2253" i="1"/>
  <c r="U2254" i="1" a="1"/>
  <c r="U2254" i="1"/>
  <c r="U2255" i="1" a="1"/>
  <c r="U2255" i="1"/>
  <c r="U2256" i="1" a="1"/>
  <c r="U2256" i="1"/>
  <c r="U2257" i="1" a="1"/>
  <c r="U2257" i="1"/>
  <c r="U2258" i="1" a="1"/>
  <c r="U2258" i="1"/>
  <c r="U2259" i="1" a="1"/>
  <c r="U2259" i="1"/>
  <c r="U2260" i="1" a="1"/>
  <c r="U2260" i="1"/>
  <c r="U2261" i="1" a="1"/>
  <c r="U2261" i="1"/>
  <c r="U2262" i="1" a="1"/>
  <c r="U2262" i="1"/>
  <c r="U2263" i="1" a="1"/>
  <c r="U2263" i="1"/>
  <c r="U2264" i="1" a="1"/>
  <c r="U2264" i="1"/>
  <c r="U2265" i="1" a="1"/>
  <c r="U2265" i="1"/>
  <c r="U2266" i="1" a="1"/>
  <c r="U2266" i="1"/>
  <c r="U2267" i="1" a="1"/>
  <c r="U2267" i="1"/>
  <c r="U2268" i="1" a="1"/>
  <c r="U2268" i="1"/>
  <c r="U2269" i="1" a="1"/>
  <c r="U2269" i="1"/>
  <c r="U2270" i="1" a="1"/>
  <c r="U2270" i="1"/>
  <c r="U2271" i="1" a="1"/>
  <c r="U2271" i="1"/>
  <c r="U2272" i="1" a="1"/>
  <c r="U2272" i="1"/>
  <c r="U2273" i="1" a="1"/>
  <c r="U2273" i="1"/>
  <c r="U2274" i="1" a="1"/>
  <c r="U2274" i="1"/>
  <c r="U2275" i="1" a="1"/>
  <c r="U2275" i="1"/>
  <c r="U2276" i="1" a="1"/>
  <c r="U2276" i="1"/>
  <c r="U2277" i="1" a="1"/>
  <c r="U2277" i="1"/>
  <c r="U2278" i="1" a="1"/>
  <c r="U2278" i="1"/>
  <c r="U2279" i="1" a="1"/>
  <c r="U2279" i="1"/>
  <c r="U2280" i="1" a="1"/>
  <c r="U2280" i="1"/>
  <c r="U2281" i="1" a="1"/>
  <c r="U2281" i="1"/>
  <c r="U2282" i="1" a="1"/>
  <c r="U2282" i="1"/>
  <c r="U2283" i="1" a="1"/>
  <c r="U2283" i="1"/>
  <c r="U2284" i="1" a="1"/>
  <c r="U2284" i="1"/>
  <c r="U2285" i="1" a="1"/>
  <c r="U2285" i="1"/>
  <c r="U2286" i="1" a="1"/>
  <c r="U2286" i="1"/>
  <c r="U2287" i="1" a="1"/>
  <c r="U2287" i="1"/>
  <c r="U2288" i="1" a="1"/>
  <c r="U2288" i="1"/>
  <c r="U2289" i="1" a="1"/>
  <c r="U2289" i="1"/>
  <c r="U2290" i="1" a="1"/>
  <c r="U2290" i="1"/>
  <c r="U2291" i="1" a="1"/>
  <c r="U2291" i="1"/>
  <c r="U2292" i="1" a="1"/>
  <c r="U2292" i="1"/>
  <c r="U2293" i="1" a="1"/>
  <c r="U2293" i="1"/>
  <c r="U2294" i="1" a="1"/>
  <c r="U2294" i="1"/>
  <c r="U2295" i="1" a="1"/>
  <c r="U2295" i="1"/>
  <c r="U2296" i="1" a="1"/>
  <c r="U2296" i="1"/>
  <c r="U2297" i="1" a="1"/>
  <c r="U2297" i="1"/>
  <c r="U2298" i="1" a="1"/>
  <c r="U2298" i="1"/>
  <c r="U2299" i="1" a="1"/>
  <c r="U2299" i="1"/>
  <c r="U2300" i="1" a="1"/>
  <c r="U2300" i="1"/>
  <c r="U2301" i="1" a="1"/>
  <c r="U2301" i="1"/>
  <c r="U2302" i="1" a="1"/>
  <c r="U2302" i="1"/>
  <c r="U2303" i="1" a="1"/>
  <c r="U2303" i="1"/>
  <c r="U2304" i="1" a="1"/>
  <c r="U2304" i="1"/>
  <c r="U2305" i="1" a="1"/>
  <c r="U2305" i="1"/>
  <c r="U2306" i="1" a="1"/>
  <c r="U2306" i="1"/>
  <c r="U2307" i="1" a="1"/>
  <c r="U2307" i="1"/>
  <c r="U2308" i="1" a="1"/>
  <c r="U2308" i="1"/>
  <c r="U2309" i="1" a="1"/>
  <c r="U2309" i="1"/>
  <c r="U2310" i="1" a="1"/>
  <c r="U2310" i="1"/>
  <c r="U2311" i="1" a="1"/>
  <c r="U2311" i="1"/>
  <c r="U2312" i="1" a="1"/>
  <c r="U2312" i="1"/>
  <c r="U2313" i="1" a="1"/>
  <c r="U2313" i="1"/>
  <c r="U2314" i="1" a="1"/>
  <c r="U2314" i="1"/>
  <c r="U2315" i="1" a="1"/>
  <c r="U2315" i="1"/>
  <c r="U2316" i="1" a="1"/>
  <c r="U2316" i="1"/>
  <c r="U2317" i="1" a="1"/>
  <c r="U2317" i="1"/>
  <c r="U2318" i="1" a="1"/>
  <c r="U2318" i="1"/>
  <c r="U2319" i="1" a="1"/>
  <c r="U2319" i="1"/>
  <c r="U2320" i="1" a="1"/>
  <c r="U2320" i="1"/>
  <c r="U2321" i="1" a="1"/>
  <c r="U2321" i="1"/>
  <c r="U2322" i="1" a="1"/>
  <c r="U2322" i="1"/>
  <c r="U2323" i="1" a="1"/>
  <c r="U2323" i="1"/>
  <c r="U2324" i="1" a="1"/>
  <c r="U2324" i="1"/>
  <c r="U2325" i="1" a="1"/>
  <c r="U2325" i="1"/>
  <c r="U2326" i="1" a="1"/>
  <c r="U2326" i="1"/>
  <c r="U2327" i="1" a="1"/>
  <c r="U2327" i="1"/>
  <c r="U2328" i="1" a="1"/>
  <c r="U2328" i="1"/>
  <c r="U2329" i="1" a="1"/>
  <c r="U2329" i="1"/>
  <c r="U2330" i="1" a="1"/>
  <c r="U2330" i="1"/>
  <c r="U2331" i="1" a="1"/>
  <c r="U2331" i="1"/>
  <c r="U2332" i="1" a="1"/>
  <c r="U2332" i="1"/>
  <c r="U2333" i="1" a="1"/>
  <c r="U2333" i="1"/>
  <c r="U2334" i="1" a="1"/>
  <c r="U2334" i="1"/>
  <c r="U2335" i="1" a="1"/>
  <c r="U2335" i="1"/>
  <c r="U2336" i="1" a="1"/>
  <c r="U2336" i="1"/>
  <c r="U2337" i="1" a="1"/>
  <c r="U2337" i="1"/>
  <c r="U2338" i="1" a="1"/>
  <c r="U2338" i="1"/>
  <c r="U2339" i="1" a="1"/>
  <c r="U2339" i="1"/>
  <c r="U2340" i="1" a="1"/>
  <c r="U2340" i="1"/>
  <c r="U2341" i="1" a="1"/>
  <c r="U2341" i="1"/>
  <c r="U2342" i="1" a="1"/>
  <c r="U2342" i="1"/>
  <c r="U2343" i="1" a="1"/>
  <c r="U2343" i="1"/>
  <c r="U2344" i="1" a="1"/>
  <c r="U2344" i="1"/>
  <c r="U2345" i="1" a="1"/>
  <c r="U2345" i="1"/>
  <c r="U2346" i="1" a="1"/>
  <c r="U2346" i="1"/>
  <c r="U2347" i="1" a="1"/>
  <c r="U2347" i="1"/>
  <c r="U2348" i="1" a="1"/>
  <c r="U2348" i="1"/>
  <c r="U2349" i="1" a="1"/>
  <c r="U2349" i="1"/>
  <c r="U2350" i="1" a="1"/>
  <c r="U2350" i="1"/>
  <c r="U2351" i="1" a="1"/>
  <c r="U2351" i="1"/>
  <c r="U2352" i="1" a="1"/>
  <c r="U2352" i="1"/>
  <c r="U2353" i="1" a="1"/>
  <c r="U2353" i="1"/>
  <c r="U2354" i="1" a="1"/>
  <c r="U2354" i="1"/>
  <c r="U2355" i="1" a="1"/>
  <c r="U2355" i="1"/>
  <c r="U2356" i="1" a="1"/>
  <c r="U2356" i="1"/>
  <c r="U2357" i="1" a="1"/>
  <c r="U2357" i="1"/>
  <c r="U2358" i="1" a="1"/>
  <c r="U2358" i="1"/>
  <c r="U2359" i="1" a="1"/>
  <c r="U2359" i="1"/>
  <c r="U2360" i="1" a="1"/>
  <c r="U2360" i="1"/>
  <c r="U2361" i="1" a="1"/>
  <c r="U2361" i="1"/>
  <c r="U2362" i="1" a="1"/>
  <c r="U2362" i="1"/>
  <c r="U2363" i="1" a="1"/>
  <c r="U2363" i="1"/>
  <c r="U2364" i="1" a="1"/>
  <c r="U2364" i="1"/>
  <c r="U2365" i="1" a="1"/>
  <c r="U2365" i="1"/>
  <c r="U2366" i="1" a="1"/>
  <c r="U2366" i="1"/>
  <c r="U2367" i="1" a="1"/>
  <c r="U2367" i="1"/>
  <c r="U2368" i="1" a="1"/>
  <c r="U2368" i="1"/>
  <c r="U2369" i="1" a="1"/>
  <c r="U2369" i="1"/>
  <c r="U2370" i="1" a="1"/>
  <c r="U2370" i="1"/>
  <c r="U2371" i="1" a="1"/>
  <c r="U2371" i="1"/>
  <c r="U2372" i="1" a="1"/>
  <c r="U2372" i="1"/>
  <c r="U2373" i="1" a="1"/>
  <c r="U2373" i="1"/>
  <c r="U2374" i="1" a="1"/>
  <c r="U2374" i="1"/>
  <c r="U2375" i="1" a="1"/>
  <c r="U2375" i="1"/>
  <c r="U2376" i="1" a="1"/>
  <c r="U2376" i="1"/>
  <c r="U2377" i="1" a="1"/>
  <c r="U2377" i="1"/>
  <c r="U2378" i="1" a="1"/>
  <c r="U2378" i="1"/>
  <c r="U2379" i="1" a="1"/>
  <c r="U2379" i="1"/>
  <c r="U2380" i="1" a="1"/>
  <c r="U2380" i="1"/>
  <c r="U2381" i="1" a="1"/>
  <c r="U2381" i="1"/>
  <c r="U2382" i="1" a="1"/>
  <c r="U2382" i="1"/>
  <c r="U2383" i="1" a="1"/>
  <c r="U2383" i="1"/>
  <c r="U2384" i="1" a="1"/>
  <c r="U2384" i="1"/>
  <c r="U2385" i="1" a="1"/>
  <c r="U2385" i="1"/>
  <c r="U2386" i="1" a="1"/>
  <c r="U2386" i="1"/>
  <c r="U2387" i="1" a="1"/>
  <c r="U2387" i="1"/>
  <c r="U2388" i="1" a="1"/>
  <c r="U2388" i="1"/>
  <c r="U2389" i="1" a="1"/>
  <c r="U2389" i="1"/>
  <c r="U2390" i="1" a="1"/>
  <c r="U2390" i="1"/>
  <c r="U2391" i="1" a="1"/>
  <c r="U2391" i="1"/>
  <c r="U2392" i="1" a="1"/>
  <c r="U2392" i="1"/>
  <c r="U2393" i="1" a="1"/>
  <c r="U2393" i="1"/>
  <c r="U2394" i="1" a="1"/>
  <c r="U2394" i="1"/>
  <c r="U2395" i="1" a="1"/>
  <c r="U2395" i="1"/>
  <c r="U2396" i="1" a="1"/>
  <c r="U2396" i="1"/>
  <c r="U2397" i="1" a="1"/>
  <c r="U2397" i="1"/>
  <c r="U2398" i="1" a="1"/>
  <c r="U2398" i="1"/>
  <c r="U2399" i="1" a="1"/>
  <c r="U2399" i="1"/>
  <c r="U2400" i="1" a="1"/>
  <c r="U2400" i="1"/>
  <c r="U2401" i="1" a="1"/>
  <c r="U2401" i="1"/>
  <c r="U2402" i="1" a="1"/>
  <c r="U2402" i="1"/>
  <c r="U2403" i="1" a="1"/>
  <c r="U2403" i="1"/>
  <c r="U2404" i="1" a="1"/>
  <c r="U2404" i="1"/>
  <c r="U2405" i="1" a="1"/>
  <c r="U2405" i="1"/>
  <c r="U2406" i="1" a="1"/>
  <c r="U2406" i="1"/>
  <c r="U2407" i="1" a="1"/>
  <c r="U2407" i="1"/>
  <c r="U2408" i="1" a="1"/>
  <c r="U2408" i="1"/>
  <c r="U2409" i="1" a="1"/>
  <c r="U2409" i="1"/>
  <c r="U2410" i="1" a="1"/>
  <c r="U2410" i="1"/>
  <c r="U2411" i="1" a="1"/>
  <c r="U2411" i="1"/>
  <c r="U2412" i="1" a="1"/>
  <c r="U2412" i="1"/>
  <c r="U2413" i="1" a="1"/>
  <c r="U2413" i="1"/>
  <c r="U2414" i="1" a="1"/>
  <c r="U2414" i="1"/>
  <c r="U2415" i="1" a="1"/>
  <c r="U2415" i="1"/>
  <c r="U2416" i="1" a="1"/>
  <c r="U2416" i="1"/>
  <c r="U2417" i="1" a="1"/>
  <c r="U2417" i="1"/>
  <c r="U2418" i="1" a="1"/>
  <c r="U2418" i="1"/>
  <c r="U2419" i="1" a="1"/>
  <c r="U2419" i="1"/>
  <c r="U2420" i="1" a="1"/>
  <c r="U2420" i="1"/>
  <c r="U2421" i="1" a="1"/>
  <c r="U2421" i="1"/>
  <c r="U2422" i="1" a="1"/>
  <c r="U2422" i="1"/>
  <c r="U2423" i="1" a="1"/>
  <c r="U2423" i="1"/>
  <c r="U2424" i="1" a="1"/>
  <c r="U2424" i="1"/>
  <c r="U2425" i="1" a="1"/>
  <c r="U2425" i="1"/>
  <c r="U2426" i="1" a="1"/>
  <c r="U2426" i="1"/>
  <c r="U2427" i="1" a="1"/>
  <c r="U2427" i="1"/>
  <c r="U2428" i="1" a="1"/>
  <c r="U2428" i="1"/>
  <c r="U2429" i="1" a="1"/>
  <c r="U2429" i="1"/>
  <c r="U2430" i="1" a="1"/>
  <c r="U2430" i="1"/>
  <c r="U2431" i="1" a="1"/>
  <c r="U2431" i="1"/>
  <c r="U2432" i="1" a="1"/>
  <c r="U2432" i="1"/>
  <c r="U2433" i="1" a="1"/>
  <c r="U2433" i="1"/>
  <c r="U2434" i="1" a="1"/>
  <c r="U2434" i="1"/>
  <c r="U2435" i="1" a="1"/>
  <c r="U2435" i="1"/>
  <c r="U2436" i="1" a="1"/>
  <c r="U2436" i="1"/>
  <c r="U2437" i="1" a="1"/>
  <c r="U2437" i="1"/>
  <c r="U2438" i="1" a="1"/>
  <c r="U2438" i="1"/>
  <c r="U2439" i="1" a="1"/>
  <c r="U2439" i="1"/>
  <c r="U2440" i="1" a="1"/>
  <c r="U2440" i="1"/>
  <c r="U2441" i="1" a="1"/>
  <c r="U2441" i="1"/>
  <c r="U2442" i="1" a="1"/>
  <c r="U2442" i="1"/>
  <c r="U2443" i="1" a="1"/>
  <c r="U2443" i="1"/>
  <c r="U2444" i="1" a="1"/>
  <c r="U2444" i="1"/>
  <c r="U2445" i="1" a="1"/>
  <c r="U2445" i="1"/>
  <c r="U2446" i="1" a="1"/>
  <c r="U2446" i="1"/>
  <c r="U2447" i="1" a="1"/>
  <c r="U2447" i="1"/>
  <c r="U2448" i="1" a="1"/>
  <c r="U2448" i="1"/>
  <c r="U2449" i="1" a="1"/>
  <c r="U2449" i="1"/>
  <c r="U2450" i="1" a="1"/>
  <c r="U2450" i="1"/>
  <c r="U2451" i="1" a="1"/>
  <c r="U2451" i="1"/>
  <c r="U2452" i="1" a="1"/>
  <c r="U2452" i="1"/>
  <c r="U2453" i="1" a="1"/>
  <c r="U2453" i="1"/>
  <c r="U2454" i="1" a="1"/>
  <c r="U2454" i="1"/>
  <c r="U2455" i="1" a="1"/>
  <c r="U2455" i="1"/>
  <c r="U2456" i="1" a="1"/>
  <c r="U2456" i="1"/>
  <c r="U2457" i="1" a="1"/>
  <c r="U2457" i="1"/>
  <c r="U2458" i="1" a="1"/>
  <c r="U2458" i="1"/>
  <c r="U2459" i="1" a="1"/>
  <c r="U2459" i="1"/>
  <c r="U2460" i="1" a="1"/>
  <c r="U2460" i="1"/>
  <c r="U2461" i="1" a="1"/>
  <c r="U2461" i="1"/>
  <c r="U2462" i="1" a="1"/>
  <c r="U2462" i="1"/>
  <c r="U2463" i="1" a="1"/>
  <c r="U2463" i="1"/>
  <c r="U2464" i="1" a="1"/>
  <c r="U2464" i="1"/>
  <c r="U2465" i="1" a="1"/>
  <c r="U2465" i="1"/>
  <c r="U2466" i="1" a="1"/>
  <c r="U2466" i="1"/>
  <c r="U2467" i="1" a="1"/>
  <c r="U2467" i="1"/>
  <c r="U2468" i="1" a="1"/>
  <c r="U2468" i="1"/>
  <c r="U2469" i="1" a="1"/>
  <c r="U2469" i="1"/>
  <c r="U2470" i="1" a="1"/>
  <c r="U2470" i="1"/>
  <c r="U2471" i="1" a="1"/>
  <c r="U2471" i="1"/>
  <c r="U2472" i="1" a="1"/>
  <c r="U2472" i="1"/>
  <c r="U2473" i="1" a="1"/>
  <c r="U2473" i="1"/>
  <c r="U2474" i="1" a="1"/>
  <c r="U2474" i="1"/>
  <c r="U2475" i="1" a="1"/>
  <c r="U2475" i="1"/>
  <c r="U2476" i="1" a="1"/>
  <c r="U2476" i="1"/>
  <c r="U2477" i="1" a="1"/>
  <c r="U2477" i="1"/>
  <c r="U2478" i="1" a="1"/>
  <c r="U2478" i="1"/>
  <c r="U2479" i="1" a="1"/>
  <c r="U2479" i="1"/>
  <c r="U2480" i="1" a="1"/>
  <c r="U2480" i="1"/>
  <c r="U2481" i="1" a="1"/>
  <c r="U2481" i="1"/>
  <c r="U2482" i="1" a="1"/>
  <c r="U2482" i="1"/>
  <c r="U2483" i="1" a="1"/>
  <c r="U2483" i="1"/>
  <c r="U2484" i="1" a="1"/>
  <c r="U2484" i="1"/>
  <c r="U2485" i="1" a="1"/>
  <c r="U2485" i="1"/>
  <c r="U2486" i="1" a="1"/>
  <c r="U2486" i="1"/>
  <c r="U2487" i="1" a="1"/>
  <c r="U2487" i="1"/>
  <c r="U2488" i="1" a="1"/>
  <c r="U2488" i="1"/>
  <c r="U2489" i="1" a="1"/>
  <c r="U2489" i="1"/>
  <c r="U2490" i="1" a="1"/>
  <c r="U2490" i="1"/>
  <c r="U2491" i="1" a="1"/>
  <c r="U2491" i="1"/>
  <c r="U2492" i="1" a="1"/>
  <c r="U2492" i="1"/>
  <c r="U2493" i="1" a="1"/>
  <c r="U2493" i="1"/>
  <c r="U2494" i="1" a="1"/>
  <c r="U2494" i="1"/>
  <c r="U2495" i="1" a="1"/>
  <c r="U2495" i="1"/>
  <c r="U2496" i="1" a="1"/>
  <c r="U2496" i="1"/>
  <c r="U2497" i="1" a="1"/>
  <c r="U2497" i="1"/>
  <c r="U2498" i="1" a="1"/>
  <c r="U2498" i="1"/>
  <c r="U2499" i="1" a="1"/>
  <c r="U2499" i="1"/>
  <c r="U2500" i="1" a="1"/>
  <c r="U2500" i="1"/>
  <c r="U2501" i="1" a="1"/>
  <c r="U2501" i="1"/>
  <c r="U2502" i="1" a="1"/>
  <c r="U2502" i="1"/>
  <c r="U2503" i="1" a="1"/>
  <c r="U2503" i="1"/>
  <c r="U2504" i="1" a="1"/>
  <c r="U2504" i="1"/>
  <c r="U2505" i="1" a="1"/>
  <c r="U2505" i="1"/>
  <c r="U2506" i="1" a="1"/>
  <c r="U2506" i="1"/>
  <c r="U2507" i="1" a="1"/>
  <c r="U2507" i="1"/>
  <c r="U2508" i="1" a="1"/>
  <c r="U2508" i="1"/>
  <c r="U2509" i="1" a="1"/>
  <c r="U2509" i="1"/>
  <c r="U2510" i="1" a="1"/>
  <c r="U2510" i="1"/>
  <c r="U2511" i="1" a="1"/>
  <c r="U2511" i="1"/>
  <c r="U2512" i="1" a="1"/>
  <c r="U2512" i="1"/>
  <c r="U2513" i="1" a="1"/>
  <c r="U2513" i="1"/>
  <c r="U2514" i="1" a="1"/>
  <c r="U2514" i="1"/>
  <c r="U2515" i="1" a="1"/>
  <c r="U2515" i="1"/>
  <c r="U2516" i="1" a="1"/>
  <c r="U2516" i="1"/>
  <c r="U2517" i="1" a="1"/>
  <c r="U2517" i="1"/>
  <c r="U2518" i="1" a="1"/>
  <c r="U2518" i="1"/>
  <c r="U2519" i="1" a="1"/>
  <c r="U2519" i="1"/>
  <c r="U2520" i="1" a="1"/>
  <c r="U2520" i="1"/>
  <c r="U2521" i="1" a="1"/>
  <c r="U2521" i="1"/>
  <c r="U2522" i="1" a="1"/>
  <c r="U2522" i="1"/>
  <c r="U2523" i="1" a="1"/>
  <c r="U2523" i="1"/>
  <c r="U2524" i="1" a="1"/>
  <c r="U2524" i="1"/>
  <c r="U2525" i="1" a="1"/>
  <c r="U2525" i="1"/>
  <c r="U2526" i="1" a="1"/>
  <c r="U2526" i="1"/>
  <c r="U2527" i="1" a="1"/>
  <c r="U2527" i="1"/>
  <c r="U2528" i="1" a="1"/>
  <c r="U2528" i="1"/>
  <c r="U2529" i="1" a="1"/>
  <c r="U2529" i="1"/>
  <c r="U2530" i="1" a="1"/>
  <c r="U2530" i="1"/>
  <c r="U2531" i="1" a="1"/>
  <c r="U2531" i="1"/>
  <c r="U2532" i="1" a="1"/>
  <c r="U2532" i="1"/>
  <c r="U2533" i="1" a="1"/>
  <c r="U2533" i="1"/>
  <c r="U2534" i="1" a="1"/>
  <c r="U2534" i="1"/>
  <c r="U2535" i="1" a="1"/>
  <c r="U2535" i="1"/>
  <c r="U2536" i="1" a="1"/>
  <c r="U2536" i="1"/>
  <c r="U2537" i="1" a="1"/>
  <c r="U2537" i="1"/>
  <c r="U2538" i="1" a="1"/>
  <c r="U2538" i="1"/>
  <c r="U2539" i="1" a="1"/>
  <c r="U2539" i="1"/>
  <c r="U2540" i="1" a="1"/>
  <c r="U2540" i="1"/>
  <c r="U2541" i="1" a="1"/>
  <c r="U2541" i="1"/>
  <c r="U2542" i="1" a="1"/>
  <c r="U2542" i="1"/>
  <c r="U2543" i="1" a="1"/>
  <c r="U2543" i="1"/>
  <c r="U2544" i="1" a="1"/>
  <c r="U2544" i="1"/>
  <c r="U2545" i="1" a="1"/>
  <c r="U2545" i="1"/>
  <c r="U2546" i="1" a="1"/>
  <c r="U2546" i="1"/>
  <c r="U2547" i="1" a="1"/>
  <c r="U2547" i="1"/>
  <c r="U2548" i="1" a="1"/>
  <c r="U2548" i="1"/>
  <c r="U2549" i="1" a="1"/>
  <c r="U2549" i="1"/>
  <c r="U2550" i="1" a="1"/>
  <c r="U2550" i="1"/>
  <c r="U2551" i="1" a="1"/>
  <c r="U2551" i="1"/>
  <c r="U2552" i="1" a="1"/>
  <c r="U2552" i="1"/>
  <c r="U2553" i="1" a="1"/>
  <c r="U2553" i="1"/>
  <c r="U2554" i="1" a="1"/>
  <c r="U2554" i="1"/>
  <c r="U2555" i="1" a="1"/>
  <c r="U2555" i="1"/>
  <c r="U2556" i="1" a="1"/>
  <c r="U2556" i="1"/>
  <c r="U2557" i="1" a="1"/>
  <c r="U2557" i="1"/>
  <c r="U2558" i="1" a="1"/>
  <c r="U2558" i="1"/>
  <c r="U2559" i="1" a="1"/>
  <c r="U2559" i="1"/>
  <c r="U2560" i="1" a="1"/>
  <c r="U2560" i="1"/>
  <c r="U2561" i="1" a="1"/>
  <c r="U2561" i="1"/>
  <c r="U2562" i="1" a="1"/>
  <c r="U2562" i="1"/>
  <c r="U2563" i="1" a="1"/>
  <c r="U2563" i="1"/>
  <c r="U2564" i="1" a="1"/>
  <c r="U2564" i="1"/>
  <c r="U2565" i="1" a="1"/>
  <c r="U2565" i="1"/>
  <c r="U2566" i="1" a="1"/>
  <c r="U2566" i="1"/>
  <c r="U2567" i="1" a="1"/>
  <c r="U2567" i="1"/>
  <c r="U2568" i="1" a="1"/>
  <c r="U2568" i="1"/>
  <c r="U2569" i="1" a="1"/>
  <c r="U2569" i="1"/>
  <c r="U2570" i="1" a="1"/>
  <c r="U2570" i="1"/>
  <c r="U2571" i="1" a="1"/>
  <c r="U2571" i="1"/>
  <c r="U2572" i="1" a="1"/>
  <c r="U2572" i="1"/>
  <c r="U2573" i="1" a="1"/>
  <c r="U2573" i="1"/>
  <c r="U2574" i="1" a="1"/>
  <c r="U2574" i="1"/>
  <c r="U2575" i="1" a="1"/>
  <c r="U2575" i="1"/>
  <c r="U2576" i="1" a="1"/>
  <c r="U2576" i="1"/>
  <c r="U2577" i="1" a="1"/>
  <c r="U2577" i="1"/>
  <c r="U2578" i="1" a="1"/>
  <c r="U2578" i="1"/>
  <c r="U2579" i="1" a="1"/>
  <c r="U2579" i="1"/>
  <c r="U2580" i="1" a="1"/>
  <c r="U2580" i="1"/>
  <c r="U2581" i="1" a="1"/>
  <c r="U2581" i="1"/>
  <c r="U2582" i="1" a="1"/>
  <c r="U2582" i="1"/>
  <c r="U2583" i="1" a="1"/>
  <c r="U2583" i="1"/>
  <c r="U2584" i="1" a="1"/>
  <c r="U2584" i="1"/>
  <c r="U2585" i="1" a="1"/>
  <c r="U2585" i="1"/>
  <c r="U2586" i="1" a="1"/>
  <c r="U2586" i="1"/>
  <c r="U2587" i="1" a="1"/>
  <c r="U2587" i="1"/>
  <c r="U2588" i="1" a="1"/>
  <c r="U2588" i="1"/>
  <c r="U2589" i="1" a="1"/>
  <c r="U2589" i="1"/>
  <c r="U2590" i="1" a="1"/>
  <c r="U2590" i="1"/>
  <c r="U2591" i="1" a="1"/>
  <c r="U2591" i="1"/>
  <c r="U2592" i="1" a="1"/>
  <c r="U2592" i="1"/>
  <c r="U2593" i="1" a="1"/>
  <c r="U2593" i="1"/>
  <c r="U2594" i="1" a="1"/>
  <c r="U2594" i="1"/>
  <c r="U2595" i="1" a="1"/>
  <c r="U2595" i="1"/>
  <c r="U2596" i="1" a="1"/>
  <c r="U2596" i="1"/>
  <c r="U2597" i="1" a="1"/>
  <c r="U2597" i="1"/>
  <c r="U2598" i="1" a="1"/>
  <c r="U2598" i="1"/>
  <c r="U2599" i="1" a="1"/>
  <c r="U2599" i="1"/>
  <c r="U2600" i="1" a="1"/>
  <c r="U2600" i="1"/>
  <c r="U2601" i="1" a="1"/>
  <c r="U2601" i="1"/>
  <c r="U2602" i="1" a="1"/>
  <c r="U2602" i="1"/>
  <c r="U2603" i="1" a="1"/>
  <c r="U2603" i="1"/>
  <c r="U2604" i="1" a="1"/>
  <c r="U2604" i="1"/>
  <c r="U2605" i="1" a="1"/>
  <c r="U2605" i="1"/>
  <c r="U2606" i="1" a="1"/>
  <c r="U2606" i="1"/>
  <c r="U2607" i="1" a="1"/>
  <c r="U2607" i="1"/>
  <c r="U2608" i="1" a="1"/>
  <c r="U2608" i="1"/>
  <c r="U2609" i="1" a="1"/>
  <c r="U2609" i="1"/>
  <c r="U2610" i="1" a="1"/>
  <c r="U2610" i="1"/>
  <c r="U2611" i="1" a="1"/>
  <c r="U2611" i="1"/>
  <c r="U2612" i="1" a="1"/>
  <c r="U2612" i="1"/>
  <c r="U2613" i="1" a="1"/>
  <c r="U2613" i="1"/>
  <c r="U2614" i="1" a="1"/>
  <c r="U2614" i="1"/>
  <c r="U2615" i="1" a="1"/>
  <c r="U2615" i="1"/>
  <c r="U2616" i="1" a="1"/>
  <c r="U2616" i="1"/>
  <c r="U2617" i="1" a="1"/>
  <c r="U2617" i="1"/>
  <c r="U2618" i="1" a="1"/>
  <c r="U2618" i="1"/>
  <c r="U2619" i="1" a="1"/>
  <c r="U2619" i="1"/>
  <c r="U2620" i="1" a="1"/>
  <c r="U2620" i="1"/>
  <c r="U2621" i="1" a="1"/>
  <c r="U2621" i="1"/>
  <c r="U2622" i="1" a="1"/>
  <c r="U2622" i="1"/>
  <c r="U2623" i="1" a="1"/>
  <c r="U2623" i="1"/>
  <c r="U2624" i="1" a="1"/>
  <c r="U2624" i="1"/>
  <c r="U2625" i="1" a="1"/>
  <c r="U2625" i="1"/>
  <c r="U2626" i="1" a="1"/>
  <c r="U2626" i="1"/>
  <c r="U2627" i="1" a="1"/>
  <c r="U2627" i="1"/>
  <c r="U2628" i="1" a="1"/>
  <c r="U2628" i="1"/>
  <c r="U2629" i="1" a="1"/>
  <c r="U2629" i="1"/>
  <c r="U2630" i="1" a="1"/>
  <c r="U2630" i="1"/>
  <c r="U2631" i="1" a="1"/>
  <c r="U2631" i="1"/>
  <c r="U2632" i="1" a="1"/>
  <c r="U2632" i="1"/>
  <c r="U2633" i="1" a="1"/>
  <c r="U2633" i="1"/>
  <c r="U2634" i="1" a="1"/>
  <c r="U2634" i="1"/>
  <c r="U2635" i="1" a="1"/>
  <c r="U2635" i="1"/>
  <c r="U2636" i="1" a="1"/>
  <c r="U2636" i="1"/>
  <c r="U2637" i="1" a="1"/>
  <c r="U2637" i="1"/>
  <c r="U2638" i="1" a="1"/>
  <c r="U2638" i="1"/>
  <c r="U2639" i="1" a="1"/>
  <c r="U2639" i="1"/>
  <c r="U2640" i="1" a="1"/>
  <c r="U2640" i="1"/>
  <c r="U2641" i="1" a="1"/>
  <c r="U2641" i="1"/>
  <c r="U2642" i="1" a="1"/>
  <c r="U2642" i="1"/>
  <c r="U2643" i="1" a="1"/>
  <c r="U2643" i="1"/>
  <c r="U2644" i="1" a="1"/>
  <c r="U2644" i="1"/>
  <c r="U2645" i="1" a="1"/>
  <c r="U2645" i="1"/>
  <c r="U2646" i="1" a="1"/>
  <c r="U2646" i="1"/>
  <c r="U2647" i="1" a="1"/>
  <c r="U2647" i="1"/>
  <c r="U2648" i="1" a="1"/>
  <c r="U2648" i="1"/>
  <c r="U2649" i="1" a="1"/>
  <c r="U2649" i="1"/>
  <c r="U2650" i="1" a="1"/>
  <c r="U2650" i="1"/>
  <c r="U2651" i="1" a="1"/>
  <c r="U2651" i="1"/>
  <c r="U2652" i="1" a="1"/>
  <c r="U2652" i="1"/>
  <c r="U2653" i="1" a="1"/>
  <c r="U2653" i="1"/>
  <c r="U2654" i="1" a="1"/>
  <c r="U2654" i="1"/>
  <c r="U2655" i="1" a="1"/>
  <c r="U2655" i="1"/>
  <c r="U2656" i="1" a="1"/>
  <c r="U2656" i="1"/>
  <c r="U2657" i="1" a="1"/>
  <c r="U2657" i="1"/>
  <c r="U2658" i="1" a="1"/>
  <c r="U2658" i="1"/>
  <c r="U2659" i="1" a="1"/>
  <c r="U2659" i="1"/>
  <c r="U2660" i="1" a="1"/>
  <c r="U2660" i="1"/>
  <c r="U2661" i="1" a="1"/>
  <c r="U2661" i="1"/>
  <c r="U2662" i="1" a="1"/>
  <c r="U2662" i="1"/>
  <c r="U2663" i="1" a="1"/>
  <c r="U2663" i="1"/>
  <c r="U2664" i="1" a="1"/>
  <c r="U2664" i="1"/>
  <c r="U2665" i="1" a="1"/>
  <c r="U2665" i="1"/>
  <c r="U2666" i="1" a="1"/>
  <c r="U2666" i="1"/>
  <c r="U2667" i="1" a="1"/>
  <c r="U2667" i="1"/>
  <c r="U2668" i="1" a="1"/>
  <c r="U2668" i="1"/>
  <c r="U2669" i="1" a="1"/>
  <c r="U2669" i="1"/>
  <c r="U2670" i="1" a="1"/>
  <c r="U2670" i="1"/>
  <c r="U2671" i="1" a="1"/>
  <c r="U2671" i="1"/>
  <c r="U2672" i="1" a="1"/>
  <c r="U2672" i="1"/>
  <c r="U2673" i="1" a="1"/>
  <c r="U2673" i="1"/>
  <c r="U2674" i="1" a="1"/>
  <c r="U2674" i="1"/>
  <c r="U2675" i="1" a="1"/>
  <c r="U2675" i="1"/>
  <c r="U2676" i="1" a="1"/>
  <c r="U2676" i="1"/>
  <c r="U2677" i="1" a="1"/>
  <c r="U2677" i="1"/>
  <c r="U2678" i="1" a="1"/>
  <c r="U2678" i="1"/>
  <c r="U2679" i="1" a="1"/>
  <c r="U2679" i="1"/>
  <c r="U2680" i="1" a="1"/>
  <c r="U2680" i="1"/>
  <c r="U2681" i="1" a="1"/>
  <c r="U2681" i="1"/>
  <c r="U2682" i="1" a="1"/>
  <c r="U2682" i="1"/>
  <c r="U2683" i="1" a="1"/>
  <c r="U2683" i="1"/>
  <c r="U2684" i="1" a="1"/>
  <c r="U2684" i="1"/>
  <c r="U2685" i="1" a="1"/>
  <c r="U2685" i="1"/>
  <c r="U2686" i="1" a="1"/>
  <c r="U2686" i="1"/>
  <c r="U2687" i="1" a="1"/>
  <c r="U2687" i="1"/>
  <c r="U2688" i="1" a="1"/>
  <c r="U2688" i="1"/>
  <c r="U2689" i="1" a="1"/>
  <c r="U2689" i="1"/>
  <c r="U2690" i="1" a="1"/>
  <c r="U2690" i="1"/>
  <c r="U2691" i="1" a="1"/>
  <c r="U2691" i="1"/>
  <c r="U2692" i="1" a="1"/>
  <c r="U2692" i="1"/>
  <c r="U2693" i="1" a="1"/>
  <c r="U2693" i="1"/>
  <c r="U2694" i="1" a="1"/>
  <c r="U2694" i="1"/>
  <c r="U2695" i="1" a="1"/>
  <c r="U2695" i="1"/>
  <c r="U2696" i="1" a="1"/>
  <c r="U2696" i="1"/>
  <c r="U2697" i="1" a="1"/>
  <c r="U2697" i="1"/>
  <c r="U2698" i="1" a="1"/>
  <c r="U2698" i="1"/>
  <c r="U2699" i="1" a="1"/>
  <c r="U2699" i="1"/>
  <c r="U2700" i="1" a="1"/>
  <c r="U2700" i="1"/>
  <c r="U2701" i="1" a="1"/>
  <c r="U2701" i="1"/>
  <c r="U2702" i="1" a="1"/>
  <c r="U2702" i="1"/>
  <c r="U2703" i="1" a="1"/>
  <c r="U2703" i="1"/>
  <c r="U2704" i="1" a="1"/>
  <c r="U2704" i="1"/>
  <c r="U2705" i="1" a="1"/>
  <c r="U2705" i="1"/>
  <c r="U2706" i="1" a="1"/>
  <c r="U2706" i="1"/>
  <c r="U2707" i="1" a="1"/>
  <c r="U2707" i="1"/>
  <c r="U2708" i="1" a="1"/>
  <c r="U2708" i="1"/>
  <c r="U2709" i="1" a="1"/>
  <c r="U2709" i="1"/>
  <c r="U2710" i="1" a="1"/>
  <c r="U2710" i="1"/>
  <c r="U2711" i="1" a="1"/>
  <c r="U2711" i="1"/>
  <c r="U2712" i="1" a="1"/>
  <c r="U2712" i="1"/>
  <c r="U2713" i="1" a="1"/>
  <c r="U2713" i="1"/>
  <c r="U2714" i="1" a="1"/>
  <c r="U2714" i="1"/>
  <c r="U2715" i="1" a="1"/>
  <c r="U2715" i="1"/>
  <c r="U2716" i="1" a="1"/>
  <c r="U2716" i="1"/>
  <c r="U2717" i="1" a="1"/>
  <c r="U2717" i="1"/>
  <c r="U2718" i="1" a="1"/>
  <c r="U2718" i="1"/>
  <c r="U2719" i="1" a="1"/>
  <c r="U2719" i="1"/>
  <c r="U2720" i="1" a="1"/>
  <c r="U2720" i="1"/>
  <c r="U2721" i="1" a="1"/>
  <c r="U2721" i="1"/>
  <c r="U2722" i="1" a="1"/>
  <c r="U2722" i="1"/>
  <c r="U2723" i="1" a="1"/>
  <c r="U2723" i="1"/>
  <c r="U2724" i="1" a="1"/>
  <c r="U2724" i="1"/>
  <c r="U2725" i="1" a="1"/>
  <c r="U2725" i="1"/>
  <c r="U2726" i="1" a="1"/>
  <c r="U2726" i="1"/>
  <c r="U2727" i="1" a="1"/>
  <c r="U2727" i="1"/>
  <c r="U2728" i="1" a="1"/>
  <c r="U2728" i="1"/>
  <c r="U2729" i="1" a="1"/>
  <c r="U2729" i="1"/>
  <c r="U2730" i="1" a="1"/>
  <c r="U2730" i="1"/>
  <c r="U2731" i="1" a="1"/>
  <c r="U2731" i="1"/>
  <c r="U2732" i="1" a="1"/>
  <c r="U2732" i="1"/>
  <c r="U2733" i="1" a="1"/>
  <c r="U2733" i="1"/>
  <c r="U2734" i="1" a="1"/>
  <c r="U2734" i="1"/>
  <c r="U2735" i="1" a="1"/>
  <c r="U2735" i="1"/>
  <c r="U2736" i="1" a="1"/>
  <c r="U2736" i="1"/>
  <c r="U2737" i="1" a="1"/>
  <c r="U2737" i="1"/>
  <c r="U2738" i="1" a="1"/>
  <c r="U2738" i="1"/>
  <c r="U2739" i="1" a="1"/>
  <c r="U2739" i="1"/>
  <c r="U2740" i="1" a="1"/>
  <c r="U2740" i="1"/>
  <c r="U2741" i="1" a="1"/>
  <c r="U2741" i="1"/>
  <c r="U2742" i="1" a="1"/>
  <c r="U2742" i="1"/>
  <c r="U2743" i="1" a="1"/>
  <c r="U2743" i="1"/>
  <c r="U2744" i="1" a="1"/>
  <c r="U2744" i="1"/>
  <c r="U2745" i="1" a="1"/>
  <c r="U2745" i="1"/>
  <c r="U2746" i="1" a="1"/>
  <c r="U2746" i="1"/>
  <c r="U2747" i="1" a="1"/>
  <c r="U2747" i="1"/>
  <c r="U2748" i="1" a="1"/>
  <c r="U2748" i="1"/>
  <c r="U2749" i="1" a="1"/>
  <c r="U2749" i="1"/>
  <c r="U2750" i="1" a="1"/>
  <c r="U2750" i="1"/>
  <c r="U2751" i="1" a="1"/>
  <c r="U2751" i="1"/>
  <c r="U2752" i="1" a="1"/>
  <c r="U2752" i="1"/>
  <c r="U2753" i="1" a="1"/>
  <c r="U2753" i="1"/>
  <c r="U2754" i="1" a="1"/>
  <c r="U2754" i="1"/>
  <c r="U2755" i="1" a="1"/>
  <c r="U2755" i="1"/>
  <c r="U2756" i="1" a="1"/>
  <c r="U2756" i="1"/>
  <c r="U2757" i="1" a="1"/>
  <c r="U2757" i="1"/>
  <c r="U2758" i="1" a="1"/>
  <c r="U2758" i="1"/>
  <c r="U2759" i="1" a="1"/>
  <c r="U2759" i="1"/>
  <c r="U2760" i="1" a="1"/>
  <c r="U2760" i="1"/>
  <c r="U2761" i="1" a="1"/>
  <c r="U2761" i="1"/>
  <c r="U2762" i="1" a="1"/>
  <c r="U2762" i="1"/>
  <c r="U2763" i="1" a="1"/>
  <c r="U2763" i="1"/>
  <c r="U2764" i="1" a="1"/>
  <c r="U2764" i="1"/>
  <c r="U2765" i="1" a="1"/>
  <c r="U2765" i="1"/>
  <c r="U2766" i="1" a="1"/>
  <c r="U2766" i="1"/>
  <c r="U2767" i="1" a="1"/>
  <c r="U2767" i="1"/>
  <c r="U2768" i="1" a="1"/>
  <c r="U2768" i="1"/>
  <c r="U2769" i="1" a="1"/>
  <c r="U2769" i="1"/>
  <c r="U2770" i="1" a="1"/>
  <c r="U2770" i="1"/>
  <c r="U2771" i="1" a="1"/>
  <c r="U2771" i="1"/>
  <c r="U2772" i="1" a="1"/>
  <c r="U2772" i="1"/>
  <c r="U2773" i="1" a="1"/>
  <c r="U2773" i="1"/>
  <c r="U2774" i="1" a="1"/>
  <c r="U2774" i="1"/>
  <c r="U2775" i="1" a="1"/>
  <c r="U2775" i="1"/>
  <c r="U2776" i="1" a="1"/>
  <c r="U2776" i="1"/>
  <c r="U2777" i="1" a="1"/>
  <c r="U2777" i="1"/>
  <c r="U2778" i="1" a="1"/>
  <c r="U2778" i="1"/>
  <c r="U2779" i="1" a="1"/>
  <c r="U2779" i="1"/>
  <c r="U2780" i="1" a="1"/>
  <c r="U2780" i="1"/>
  <c r="U2781" i="1" a="1"/>
  <c r="U2781" i="1"/>
  <c r="U2782" i="1" a="1"/>
  <c r="U2782" i="1"/>
  <c r="U2783" i="1" a="1"/>
  <c r="U2783" i="1"/>
  <c r="U2784" i="1" a="1"/>
  <c r="U2784" i="1"/>
  <c r="U2785" i="1" a="1"/>
  <c r="U2785" i="1"/>
  <c r="U2786" i="1" a="1"/>
  <c r="U2786" i="1"/>
  <c r="U2787" i="1" a="1"/>
  <c r="U2787" i="1"/>
  <c r="U2788" i="1" a="1"/>
  <c r="U2788" i="1"/>
  <c r="U2789" i="1" a="1"/>
  <c r="U2789" i="1"/>
  <c r="U2790" i="1" a="1"/>
  <c r="U2790" i="1"/>
  <c r="U2791" i="1" a="1"/>
  <c r="U2791" i="1"/>
  <c r="U2792" i="1" a="1"/>
  <c r="U2792" i="1"/>
  <c r="U2793" i="1" a="1"/>
  <c r="U2793" i="1"/>
  <c r="U2794" i="1" a="1"/>
  <c r="U2794" i="1"/>
  <c r="U2795" i="1" a="1"/>
  <c r="U2795" i="1"/>
  <c r="U2796" i="1" a="1"/>
  <c r="U2796" i="1"/>
  <c r="U2797" i="1" a="1"/>
  <c r="U2797" i="1"/>
  <c r="U2798" i="1" a="1"/>
  <c r="U2798" i="1"/>
  <c r="U2799" i="1" a="1"/>
  <c r="U2799" i="1"/>
  <c r="U2800" i="1" a="1"/>
  <c r="U2800" i="1"/>
  <c r="U2801" i="1" a="1"/>
  <c r="U2801" i="1"/>
  <c r="U2802" i="1" a="1"/>
  <c r="U2802" i="1"/>
  <c r="U2803" i="1" a="1"/>
  <c r="U2803" i="1"/>
  <c r="U2804" i="1" a="1"/>
  <c r="U2804" i="1"/>
  <c r="U2805" i="1" a="1"/>
  <c r="U2805" i="1"/>
  <c r="U2806" i="1" a="1"/>
  <c r="U2806" i="1"/>
  <c r="U2807" i="1" a="1"/>
  <c r="U2807" i="1"/>
  <c r="U2808" i="1" a="1"/>
  <c r="U2808" i="1"/>
  <c r="U2809" i="1" a="1"/>
  <c r="U2809" i="1"/>
  <c r="U2810" i="1" a="1"/>
  <c r="U2810" i="1"/>
  <c r="U2811" i="1" a="1"/>
  <c r="U2811" i="1"/>
  <c r="U2812" i="1" a="1"/>
  <c r="U2812" i="1"/>
  <c r="U2813" i="1" a="1"/>
  <c r="U2813" i="1"/>
  <c r="U2814" i="1" a="1"/>
  <c r="U2814" i="1"/>
  <c r="U2815" i="1" a="1"/>
  <c r="U2815" i="1"/>
  <c r="U2816" i="1" a="1"/>
  <c r="U2816" i="1"/>
  <c r="U2817" i="1" a="1"/>
  <c r="U2817" i="1"/>
  <c r="U2818" i="1" a="1"/>
  <c r="U2818" i="1"/>
  <c r="U2819" i="1" a="1"/>
  <c r="U2819" i="1"/>
  <c r="U2820" i="1" a="1"/>
  <c r="U2820" i="1"/>
  <c r="U2821" i="1" a="1"/>
  <c r="U2821" i="1"/>
  <c r="U2822" i="1" a="1"/>
  <c r="U2822" i="1"/>
  <c r="U2823" i="1" a="1"/>
  <c r="U2823" i="1"/>
  <c r="U2824" i="1" a="1"/>
  <c r="U2824" i="1"/>
  <c r="U2825" i="1" a="1"/>
  <c r="U2825" i="1"/>
  <c r="U2826" i="1" a="1"/>
  <c r="U2826" i="1"/>
  <c r="U2827" i="1" a="1"/>
  <c r="U2827" i="1"/>
  <c r="U2828" i="1" a="1"/>
  <c r="U2828" i="1"/>
  <c r="U2829" i="1" a="1"/>
  <c r="U2829" i="1"/>
  <c r="U2830" i="1" a="1"/>
  <c r="U2830" i="1"/>
  <c r="U2831" i="1" a="1"/>
  <c r="U2831" i="1"/>
  <c r="U2832" i="1" a="1"/>
  <c r="U2832" i="1"/>
  <c r="U2833" i="1" a="1"/>
  <c r="U2833" i="1"/>
  <c r="U2834" i="1" a="1"/>
  <c r="U2834" i="1"/>
  <c r="U2835" i="1" a="1"/>
  <c r="U2835" i="1"/>
  <c r="U2836" i="1" a="1"/>
  <c r="U2836" i="1"/>
  <c r="U2837" i="1" a="1"/>
  <c r="U2837" i="1"/>
  <c r="U2838" i="1" a="1"/>
  <c r="U2838" i="1"/>
  <c r="U2839" i="1" a="1"/>
  <c r="U2839" i="1"/>
  <c r="U2840" i="1" a="1"/>
  <c r="U2840" i="1"/>
  <c r="U2841" i="1" a="1"/>
  <c r="U2841" i="1"/>
  <c r="U2842" i="1" a="1"/>
  <c r="U2842" i="1"/>
  <c r="U2843" i="1" a="1"/>
  <c r="U2843" i="1"/>
  <c r="U2844" i="1" a="1"/>
  <c r="U2844" i="1"/>
  <c r="U2845" i="1" a="1"/>
  <c r="U2845" i="1"/>
  <c r="U2846" i="1" a="1"/>
  <c r="U2846" i="1"/>
  <c r="U2847" i="1" a="1"/>
  <c r="U2847" i="1"/>
  <c r="U2848" i="1" a="1"/>
  <c r="U2848" i="1"/>
  <c r="U2849" i="1" a="1"/>
  <c r="U2849" i="1"/>
  <c r="U2850" i="1" a="1"/>
  <c r="U2850" i="1"/>
  <c r="U2851" i="1" a="1"/>
  <c r="U2851" i="1"/>
  <c r="U2852" i="1" a="1"/>
  <c r="U2852" i="1"/>
  <c r="U2853" i="1" a="1"/>
  <c r="U2853" i="1"/>
  <c r="U2854" i="1" a="1"/>
  <c r="U2854" i="1"/>
  <c r="U2855" i="1" a="1"/>
  <c r="U2855" i="1"/>
  <c r="U2856" i="1" a="1"/>
  <c r="U2856" i="1"/>
  <c r="U2857" i="1" a="1"/>
  <c r="U2857" i="1"/>
  <c r="U2858" i="1" a="1"/>
  <c r="U2858" i="1"/>
  <c r="U2859" i="1" a="1"/>
  <c r="U2859" i="1"/>
  <c r="U2860" i="1" a="1"/>
  <c r="U2860" i="1"/>
  <c r="U2861" i="1" a="1"/>
  <c r="U2861" i="1"/>
  <c r="U2862" i="1" a="1"/>
  <c r="U2862" i="1"/>
  <c r="U2863" i="1" a="1"/>
  <c r="U2863" i="1"/>
  <c r="U2864" i="1" a="1"/>
  <c r="U2864" i="1"/>
  <c r="U2865" i="1" a="1"/>
  <c r="U2865" i="1"/>
  <c r="U2866" i="1" a="1"/>
  <c r="U2866" i="1"/>
  <c r="U2867" i="1" a="1"/>
  <c r="U2867" i="1"/>
  <c r="U2868" i="1" a="1"/>
  <c r="U2868" i="1"/>
  <c r="U2869" i="1" a="1"/>
  <c r="U2869" i="1"/>
  <c r="U2870" i="1" a="1"/>
  <c r="U2870" i="1"/>
  <c r="U2871" i="1" a="1"/>
  <c r="U2871" i="1"/>
  <c r="U2872" i="1" a="1"/>
  <c r="U2872" i="1"/>
  <c r="U2873" i="1" a="1"/>
  <c r="U2873" i="1"/>
  <c r="U2874" i="1" a="1"/>
  <c r="U2874" i="1"/>
  <c r="U2875" i="1" a="1"/>
  <c r="U2875" i="1"/>
  <c r="U2876" i="1" a="1"/>
  <c r="U2876" i="1"/>
  <c r="U2877" i="1" a="1"/>
  <c r="U2877" i="1"/>
  <c r="U2878" i="1" a="1"/>
  <c r="U2878" i="1"/>
  <c r="U2879" i="1" a="1"/>
  <c r="U2879" i="1"/>
  <c r="U2880" i="1" a="1"/>
  <c r="U2880" i="1"/>
  <c r="U2881" i="1" a="1"/>
  <c r="U2881" i="1"/>
  <c r="U2882" i="1" a="1"/>
  <c r="U2882" i="1"/>
  <c r="U2883" i="1" a="1"/>
  <c r="U2883" i="1"/>
  <c r="U2884" i="1" a="1"/>
  <c r="U2884" i="1"/>
  <c r="U2885" i="1" a="1"/>
  <c r="U2885" i="1"/>
  <c r="U2886" i="1" a="1"/>
  <c r="U2886" i="1"/>
  <c r="U2887" i="1" a="1"/>
  <c r="U2887" i="1"/>
  <c r="U2888" i="1" a="1"/>
  <c r="U2888" i="1"/>
  <c r="U2889" i="1" a="1"/>
  <c r="U2889" i="1"/>
  <c r="U2890" i="1" a="1"/>
  <c r="U2890" i="1"/>
  <c r="U2891" i="1" a="1"/>
  <c r="U2891" i="1"/>
  <c r="U2892" i="1" a="1"/>
  <c r="U2892" i="1"/>
  <c r="U2893" i="1" a="1"/>
  <c r="U2893" i="1"/>
  <c r="U2894" i="1" a="1"/>
  <c r="U2894" i="1"/>
  <c r="U2895" i="1" a="1"/>
  <c r="U2895" i="1"/>
  <c r="U2896" i="1" a="1"/>
  <c r="U2896" i="1"/>
  <c r="U2897" i="1" a="1"/>
  <c r="U2897" i="1"/>
  <c r="U2898" i="1" a="1"/>
  <c r="U2898" i="1"/>
  <c r="U2899" i="1" a="1"/>
  <c r="U2899" i="1"/>
  <c r="U2900" i="1" a="1"/>
  <c r="U2900" i="1"/>
  <c r="U2901" i="1" a="1"/>
  <c r="U2901" i="1"/>
  <c r="U2902" i="1" a="1"/>
  <c r="U2902" i="1"/>
  <c r="U2903" i="1" a="1"/>
  <c r="U2903" i="1"/>
  <c r="U2904" i="1" a="1"/>
  <c r="U2904" i="1"/>
  <c r="U2905" i="1" a="1"/>
  <c r="U2905" i="1"/>
  <c r="U2906" i="1" a="1"/>
  <c r="U2906" i="1"/>
  <c r="U2907" i="1" a="1"/>
  <c r="U2907" i="1"/>
  <c r="U2908" i="1" a="1"/>
  <c r="U2908" i="1"/>
  <c r="U2909" i="1" a="1"/>
  <c r="U2909" i="1"/>
  <c r="U2910" i="1" a="1"/>
  <c r="U2910" i="1"/>
  <c r="U2911" i="1" a="1"/>
  <c r="U2911" i="1"/>
  <c r="U2912" i="1" a="1"/>
  <c r="U2912" i="1"/>
  <c r="U2913" i="1" a="1"/>
  <c r="U2913" i="1"/>
  <c r="U2914" i="1" a="1"/>
  <c r="U2914" i="1"/>
  <c r="U2915" i="1" a="1"/>
  <c r="U2915" i="1"/>
  <c r="U2916" i="1" a="1"/>
  <c r="U2916" i="1"/>
  <c r="U2917" i="1" a="1"/>
  <c r="U2917" i="1"/>
  <c r="U2918" i="1" a="1"/>
  <c r="U2918" i="1"/>
  <c r="U2919" i="1" a="1"/>
  <c r="U2919" i="1"/>
  <c r="U2920" i="1" a="1"/>
  <c r="U2920" i="1"/>
  <c r="U2921" i="1" a="1"/>
  <c r="U2921" i="1"/>
  <c r="U2922" i="1" a="1"/>
  <c r="U2922" i="1"/>
  <c r="U2923" i="1" a="1"/>
  <c r="U2923" i="1"/>
  <c r="U2924" i="1" a="1"/>
  <c r="U2924" i="1"/>
  <c r="U2925" i="1" a="1"/>
  <c r="U2925" i="1"/>
  <c r="U2926" i="1" a="1"/>
  <c r="U2926" i="1"/>
  <c r="U2927" i="1" a="1"/>
  <c r="U2927" i="1"/>
  <c r="U2928" i="1" a="1"/>
  <c r="U2928" i="1"/>
  <c r="U2929" i="1" a="1"/>
  <c r="U2929" i="1"/>
  <c r="U2930" i="1" a="1"/>
  <c r="U2930" i="1"/>
  <c r="U2931" i="1" a="1"/>
  <c r="U2931" i="1"/>
  <c r="U2932" i="1" a="1"/>
  <c r="U2932" i="1"/>
  <c r="U2933" i="1" a="1"/>
  <c r="U2933" i="1"/>
  <c r="U2934" i="1" a="1"/>
  <c r="U2934" i="1"/>
  <c r="U2935" i="1" a="1"/>
  <c r="U2935" i="1"/>
  <c r="U2936" i="1" a="1"/>
  <c r="U2936" i="1"/>
  <c r="U2937" i="1" a="1"/>
  <c r="U2937" i="1"/>
  <c r="U2938" i="1" a="1"/>
  <c r="U2938" i="1"/>
  <c r="U2939" i="1" a="1"/>
  <c r="U2939" i="1"/>
  <c r="U2940" i="1" a="1"/>
  <c r="U2940" i="1"/>
  <c r="U2941" i="1" a="1"/>
  <c r="U2941" i="1"/>
  <c r="U2942" i="1" a="1"/>
  <c r="U2942" i="1"/>
  <c r="U2943" i="1" a="1"/>
  <c r="U2943" i="1"/>
  <c r="U2944" i="1" a="1"/>
  <c r="U2944" i="1"/>
  <c r="U2945" i="1" a="1"/>
  <c r="U2945" i="1"/>
  <c r="U2946" i="1" a="1"/>
  <c r="U2946" i="1"/>
  <c r="U2947" i="1" a="1"/>
  <c r="U2947" i="1"/>
  <c r="U2948" i="1" a="1"/>
  <c r="U2948" i="1"/>
  <c r="U2949" i="1" a="1"/>
  <c r="U2949" i="1"/>
  <c r="U2950" i="1" a="1"/>
  <c r="U2950" i="1"/>
  <c r="U2951" i="1" a="1"/>
  <c r="U2951" i="1"/>
  <c r="U2952" i="1" a="1"/>
  <c r="U2952" i="1"/>
  <c r="U2953" i="1" a="1"/>
  <c r="U2953" i="1"/>
  <c r="U2954" i="1" a="1"/>
  <c r="U2954" i="1"/>
  <c r="U2955" i="1" a="1"/>
  <c r="U2955" i="1"/>
  <c r="U2956" i="1" a="1"/>
  <c r="U2956" i="1"/>
  <c r="U2957" i="1" a="1"/>
  <c r="U2957" i="1"/>
  <c r="U2958" i="1" a="1"/>
  <c r="U2958" i="1"/>
  <c r="U2959" i="1" a="1"/>
  <c r="U2959" i="1"/>
  <c r="U2960" i="1" a="1"/>
  <c r="U2960" i="1"/>
  <c r="U2961" i="1" a="1"/>
  <c r="U2961" i="1"/>
  <c r="U2962" i="1" a="1"/>
  <c r="U2962" i="1"/>
  <c r="U2963" i="1" a="1"/>
  <c r="U2963" i="1"/>
  <c r="U2964" i="1" a="1"/>
  <c r="U2964" i="1"/>
  <c r="U2965" i="1" a="1"/>
  <c r="U2965" i="1"/>
  <c r="U2966" i="1" a="1"/>
  <c r="U2966" i="1"/>
  <c r="U2967" i="1" a="1"/>
  <c r="U2967" i="1"/>
  <c r="U2968" i="1" a="1"/>
  <c r="U2968" i="1"/>
  <c r="U2969" i="1" a="1"/>
  <c r="U2969" i="1"/>
  <c r="U2970" i="1" a="1"/>
  <c r="U2970" i="1"/>
  <c r="U2971" i="1" a="1"/>
  <c r="U2971" i="1"/>
  <c r="U2972" i="1" a="1"/>
  <c r="U2972" i="1"/>
  <c r="U2973" i="1" a="1"/>
  <c r="U2973" i="1"/>
  <c r="U2974" i="1" a="1"/>
  <c r="U2974" i="1"/>
  <c r="U2975" i="1" a="1"/>
  <c r="U2975" i="1"/>
  <c r="U2976" i="1" a="1"/>
  <c r="U2976" i="1"/>
  <c r="U2977" i="1" a="1"/>
  <c r="U2977" i="1"/>
  <c r="U2978" i="1" a="1"/>
  <c r="U2978" i="1"/>
  <c r="U2979" i="1" a="1"/>
  <c r="U2979" i="1"/>
  <c r="U2980" i="1" a="1"/>
  <c r="U2980" i="1"/>
  <c r="U2981" i="1" a="1"/>
  <c r="U2981" i="1"/>
  <c r="U2982" i="1" a="1"/>
  <c r="U2982" i="1"/>
  <c r="U2983" i="1" a="1"/>
  <c r="U2983" i="1"/>
  <c r="U2984" i="1" a="1"/>
  <c r="U2984" i="1"/>
  <c r="U2985" i="1" a="1"/>
  <c r="U2985" i="1"/>
  <c r="U2986" i="1" a="1"/>
  <c r="U2986" i="1"/>
  <c r="U2987" i="1" a="1"/>
  <c r="U2987" i="1"/>
  <c r="U2988" i="1" a="1"/>
  <c r="U2988" i="1"/>
  <c r="U2989" i="1" a="1"/>
  <c r="U2989" i="1"/>
  <c r="U2990" i="1" a="1"/>
  <c r="U2990" i="1"/>
  <c r="U2991" i="1" a="1"/>
  <c r="U2991" i="1"/>
  <c r="U2992" i="1" a="1"/>
  <c r="U2992" i="1"/>
  <c r="U2993" i="1" a="1"/>
  <c r="U2993" i="1"/>
  <c r="U2994" i="1" a="1"/>
  <c r="U2994" i="1"/>
  <c r="U2995" i="1" a="1"/>
  <c r="U2995" i="1"/>
  <c r="U2996" i="1" a="1"/>
  <c r="U2996" i="1"/>
  <c r="U2997" i="1" a="1"/>
  <c r="U2997" i="1"/>
  <c r="U2998" i="1" a="1"/>
  <c r="U2998" i="1"/>
  <c r="U2999" i="1" a="1"/>
  <c r="U2999" i="1"/>
  <c r="U3000" i="1" a="1"/>
  <c r="U3000" i="1"/>
  <c r="U3001" i="1" a="1"/>
  <c r="U3001" i="1"/>
  <c r="U3002" i="1" a="1"/>
  <c r="U3002" i="1"/>
  <c r="U3003" i="1" a="1"/>
  <c r="U3003" i="1"/>
  <c r="U3004" i="1" a="1"/>
  <c r="U3004" i="1"/>
  <c r="U3005" i="1" a="1"/>
  <c r="U3005" i="1"/>
  <c r="U3006" i="1" a="1"/>
  <c r="U3006" i="1"/>
  <c r="U3007" i="1" a="1"/>
  <c r="U3007" i="1"/>
  <c r="U3008" i="1" a="1"/>
  <c r="U3008" i="1"/>
  <c r="U3009" i="1" a="1"/>
  <c r="U3009" i="1"/>
  <c r="U3010" i="1" a="1"/>
  <c r="U3010" i="1"/>
  <c r="U3011" i="1" a="1"/>
  <c r="U3011" i="1"/>
  <c r="U3012" i="1" a="1"/>
  <c r="U3012" i="1"/>
  <c r="U3013" i="1" a="1"/>
  <c r="U3013" i="1"/>
  <c r="U3014" i="1" a="1"/>
  <c r="U3014" i="1"/>
  <c r="U3015" i="1" a="1"/>
  <c r="U3015" i="1"/>
  <c r="U3016" i="1" a="1"/>
  <c r="U3016" i="1"/>
  <c r="U3017" i="1" a="1"/>
  <c r="U3017" i="1"/>
  <c r="U3018" i="1" a="1"/>
  <c r="U3018" i="1"/>
  <c r="U3019" i="1" a="1"/>
  <c r="U3019" i="1"/>
  <c r="U3020" i="1" a="1"/>
  <c r="U3020" i="1"/>
  <c r="U3021" i="1" a="1"/>
  <c r="U3021" i="1"/>
  <c r="U3022" i="1" a="1"/>
  <c r="U3022" i="1"/>
  <c r="U3023" i="1" a="1"/>
  <c r="U3023" i="1"/>
  <c r="U3024" i="1" a="1"/>
  <c r="U3024" i="1"/>
  <c r="U3025" i="1" a="1"/>
  <c r="U3025" i="1"/>
  <c r="U3026" i="1" a="1"/>
  <c r="U3026" i="1"/>
  <c r="U3027" i="1" a="1"/>
  <c r="U3027" i="1"/>
  <c r="U3028" i="1" a="1"/>
  <c r="U3028" i="1"/>
  <c r="U3029" i="1" a="1"/>
  <c r="U3029" i="1"/>
  <c r="U3030" i="1" a="1"/>
  <c r="U3030" i="1"/>
  <c r="U3031" i="1" a="1"/>
  <c r="U3031" i="1"/>
  <c r="U3032" i="1" a="1"/>
  <c r="U3032" i="1"/>
  <c r="U3033" i="1" a="1"/>
  <c r="U3033" i="1"/>
  <c r="U3034" i="1" a="1"/>
  <c r="U3034" i="1"/>
  <c r="U3035" i="1" a="1"/>
  <c r="U3035" i="1"/>
  <c r="U3036" i="1" a="1"/>
  <c r="U3036" i="1"/>
  <c r="U3037" i="1" a="1"/>
  <c r="U3037" i="1"/>
  <c r="U3038" i="1" a="1"/>
  <c r="U3038" i="1"/>
  <c r="U3039" i="1" a="1"/>
  <c r="U3039" i="1"/>
  <c r="U3040" i="1" a="1"/>
  <c r="U3040" i="1"/>
  <c r="U3041" i="1" a="1"/>
  <c r="U3041" i="1"/>
  <c r="U3042" i="1" a="1"/>
  <c r="U3042" i="1"/>
  <c r="U3043" i="1" a="1"/>
  <c r="U3043" i="1"/>
  <c r="U3044" i="1" a="1"/>
  <c r="U3044" i="1"/>
  <c r="U3045" i="1" a="1"/>
  <c r="U3045" i="1"/>
  <c r="U3046" i="1" a="1"/>
  <c r="U3046" i="1"/>
  <c r="U3047" i="1" a="1"/>
  <c r="U3047" i="1"/>
  <c r="U3048" i="1" a="1"/>
  <c r="U3048" i="1"/>
  <c r="U3049" i="1" a="1"/>
  <c r="U3049" i="1"/>
  <c r="U3050" i="1" a="1"/>
  <c r="U3050" i="1"/>
  <c r="U3051" i="1" a="1"/>
  <c r="U3051" i="1"/>
  <c r="U3052" i="1" a="1"/>
  <c r="U3052" i="1"/>
  <c r="U3053" i="1" a="1"/>
  <c r="U3053" i="1"/>
  <c r="U3054" i="1" a="1"/>
  <c r="U3054" i="1"/>
  <c r="U3055" i="1" a="1"/>
  <c r="U3055" i="1"/>
  <c r="U3056" i="1" a="1"/>
  <c r="U3056" i="1"/>
  <c r="U3057" i="1" a="1"/>
  <c r="U3057" i="1"/>
  <c r="U3058" i="1" a="1"/>
  <c r="U3058" i="1"/>
  <c r="U3059" i="1" a="1"/>
  <c r="U3059" i="1"/>
  <c r="U3060" i="1" a="1"/>
  <c r="U3060" i="1"/>
  <c r="U3061" i="1" a="1"/>
  <c r="U3061" i="1"/>
  <c r="U3062" i="1" a="1"/>
  <c r="U3062" i="1"/>
  <c r="U3063" i="1" a="1"/>
  <c r="U3063" i="1"/>
  <c r="U3064" i="1" a="1"/>
  <c r="U3064" i="1"/>
  <c r="U3065" i="1" a="1"/>
  <c r="U3065" i="1"/>
  <c r="U3066" i="1" a="1"/>
  <c r="U3066" i="1"/>
  <c r="U3067" i="1" a="1"/>
  <c r="U3067" i="1"/>
  <c r="U3068" i="1" a="1"/>
  <c r="U3068" i="1"/>
  <c r="U3069" i="1" a="1"/>
  <c r="U3069" i="1"/>
  <c r="U3070" i="1" a="1"/>
  <c r="U3070" i="1"/>
  <c r="U3071" i="1" a="1"/>
  <c r="U3071" i="1"/>
  <c r="U3072" i="1" a="1"/>
  <c r="U3072" i="1"/>
  <c r="U3073" i="1" a="1"/>
  <c r="U3073" i="1"/>
  <c r="U3074" i="1" a="1"/>
  <c r="U3074" i="1"/>
  <c r="U3075" i="1" a="1"/>
  <c r="U3075" i="1"/>
  <c r="U3076" i="1" a="1"/>
  <c r="U3076" i="1"/>
  <c r="U3077" i="1" a="1"/>
  <c r="U3077" i="1"/>
  <c r="U3078" i="1" a="1"/>
  <c r="U3078" i="1"/>
  <c r="U3079" i="1" a="1"/>
  <c r="U3079" i="1"/>
  <c r="U3080" i="1" a="1"/>
  <c r="U3080" i="1"/>
  <c r="U3081" i="1" a="1"/>
  <c r="U3081" i="1"/>
  <c r="U3082" i="1" a="1"/>
  <c r="U3082" i="1"/>
  <c r="U3083" i="1" a="1"/>
  <c r="U3083" i="1"/>
  <c r="U3084" i="1" a="1"/>
  <c r="U3084" i="1"/>
  <c r="U3085" i="1" a="1"/>
  <c r="U3085" i="1"/>
  <c r="U3086" i="1" a="1"/>
  <c r="U3086" i="1"/>
  <c r="U3087" i="1" a="1"/>
  <c r="U3087" i="1"/>
  <c r="U3088" i="1" a="1"/>
  <c r="U3088" i="1"/>
  <c r="U3089" i="1" a="1"/>
  <c r="U3089" i="1"/>
  <c r="U3090" i="1" a="1"/>
  <c r="U3090" i="1"/>
  <c r="U3091" i="1" a="1"/>
  <c r="U3091" i="1"/>
  <c r="U3092" i="1" a="1"/>
  <c r="U3092" i="1"/>
  <c r="U3093" i="1" a="1"/>
  <c r="U3093" i="1"/>
  <c r="U3094" i="1" a="1"/>
  <c r="U3094" i="1"/>
  <c r="U3095" i="1" a="1"/>
  <c r="U3095" i="1"/>
  <c r="U3096" i="1" a="1"/>
  <c r="U3096" i="1"/>
  <c r="U3097" i="1" a="1"/>
  <c r="U3097" i="1"/>
  <c r="U3098" i="1" a="1"/>
  <c r="U3098" i="1"/>
  <c r="U3099" i="1" a="1"/>
  <c r="U3099" i="1"/>
  <c r="U3100" i="1" a="1"/>
  <c r="U3100" i="1"/>
  <c r="U3101" i="1" a="1"/>
  <c r="U3101" i="1"/>
  <c r="U3102" i="1" a="1"/>
  <c r="U3102" i="1"/>
  <c r="U3103" i="1" a="1"/>
  <c r="U3103" i="1"/>
  <c r="U3104" i="1" a="1"/>
  <c r="U3104" i="1"/>
  <c r="U3105" i="1" a="1"/>
  <c r="U3105" i="1"/>
  <c r="U3106" i="1" a="1"/>
  <c r="U3106" i="1"/>
  <c r="U3107" i="1" a="1"/>
  <c r="U3107" i="1"/>
  <c r="U3108" i="1" a="1"/>
  <c r="U3108" i="1"/>
  <c r="U3109" i="1" a="1"/>
  <c r="U3109" i="1"/>
  <c r="U3110" i="1" a="1"/>
  <c r="U3110" i="1"/>
  <c r="U3111" i="1" a="1"/>
  <c r="U3111" i="1"/>
  <c r="U3112" i="1" a="1"/>
  <c r="U3112" i="1"/>
  <c r="U3113" i="1" a="1"/>
  <c r="U3113" i="1"/>
  <c r="U3114" i="1" a="1"/>
  <c r="U3114" i="1"/>
  <c r="U3115" i="1" a="1"/>
  <c r="U3115" i="1"/>
  <c r="U3116" i="1" a="1"/>
  <c r="U3116" i="1"/>
  <c r="U3117" i="1" a="1"/>
  <c r="U3117" i="1"/>
  <c r="U3118" i="1" a="1"/>
  <c r="U3118" i="1"/>
  <c r="U3119" i="1" a="1"/>
  <c r="U3119" i="1"/>
  <c r="U3120" i="1" a="1"/>
  <c r="U3120" i="1"/>
  <c r="U3121" i="1" a="1"/>
  <c r="U3121" i="1"/>
  <c r="U3122" i="1" a="1"/>
  <c r="U3122" i="1"/>
  <c r="U3123" i="1" a="1"/>
  <c r="U3123" i="1"/>
  <c r="U3124" i="1" a="1"/>
  <c r="U3124" i="1"/>
  <c r="U3125" i="1" a="1"/>
  <c r="U3125" i="1"/>
  <c r="U3126" i="1" a="1"/>
  <c r="U3126" i="1"/>
  <c r="U3127" i="1" a="1"/>
  <c r="U3127" i="1"/>
  <c r="U3128" i="1" a="1"/>
  <c r="U3128" i="1"/>
  <c r="U3129" i="1" a="1"/>
  <c r="U3129" i="1"/>
  <c r="U3130" i="1" a="1"/>
  <c r="U3130" i="1"/>
  <c r="U3131" i="1" a="1"/>
  <c r="U3131" i="1"/>
  <c r="U3132" i="1" a="1"/>
  <c r="U3132" i="1"/>
  <c r="U3133" i="1" a="1"/>
  <c r="U3133" i="1"/>
  <c r="U3134" i="1" a="1"/>
  <c r="U3134" i="1"/>
  <c r="U3135" i="1" a="1"/>
  <c r="U3135" i="1"/>
  <c r="U3136" i="1" a="1"/>
  <c r="U3136" i="1"/>
  <c r="U3137" i="1" a="1"/>
  <c r="U3137" i="1"/>
  <c r="U3138" i="1" a="1"/>
  <c r="U3138" i="1"/>
  <c r="U3139" i="1" a="1"/>
  <c r="U3139" i="1"/>
  <c r="U3140" i="1" a="1"/>
  <c r="U3140" i="1"/>
  <c r="U3141" i="1" a="1"/>
  <c r="U3141" i="1"/>
  <c r="U3142" i="1" a="1"/>
  <c r="U3142" i="1"/>
  <c r="U3143" i="1" a="1"/>
  <c r="U3143" i="1"/>
  <c r="U3144" i="1" a="1"/>
  <c r="U3144" i="1"/>
  <c r="U3145" i="1" a="1"/>
  <c r="U3145" i="1"/>
  <c r="U3146" i="1" a="1"/>
  <c r="U3146" i="1"/>
  <c r="U3147" i="1" a="1"/>
  <c r="U3147" i="1"/>
  <c r="U3148" i="1" a="1"/>
  <c r="U3148" i="1"/>
  <c r="U3149" i="1" a="1"/>
  <c r="U3149" i="1"/>
  <c r="U3150" i="1" a="1"/>
  <c r="U3150" i="1"/>
  <c r="U3151" i="1" a="1"/>
  <c r="U3151" i="1"/>
  <c r="U3152" i="1" a="1"/>
  <c r="U3152" i="1"/>
  <c r="U3153" i="1" a="1"/>
  <c r="U3153" i="1"/>
  <c r="U3154" i="1" a="1"/>
  <c r="U3154" i="1"/>
  <c r="U3155" i="1" a="1"/>
  <c r="U3155" i="1"/>
  <c r="U3156" i="1" a="1"/>
  <c r="U3156" i="1"/>
  <c r="U3157" i="1" a="1"/>
  <c r="U3157" i="1"/>
  <c r="U3158" i="1" a="1"/>
  <c r="U3158" i="1"/>
  <c r="U3159" i="1" a="1"/>
  <c r="U3159" i="1"/>
  <c r="U3160" i="1" a="1"/>
  <c r="U3160" i="1"/>
  <c r="U3161" i="1" a="1"/>
  <c r="U3161" i="1"/>
  <c r="U3162" i="1" a="1"/>
  <c r="U3162" i="1"/>
  <c r="U3163" i="1" a="1"/>
  <c r="U3163" i="1"/>
  <c r="U3164" i="1" a="1"/>
  <c r="U3164" i="1"/>
  <c r="U3165" i="1" a="1"/>
  <c r="U3165" i="1"/>
  <c r="U3166" i="1" a="1"/>
  <c r="U3166" i="1"/>
  <c r="U3167" i="1" a="1"/>
  <c r="U3167" i="1"/>
  <c r="U3168" i="1" a="1"/>
  <c r="U3168" i="1"/>
  <c r="U3169" i="1" a="1"/>
  <c r="U3169" i="1"/>
  <c r="U3170" i="1" a="1"/>
  <c r="U3170" i="1"/>
  <c r="U3171" i="1" a="1"/>
  <c r="U3171" i="1"/>
  <c r="U3172" i="1" a="1"/>
  <c r="U3172" i="1"/>
  <c r="U3173" i="1" a="1"/>
  <c r="U3173" i="1"/>
  <c r="U3174" i="1" a="1"/>
  <c r="U3174" i="1"/>
  <c r="U3175" i="1" a="1"/>
  <c r="U3175" i="1"/>
  <c r="U3176" i="1" a="1"/>
  <c r="U3176" i="1"/>
  <c r="U3177" i="1" a="1"/>
  <c r="U3177" i="1"/>
  <c r="U3178" i="1" a="1"/>
  <c r="U3178" i="1"/>
  <c r="U3179" i="1" a="1"/>
  <c r="U3179" i="1"/>
  <c r="U3180" i="1" a="1"/>
  <c r="U3180" i="1"/>
  <c r="U3181" i="1" a="1"/>
  <c r="U3181" i="1"/>
  <c r="U3182" i="1" a="1"/>
  <c r="U3182" i="1"/>
  <c r="U3183" i="1" a="1"/>
  <c r="U3183" i="1"/>
  <c r="U3184" i="1" a="1"/>
  <c r="U3184" i="1"/>
  <c r="U3185" i="1" a="1"/>
  <c r="U3185" i="1"/>
  <c r="U3186" i="1" a="1"/>
  <c r="U3186" i="1"/>
  <c r="U3187" i="1" a="1"/>
  <c r="U3187" i="1"/>
  <c r="U3188" i="1" a="1"/>
  <c r="U3188" i="1"/>
  <c r="U3189" i="1" a="1"/>
  <c r="U3189" i="1"/>
  <c r="U3190" i="1" a="1"/>
  <c r="U3190" i="1"/>
  <c r="U3191" i="1" a="1"/>
  <c r="U3191" i="1"/>
  <c r="U3192" i="1" a="1"/>
  <c r="U3192" i="1"/>
  <c r="U3193" i="1" a="1"/>
  <c r="U3193" i="1"/>
  <c r="U3194" i="1" a="1"/>
  <c r="U3194" i="1"/>
  <c r="U3195" i="1" a="1"/>
  <c r="U3195" i="1"/>
  <c r="U3196" i="1" a="1"/>
  <c r="U3196" i="1"/>
  <c r="U3197" i="1" a="1"/>
  <c r="U3197" i="1"/>
  <c r="U3198" i="1" a="1"/>
  <c r="U3198" i="1"/>
  <c r="U3199" i="1" a="1"/>
  <c r="U3199" i="1"/>
  <c r="U3200" i="1" a="1"/>
  <c r="U3200" i="1"/>
  <c r="U3201" i="1" a="1"/>
  <c r="U3201" i="1"/>
  <c r="U3202" i="1" a="1"/>
  <c r="U3202" i="1"/>
  <c r="U3203" i="1" a="1"/>
  <c r="U3203" i="1"/>
  <c r="U3204" i="1" a="1"/>
  <c r="U3204" i="1"/>
  <c r="U3205" i="1" a="1"/>
  <c r="U3205" i="1"/>
  <c r="U3206" i="1" a="1"/>
  <c r="U3206" i="1"/>
  <c r="U3207" i="1" a="1"/>
  <c r="U3207" i="1"/>
  <c r="U3208" i="1" a="1"/>
  <c r="U3208" i="1"/>
  <c r="U3209" i="1" a="1"/>
  <c r="U3209" i="1"/>
  <c r="U3210" i="1" a="1"/>
  <c r="U3210" i="1"/>
  <c r="U3211" i="1" a="1"/>
  <c r="U3211" i="1"/>
  <c r="U3212" i="1" a="1"/>
  <c r="U3212" i="1"/>
  <c r="U3213" i="1" a="1"/>
  <c r="U3213" i="1"/>
  <c r="U3214" i="1" a="1"/>
  <c r="U3214" i="1"/>
  <c r="U3215" i="1" a="1"/>
  <c r="U3215" i="1"/>
  <c r="U3216" i="1" a="1"/>
  <c r="U3216" i="1"/>
  <c r="U3217" i="1" a="1"/>
  <c r="U3217" i="1"/>
  <c r="U3218" i="1" a="1"/>
  <c r="U3218" i="1"/>
  <c r="U3219" i="1" a="1"/>
  <c r="U3219" i="1"/>
  <c r="U3220" i="1" a="1"/>
  <c r="U3220" i="1"/>
  <c r="U3221" i="1" a="1"/>
  <c r="U3221" i="1"/>
  <c r="U3222" i="1" a="1"/>
  <c r="U3222" i="1"/>
  <c r="U3223" i="1" a="1"/>
  <c r="U3223" i="1"/>
  <c r="U3224" i="1" a="1"/>
  <c r="U3224" i="1"/>
  <c r="U3225" i="1" a="1"/>
  <c r="U3225" i="1"/>
  <c r="U3226" i="1" a="1"/>
  <c r="U3226" i="1"/>
  <c r="U3227" i="1" a="1"/>
  <c r="U3227" i="1"/>
  <c r="U3228" i="1" a="1"/>
  <c r="U3228" i="1"/>
  <c r="U3229" i="1" a="1"/>
  <c r="U3229" i="1"/>
  <c r="U3230" i="1" a="1"/>
  <c r="U3230" i="1"/>
  <c r="U3231" i="1" a="1"/>
  <c r="U3231" i="1"/>
  <c r="U3232" i="1" a="1"/>
  <c r="U3232" i="1"/>
  <c r="U3233" i="1" a="1"/>
  <c r="U3233" i="1"/>
  <c r="U3234" i="1" a="1"/>
  <c r="U3234" i="1"/>
  <c r="U3235" i="1" a="1"/>
  <c r="U3235" i="1"/>
  <c r="U3236" i="1" a="1"/>
  <c r="U3236" i="1"/>
  <c r="U3237" i="1" a="1"/>
  <c r="U3237" i="1"/>
  <c r="U3238" i="1" a="1"/>
  <c r="U3238" i="1"/>
  <c r="U3239" i="1" a="1"/>
  <c r="U3239" i="1"/>
  <c r="U3240" i="1" a="1"/>
  <c r="U3240" i="1"/>
  <c r="U3241" i="1" a="1"/>
  <c r="U3241" i="1"/>
  <c r="U3242" i="1" a="1"/>
  <c r="U3242" i="1"/>
  <c r="U3243" i="1" a="1"/>
  <c r="U3243" i="1"/>
  <c r="U3244" i="1" a="1"/>
  <c r="U3244" i="1"/>
  <c r="U3245" i="1" a="1"/>
  <c r="U3245" i="1"/>
  <c r="U3246" i="1" a="1"/>
  <c r="U3246" i="1"/>
  <c r="U3247" i="1" a="1"/>
  <c r="U3247" i="1"/>
  <c r="U3248" i="1" a="1"/>
  <c r="U3248" i="1"/>
  <c r="U3249" i="1" a="1"/>
  <c r="U3249" i="1"/>
  <c r="U3250" i="1" a="1"/>
  <c r="U3250" i="1"/>
  <c r="U3251" i="1" a="1"/>
  <c r="U3251" i="1"/>
  <c r="U3252" i="1" a="1"/>
  <c r="U3252" i="1"/>
  <c r="U3253" i="1" a="1"/>
  <c r="U3253" i="1"/>
  <c r="U3254" i="1" a="1"/>
  <c r="U3254" i="1"/>
  <c r="U3255" i="1" a="1"/>
  <c r="U3255" i="1"/>
  <c r="U3256" i="1" a="1"/>
  <c r="U3256" i="1"/>
  <c r="U3257" i="1" a="1"/>
  <c r="U3257" i="1"/>
  <c r="U3258" i="1" a="1"/>
  <c r="U3258" i="1"/>
  <c r="U3259" i="1" a="1"/>
  <c r="U3259" i="1"/>
  <c r="U3260" i="1" a="1"/>
  <c r="U3260" i="1"/>
  <c r="U3261" i="1" a="1"/>
  <c r="U3261" i="1"/>
  <c r="U3262" i="1" a="1"/>
  <c r="U3262" i="1"/>
  <c r="U3263" i="1" a="1"/>
  <c r="U3263" i="1"/>
  <c r="U3264" i="1" a="1"/>
  <c r="U3264" i="1"/>
  <c r="U3265" i="1" a="1"/>
  <c r="U3265" i="1"/>
  <c r="U3266" i="1" a="1"/>
  <c r="U3266" i="1"/>
  <c r="U3267" i="1" a="1"/>
  <c r="U3267" i="1"/>
  <c r="U3268" i="1" a="1"/>
  <c r="U3268" i="1"/>
  <c r="U3269" i="1" a="1"/>
  <c r="U3269" i="1"/>
  <c r="U3270" i="1" a="1"/>
  <c r="U3270" i="1"/>
  <c r="U3271" i="1" a="1"/>
  <c r="U3271" i="1"/>
  <c r="U3272" i="1" a="1"/>
  <c r="U3272" i="1"/>
  <c r="U3273" i="1" a="1"/>
  <c r="U3273" i="1"/>
  <c r="U3274" i="1" a="1"/>
  <c r="U3274" i="1"/>
  <c r="U3275" i="1" a="1"/>
  <c r="U3275" i="1"/>
  <c r="U3276" i="1" a="1"/>
  <c r="U3276" i="1"/>
  <c r="U3277" i="1" a="1"/>
  <c r="U3277" i="1"/>
  <c r="U3278" i="1" a="1"/>
  <c r="U3278" i="1"/>
  <c r="U3279" i="1" a="1"/>
  <c r="U3279" i="1"/>
  <c r="U3280" i="1" a="1"/>
  <c r="U3280" i="1"/>
  <c r="U3281" i="1" a="1"/>
  <c r="U3281" i="1"/>
  <c r="U3282" i="1" a="1"/>
  <c r="U3282" i="1"/>
  <c r="U3283" i="1" a="1"/>
  <c r="U3283" i="1"/>
  <c r="U3284" i="1" a="1"/>
  <c r="U3284" i="1"/>
  <c r="U3285" i="1" a="1"/>
  <c r="U3285" i="1"/>
  <c r="U3286" i="1" a="1"/>
  <c r="U3286" i="1"/>
  <c r="U3287" i="1" a="1"/>
  <c r="U3287" i="1"/>
  <c r="U3288" i="1" a="1"/>
  <c r="U3288" i="1"/>
  <c r="U3289" i="1" a="1"/>
  <c r="U3289" i="1"/>
  <c r="U3290" i="1" a="1"/>
  <c r="U3290" i="1"/>
  <c r="U3291" i="1" a="1"/>
  <c r="U3291" i="1"/>
  <c r="U3292" i="1" a="1"/>
  <c r="U3292" i="1"/>
  <c r="U3293" i="1" a="1"/>
  <c r="U3293" i="1"/>
  <c r="U3294" i="1" a="1"/>
  <c r="U3294" i="1"/>
  <c r="U3295" i="1" a="1"/>
  <c r="U3295" i="1"/>
  <c r="U3296" i="1" a="1"/>
  <c r="U3296" i="1"/>
  <c r="U3297" i="1" a="1"/>
  <c r="U3297" i="1"/>
  <c r="U3298" i="1" a="1"/>
  <c r="U3298" i="1"/>
  <c r="U3299" i="1" a="1"/>
  <c r="U3299" i="1"/>
  <c r="U3300" i="1" a="1"/>
  <c r="U3300" i="1"/>
  <c r="U3301" i="1" a="1"/>
  <c r="U3301" i="1"/>
  <c r="U3302" i="1" a="1"/>
  <c r="U3302" i="1"/>
  <c r="U3303" i="1" a="1"/>
  <c r="U3303" i="1"/>
  <c r="U3304" i="1" a="1"/>
  <c r="U3304" i="1"/>
  <c r="U3305" i="1" a="1"/>
  <c r="U3305" i="1"/>
  <c r="U3306" i="1" a="1"/>
  <c r="U3306" i="1"/>
  <c r="U3307" i="1" a="1"/>
  <c r="U3307" i="1"/>
  <c r="U3308" i="1" a="1"/>
  <c r="U3308" i="1"/>
  <c r="U3309" i="1" a="1"/>
  <c r="U3309" i="1"/>
  <c r="U3310" i="1" a="1"/>
  <c r="U3310" i="1"/>
  <c r="U3311" i="1" a="1"/>
  <c r="U3311" i="1"/>
  <c r="U3312" i="1" a="1"/>
  <c r="U3312" i="1"/>
  <c r="U3313" i="1" a="1"/>
  <c r="U3313" i="1"/>
  <c r="U3314" i="1" a="1"/>
  <c r="U3314" i="1"/>
  <c r="U3315" i="1" a="1"/>
  <c r="U3315" i="1"/>
  <c r="U3316" i="1" a="1"/>
  <c r="U3316" i="1"/>
  <c r="U3317" i="1" a="1"/>
  <c r="U3317" i="1"/>
  <c r="U3318" i="1" a="1"/>
  <c r="U3318" i="1"/>
  <c r="U3319" i="1" a="1"/>
  <c r="U3319" i="1"/>
  <c r="U3320" i="1" a="1"/>
  <c r="U3320" i="1"/>
  <c r="U3321" i="1" a="1"/>
  <c r="U3321" i="1"/>
  <c r="U3322" i="1" a="1"/>
  <c r="U3322" i="1"/>
  <c r="U3323" i="1" a="1"/>
  <c r="U3323" i="1"/>
  <c r="U3324" i="1" a="1"/>
  <c r="U3324" i="1"/>
  <c r="U3325" i="1" a="1"/>
  <c r="U3325" i="1"/>
  <c r="U3326" i="1" a="1"/>
  <c r="U3326" i="1"/>
  <c r="U3327" i="1" a="1"/>
  <c r="U3327" i="1"/>
  <c r="U3328" i="1" a="1"/>
  <c r="U3328" i="1"/>
  <c r="U3329" i="1" a="1"/>
  <c r="U3329" i="1"/>
  <c r="U3330" i="1" a="1"/>
  <c r="U3330" i="1"/>
  <c r="U3331" i="1" a="1"/>
  <c r="U3331" i="1"/>
  <c r="U3332" i="1" a="1"/>
  <c r="U3332" i="1"/>
  <c r="U3333" i="1" a="1"/>
  <c r="U3333" i="1"/>
  <c r="U3334" i="1" a="1"/>
  <c r="U3334" i="1"/>
  <c r="U3335" i="1" a="1"/>
  <c r="U3335" i="1"/>
  <c r="U3336" i="1" a="1"/>
  <c r="U3336" i="1"/>
  <c r="U3337" i="1" a="1"/>
  <c r="U3337" i="1"/>
  <c r="U3338" i="1" a="1"/>
  <c r="U3338" i="1"/>
  <c r="U3339" i="1" a="1"/>
  <c r="U3339" i="1"/>
  <c r="U3340" i="1" a="1"/>
  <c r="U3340" i="1"/>
  <c r="U3341" i="1" a="1"/>
  <c r="U3341" i="1"/>
  <c r="U3342" i="1" a="1"/>
  <c r="U3342" i="1"/>
  <c r="U3343" i="1" a="1"/>
  <c r="U3343" i="1"/>
  <c r="U3344" i="1" a="1"/>
  <c r="U3344" i="1"/>
  <c r="U3345" i="1" a="1"/>
  <c r="U3345" i="1"/>
  <c r="U3346" i="1" a="1"/>
  <c r="U3346" i="1"/>
  <c r="U3347" i="1" a="1"/>
  <c r="U3347" i="1"/>
  <c r="U3348" i="1" a="1"/>
  <c r="U3348" i="1"/>
  <c r="U3349" i="1" a="1"/>
  <c r="U3349" i="1"/>
  <c r="U3350" i="1" a="1"/>
  <c r="U3350" i="1"/>
  <c r="U3351" i="1" a="1"/>
  <c r="U3351" i="1"/>
  <c r="U3352" i="1" a="1"/>
  <c r="U3352" i="1"/>
  <c r="U3353" i="1" a="1"/>
  <c r="U3353" i="1"/>
  <c r="U3354" i="1" a="1"/>
  <c r="U3354" i="1"/>
  <c r="U3355" i="1" a="1"/>
  <c r="U3355" i="1"/>
  <c r="U3356" i="1" a="1"/>
  <c r="U3356" i="1"/>
  <c r="U3357" i="1" a="1"/>
  <c r="U3357" i="1"/>
  <c r="U3358" i="1" a="1"/>
  <c r="U3358" i="1"/>
  <c r="U3359" i="1" a="1"/>
  <c r="U3359" i="1"/>
  <c r="U3360" i="1" a="1"/>
  <c r="U3360" i="1"/>
  <c r="U3361" i="1" a="1"/>
  <c r="U3361" i="1"/>
  <c r="U3362" i="1" a="1"/>
  <c r="U3362" i="1"/>
  <c r="U3363" i="1" a="1"/>
  <c r="U3363" i="1"/>
  <c r="U3364" i="1" a="1"/>
  <c r="U3364" i="1"/>
  <c r="U3365" i="1" a="1"/>
  <c r="U3365" i="1"/>
  <c r="U3366" i="1" a="1"/>
  <c r="U3366" i="1"/>
  <c r="U3367" i="1" a="1"/>
  <c r="U3367" i="1"/>
  <c r="U3368" i="1" a="1"/>
  <c r="U3368" i="1"/>
  <c r="U3369" i="1" a="1"/>
  <c r="U3369" i="1"/>
  <c r="U3370" i="1" a="1"/>
  <c r="U3370" i="1"/>
  <c r="U3371" i="1" a="1"/>
  <c r="U3371" i="1"/>
  <c r="U3372" i="1" a="1"/>
  <c r="U3372" i="1"/>
  <c r="U3373" i="1" a="1"/>
  <c r="U3373" i="1"/>
  <c r="U3374" i="1" a="1"/>
  <c r="U3374" i="1"/>
  <c r="U3375" i="1" a="1"/>
  <c r="U3375" i="1"/>
  <c r="U3376" i="1" a="1"/>
  <c r="U3376" i="1"/>
  <c r="U3377" i="1" a="1"/>
  <c r="U3377" i="1"/>
  <c r="U3378" i="1" a="1"/>
  <c r="U3378" i="1"/>
  <c r="U3379" i="1" a="1"/>
  <c r="U3379" i="1"/>
  <c r="U3380" i="1" a="1"/>
  <c r="U3380" i="1"/>
  <c r="U3381" i="1" a="1"/>
  <c r="U3381" i="1"/>
  <c r="U3382" i="1" a="1"/>
  <c r="U3382" i="1"/>
  <c r="U3383" i="1" a="1"/>
  <c r="U3383" i="1"/>
  <c r="U3384" i="1" a="1"/>
  <c r="U3384" i="1"/>
  <c r="U3385" i="1" a="1"/>
  <c r="U3385" i="1"/>
  <c r="U3386" i="1" a="1"/>
  <c r="U3386" i="1"/>
  <c r="U3387" i="1" a="1"/>
  <c r="U3387" i="1"/>
  <c r="U3388" i="1" a="1"/>
  <c r="U3388" i="1"/>
  <c r="U3389" i="1" a="1"/>
  <c r="U3389" i="1"/>
  <c r="U3390" i="1" a="1"/>
  <c r="U3390" i="1"/>
  <c r="U3391" i="1" a="1"/>
  <c r="U3391" i="1"/>
  <c r="U3392" i="1" a="1"/>
  <c r="U3392" i="1"/>
  <c r="U3393" i="1" a="1"/>
  <c r="U3393" i="1"/>
  <c r="U3394" i="1" a="1"/>
  <c r="U3394" i="1"/>
  <c r="U3395" i="1" a="1"/>
  <c r="U3395" i="1"/>
  <c r="U3396" i="1" a="1"/>
  <c r="U3396" i="1"/>
  <c r="U3397" i="1" a="1"/>
  <c r="U3397" i="1"/>
  <c r="U3398" i="1" a="1"/>
  <c r="U3398" i="1"/>
  <c r="U3399" i="1" a="1"/>
  <c r="U3399" i="1"/>
  <c r="U3400" i="1" a="1"/>
  <c r="U3400" i="1"/>
  <c r="U3401" i="1" a="1"/>
  <c r="U3401" i="1"/>
  <c r="U3402" i="1" a="1"/>
  <c r="U3402" i="1"/>
  <c r="U3403" i="1" a="1"/>
  <c r="U3403" i="1"/>
  <c r="U3404" i="1" a="1"/>
  <c r="U3404" i="1"/>
  <c r="U3405" i="1" a="1"/>
  <c r="U3405" i="1"/>
  <c r="U3406" i="1" a="1"/>
  <c r="U3406" i="1"/>
  <c r="U3407" i="1" a="1"/>
  <c r="U3407" i="1"/>
  <c r="U3408" i="1" a="1"/>
  <c r="U3408" i="1"/>
  <c r="U3409" i="1" a="1"/>
  <c r="U3409" i="1"/>
  <c r="U3410" i="1" a="1"/>
  <c r="U3410" i="1"/>
  <c r="U3411" i="1" a="1"/>
  <c r="U3411" i="1"/>
  <c r="U3412" i="1" a="1"/>
  <c r="U3412" i="1"/>
  <c r="U3413" i="1" a="1"/>
  <c r="U3413" i="1"/>
  <c r="U3414" i="1" a="1"/>
  <c r="U3414" i="1"/>
  <c r="U3415" i="1" a="1"/>
  <c r="U3415" i="1"/>
  <c r="U3416" i="1" a="1"/>
  <c r="U3416" i="1"/>
  <c r="U3417" i="1" a="1"/>
  <c r="U3417" i="1"/>
  <c r="U3418" i="1" a="1"/>
  <c r="U3418" i="1"/>
  <c r="U3419" i="1" a="1"/>
  <c r="U3419" i="1"/>
  <c r="U3420" i="1" a="1"/>
  <c r="U3420" i="1"/>
  <c r="U3421" i="1" a="1"/>
  <c r="U3421" i="1"/>
  <c r="U3422" i="1" a="1"/>
  <c r="U3422" i="1"/>
  <c r="U3423" i="1" a="1"/>
  <c r="U3423" i="1"/>
  <c r="U3424" i="1" a="1"/>
  <c r="U3424" i="1"/>
  <c r="U3425" i="1" a="1"/>
  <c r="U3425" i="1"/>
  <c r="U3426" i="1" a="1"/>
  <c r="U3426" i="1"/>
  <c r="U3427" i="1" a="1"/>
  <c r="U3427" i="1"/>
  <c r="U3428" i="1" a="1"/>
  <c r="U3428" i="1"/>
  <c r="U3429" i="1" a="1"/>
  <c r="U3429" i="1"/>
  <c r="U3430" i="1" a="1"/>
  <c r="U3430" i="1"/>
  <c r="U3431" i="1" a="1"/>
  <c r="U3431" i="1"/>
  <c r="U3432" i="1" a="1"/>
  <c r="U3432" i="1"/>
  <c r="U3433" i="1" a="1"/>
  <c r="U3433" i="1"/>
  <c r="U3434" i="1" a="1"/>
  <c r="U3434" i="1"/>
  <c r="U3435" i="1" a="1"/>
  <c r="U3435" i="1"/>
  <c r="U3436" i="1" a="1"/>
  <c r="U3436" i="1"/>
  <c r="U3437" i="1" a="1"/>
  <c r="U3437" i="1"/>
  <c r="U3438" i="1" a="1"/>
  <c r="U3438" i="1"/>
  <c r="U3439" i="1" a="1"/>
  <c r="U3439" i="1"/>
  <c r="U3440" i="1" a="1"/>
  <c r="U3440" i="1"/>
  <c r="U3441" i="1" a="1"/>
  <c r="U3441" i="1"/>
  <c r="U3442" i="1" a="1"/>
  <c r="U3442" i="1"/>
  <c r="U3443" i="1" a="1"/>
  <c r="U3443" i="1"/>
  <c r="U3444" i="1" a="1"/>
  <c r="U3444" i="1"/>
  <c r="U3445" i="1" a="1"/>
  <c r="U3445" i="1"/>
  <c r="U3446" i="1" a="1"/>
  <c r="U3446" i="1"/>
  <c r="U3447" i="1" a="1"/>
  <c r="U3447" i="1"/>
  <c r="U3448" i="1" a="1"/>
  <c r="U3448" i="1"/>
  <c r="U3449" i="1" a="1"/>
  <c r="U3449" i="1"/>
  <c r="U3450" i="1" a="1"/>
  <c r="U3450" i="1"/>
  <c r="U3451" i="1" a="1"/>
  <c r="U3451" i="1"/>
  <c r="U3452" i="1" a="1"/>
  <c r="U3452" i="1"/>
  <c r="U3453" i="1" a="1"/>
  <c r="U3453" i="1"/>
  <c r="U3454" i="1" a="1"/>
  <c r="U3454" i="1"/>
  <c r="U3455" i="1" a="1"/>
  <c r="U3455" i="1"/>
  <c r="U3456" i="1" a="1"/>
  <c r="U3456" i="1"/>
  <c r="U3457" i="1" a="1"/>
  <c r="U3457" i="1"/>
  <c r="U3458" i="1" a="1"/>
  <c r="U3458" i="1"/>
  <c r="U3459" i="1" a="1"/>
  <c r="U3459" i="1"/>
  <c r="U3460" i="1" a="1"/>
  <c r="U3460" i="1"/>
  <c r="U3461" i="1" a="1"/>
  <c r="U3461" i="1"/>
  <c r="U3462" i="1" a="1"/>
  <c r="U3462" i="1"/>
  <c r="U3463" i="1" a="1"/>
  <c r="U3463" i="1"/>
  <c r="U3464" i="1" a="1"/>
  <c r="U3464" i="1"/>
  <c r="U3465" i="1" a="1"/>
  <c r="U3465" i="1"/>
  <c r="U3466" i="1" a="1"/>
  <c r="U3466" i="1"/>
  <c r="U3467" i="1" a="1"/>
  <c r="U3467" i="1"/>
  <c r="U3468" i="1" a="1"/>
  <c r="U3468" i="1"/>
  <c r="U3469" i="1" a="1"/>
  <c r="U3469" i="1"/>
  <c r="U3470" i="1" a="1"/>
  <c r="U3470" i="1"/>
  <c r="U3471" i="1" a="1"/>
  <c r="U3471" i="1"/>
  <c r="U3472" i="1" a="1"/>
  <c r="U3472" i="1"/>
  <c r="U3473" i="1" a="1"/>
  <c r="U3473" i="1"/>
  <c r="U3474" i="1" a="1"/>
  <c r="U3474" i="1"/>
  <c r="U3475" i="1" a="1"/>
  <c r="U3475" i="1"/>
  <c r="U3476" i="1" a="1"/>
  <c r="U3476" i="1"/>
  <c r="U3477" i="1" a="1"/>
  <c r="U3477" i="1"/>
  <c r="U3478" i="1" a="1"/>
  <c r="U3478" i="1"/>
  <c r="U3479" i="1" a="1"/>
  <c r="U3479" i="1"/>
  <c r="U3480" i="1" a="1"/>
  <c r="U3480" i="1"/>
  <c r="U3481" i="1" a="1"/>
  <c r="U3481" i="1"/>
  <c r="U3482" i="1" a="1"/>
  <c r="U3482" i="1"/>
  <c r="U3483" i="1" a="1"/>
  <c r="U3483" i="1"/>
  <c r="U3484" i="1" a="1"/>
  <c r="U3484" i="1"/>
  <c r="U3485" i="1" a="1"/>
  <c r="U3485" i="1"/>
  <c r="U3486" i="1" a="1"/>
  <c r="U3486" i="1"/>
  <c r="U3487" i="1" a="1"/>
  <c r="U3487" i="1"/>
  <c r="U3488" i="1" a="1"/>
  <c r="U3488" i="1"/>
  <c r="U3489" i="1" a="1"/>
  <c r="U3489" i="1"/>
  <c r="U3490" i="1" a="1"/>
  <c r="U3490" i="1"/>
  <c r="U3491" i="1" a="1"/>
  <c r="U3491" i="1"/>
  <c r="U3492" i="1" a="1"/>
  <c r="U3492" i="1"/>
  <c r="U3493" i="1" a="1"/>
  <c r="U3493" i="1"/>
  <c r="U3494" i="1" a="1"/>
  <c r="U3494" i="1"/>
  <c r="U3495" i="1" a="1"/>
  <c r="U3495" i="1"/>
  <c r="U3496" i="1" a="1"/>
  <c r="U3496" i="1"/>
  <c r="U3497" i="1" a="1"/>
  <c r="U3497" i="1"/>
  <c r="U3498" i="1" a="1"/>
  <c r="U3498" i="1"/>
  <c r="U3499" i="1" a="1"/>
  <c r="U3499" i="1"/>
  <c r="U3500" i="1" a="1"/>
  <c r="U3500" i="1"/>
  <c r="U3501" i="1" a="1"/>
  <c r="U3501" i="1"/>
  <c r="U3502" i="1" a="1"/>
  <c r="U3502" i="1"/>
  <c r="U3503" i="1" a="1"/>
  <c r="U3503" i="1"/>
  <c r="U3504" i="1" a="1"/>
  <c r="U3504" i="1"/>
  <c r="U3505" i="1" a="1"/>
  <c r="U3505" i="1"/>
  <c r="U3506" i="1" a="1"/>
  <c r="U3506" i="1"/>
  <c r="U3507" i="1" a="1"/>
  <c r="U3507" i="1"/>
  <c r="U3508" i="1" a="1"/>
  <c r="U3508" i="1"/>
  <c r="U3509" i="1" a="1"/>
  <c r="U3509" i="1"/>
  <c r="U3510" i="1" a="1"/>
  <c r="U3510" i="1"/>
  <c r="U3511" i="1" a="1"/>
  <c r="U3511" i="1"/>
  <c r="U3512" i="1" a="1"/>
  <c r="U3512" i="1"/>
  <c r="U3513" i="1" a="1"/>
  <c r="U3513" i="1"/>
  <c r="U3514" i="1" a="1"/>
  <c r="U3514" i="1"/>
  <c r="U3515" i="1" a="1"/>
  <c r="U3515" i="1"/>
  <c r="U3516" i="1" a="1"/>
  <c r="U3516" i="1"/>
  <c r="U3517" i="1" a="1"/>
  <c r="U3517" i="1"/>
  <c r="U3518" i="1" a="1"/>
  <c r="U3518" i="1"/>
  <c r="U3519" i="1" a="1"/>
  <c r="U3519" i="1"/>
  <c r="U3520" i="1" a="1"/>
  <c r="U3520" i="1"/>
  <c r="U3521" i="1" a="1"/>
  <c r="U3521" i="1"/>
  <c r="U3522" i="1" a="1"/>
  <c r="U3522" i="1"/>
  <c r="U3523" i="1" a="1"/>
  <c r="U3523" i="1"/>
  <c r="U3524" i="1" a="1"/>
  <c r="U3524" i="1"/>
  <c r="U3525" i="1" a="1"/>
  <c r="U3525" i="1"/>
  <c r="U3526" i="1" a="1"/>
  <c r="U3526" i="1"/>
  <c r="U3527" i="1" a="1"/>
  <c r="U3527" i="1"/>
  <c r="U3528" i="1" a="1"/>
  <c r="U3528" i="1"/>
  <c r="U3529" i="1" a="1"/>
  <c r="U3529" i="1"/>
  <c r="U3530" i="1" a="1"/>
  <c r="U3530" i="1"/>
  <c r="U3531" i="1" a="1"/>
  <c r="U3531" i="1"/>
  <c r="U3532" i="1" a="1"/>
  <c r="U3532" i="1"/>
  <c r="U3533" i="1" a="1"/>
  <c r="U3533" i="1"/>
  <c r="U3534" i="1" a="1"/>
  <c r="U3534" i="1"/>
  <c r="U3535" i="1" a="1"/>
  <c r="U3535" i="1"/>
  <c r="U3536" i="1" a="1"/>
  <c r="U3536" i="1"/>
  <c r="U3537" i="1" a="1"/>
  <c r="U3537" i="1"/>
  <c r="U3538" i="1" a="1"/>
  <c r="U3538" i="1"/>
  <c r="U3539" i="1" a="1"/>
  <c r="U3539" i="1"/>
  <c r="U3540" i="1" a="1"/>
  <c r="U3540" i="1"/>
  <c r="U3541" i="1" a="1"/>
  <c r="U3541" i="1"/>
  <c r="U3542" i="1" a="1"/>
  <c r="U3542" i="1"/>
  <c r="U3543" i="1" a="1"/>
  <c r="U3543" i="1"/>
  <c r="U3544" i="1" a="1"/>
  <c r="U3544" i="1"/>
  <c r="U3545" i="1" a="1"/>
  <c r="U3545" i="1"/>
  <c r="U3546" i="1" a="1"/>
  <c r="U3546" i="1"/>
  <c r="U3547" i="1" a="1"/>
  <c r="U3547" i="1"/>
  <c r="U3548" i="1" a="1"/>
  <c r="U3548" i="1"/>
  <c r="U3549" i="1" a="1"/>
  <c r="U3549" i="1"/>
  <c r="U3550" i="1" a="1"/>
  <c r="U3550" i="1"/>
  <c r="U3551" i="1" a="1"/>
  <c r="U3551" i="1"/>
  <c r="U3552" i="1" a="1"/>
  <c r="U3552" i="1"/>
  <c r="U3553" i="1" a="1"/>
  <c r="U3553" i="1"/>
  <c r="U3554" i="1" a="1"/>
  <c r="U3554" i="1"/>
  <c r="U3555" i="1" a="1"/>
  <c r="U3555" i="1"/>
  <c r="U3556" i="1" a="1"/>
  <c r="U3556" i="1"/>
  <c r="U3557" i="1" a="1"/>
  <c r="U3557" i="1"/>
  <c r="U3558" i="1" a="1"/>
  <c r="U3558" i="1"/>
  <c r="U3559" i="1" a="1"/>
  <c r="U3559" i="1"/>
  <c r="U3560" i="1" a="1"/>
  <c r="U3560" i="1"/>
  <c r="U3561" i="1" a="1"/>
  <c r="U3561" i="1"/>
  <c r="U3562" i="1" a="1"/>
  <c r="U3562" i="1"/>
  <c r="U3563" i="1" a="1"/>
  <c r="U3563" i="1"/>
  <c r="U3564" i="1" a="1"/>
  <c r="U3564" i="1"/>
  <c r="U3565" i="1" a="1"/>
  <c r="U3565" i="1"/>
  <c r="U3566" i="1" a="1"/>
  <c r="U3566" i="1"/>
  <c r="U3567" i="1" a="1"/>
  <c r="U3567" i="1"/>
  <c r="U3568" i="1" a="1"/>
  <c r="U3568" i="1"/>
  <c r="U3569" i="1" a="1"/>
  <c r="U3569" i="1"/>
  <c r="U3570" i="1" a="1"/>
  <c r="U3570" i="1"/>
  <c r="U3571" i="1" a="1"/>
  <c r="U3571" i="1"/>
  <c r="U3572" i="1" a="1"/>
  <c r="U3572" i="1"/>
  <c r="U3573" i="1" a="1"/>
  <c r="U3573" i="1"/>
  <c r="U3574" i="1" a="1"/>
  <c r="U3574" i="1"/>
  <c r="U3575" i="1" a="1"/>
  <c r="U3575" i="1"/>
  <c r="U3576" i="1" a="1"/>
  <c r="U3576" i="1"/>
  <c r="U3577" i="1" a="1"/>
  <c r="U3577" i="1"/>
  <c r="U3578" i="1" a="1"/>
  <c r="U3578" i="1"/>
  <c r="U3579" i="1" a="1"/>
  <c r="U3579" i="1"/>
  <c r="U3580" i="1" a="1"/>
  <c r="U3580" i="1"/>
  <c r="U3581" i="1" a="1"/>
  <c r="U3581" i="1"/>
  <c r="U3582" i="1" a="1"/>
  <c r="U3582" i="1"/>
  <c r="U3583" i="1" a="1"/>
  <c r="U3583" i="1"/>
  <c r="U3584" i="1" a="1"/>
  <c r="U3584" i="1"/>
  <c r="U3585" i="1" a="1"/>
  <c r="U3585" i="1"/>
  <c r="U3586" i="1" a="1"/>
  <c r="U3586" i="1"/>
  <c r="U3587" i="1" a="1"/>
  <c r="U3587" i="1"/>
  <c r="U3588" i="1" a="1"/>
  <c r="U3588" i="1"/>
  <c r="U3589" i="1" a="1"/>
  <c r="U3589" i="1"/>
  <c r="U3590" i="1" a="1"/>
  <c r="U3590" i="1"/>
  <c r="U3591" i="1" a="1"/>
  <c r="U3591" i="1"/>
  <c r="U3592" i="1" a="1"/>
  <c r="U3592" i="1"/>
  <c r="U3593" i="1" a="1"/>
  <c r="U3593" i="1"/>
  <c r="U3594" i="1" a="1"/>
  <c r="U3594" i="1"/>
  <c r="U3595" i="1" a="1"/>
  <c r="U3595" i="1"/>
  <c r="U3596" i="1" a="1"/>
  <c r="U3596" i="1"/>
  <c r="U3597" i="1" a="1"/>
  <c r="U3597" i="1"/>
  <c r="U3598" i="1" a="1"/>
  <c r="U3598" i="1"/>
  <c r="U3599" i="1" a="1"/>
  <c r="U3599" i="1"/>
  <c r="U3600" i="1" a="1"/>
  <c r="U3600" i="1"/>
  <c r="U3601" i="1" a="1"/>
  <c r="U3601" i="1"/>
  <c r="U3602" i="1" a="1"/>
  <c r="U3602" i="1"/>
  <c r="U3603" i="1" a="1"/>
  <c r="U3603" i="1"/>
  <c r="U3604" i="1" a="1"/>
  <c r="U3604" i="1"/>
  <c r="U3605" i="1" a="1"/>
  <c r="U3605" i="1"/>
  <c r="U3606" i="1" a="1"/>
  <c r="U3606" i="1"/>
  <c r="U3607" i="1" a="1"/>
  <c r="U3607" i="1"/>
  <c r="U3608" i="1" a="1"/>
  <c r="U3608" i="1"/>
  <c r="U3609" i="1" a="1"/>
  <c r="U3609" i="1"/>
  <c r="U3610" i="1" a="1"/>
  <c r="U3610" i="1"/>
  <c r="U3611" i="1" a="1"/>
  <c r="U3611" i="1"/>
  <c r="U3612" i="1" a="1"/>
  <c r="U3612" i="1"/>
  <c r="U3613" i="1" a="1"/>
  <c r="U3613" i="1"/>
  <c r="U3614" i="1" a="1"/>
  <c r="U3614" i="1"/>
  <c r="U3615" i="1" a="1"/>
  <c r="U3615" i="1"/>
  <c r="U3616" i="1" a="1"/>
  <c r="U3616" i="1"/>
  <c r="U3617" i="1" a="1"/>
  <c r="U3617" i="1"/>
  <c r="U3618" i="1" a="1"/>
  <c r="U3618" i="1"/>
  <c r="U3619" i="1" a="1"/>
  <c r="U3619" i="1"/>
  <c r="U3620" i="1" a="1"/>
  <c r="U3620" i="1"/>
  <c r="U3621" i="1" a="1"/>
  <c r="U3621" i="1"/>
  <c r="U3622" i="1" a="1"/>
  <c r="U3622" i="1"/>
  <c r="U3623" i="1" a="1"/>
  <c r="U3623" i="1"/>
  <c r="U3624" i="1" a="1"/>
  <c r="U3624" i="1"/>
  <c r="U3625" i="1" a="1"/>
  <c r="U3625" i="1"/>
  <c r="U3626" i="1" a="1"/>
  <c r="U3626" i="1"/>
  <c r="U3627" i="1" a="1"/>
  <c r="U3627" i="1"/>
  <c r="U3628" i="1" a="1"/>
  <c r="U3628" i="1"/>
  <c r="U3629" i="1" a="1"/>
  <c r="U3629" i="1"/>
  <c r="U3630" i="1" a="1"/>
  <c r="U3630" i="1"/>
  <c r="U3631" i="1" a="1"/>
  <c r="U3631" i="1"/>
  <c r="U3632" i="1" a="1"/>
  <c r="U3632" i="1"/>
  <c r="U3633" i="1" a="1"/>
  <c r="U3633" i="1"/>
  <c r="U3634" i="1" a="1"/>
  <c r="U3634" i="1"/>
  <c r="U3635" i="1" a="1"/>
  <c r="U3635" i="1"/>
  <c r="U3636" i="1" a="1"/>
  <c r="U3636" i="1"/>
  <c r="U3637" i="1" a="1"/>
  <c r="U3637" i="1"/>
  <c r="U3638" i="1" a="1"/>
  <c r="U3638" i="1"/>
  <c r="U3639" i="1" a="1"/>
  <c r="U3639" i="1"/>
  <c r="U3640" i="1" a="1"/>
  <c r="U3640" i="1"/>
  <c r="U3641" i="1" a="1"/>
  <c r="U3641" i="1"/>
  <c r="U3642" i="1" a="1"/>
  <c r="U3642" i="1"/>
  <c r="U3643" i="1" a="1"/>
  <c r="U3643" i="1"/>
  <c r="U3644" i="1" a="1"/>
  <c r="U3644" i="1"/>
  <c r="U3645" i="1" a="1"/>
  <c r="U3645" i="1"/>
  <c r="U3646" i="1" a="1"/>
  <c r="U3646" i="1"/>
  <c r="U3647" i="1" a="1"/>
  <c r="U3647" i="1"/>
  <c r="U3648" i="1" a="1"/>
  <c r="U3648" i="1"/>
  <c r="U3649" i="1" a="1"/>
  <c r="U3649" i="1"/>
  <c r="U3650" i="1" a="1"/>
  <c r="U3650" i="1"/>
  <c r="U3651" i="1" a="1"/>
  <c r="U3651" i="1"/>
  <c r="U3652" i="1" a="1"/>
  <c r="U3652" i="1"/>
  <c r="U3653" i="1" a="1"/>
  <c r="U3653" i="1"/>
  <c r="U3654" i="1" a="1"/>
  <c r="U3654" i="1"/>
  <c r="U3655" i="1" a="1"/>
  <c r="U3655" i="1"/>
  <c r="U3656" i="1" a="1"/>
  <c r="U3656" i="1"/>
  <c r="U3657" i="1" a="1"/>
  <c r="U3657" i="1"/>
  <c r="U3658" i="1" a="1"/>
  <c r="U3658" i="1"/>
  <c r="U3659" i="1" a="1"/>
  <c r="U3659" i="1"/>
  <c r="U3660" i="1" a="1"/>
  <c r="U3660" i="1"/>
  <c r="U3661" i="1" a="1"/>
  <c r="U3661" i="1"/>
  <c r="U3662" i="1" a="1"/>
  <c r="U3662" i="1"/>
  <c r="U3663" i="1" a="1"/>
  <c r="U3663" i="1"/>
  <c r="U3664" i="1" a="1"/>
  <c r="U3664" i="1"/>
  <c r="U3665" i="1" a="1"/>
  <c r="U3665" i="1"/>
  <c r="U3666" i="1" a="1"/>
  <c r="U3666" i="1"/>
  <c r="U3667" i="1" a="1"/>
  <c r="U3667" i="1"/>
  <c r="U3668" i="1" a="1"/>
  <c r="U3668" i="1"/>
  <c r="U3669" i="1" a="1"/>
  <c r="U3669" i="1"/>
  <c r="U3670" i="1" a="1"/>
  <c r="U3670" i="1"/>
  <c r="U3671" i="1" a="1"/>
  <c r="U3671" i="1"/>
  <c r="U3672" i="1" a="1"/>
  <c r="U3672" i="1"/>
  <c r="U3673" i="1" a="1"/>
  <c r="U3673" i="1"/>
  <c r="U3674" i="1" a="1"/>
  <c r="U3674" i="1"/>
  <c r="U3675" i="1" a="1"/>
  <c r="U3675" i="1"/>
  <c r="U3676" i="1" a="1"/>
  <c r="U3676" i="1"/>
  <c r="U3677" i="1" a="1"/>
  <c r="U3677" i="1"/>
  <c r="U3678" i="1" a="1"/>
  <c r="U3678" i="1"/>
  <c r="U3679" i="1" a="1"/>
  <c r="U3679" i="1"/>
  <c r="U3680" i="1" a="1"/>
  <c r="U3680" i="1"/>
  <c r="U3681" i="1" a="1"/>
  <c r="U3681" i="1"/>
  <c r="U3682" i="1" a="1"/>
  <c r="U3682" i="1"/>
  <c r="U3683" i="1" a="1"/>
  <c r="U3683" i="1"/>
  <c r="U3684" i="1" a="1"/>
  <c r="U3684" i="1"/>
  <c r="U3685" i="1" a="1"/>
  <c r="U3685" i="1"/>
  <c r="U3686" i="1" a="1"/>
  <c r="U3686" i="1"/>
  <c r="U3687" i="1" a="1"/>
  <c r="U3687" i="1"/>
  <c r="U3688" i="1" a="1"/>
  <c r="U3688" i="1"/>
  <c r="U3689" i="1" a="1"/>
  <c r="U3689" i="1"/>
  <c r="U3690" i="1" a="1"/>
  <c r="U3690" i="1"/>
  <c r="U3691" i="1" a="1"/>
  <c r="U3691" i="1"/>
  <c r="U3692" i="1" a="1"/>
  <c r="U3692" i="1"/>
  <c r="U3693" i="1" a="1"/>
  <c r="U3693" i="1"/>
  <c r="U3694" i="1" a="1"/>
  <c r="U3694" i="1"/>
  <c r="U3695" i="1" a="1"/>
  <c r="U3695" i="1"/>
  <c r="U3696" i="1" a="1"/>
  <c r="U3696" i="1"/>
  <c r="U3697" i="1" a="1"/>
  <c r="U3697" i="1"/>
  <c r="U3698" i="1" a="1"/>
  <c r="U3698" i="1"/>
  <c r="U3699" i="1" a="1"/>
  <c r="U3699" i="1"/>
  <c r="U3700" i="1" a="1"/>
  <c r="U3700" i="1"/>
  <c r="U3701" i="1" a="1"/>
  <c r="U3701" i="1"/>
  <c r="U3702" i="1" a="1"/>
  <c r="U3702" i="1"/>
  <c r="U3703" i="1" a="1"/>
  <c r="U3703" i="1"/>
  <c r="U3704" i="1" a="1"/>
  <c r="U3704" i="1"/>
  <c r="U3705" i="1" a="1"/>
  <c r="U3705" i="1"/>
  <c r="U3706" i="1" a="1"/>
  <c r="U3706" i="1"/>
  <c r="U3707" i="1" a="1"/>
  <c r="U3707" i="1"/>
  <c r="U3708" i="1" a="1"/>
  <c r="U3708" i="1"/>
  <c r="U3709" i="1" a="1"/>
  <c r="U3709" i="1"/>
  <c r="U3710" i="1" a="1"/>
  <c r="U3710" i="1"/>
  <c r="U3711" i="1" a="1"/>
  <c r="U3711" i="1"/>
  <c r="U3712" i="1" a="1"/>
  <c r="U3712" i="1"/>
  <c r="U3713" i="1" a="1"/>
  <c r="U3713" i="1"/>
  <c r="U3714" i="1" a="1"/>
  <c r="U3714" i="1"/>
  <c r="U3715" i="1" a="1"/>
  <c r="U3715" i="1"/>
  <c r="U3716" i="1" a="1"/>
  <c r="U3716" i="1"/>
  <c r="U3717" i="1" a="1"/>
  <c r="U3717" i="1"/>
  <c r="U3718" i="1" a="1"/>
  <c r="U3718" i="1"/>
  <c r="U3719" i="1" a="1"/>
  <c r="U3719" i="1"/>
  <c r="U3720" i="1" a="1"/>
  <c r="U3720" i="1"/>
  <c r="U3721" i="1" a="1"/>
  <c r="U3721" i="1"/>
  <c r="U3722" i="1" a="1"/>
  <c r="U3722" i="1"/>
  <c r="U3723" i="1" a="1"/>
  <c r="U3723" i="1"/>
  <c r="U3724" i="1" a="1"/>
  <c r="U3724" i="1"/>
  <c r="U3725" i="1" a="1"/>
  <c r="U3725" i="1"/>
  <c r="U3726" i="1" a="1"/>
  <c r="U3726" i="1"/>
  <c r="U3727" i="1" a="1"/>
  <c r="U3727" i="1"/>
  <c r="U3728" i="1" a="1"/>
  <c r="U3728" i="1"/>
  <c r="U3729" i="1" a="1"/>
  <c r="U3729" i="1"/>
  <c r="U3730" i="1" a="1"/>
  <c r="U3730" i="1"/>
  <c r="U3731" i="1" a="1"/>
  <c r="U3731" i="1"/>
  <c r="U3732" i="1" a="1"/>
  <c r="U3732" i="1"/>
  <c r="U3733" i="1" a="1"/>
  <c r="U3733" i="1"/>
  <c r="U3734" i="1" a="1"/>
  <c r="U3734" i="1"/>
  <c r="U3735" i="1" a="1"/>
  <c r="U3735" i="1"/>
  <c r="U3736" i="1" a="1"/>
  <c r="U3736" i="1"/>
  <c r="U3737" i="1" a="1"/>
  <c r="U3737" i="1"/>
  <c r="U3738" i="1" a="1"/>
  <c r="U3738" i="1"/>
  <c r="U3739" i="1" a="1"/>
  <c r="U3739" i="1"/>
  <c r="U3740" i="1" a="1"/>
  <c r="U3740" i="1"/>
  <c r="U3741" i="1" a="1"/>
  <c r="U3741" i="1"/>
  <c r="U3742" i="1" a="1"/>
  <c r="U3742" i="1"/>
  <c r="U3743" i="1" a="1"/>
  <c r="U3743" i="1"/>
  <c r="U3744" i="1" a="1"/>
  <c r="U3744" i="1"/>
  <c r="U3745" i="1" a="1"/>
  <c r="U3745" i="1"/>
  <c r="U3746" i="1" a="1"/>
  <c r="U3746" i="1"/>
  <c r="U3747" i="1" a="1"/>
  <c r="U3747" i="1"/>
  <c r="U3748" i="1" a="1"/>
  <c r="U3748" i="1"/>
  <c r="U3749" i="1" a="1"/>
  <c r="U3749" i="1"/>
  <c r="U3750" i="1" a="1"/>
  <c r="U3750" i="1"/>
  <c r="U3751" i="1" a="1"/>
  <c r="U3751" i="1"/>
  <c r="U3752" i="1" a="1"/>
  <c r="U3752" i="1"/>
  <c r="U3753" i="1" a="1"/>
  <c r="U3753" i="1"/>
  <c r="U3754" i="1" a="1"/>
  <c r="U3754" i="1"/>
  <c r="U3755" i="1" a="1"/>
  <c r="U3755" i="1"/>
  <c r="U3756" i="1" a="1"/>
  <c r="U3756" i="1"/>
  <c r="U3757" i="1" a="1"/>
  <c r="U3757" i="1"/>
  <c r="U3758" i="1" a="1"/>
  <c r="U3758" i="1"/>
  <c r="U3759" i="1" a="1"/>
  <c r="U3759" i="1"/>
  <c r="U3760" i="1" a="1"/>
  <c r="U3760" i="1"/>
  <c r="U3761" i="1" a="1"/>
  <c r="U3761" i="1"/>
  <c r="U3762" i="1" a="1"/>
  <c r="U3762" i="1"/>
  <c r="U3763" i="1" a="1"/>
  <c r="U3763" i="1"/>
  <c r="U3764" i="1" a="1"/>
  <c r="U3764" i="1"/>
  <c r="U3765" i="1" a="1"/>
  <c r="U3765" i="1"/>
  <c r="U3766" i="1" a="1"/>
  <c r="U3766" i="1"/>
  <c r="U3767" i="1" a="1"/>
  <c r="U3767" i="1"/>
  <c r="U3768" i="1" a="1"/>
  <c r="U3768" i="1"/>
  <c r="U3769" i="1" a="1"/>
  <c r="U3769" i="1"/>
  <c r="U3770" i="1" a="1"/>
  <c r="U3770" i="1"/>
  <c r="U3771" i="1" a="1"/>
  <c r="U3771" i="1"/>
  <c r="U3772" i="1" a="1"/>
  <c r="U3772" i="1"/>
  <c r="U3773" i="1" a="1"/>
  <c r="U3773" i="1"/>
  <c r="U3774" i="1" a="1"/>
  <c r="U3774" i="1"/>
  <c r="U3775" i="1" a="1"/>
  <c r="U3775" i="1"/>
  <c r="U3776" i="1" a="1"/>
  <c r="U3776" i="1"/>
  <c r="U3777" i="1" a="1"/>
  <c r="U3777" i="1"/>
  <c r="U3778" i="1" a="1"/>
  <c r="U3778" i="1"/>
  <c r="U3779" i="1" a="1"/>
  <c r="U3779" i="1"/>
  <c r="U3780" i="1" a="1"/>
  <c r="U3780" i="1"/>
  <c r="U3781" i="1" a="1"/>
  <c r="U3781" i="1"/>
  <c r="U3782" i="1" a="1"/>
  <c r="U3782" i="1"/>
  <c r="U3783" i="1" a="1"/>
  <c r="U3783" i="1"/>
  <c r="U3784" i="1" a="1"/>
  <c r="U3784" i="1"/>
  <c r="U3785" i="1" a="1"/>
  <c r="U3785" i="1"/>
  <c r="U3786" i="1" a="1"/>
  <c r="U3786" i="1"/>
  <c r="U3787" i="1" a="1"/>
  <c r="U3787" i="1"/>
  <c r="U3788" i="1" a="1"/>
  <c r="U3788" i="1"/>
  <c r="U3789" i="1" a="1"/>
  <c r="U3789" i="1"/>
  <c r="U3790" i="1" a="1"/>
  <c r="U3790" i="1"/>
  <c r="U3791" i="1" a="1"/>
  <c r="U3791" i="1"/>
  <c r="U3792" i="1" a="1"/>
  <c r="U3792" i="1"/>
  <c r="U3793" i="1" a="1"/>
  <c r="U3793" i="1"/>
  <c r="U3794" i="1" a="1"/>
  <c r="U3794" i="1"/>
  <c r="U3795" i="1" a="1"/>
  <c r="U3795" i="1"/>
  <c r="U3796" i="1" a="1"/>
  <c r="U3796" i="1"/>
  <c r="U3797" i="1" a="1"/>
  <c r="U3797" i="1"/>
  <c r="U3798" i="1" a="1"/>
  <c r="U3798" i="1"/>
  <c r="U3799" i="1" a="1"/>
  <c r="U3799" i="1"/>
  <c r="U3800" i="1" a="1"/>
  <c r="U3800" i="1"/>
  <c r="U3801" i="1" a="1"/>
  <c r="U3801" i="1"/>
  <c r="U3802" i="1" a="1"/>
  <c r="U3802" i="1"/>
  <c r="U3803" i="1" a="1"/>
  <c r="U3803" i="1"/>
  <c r="U3804" i="1" a="1"/>
  <c r="U3804" i="1"/>
  <c r="U3805" i="1" a="1"/>
  <c r="U3805" i="1"/>
  <c r="U3806" i="1" a="1"/>
  <c r="U3806" i="1"/>
  <c r="U3807" i="1" a="1"/>
  <c r="U3807" i="1"/>
  <c r="U3808" i="1" a="1"/>
  <c r="U3808" i="1"/>
  <c r="U3809" i="1" a="1"/>
  <c r="U3809" i="1"/>
  <c r="U3810" i="1" a="1"/>
  <c r="U3810" i="1"/>
  <c r="U3811" i="1" a="1"/>
  <c r="U3811" i="1"/>
  <c r="U3812" i="1" a="1"/>
  <c r="U3812" i="1"/>
  <c r="U3813" i="1" a="1"/>
  <c r="U3813" i="1"/>
  <c r="U3814" i="1" a="1"/>
  <c r="U3814" i="1"/>
  <c r="U3815" i="1" a="1"/>
  <c r="U3815" i="1"/>
  <c r="U3816" i="1" a="1"/>
  <c r="U3816" i="1"/>
  <c r="U3817" i="1" a="1"/>
  <c r="U3817" i="1"/>
  <c r="U3818" i="1" a="1"/>
  <c r="U3818" i="1"/>
  <c r="U3819" i="1" a="1"/>
  <c r="U3819" i="1"/>
  <c r="U3820" i="1" a="1"/>
  <c r="U3820" i="1"/>
  <c r="U3821" i="1" a="1"/>
  <c r="U3821" i="1"/>
  <c r="U3822" i="1" a="1"/>
  <c r="U3822" i="1"/>
  <c r="U3823" i="1" a="1"/>
  <c r="U3823" i="1"/>
  <c r="U3824" i="1" a="1"/>
  <c r="U3824" i="1"/>
  <c r="U3825" i="1" a="1"/>
  <c r="U3825" i="1"/>
  <c r="U3826" i="1" a="1"/>
  <c r="U3826" i="1"/>
  <c r="U3827" i="1" a="1"/>
  <c r="U3827" i="1"/>
  <c r="U3828" i="1" a="1"/>
  <c r="U3828" i="1"/>
  <c r="U3829" i="1" a="1"/>
  <c r="U3829" i="1"/>
  <c r="U3830" i="1" a="1"/>
  <c r="U3830" i="1"/>
  <c r="U3831" i="1" a="1"/>
  <c r="U3831" i="1"/>
  <c r="U3832" i="1" a="1"/>
  <c r="U3832" i="1"/>
  <c r="U3833" i="1" a="1"/>
  <c r="U3833" i="1"/>
  <c r="U3834" i="1" a="1"/>
  <c r="U3834" i="1"/>
  <c r="U3835" i="1" a="1"/>
  <c r="U3835" i="1"/>
  <c r="U3836" i="1" a="1"/>
  <c r="U3836" i="1"/>
  <c r="U3837" i="1" a="1"/>
  <c r="U3837" i="1"/>
  <c r="U3838" i="1" a="1"/>
  <c r="U3838" i="1"/>
  <c r="U3839" i="1" a="1"/>
  <c r="U3839" i="1"/>
  <c r="U3840" i="1" a="1"/>
  <c r="U3840" i="1"/>
  <c r="U3841" i="1" a="1"/>
  <c r="U3841" i="1"/>
  <c r="U3842" i="1" a="1"/>
  <c r="U3842" i="1"/>
  <c r="U3843" i="1" a="1"/>
  <c r="U3843" i="1"/>
  <c r="U3844" i="1" a="1"/>
  <c r="U3844" i="1"/>
  <c r="U3845" i="1" a="1"/>
  <c r="U3845" i="1"/>
  <c r="U3846" i="1" a="1"/>
  <c r="U3846" i="1"/>
  <c r="U3847" i="1" a="1"/>
  <c r="U3847" i="1"/>
  <c r="U3848" i="1" a="1"/>
  <c r="U3848" i="1"/>
  <c r="U3849" i="1" a="1"/>
  <c r="U3849" i="1"/>
  <c r="U3850" i="1" a="1"/>
  <c r="U3850" i="1"/>
  <c r="U3851" i="1" a="1"/>
  <c r="U3851" i="1"/>
  <c r="U3852" i="1" a="1"/>
  <c r="U3852" i="1"/>
  <c r="U3853" i="1" a="1"/>
  <c r="U3853" i="1"/>
  <c r="U3854" i="1" a="1"/>
  <c r="U3854" i="1"/>
  <c r="U3855" i="1" a="1"/>
  <c r="U3855" i="1"/>
  <c r="U3856" i="1" a="1"/>
  <c r="U3856" i="1"/>
  <c r="U3857" i="1" a="1"/>
  <c r="U3857" i="1"/>
  <c r="U3858" i="1" a="1"/>
  <c r="U3858" i="1"/>
  <c r="U3859" i="1" a="1"/>
  <c r="U3859" i="1"/>
  <c r="U3860" i="1" a="1"/>
  <c r="U3860" i="1"/>
  <c r="U3861" i="1" a="1"/>
  <c r="U3861" i="1"/>
  <c r="U3862" i="1" a="1"/>
  <c r="U3862" i="1"/>
  <c r="U3863" i="1" a="1"/>
  <c r="U3863" i="1"/>
  <c r="U3864" i="1" a="1"/>
  <c r="U3864" i="1"/>
  <c r="U3865" i="1" a="1"/>
  <c r="U3865" i="1"/>
  <c r="U3866" i="1" a="1"/>
  <c r="U3866" i="1"/>
  <c r="U3867" i="1" a="1"/>
  <c r="U3867" i="1"/>
  <c r="U3868" i="1" a="1"/>
  <c r="U3868" i="1"/>
  <c r="U3869" i="1" a="1"/>
  <c r="U3869" i="1"/>
  <c r="U3870" i="1" a="1"/>
  <c r="U3870" i="1"/>
  <c r="U3871" i="1" a="1"/>
  <c r="U3871" i="1"/>
  <c r="U3872" i="1" a="1"/>
  <c r="U3872" i="1"/>
  <c r="U3873" i="1" a="1"/>
  <c r="U3873" i="1"/>
  <c r="U3874" i="1" a="1"/>
  <c r="U3874" i="1"/>
  <c r="U3875" i="1" a="1"/>
  <c r="U3875" i="1"/>
  <c r="U3876" i="1" a="1"/>
  <c r="U3876" i="1"/>
  <c r="U3877" i="1" a="1"/>
  <c r="U3877" i="1"/>
  <c r="U3878" i="1" a="1"/>
  <c r="U3878" i="1"/>
  <c r="U3879" i="1" a="1"/>
  <c r="U3879" i="1"/>
  <c r="U3880" i="1" a="1"/>
  <c r="U3880" i="1"/>
  <c r="U3881" i="1" a="1"/>
  <c r="U3881" i="1"/>
  <c r="U3882" i="1" a="1"/>
  <c r="U3882" i="1"/>
  <c r="U3883" i="1" a="1"/>
  <c r="U3883" i="1"/>
  <c r="U3884" i="1" a="1"/>
  <c r="U3884" i="1"/>
  <c r="U3885" i="1" a="1"/>
  <c r="U3885" i="1"/>
  <c r="U3886" i="1" a="1"/>
  <c r="U3886" i="1"/>
  <c r="U3887" i="1" a="1"/>
  <c r="U3887" i="1"/>
  <c r="U3888" i="1" a="1"/>
  <c r="U3888" i="1"/>
  <c r="U3889" i="1" a="1"/>
  <c r="U3889" i="1"/>
  <c r="U3890" i="1" a="1"/>
  <c r="U3890" i="1"/>
  <c r="U3891" i="1" a="1"/>
  <c r="U3891" i="1"/>
  <c r="U3892" i="1" a="1"/>
  <c r="U3892" i="1"/>
  <c r="U3893" i="1" a="1"/>
  <c r="U3893" i="1"/>
  <c r="U3894" i="1" a="1"/>
  <c r="U3894" i="1"/>
  <c r="U3895" i="1" a="1"/>
  <c r="U3895" i="1"/>
  <c r="U3896" i="1" a="1"/>
  <c r="U3896" i="1"/>
  <c r="U3897" i="1" a="1"/>
  <c r="U3897" i="1"/>
  <c r="U3898" i="1" a="1"/>
  <c r="U3898" i="1"/>
  <c r="U3899" i="1" a="1"/>
  <c r="U3899" i="1"/>
  <c r="U3900" i="1" a="1"/>
  <c r="U3900" i="1"/>
  <c r="U3901" i="1" a="1"/>
  <c r="U3901" i="1"/>
  <c r="U3902" i="1" a="1"/>
  <c r="U3902" i="1"/>
  <c r="U3903" i="1" a="1"/>
  <c r="U3903" i="1"/>
  <c r="U3904" i="1" a="1"/>
  <c r="U3904" i="1"/>
  <c r="U3905" i="1" a="1"/>
  <c r="U3905" i="1"/>
  <c r="U3906" i="1" a="1"/>
  <c r="U3906" i="1"/>
  <c r="U3907" i="1" a="1"/>
  <c r="U3907" i="1"/>
  <c r="U3908" i="1" a="1"/>
  <c r="U3908" i="1"/>
  <c r="U3909" i="1" a="1"/>
  <c r="U3909" i="1"/>
  <c r="U3910" i="1" a="1"/>
  <c r="U3910" i="1"/>
  <c r="U3911" i="1" a="1"/>
  <c r="U3911" i="1"/>
  <c r="U3912" i="1" a="1"/>
  <c r="U3912" i="1"/>
  <c r="U3913" i="1" a="1"/>
  <c r="U3913" i="1"/>
  <c r="U3914" i="1" a="1"/>
  <c r="U3914" i="1"/>
  <c r="U3915" i="1" a="1"/>
  <c r="U3915" i="1"/>
  <c r="U3916" i="1" a="1"/>
  <c r="U3916" i="1"/>
  <c r="U3917" i="1" a="1"/>
  <c r="U3917" i="1"/>
  <c r="U3918" i="1" a="1"/>
  <c r="U3918" i="1"/>
  <c r="U3919" i="1" a="1"/>
  <c r="U3919" i="1"/>
  <c r="U3920" i="1" a="1"/>
  <c r="U3920" i="1"/>
  <c r="U3921" i="1" a="1"/>
  <c r="U3921" i="1"/>
  <c r="U3922" i="1" a="1"/>
  <c r="U3922" i="1"/>
  <c r="U3923" i="1" a="1"/>
  <c r="U3923" i="1"/>
  <c r="U3924" i="1" a="1"/>
  <c r="U3924" i="1"/>
  <c r="U3925" i="1" a="1"/>
  <c r="U3925" i="1"/>
  <c r="U3926" i="1" a="1"/>
  <c r="U3926" i="1"/>
  <c r="U3927" i="1" a="1"/>
  <c r="U3927" i="1"/>
  <c r="U3928" i="1" a="1"/>
  <c r="U3928" i="1"/>
  <c r="U3929" i="1" a="1"/>
  <c r="U3929" i="1"/>
  <c r="U3930" i="1" a="1"/>
  <c r="U3930" i="1"/>
  <c r="U3931" i="1" a="1"/>
  <c r="U3931" i="1"/>
  <c r="U3932" i="1" a="1"/>
  <c r="U3932" i="1"/>
  <c r="U3933" i="1" a="1"/>
  <c r="U3933" i="1"/>
  <c r="U3934" i="1" a="1"/>
  <c r="U3934" i="1"/>
  <c r="U3935" i="1" a="1"/>
  <c r="U3935" i="1"/>
  <c r="U3936" i="1" a="1"/>
  <c r="U3936" i="1"/>
  <c r="U3937" i="1" a="1"/>
  <c r="U3937" i="1"/>
  <c r="U3938" i="1" a="1"/>
  <c r="U3938" i="1"/>
  <c r="U3939" i="1" a="1"/>
  <c r="U3939" i="1"/>
  <c r="U3940" i="1" a="1"/>
  <c r="U3940" i="1"/>
  <c r="U3941" i="1" a="1"/>
  <c r="U3941" i="1"/>
  <c r="U3942" i="1" a="1"/>
  <c r="U3942" i="1"/>
  <c r="U3943" i="1" a="1"/>
  <c r="U3943" i="1"/>
  <c r="U3944" i="1" a="1"/>
  <c r="U3944" i="1"/>
  <c r="U3945" i="1" a="1"/>
  <c r="U3945" i="1"/>
  <c r="U3946" i="1" a="1"/>
  <c r="U3946" i="1"/>
  <c r="U3947" i="1" a="1"/>
  <c r="U3947" i="1"/>
  <c r="U3948" i="1" a="1"/>
  <c r="U3948" i="1"/>
  <c r="U3949" i="1" a="1"/>
  <c r="U3949" i="1"/>
  <c r="U3950" i="1" a="1"/>
  <c r="U3950" i="1"/>
  <c r="U3951" i="1" a="1"/>
  <c r="U3951" i="1"/>
  <c r="U3952" i="1" a="1"/>
  <c r="U3952" i="1"/>
  <c r="U3953" i="1" a="1"/>
  <c r="U3953" i="1"/>
  <c r="U3954" i="1" a="1"/>
  <c r="U3954" i="1"/>
  <c r="U3955" i="1" a="1"/>
  <c r="U3955" i="1"/>
  <c r="U3956" i="1" a="1"/>
  <c r="U3956" i="1"/>
  <c r="U3957" i="1" a="1"/>
  <c r="U3957" i="1"/>
  <c r="U3958" i="1" a="1"/>
  <c r="U3958" i="1"/>
  <c r="U3959" i="1" a="1"/>
  <c r="U3959" i="1"/>
  <c r="U3960" i="1" a="1"/>
  <c r="U3960" i="1"/>
  <c r="U3961" i="1" a="1"/>
  <c r="U3961" i="1"/>
  <c r="U3962" i="1" a="1"/>
  <c r="U3962" i="1"/>
  <c r="U3963" i="1" a="1"/>
  <c r="U3963" i="1"/>
  <c r="U3964" i="1" a="1"/>
  <c r="U3964" i="1"/>
  <c r="U3965" i="1" a="1"/>
  <c r="U3965" i="1"/>
  <c r="U3966" i="1" a="1"/>
  <c r="U3966" i="1"/>
  <c r="U3967" i="1" a="1"/>
  <c r="U3967" i="1"/>
  <c r="U3968" i="1" a="1"/>
  <c r="U3968" i="1"/>
  <c r="U3969" i="1" a="1"/>
  <c r="U3969" i="1"/>
  <c r="U3970" i="1" a="1"/>
  <c r="U3970" i="1"/>
  <c r="U3971" i="1" a="1"/>
  <c r="U3971" i="1"/>
  <c r="U3972" i="1" a="1"/>
  <c r="U3972" i="1"/>
  <c r="U3973" i="1" a="1"/>
  <c r="U3973" i="1"/>
  <c r="U3974" i="1" a="1"/>
  <c r="U3974" i="1"/>
  <c r="U3975" i="1" a="1"/>
  <c r="U3975" i="1"/>
  <c r="U3976" i="1" a="1"/>
  <c r="U3976" i="1"/>
  <c r="U3977" i="1" a="1"/>
  <c r="U3977" i="1"/>
  <c r="U3978" i="1" a="1"/>
  <c r="U3978" i="1"/>
  <c r="U3979" i="1" a="1"/>
  <c r="U3979" i="1"/>
  <c r="U3980" i="1" a="1"/>
  <c r="U3980" i="1"/>
  <c r="U3981" i="1" a="1"/>
  <c r="U3981" i="1"/>
  <c r="U3982" i="1" a="1"/>
  <c r="U3982" i="1"/>
  <c r="U3983" i="1" a="1"/>
  <c r="U3983" i="1"/>
  <c r="U3984" i="1" a="1"/>
  <c r="U3984" i="1"/>
  <c r="U3985" i="1" a="1"/>
  <c r="U3985" i="1"/>
  <c r="U3986" i="1" a="1"/>
  <c r="U3986" i="1"/>
  <c r="U3987" i="1" a="1"/>
  <c r="U3987" i="1"/>
  <c r="U3988" i="1" a="1"/>
  <c r="U3988" i="1"/>
  <c r="U3989" i="1" a="1"/>
  <c r="U3989" i="1"/>
  <c r="U3990" i="1" a="1"/>
  <c r="U3990" i="1"/>
  <c r="U3991" i="1" a="1"/>
  <c r="U3991" i="1"/>
  <c r="U3992" i="1" a="1"/>
  <c r="U3992" i="1"/>
  <c r="U3993" i="1" a="1"/>
  <c r="U3993" i="1"/>
  <c r="U3994" i="1" a="1"/>
  <c r="U3994" i="1"/>
  <c r="U3995" i="1" a="1"/>
  <c r="U3995" i="1"/>
  <c r="U3996" i="1" a="1"/>
  <c r="U3996" i="1"/>
  <c r="U3997" i="1" a="1"/>
  <c r="U3997" i="1"/>
  <c r="U3998" i="1" a="1"/>
  <c r="U3998" i="1"/>
  <c r="U3999" i="1" a="1"/>
  <c r="U3999" i="1"/>
  <c r="U4000" i="1" a="1"/>
  <c r="U4000" i="1"/>
  <c r="U4001" i="1" a="1"/>
  <c r="U4001" i="1"/>
  <c r="U4002" i="1" a="1"/>
  <c r="U4002" i="1"/>
  <c r="U4003" i="1" a="1"/>
  <c r="U4003" i="1"/>
  <c r="U4004" i="1" a="1"/>
  <c r="U4004" i="1"/>
  <c r="U4005" i="1" a="1"/>
  <c r="U4005" i="1"/>
  <c r="U4006" i="1" a="1"/>
  <c r="U4006" i="1"/>
  <c r="U4007" i="1" a="1"/>
  <c r="U4007" i="1"/>
  <c r="U4008" i="1" a="1"/>
  <c r="U4008" i="1"/>
  <c r="U4009" i="1" a="1"/>
  <c r="U4009" i="1"/>
  <c r="U4010" i="1" a="1"/>
  <c r="U4010" i="1"/>
  <c r="U4011" i="1" a="1"/>
  <c r="U4011" i="1"/>
  <c r="U4012" i="1" a="1"/>
  <c r="U4012" i="1"/>
  <c r="U4013" i="1" a="1"/>
  <c r="U4013" i="1"/>
  <c r="U4014" i="1" a="1"/>
  <c r="U4014" i="1"/>
  <c r="U4015" i="1" a="1"/>
  <c r="U4015" i="1"/>
  <c r="U4016" i="1" a="1"/>
  <c r="U4016" i="1"/>
  <c r="U4017" i="1" a="1"/>
  <c r="U4017" i="1"/>
  <c r="U4018" i="1" a="1"/>
  <c r="U4018" i="1"/>
  <c r="U4019" i="1" a="1"/>
  <c r="U4019" i="1"/>
  <c r="U4020" i="1" a="1"/>
  <c r="U4020" i="1"/>
  <c r="U4021" i="1" a="1"/>
  <c r="U4021" i="1"/>
  <c r="U4022" i="1" a="1"/>
  <c r="U4022" i="1"/>
  <c r="U4023" i="1" a="1"/>
  <c r="U4023" i="1"/>
  <c r="U4024" i="1" a="1"/>
  <c r="U4024" i="1"/>
  <c r="U4025" i="1" a="1"/>
  <c r="U4025" i="1"/>
  <c r="U4026" i="1" a="1"/>
  <c r="U4026" i="1"/>
  <c r="U4027" i="1" a="1"/>
  <c r="U4027" i="1"/>
  <c r="U4028" i="1" a="1"/>
  <c r="U4028" i="1"/>
  <c r="U4029" i="1" a="1"/>
  <c r="U4029" i="1"/>
  <c r="U4030" i="1" a="1"/>
  <c r="U4030" i="1"/>
  <c r="U4031" i="1" a="1"/>
  <c r="U4031" i="1"/>
  <c r="U4032" i="1" a="1"/>
  <c r="U4032" i="1"/>
  <c r="U4033" i="1" a="1"/>
  <c r="U4033" i="1"/>
  <c r="U4034" i="1" a="1"/>
  <c r="U4034" i="1"/>
  <c r="U4035" i="1" a="1"/>
  <c r="U4035" i="1"/>
  <c r="U4036" i="1" a="1"/>
  <c r="U4036" i="1"/>
  <c r="U4037" i="1" a="1"/>
  <c r="U4037" i="1"/>
  <c r="U4038" i="1" a="1"/>
  <c r="U4038" i="1"/>
  <c r="U4039" i="1" a="1"/>
  <c r="U4039" i="1"/>
  <c r="U4040" i="1" a="1"/>
  <c r="U4040" i="1"/>
  <c r="U4041" i="1" a="1"/>
  <c r="U4041" i="1"/>
  <c r="U4042" i="1" a="1"/>
  <c r="U4042" i="1"/>
  <c r="U4043" i="1" a="1"/>
  <c r="U4043" i="1"/>
  <c r="U4044" i="1" a="1"/>
  <c r="U4044" i="1"/>
  <c r="U4045" i="1" a="1"/>
  <c r="U4045" i="1"/>
  <c r="U4046" i="1" a="1"/>
  <c r="U4046" i="1"/>
  <c r="U4047" i="1" a="1"/>
  <c r="U4047" i="1"/>
  <c r="U4048" i="1" a="1"/>
  <c r="U4048" i="1"/>
  <c r="U4049" i="1" a="1"/>
  <c r="U4049" i="1"/>
  <c r="U4050" i="1" a="1"/>
  <c r="U4050" i="1"/>
  <c r="U4051" i="1" a="1"/>
  <c r="U4051" i="1"/>
  <c r="U4052" i="1" a="1"/>
  <c r="U4052" i="1"/>
  <c r="U4053" i="1" a="1"/>
  <c r="U4053" i="1"/>
  <c r="U4054" i="1" a="1"/>
  <c r="U4054" i="1"/>
  <c r="U4055" i="1" a="1"/>
  <c r="U4055" i="1"/>
  <c r="U4056" i="1" a="1"/>
  <c r="U4056" i="1"/>
  <c r="U4057" i="1" a="1"/>
  <c r="U4057" i="1"/>
  <c r="U4058" i="1" a="1"/>
  <c r="U4058" i="1"/>
  <c r="U4059" i="1" a="1"/>
  <c r="U4059" i="1"/>
  <c r="U4060" i="1" a="1"/>
  <c r="U4060" i="1"/>
  <c r="U4061" i="1" a="1"/>
  <c r="U4061" i="1"/>
  <c r="U4062" i="1" a="1"/>
  <c r="U4062" i="1"/>
  <c r="U4063" i="1" a="1"/>
  <c r="U4063" i="1"/>
  <c r="U4064" i="1" a="1"/>
  <c r="U4064" i="1"/>
  <c r="U4065" i="1" a="1"/>
  <c r="U4065" i="1"/>
  <c r="U4066" i="1" a="1"/>
  <c r="U4066" i="1"/>
  <c r="U4067" i="1" a="1"/>
  <c r="U4067" i="1"/>
  <c r="U4068" i="1" a="1"/>
  <c r="U4068" i="1"/>
  <c r="U4069" i="1" a="1"/>
  <c r="U4069" i="1"/>
  <c r="U4070" i="1" a="1"/>
  <c r="U4070" i="1"/>
  <c r="U4071" i="1" a="1"/>
  <c r="U4071" i="1"/>
  <c r="U4072" i="1" a="1"/>
  <c r="U4072" i="1"/>
  <c r="U4073" i="1" a="1"/>
  <c r="U4073" i="1"/>
  <c r="U4074" i="1" a="1"/>
  <c r="U4074" i="1"/>
  <c r="U4075" i="1" a="1"/>
  <c r="U4075" i="1"/>
  <c r="U4076" i="1" a="1"/>
  <c r="U4076" i="1"/>
  <c r="U4077" i="1" a="1"/>
  <c r="U4077" i="1"/>
  <c r="U4078" i="1" a="1"/>
  <c r="U4078" i="1"/>
  <c r="U4079" i="1" a="1"/>
  <c r="U4079" i="1"/>
  <c r="U4080" i="1" a="1"/>
  <c r="U4080" i="1"/>
  <c r="U4081" i="1" a="1"/>
  <c r="U4081" i="1"/>
  <c r="U4082" i="1" a="1"/>
  <c r="U4082" i="1"/>
  <c r="U4083" i="1" a="1"/>
  <c r="U4083" i="1"/>
  <c r="U4084" i="1" a="1"/>
  <c r="U4084" i="1"/>
  <c r="U4085" i="1" a="1"/>
  <c r="U4085" i="1"/>
  <c r="U4086" i="1" a="1"/>
  <c r="U4086" i="1"/>
  <c r="U4087" i="1" a="1"/>
  <c r="U4087" i="1"/>
  <c r="U4088" i="1" a="1"/>
  <c r="U4088" i="1"/>
  <c r="U4089" i="1" a="1"/>
  <c r="U4089" i="1"/>
  <c r="U4090" i="1" a="1"/>
  <c r="U4090" i="1"/>
  <c r="U4091" i="1" a="1"/>
  <c r="U4091" i="1"/>
  <c r="U4092" i="1" a="1"/>
  <c r="U4092" i="1"/>
  <c r="U4093" i="1" a="1"/>
  <c r="U4093" i="1"/>
  <c r="U4094" i="1" a="1"/>
  <c r="U4094" i="1"/>
  <c r="U4095" i="1" a="1"/>
  <c r="U4095" i="1"/>
  <c r="U4096" i="1" a="1"/>
  <c r="U4096" i="1"/>
  <c r="U4097" i="1" a="1"/>
  <c r="U4097" i="1"/>
  <c r="U4098" i="1" a="1"/>
  <c r="U4098" i="1"/>
  <c r="U4099" i="1" a="1"/>
  <c r="U4099" i="1"/>
  <c r="U4100" i="1" a="1"/>
  <c r="U4100" i="1"/>
  <c r="U4101" i="1" a="1"/>
  <c r="U4101" i="1"/>
  <c r="U4102" i="1" a="1"/>
  <c r="U4102" i="1"/>
  <c r="U4103" i="1" a="1"/>
  <c r="U4103" i="1"/>
  <c r="U4104" i="1" a="1"/>
  <c r="U4104" i="1"/>
  <c r="U4105" i="1" a="1"/>
  <c r="U4105" i="1"/>
  <c r="U4106" i="1" a="1"/>
  <c r="U4106" i="1"/>
  <c r="U4107" i="1" a="1"/>
  <c r="U4107" i="1"/>
  <c r="U4108" i="1" a="1"/>
  <c r="U4108" i="1"/>
  <c r="U4109" i="1" a="1"/>
  <c r="U4109" i="1"/>
  <c r="U4110" i="1" a="1"/>
  <c r="U4110" i="1"/>
  <c r="U4111" i="1" a="1"/>
  <c r="U4111" i="1"/>
  <c r="U4112" i="1" a="1"/>
  <c r="U4112" i="1"/>
  <c r="U4113" i="1" a="1"/>
  <c r="U4113" i="1"/>
  <c r="U4114" i="1" a="1"/>
  <c r="U4114" i="1"/>
  <c r="U4115" i="1" a="1"/>
  <c r="U4115" i="1"/>
  <c r="U3" i="1" a="1"/>
  <c r="U3" i="1"/>
  <c r="U4" i="1" a="1"/>
  <c r="U4" i="1"/>
  <c r="U5" i="1" a="1"/>
  <c r="U5" i="1"/>
  <c r="U6" i="1" a="1"/>
  <c r="U6" i="1"/>
  <c r="U7" i="1" a="1"/>
  <c r="U7" i="1"/>
  <c r="U8" i="1" a="1"/>
  <c r="U8" i="1"/>
  <c r="U9" i="1" a="1"/>
  <c r="U9" i="1"/>
  <c r="U10" i="1" a="1"/>
  <c r="U10" i="1"/>
  <c r="U11" i="1" a="1"/>
  <c r="U11" i="1"/>
  <c r="U12" i="1" a="1"/>
  <c r="U12" i="1"/>
  <c r="U13" i="1" a="1"/>
  <c r="U13" i="1"/>
  <c r="U14" i="1" a="1"/>
  <c r="U14" i="1"/>
  <c r="U15" i="1" a="1"/>
  <c r="U15" i="1"/>
  <c r="U16" i="1" a="1"/>
  <c r="U16" i="1"/>
  <c r="U17" i="1" a="1"/>
  <c r="U17" i="1"/>
  <c r="U18" i="1" a="1"/>
  <c r="U18" i="1"/>
  <c r="U19" i="1" a="1"/>
  <c r="U19" i="1"/>
  <c r="U20" i="1" a="1"/>
  <c r="U20" i="1"/>
  <c r="U21" i="1" a="1"/>
  <c r="U21" i="1"/>
  <c r="U22" i="1" a="1"/>
  <c r="U22" i="1"/>
  <c r="U23" i="1" a="1"/>
  <c r="U23" i="1"/>
  <c r="U24" i="1" a="1"/>
  <c r="U24" i="1"/>
  <c r="U25" i="1" a="1"/>
  <c r="U25" i="1"/>
  <c r="U26" i="1" a="1"/>
  <c r="U26" i="1"/>
  <c r="U27" i="1" a="1"/>
  <c r="U27" i="1"/>
  <c r="U2" i="1" a="1"/>
  <c r="U2" i="1"/>
  <c r="O2" i="5"/>
  <c r="D14" i="5"/>
  <c r="I14" i="5"/>
  <c r="D13" i="5"/>
  <c r="D12" i="5"/>
  <c r="D11" i="5"/>
  <c r="D10" i="5"/>
  <c r="D9" i="5"/>
  <c r="D8" i="5"/>
  <c r="D7" i="5"/>
  <c r="D6" i="5"/>
  <c r="D5" i="5"/>
  <c r="D4" i="5"/>
  <c r="D3" i="5"/>
  <c r="D2" i="5"/>
  <c r="D15" i="5"/>
  <c r="M14" i="5"/>
  <c r="I13" i="5"/>
  <c r="I12" i="5"/>
  <c r="I11" i="5"/>
  <c r="I10" i="5"/>
  <c r="I9" i="5"/>
  <c r="I8" i="5"/>
  <c r="I7" i="5"/>
  <c r="I6" i="5"/>
  <c r="I5" i="5"/>
  <c r="I4" i="5"/>
  <c r="I3" i="5"/>
  <c r="I2" i="5"/>
  <c r="E14" i="5"/>
  <c r="J14" i="5"/>
  <c r="E13" i="5"/>
  <c r="J13" i="5"/>
  <c r="E12" i="5"/>
  <c r="J12" i="5"/>
  <c r="E11" i="5"/>
  <c r="J11" i="5"/>
  <c r="E10" i="5"/>
  <c r="J10" i="5"/>
  <c r="E9" i="5"/>
  <c r="J9" i="5"/>
  <c r="E8" i="5"/>
  <c r="J8" i="5"/>
  <c r="E7" i="5"/>
  <c r="E6" i="5"/>
  <c r="J6" i="5"/>
  <c r="E5" i="5"/>
  <c r="J5" i="5"/>
  <c r="E4" i="5"/>
  <c r="J4" i="5"/>
  <c r="E3" i="5"/>
  <c r="J3" i="5"/>
  <c r="E2" i="5"/>
  <c r="J2" i="5"/>
  <c r="C14" i="5"/>
  <c r="H14" i="5"/>
  <c r="C13" i="5"/>
  <c r="H13" i="5"/>
  <c r="C12" i="5"/>
  <c r="H12" i="5"/>
  <c r="C11" i="5"/>
  <c r="H11" i="5"/>
  <c r="C10" i="5"/>
  <c r="H10" i="5"/>
  <c r="C9" i="5"/>
  <c r="H9" i="5"/>
  <c r="C8" i="5"/>
  <c r="H8" i="5"/>
  <c r="C7" i="5"/>
  <c r="H7" i="5"/>
  <c r="C6" i="5"/>
  <c r="H6" i="5"/>
  <c r="C5" i="5"/>
  <c r="H5" i="5"/>
  <c r="C4" i="5"/>
  <c r="H4" i="5"/>
  <c r="C3" i="5"/>
  <c r="H3" i="5"/>
  <c r="C2" i="5"/>
  <c r="H2" i="5"/>
  <c r="B2" i="5"/>
  <c r="G2" i="5"/>
  <c r="B3" i="5"/>
  <c r="G3" i="5"/>
  <c r="B14" i="5"/>
  <c r="G14" i="5"/>
  <c r="K14" i="5"/>
  <c r="B13" i="5"/>
  <c r="B12" i="5"/>
  <c r="B11" i="5"/>
  <c r="G11" i="5"/>
  <c r="B10" i="5"/>
  <c r="B9" i="5"/>
  <c r="B8" i="5"/>
  <c r="B7" i="5"/>
  <c r="G7" i="5"/>
  <c r="B6" i="5"/>
  <c r="B5" i="5"/>
  <c r="B4" i="5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3" i="1"/>
  <c r="T4" i="1"/>
  <c r="T5" i="1"/>
  <c r="T6" i="1"/>
  <c r="T2" i="1"/>
  <c r="S3" i="1"/>
  <c r="S4" i="1"/>
  <c r="S5" i="1"/>
  <c r="S6" i="1"/>
  <c r="S2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2" i="1"/>
  <c r="R3" i="1"/>
  <c r="R4" i="1"/>
  <c r="R5" i="1"/>
  <c r="R6" i="1"/>
  <c r="R7" i="1"/>
  <c r="R8" i="1"/>
  <c r="R9" i="1"/>
  <c r="R2" i="1"/>
  <c r="G10" i="5"/>
  <c r="N10" i="5"/>
  <c r="J7" i="5"/>
  <c r="N7" i="5"/>
  <c r="L8" i="5"/>
  <c r="G8" i="5"/>
  <c r="G12" i="5"/>
  <c r="N12" i="5"/>
  <c r="L5" i="5"/>
  <c r="G5" i="5"/>
  <c r="N5" i="5"/>
  <c r="L13" i="5"/>
  <c r="G13" i="5"/>
  <c r="N13" i="5"/>
  <c r="G4" i="5"/>
  <c r="N4" i="5"/>
  <c r="L6" i="5"/>
  <c r="G6" i="5"/>
  <c r="L9" i="5"/>
  <c r="G9" i="5"/>
  <c r="C15" i="5"/>
  <c r="K7" i="5"/>
  <c r="E15" i="5"/>
  <c r="F15" i="5"/>
  <c r="I15" i="5"/>
  <c r="N14" i="5"/>
  <c r="N3" i="5"/>
  <c r="K3" i="5"/>
  <c r="K4" i="5"/>
  <c r="N11" i="5"/>
  <c r="K11" i="5"/>
  <c r="L12" i="5"/>
  <c r="L4" i="5"/>
  <c r="L11" i="5"/>
  <c r="L3" i="5"/>
  <c r="L10" i="5"/>
  <c r="M15" i="5"/>
  <c r="N8" i="5"/>
  <c r="L7" i="5"/>
  <c r="L2" i="5"/>
  <c r="B15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12" i="5"/>
  <c r="K10" i="5"/>
  <c r="G15" i="5"/>
  <c r="J15" i="5"/>
  <c r="H15" i="5"/>
  <c r="K8" i="5"/>
  <c r="K5" i="5"/>
  <c r="L15" i="5"/>
  <c r="K2" i="5"/>
  <c r="N2" i="5"/>
  <c r="N9" i="5"/>
  <c r="K9" i="5"/>
  <c r="K6" i="5"/>
  <c r="N6" i="5"/>
  <c r="K13" i="5"/>
  <c r="K15" i="5"/>
  <c r="N15" i="5"/>
</calcChain>
</file>

<file path=xl/sharedStrings.xml><?xml version="1.0" encoding="utf-8"?>
<sst xmlns="http://schemas.openxmlformats.org/spreadsheetml/2006/main" count="24798" uniqueCount="8375">
  <si>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</si>
  <si>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</si>
  <si>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</si>
  <si>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</si>
  <si>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</si>
  <si>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</si>
  <si>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</si>
  <si>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</si>
  <si>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</si>
  <si>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</si>
  <si>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</si>
  <si>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</si>
  <si>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</si>
  <si>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</si>
  <si>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</si>
  <si>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</si>
  <si>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</si>
  <si>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</si>
  <si>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</si>
  <si>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</si>
  <si>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</si>
  <si>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</si>
  <si>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</si>
  <si>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</si>
  <si>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</si>
  <si>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</si>
  <si>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</si>
  <si>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</si>
  <si>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</si>
  <si>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</si>
  <si>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</si>
  <si>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</si>
  <si>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</si>
  <si>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</si>
  <si>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</si>
  <si>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</si>
  <si>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</si>
  <si>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</si>
  <si>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</si>
  <si>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</si>
  <si>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</si>
  <si>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</si>
  <si>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</si>
  <si>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</si>
  <si>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</si>
  <si>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</si>
  <si>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</si>
  <si>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</si>
  <si>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</si>
  <si>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</si>
  <si>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</si>
  <si>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</si>
  <si>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</si>
  <si>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</si>
  <si>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</si>
  <si>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</si>
  <si>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</si>
  <si>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</si>
  <si>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</si>
  <si>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</si>
  <si>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</si>
  <si>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</si>
  <si>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</si>
  <si>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</si>
  <si>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</si>
  <si>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</si>
  <si>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</si>
  <si>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</si>
  <si>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</si>
  <si>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</si>
  <si>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</si>
  <si>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</si>
  <si>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</si>
  <si>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</si>
  <si>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</si>
  <si>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</si>
  <si>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</si>
  <si>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</si>
  <si>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</si>
  <si>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</si>
  <si>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</si>
  <si>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</si>
  <si>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</si>
  <si>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</si>
  <si>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</si>
  <si>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</si>
  <si>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</si>
  <si>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</si>
  <si>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</si>
  <si>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</si>
  <si>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</si>
  <si>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</si>
  <si>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</si>
  <si>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</si>
  <si>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</si>
  <si>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</si>
  <si>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</si>
  <si>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</si>
  <si>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</si>
  <si>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</si>
  <si>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</si>
  <si>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</si>
  <si>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</si>
  <si>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</si>
  <si>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</si>
  <si>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</si>
  <si>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</si>
  <si>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</si>
  <si>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</si>
  <si>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</si>
  <si>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</si>
  <si>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</si>
  <si>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</si>
  <si>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</si>
  <si>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</si>
  <si>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</si>
  <si>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</si>
  <si>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</si>
  <si>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</si>
  <si>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</si>
  <si>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</si>
  <si>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</si>
  <si>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</si>
  <si>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</si>
  <si>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</si>
  <si>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</si>
  <si>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</si>
  <si>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</si>
  <si>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</si>
  <si>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</si>
  <si>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</si>
  <si>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</si>
  <si>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</si>
  <si>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</si>
  <si>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</si>
  <si>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</si>
  <si>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</si>
  <si>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</si>
  <si>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</si>
  <si>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</si>
  <si>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</si>
  <si>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</si>
  <si>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</si>
  <si>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</si>
  <si>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</si>
  <si>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</si>
  <si>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</si>
  <si>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</si>
  <si>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</si>
  <si>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</si>
  <si>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</si>
  <si>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</si>
  <si>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</si>
  <si>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</si>
  <si>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</si>
  <si>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</si>
  <si>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</si>
  <si>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</si>
  <si>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</si>
  <si>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</si>
  <si>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</si>
  <si>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</si>
  <si>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</si>
  <si>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</si>
  <si>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</si>
  <si>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</si>
  <si>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</si>
  <si>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</si>
  <si>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</si>
  <si>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</si>
  <si>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</si>
  <si>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</si>
  <si>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</si>
  <si>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</si>
  <si>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</si>
  <si>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</si>
  <si>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</si>
  <si>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</si>
  <si>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</si>
  <si>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</si>
  <si>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</si>
  <si>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</si>
  <si>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</si>
  <si>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</si>
  <si>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</si>
  <si>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</si>
  <si>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</si>
  <si>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</si>
  <si>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</si>
  <si>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</si>
  <si>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</si>
  <si>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</si>
  <si>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</si>
  <si>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</si>
  <si>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</si>
  <si>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</si>
  <si>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</si>
  <si>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</si>
  <si>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</si>
  <si>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</si>
  <si>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</si>
  <si>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</si>
  <si>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</si>
  <si>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</si>
  <si>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</si>
  <si>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</si>
  <si>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</si>
  <si>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</si>
  <si>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</si>
  <si>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</si>
  <si>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</si>
  <si>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</si>
  <si>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</si>
  <si>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</si>
  <si>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</si>
  <si>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</si>
  <si>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</si>
  <si>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</si>
  <si>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</si>
  <si>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</si>
  <si>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</si>
  <si>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</si>
  <si>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</si>
  <si>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</si>
  <si>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</si>
  <si>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</si>
  <si>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</si>
  <si>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</si>
  <si>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</si>
  <si>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</si>
  <si>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</si>
  <si>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</si>
  <si>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</si>
  <si>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</si>
  <si>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</si>
  <si>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</si>
  <si>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</si>
  <si>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</si>
  <si>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</si>
  <si>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</si>
  <si>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</si>
  <si>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</si>
  <si>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</si>
  <si>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</si>
  <si>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</si>
  <si>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</si>
  <si>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</si>
  <si>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</si>
  <si>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</si>
  <si>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</si>
  <si>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</si>
  <si>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</si>
  <si>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</si>
  <si>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</si>
  <si>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</si>
  <si>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</si>
  <si>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</si>
  <si>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</si>
  <si>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</si>
  <si>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</si>
  <si>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</si>
  <si>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</si>
  <si>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</si>
  <si>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</si>
  <si>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</si>
  <si>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</si>
  <si>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</si>
  <si>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</si>
  <si>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</si>
  <si>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</si>
  <si>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</si>
  <si>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</si>
  <si>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</si>
  <si>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</si>
  <si>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</si>
  <si>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</si>
  <si>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</si>
  <si>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</si>
  <si>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</si>
  <si>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</si>
  <si>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</si>
  <si>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</si>
  <si>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</si>
  <si>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</si>
  <si>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</si>
  <si>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</si>
  <si>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</si>
  <si>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</si>
  <si>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</si>
  <si>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</si>
  <si>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</si>
  <si>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</si>
  <si>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</si>
  <si>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</si>
  <si>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</si>
  <si>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</si>
  <si>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</si>
  <si>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</si>
  <si>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</si>
  <si>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</si>
  <si>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</si>
  <si>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</si>
  <si>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</si>
  <si>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</si>
  <si>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</si>
  <si>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</si>
  <si>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</si>
  <si>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</si>
  <si>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</si>
  <si>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</si>
  <si>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</si>
  <si>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</si>
  <si>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</si>
  <si>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</si>
  <si>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</si>
  <si>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</si>
  <si>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</si>
  <si>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</si>
  <si>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</si>
  <si>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</si>
  <si>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</si>
  <si>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</si>
  <si>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</si>
  <si>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</si>
  <si>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</si>
  <si>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</si>
  <si>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</si>
  <si>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</si>
  <si>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</si>
  <si>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</si>
  <si>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</si>
  <si>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</si>
  <si>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</si>
  <si>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</si>
  <si>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</si>
  <si>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</si>
  <si>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</si>
  <si>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</si>
  <si>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</si>
  <si>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</si>
  <si>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</si>
  <si>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</si>
  <si>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</si>
  <si>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</si>
  <si>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</si>
  <si>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</si>
  <si>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</si>
  <si>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</si>
  <si>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</si>
  <si>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</si>
  <si>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</si>
  <si>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</si>
  <si>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</si>
  <si>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</si>
  <si>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</si>
  <si>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</si>
  <si>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</si>
  <si>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</si>
  <si>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</si>
  <si>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</si>
  <si>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</si>
  <si>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</si>
  <si>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</si>
  <si>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</si>
  <si>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</si>
  <si>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</si>
  <si>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</si>
  <si>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</si>
  <si>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</si>
  <si>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</si>
  <si>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</si>
  <si>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</si>
  <si>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</si>
  <si>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</si>
  <si>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</si>
  <si>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</si>
  <si>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</si>
  <si>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</si>
  <si>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</si>
  <si>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</si>
  <si>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</si>
  <si>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</si>
  <si>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</si>
  <si>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</si>
  <si>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</si>
  <si>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</si>
  <si>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</si>
  <si>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</si>
  <si>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</si>
  <si>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</si>
  <si>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</si>
  <si>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</si>
  <si>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</si>
  <si>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</si>
  <si>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</si>
  <si>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</si>
  <si>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</si>
  <si>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</si>
  <si>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</si>
  <si>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</si>
  <si>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</si>
  <si>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</si>
  <si>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</si>
  <si>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</si>
  <si>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</si>
  <si>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</si>
  <si>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</si>
  <si>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</si>
  <si>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</si>
  <si>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</si>
  <si>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</si>
  <si>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</si>
  <si>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</si>
  <si>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</si>
  <si>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</si>
  <si>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</si>
  <si>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</si>
  <si>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</si>
  <si>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</si>
  <si>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</si>
  <si>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</si>
  <si>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</si>
  <si>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</si>
  <si>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</si>
  <si>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</si>
  <si>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</si>
  <si>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</si>
  <si>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</si>
  <si>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</si>
  <si>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</si>
  <si>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</si>
  <si>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</si>
  <si>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</si>
  <si>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</si>
  <si>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</si>
  <si>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</si>
  <si>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</si>
  <si>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</si>
  <si>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</si>
  <si>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</si>
  <si>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</si>
  <si>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</si>
  <si>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</si>
  <si>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</si>
  <si>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</si>
  <si>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</si>
  <si>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</si>
  <si>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</si>
  <si>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</si>
  <si>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</si>
  <si>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</si>
  <si>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</si>
  <si>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</si>
  <si>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</si>
  <si>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</si>
  <si>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</si>
  <si>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</si>
  <si>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</si>
  <si>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</si>
  <si>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</si>
  <si>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</si>
  <si>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</si>
  <si>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</si>
  <si>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</si>
  <si>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</si>
  <si>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</si>
  <si>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</si>
  <si>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</si>
  <si>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</si>
  <si>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</si>
  <si>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</si>
  <si>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</si>
  <si>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</si>
  <si>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</si>
  <si>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</si>
  <si>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</si>
  <si>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</si>
  <si>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</si>
  <si>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</si>
  <si>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</si>
  <si>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</si>
  <si>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</si>
  <si>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</si>
  <si>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</si>
  <si>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</si>
  <si>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</si>
  <si>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</si>
  <si>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</si>
  <si>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</si>
  <si>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</si>
  <si>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</si>
  <si>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</si>
  <si>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</si>
  <si>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</si>
  <si>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</si>
  <si>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</si>
  <si>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</si>
  <si>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</si>
  <si>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</si>
  <si>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</si>
  <si>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</si>
  <si>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</si>
  <si>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</si>
  <si>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</si>
  <si>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</si>
  <si>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</si>
  <si>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</si>
  <si>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</si>
  <si>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</si>
  <si>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</si>
  <si>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</si>
  <si>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</si>
  <si>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</si>
  <si>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</si>
  <si>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</si>
  <si>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</si>
  <si>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</si>
  <si>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</si>
  <si>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</si>
  <si>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</si>
  <si>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</si>
  <si>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</si>
  <si>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</si>
  <si>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</si>
  <si>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</si>
  <si>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</si>
  <si>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</si>
  <si>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</si>
  <si>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</si>
  <si>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</si>
  <si>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</si>
  <si>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</si>
  <si>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</si>
  <si>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</si>
  <si>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</si>
  <si>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</si>
  <si>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</si>
  <si>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</si>
  <si>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</si>
  <si>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</si>
  <si>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</si>
  <si>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</si>
  <si>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</si>
  <si>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</si>
  <si>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</si>
  <si>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</si>
  <si>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</si>
  <si>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</si>
  <si>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</si>
  <si>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</si>
  <si>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</si>
  <si>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</si>
  <si>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</si>
  <si>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</si>
  <si>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</si>
  <si>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</si>
  <si>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</si>
  <si>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</si>
  <si>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</si>
  <si>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</si>
  <si>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</si>
  <si>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</si>
  <si>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</si>
  <si>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</si>
  <si>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</si>
  <si>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</si>
  <si>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</si>
  <si>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</si>
  <si>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</si>
  <si>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</si>
  <si>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</si>
  <si>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</si>
  <si>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</si>
  <si>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</si>
  <si>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</si>
  <si>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</si>
  <si>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</si>
  <si>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</si>
  <si>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</si>
  <si>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</si>
  <si>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</si>
  <si>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</si>
  <si>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</si>
  <si>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</si>
  <si>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</si>
  <si>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</si>
  <si>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</si>
  <si>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</si>
  <si>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</si>
  <si>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</si>
  <si>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</si>
  <si>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</si>
  <si>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</si>
  <si>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</si>
  <si>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</si>
  <si>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</si>
  <si>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</si>
  <si>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</si>
  <si>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</si>
  <si>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</si>
  <si>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</si>
  <si>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</si>
  <si>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</si>
  <si>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</si>
  <si>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</si>
  <si>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</si>
  <si>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</si>
  <si>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</si>
  <si>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</si>
  <si>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</si>
  <si>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</si>
  <si>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</si>
  <si>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</si>
  <si>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</si>
  <si>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</si>
  <si>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</si>
  <si>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</si>
  <si>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</si>
  <si>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</si>
  <si>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</si>
  <si>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</si>
  <si>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</si>
  <si>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</si>
  <si>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</si>
  <si>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</si>
  <si>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</si>
  <si>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</si>
  <si>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</si>
  <si>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</si>
  <si>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</si>
  <si>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</si>
  <si>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</si>
  <si>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</si>
  <si>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</si>
  <si>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</si>
  <si>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</si>
  <si>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</si>
  <si>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</si>
  <si>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</si>
  <si>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</si>
  <si>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</si>
  <si>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</si>
  <si>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</si>
  <si>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</si>
  <si>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</si>
  <si>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</si>
  <si>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</si>
  <si>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</si>
  <si>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</si>
  <si>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</si>
  <si>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</si>
  <si>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</si>
  <si>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</si>
  <si>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</si>
  <si>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</si>
  <si>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</si>
  <si>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</si>
  <si>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</si>
  <si>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</si>
  <si>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</si>
  <si>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</si>
  <si>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</si>
  <si>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</si>
  <si>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</si>
  <si>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</si>
  <si>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</si>
  <si>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</si>
  <si>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</si>
  <si>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</si>
  <si>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</si>
  <si>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</si>
  <si>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</si>
  <si>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</si>
  <si>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</si>
  <si>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</si>
  <si>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</si>
  <si>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</si>
  <si>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</si>
  <si>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</si>
  <si>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</si>
  <si>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</si>
  <si>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</si>
  <si>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</si>
  <si>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</si>
  <si>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</si>
  <si>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</si>
  <si>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</si>
  <si>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</si>
  <si>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</si>
  <si>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</si>
  <si>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</si>
  <si>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</si>
  <si>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</si>
  <si>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</si>
  <si>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</si>
  <si>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</si>
  <si>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</si>
  <si>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</si>
  <si>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</si>
  <si>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</si>
  <si>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</si>
  <si>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</si>
  <si>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</si>
  <si>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</si>
  <si>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</si>
  <si>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</si>
  <si>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</si>
  <si>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</si>
  <si>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</si>
  <si>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</si>
  <si>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</si>
  <si>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</si>
  <si>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</si>
  <si>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</si>
  <si>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</si>
  <si>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</si>
  <si>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</si>
  <si>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</si>
  <si>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</si>
  <si>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</si>
  <si>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</si>
  <si>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</si>
  <si>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</si>
  <si>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</si>
  <si>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</si>
  <si>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</si>
  <si>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</si>
  <si>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</si>
  <si>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</si>
  <si>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</si>
  <si>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</si>
  <si>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</si>
  <si>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</si>
  <si>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</si>
  <si>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</si>
  <si>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</si>
  <si>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</si>
  <si>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</si>
  <si>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</si>
  <si>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</si>
  <si>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</si>
  <si>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</si>
  <si>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</si>
  <si>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</si>
  <si>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</si>
  <si>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</si>
  <si>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</si>
  <si>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</si>
  <si>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</si>
  <si>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</si>
  <si>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</si>
  <si>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</si>
  <si>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</si>
  <si>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</si>
  <si>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</si>
  <si>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</si>
  <si>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</si>
  <si>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</si>
  <si>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</si>
  <si>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</si>
  <si>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</si>
  <si>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</si>
  <si>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</si>
  <si>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</si>
  <si>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</si>
  <si>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</si>
  <si>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</si>
  <si>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</si>
  <si>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</si>
  <si>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</si>
  <si>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</si>
  <si>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</si>
  <si>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</si>
  <si>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</si>
  <si>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</si>
  <si>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</si>
  <si>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</si>
  <si>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</si>
  <si>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</si>
  <si>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</si>
  <si>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</si>
  <si>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</si>
  <si>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</si>
  <si>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</si>
  <si>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</si>
  <si>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</si>
  <si>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</si>
  <si>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</si>
  <si>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</si>
  <si>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</si>
  <si>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</si>
  <si>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</si>
  <si>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</si>
  <si>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</si>
  <si>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</si>
  <si>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</si>
  <si>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</si>
  <si>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</si>
  <si>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</si>
  <si>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</si>
  <si>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</si>
  <si>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</si>
  <si>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</si>
  <si>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</si>
  <si>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</si>
  <si>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</si>
  <si>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</si>
  <si>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</si>
  <si>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</si>
  <si>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</si>
  <si>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</si>
  <si>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</si>
  <si>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</si>
  <si>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</si>
  <si>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</si>
  <si>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</si>
  <si>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</si>
  <si>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</si>
  <si>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</si>
  <si>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</si>
  <si>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</si>
  <si>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</si>
  <si>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</si>
  <si>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</si>
  <si>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</si>
  <si>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</si>
  <si>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</si>
  <si>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</si>
  <si>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</si>
  <si>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</si>
  <si>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</si>
  <si>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</si>
  <si>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</si>
  <si>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</si>
  <si>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</si>
  <si>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</si>
  <si>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</si>
  <si>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</si>
  <si>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</si>
  <si>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</si>
  <si>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</si>
  <si>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</si>
  <si>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</si>
  <si>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</si>
  <si>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</si>
  <si>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</si>
  <si>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</si>
  <si>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</si>
  <si>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</si>
  <si>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</si>
  <si>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</si>
  <si>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</si>
  <si>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</si>
  <si>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</si>
  <si>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</si>
  <si>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</si>
  <si>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</si>
  <si>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</si>
  <si>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</si>
  <si>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</si>
  <si>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</si>
  <si>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</si>
  <si>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</si>
  <si>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</si>
  <si>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</si>
  <si>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</si>
  <si>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</si>
  <si>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</si>
  <si>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</si>
  <si>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</si>
  <si>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</si>
  <si>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</si>
  <si>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</si>
  <si>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</si>
  <si>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</si>
  <si>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</si>
  <si>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</si>
  <si>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</si>
  <si>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</si>
  <si>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</si>
  <si>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</si>
  <si>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</si>
  <si>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</si>
  <si>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</si>
  <si>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</si>
  <si>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</si>
  <si>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</si>
  <si>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</si>
  <si>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</si>
  <si>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</si>
  <si>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</si>
  <si>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</si>
  <si>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</si>
  <si>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</si>
  <si>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</si>
  <si>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</si>
  <si>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</si>
  <si>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</si>
  <si>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</si>
  <si>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</si>
  <si>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</si>
  <si>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</si>
  <si>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</si>
  <si>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</si>
  <si>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</si>
  <si>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</si>
  <si>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</si>
  <si>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</si>
  <si>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</si>
  <si>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</si>
  <si>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</si>
  <si>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</si>
  <si>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</si>
  <si>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</si>
  <si>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</si>
  <si>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</si>
  <si>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</si>
  <si>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</si>
  <si>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</si>
  <si>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</si>
  <si>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</si>
  <si>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</si>
  <si>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</si>
  <si>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</si>
  <si>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</si>
  <si>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</si>
  <si>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</si>
  <si>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</si>
  <si>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</si>
  <si>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</si>
  <si>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</si>
  <si>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</si>
  <si>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</si>
  <si>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</si>
  <si>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</si>
  <si>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</si>
  <si>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</si>
  <si>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</si>
  <si>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</si>
  <si>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</si>
  <si>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</si>
  <si>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</si>
  <si>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</si>
  <si>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</si>
  <si>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</si>
  <si>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</si>
  <si>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</si>
  <si>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</si>
  <si>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</si>
  <si>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</si>
  <si>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</si>
  <si>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</si>
  <si>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</si>
  <si>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</si>
  <si>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</si>
  <si>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</si>
  <si>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</si>
  <si>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</si>
  <si>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</si>
  <si>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</si>
  <si>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</si>
  <si>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</si>
  <si>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</si>
  <si>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</si>
  <si>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</si>
  <si>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</si>
  <si>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</si>
  <si>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</si>
  <si>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</si>
  <si>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</si>
  <si>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</si>
  <si>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</si>
  <si>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</si>
  <si>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</si>
  <si>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</si>
  <si>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</si>
  <si>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</si>
  <si>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</si>
  <si>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</si>
  <si>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</si>
  <si>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</si>
  <si>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</si>
  <si>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</si>
  <si>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</si>
  <si>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</si>
  <si>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</si>
  <si>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</si>
  <si>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</si>
  <si>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</si>
  <si>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</si>
  <si>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</si>
  <si>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</si>
  <si>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</si>
  <si>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</si>
  <si>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</si>
  <si>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</si>
  <si>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</si>
  <si>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</si>
  <si>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</si>
  <si>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</si>
  <si>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</si>
  <si>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</si>
  <si>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</si>
  <si>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</si>
  <si>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</si>
  <si>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</si>
  <si>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</si>
  <si>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</si>
  <si>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</si>
  <si>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</si>
  <si>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</si>
  <si>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</si>
  <si>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</si>
  <si>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</si>
  <si>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</si>
  <si>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</si>
  <si>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</si>
  <si>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</si>
  <si>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</si>
  <si>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</si>
  <si>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</si>
  <si>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</si>
  <si>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</si>
  <si>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</si>
  <si>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</si>
  <si>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</si>
  <si>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</si>
  <si>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</si>
  <si>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</si>
  <si>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</si>
  <si>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</si>
  <si>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</si>
  <si>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</si>
  <si>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</si>
  <si>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</si>
  <si>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</si>
  <si>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</si>
  <si>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</si>
  <si>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</si>
  <si>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</si>
  <si>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</si>
  <si>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</si>
  <si>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</si>
  <si>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</si>
  <si>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</si>
  <si>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</si>
  <si>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</si>
  <si>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</si>
  <si>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</si>
  <si>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</si>
  <si>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</si>
  <si>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</si>
  <si>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</si>
  <si>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</si>
  <si>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</si>
  <si>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</si>
  <si>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</si>
  <si>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</si>
  <si>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</si>
  <si>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</si>
  <si>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</si>
  <si>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</si>
  <si>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</si>
  <si>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</si>
  <si>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</si>
  <si>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</si>
  <si>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</si>
  <si>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</si>
  <si>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</si>
  <si>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</si>
  <si>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</si>
  <si>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</si>
  <si>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</si>
  <si>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</si>
  <si>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</si>
  <si>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</si>
  <si>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</si>
  <si>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</si>
  <si>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</si>
  <si>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</si>
  <si>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</si>
  <si>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</si>
  <si>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</si>
  <si>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</si>
  <si>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</si>
  <si>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</si>
  <si>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</si>
  <si>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</si>
  <si>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</si>
  <si>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</si>
  <si>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</si>
  <si>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</si>
  <si>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</si>
  <si>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</si>
  <si>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</si>
  <si>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</si>
  <si>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</si>
  <si>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</si>
  <si>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</si>
  <si>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</si>
  <si>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</si>
  <si>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</si>
  <si>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</si>
  <si>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</si>
  <si>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</si>
  <si>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</si>
  <si>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</si>
  <si>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</si>
  <si>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</si>
  <si>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</si>
  <si>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</si>
  <si>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</si>
  <si>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</si>
  <si>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</si>
  <si>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</si>
  <si>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</si>
  <si>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</si>
  <si>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</si>
  <si>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</si>
  <si>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</si>
  <si>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</si>
  <si>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</si>
  <si>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</si>
  <si>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</si>
  <si>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</si>
  <si>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</si>
  <si>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</si>
  <si>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</si>
  <si>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</si>
  <si>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</si>
  <si>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</si>
  <si>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</si>
  <si>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</si>
  <si>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</si>
  <si>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</si>
  <si>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</si>
  <si>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</si>
  <si>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</si>
  <si>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</si>
  <si>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</si>
  <si>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</si>
  <si>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</si>
  <si>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</si>
  <si>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</si>
  <si>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</si>
  <si>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</si>
  <si>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</si>
  <si>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</si>
  <si>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</si>
  <si>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</si>
  <si>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</si>
  <si>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</si>
  <si>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</si>
  <si>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</si>
  <si>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</si>
  <si>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</si>
  <si>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</si>
  <si>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</si>
  <si>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</si>
  <si>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</si>
  <si>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</si>
  <si>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</si>
  <si>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</si>
  <si>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</si>
  <si>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</si>
  <si>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</si>
  <si>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</si>
  <si>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</si>
  <si>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</si>
  <si>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</si>
  <si>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</si>
  <si>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</si>
  <si>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</si>
  <si>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</si>
  <si>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</si>
  <si>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</si>
  <si>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</si>
  <si>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</si>
  <si>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</si>
  <si>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</si>
  <si>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</si>
  <si>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</si>
  <si>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</si>
  <si>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</si>
  <si>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</si>
  <si>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</si>
  <si>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</si>
  <si>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</si>
  <si>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</si>
  <si>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</si>
  <si>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</si>
  <si>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</si>
  <si>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</si>
  <si>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</si>
  <si>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</si>
  <si>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</si>
  <si>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</si>
  <si>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</si>
  <si>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</si>
  <si>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</si>
  <si>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</si>
  <si>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</si>
  <si>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</si>
  <si>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</si>
  <si>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</si>
  <si>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</si>
  <si>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</si>
  <si>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</si>
  <si>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</si>
  <si>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</si>
  <si>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</si>
  <si>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</si>
  <si>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</si>
  <si>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</si>
  <si>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</si>
  <si>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</si>
  <si>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</si>
  <si>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</si>
  <si>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</si>
  <si>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</si>
  <si>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</si>
  <si>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</si>
  <si>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</si>
  <si>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</si>
  <si>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</si>
  <si>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</si>
  <si>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</si>
  <si>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</si>
  <si>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</si>
  <si>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</si>
  <si>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</si>
  <si>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</si>
  <si>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</si>
  <si>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</si>
  <si>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</si>
  <si>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</si>
  <si>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</si>
  <si>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</si>
  <si>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</si>
  <si>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</si>
  <si>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</si>
  <si>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</si>
  <si>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</si>
  <si>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</si>
  <si>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</si>
  <si>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</si>
  <si>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</si>
  <si>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</si>
  <si>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</si>
  <si>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</si>
  <si>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</si>
  <si>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</si>
  <si>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</si>
  <si>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</si>
  <si>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</si>
  <si>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</si>
  <si>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</si>
  <si>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</si>
  <si>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</si>
  <si>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</si>
  <si>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</si>
  <si>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</si>
  <si>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</si>
  <si>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</si>
  <si>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</si>
  <si>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</si>
  <si>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</si>
  <si>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</si>
  <si>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</si>
  <si>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</si>
  <si>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</si>
  <si>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</si>
  <si>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</si>
  <si>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</si>
  <si>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</si>
  <si>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</si>
  <si>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</si>
  <si>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</si>
  <si>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</si>
  <si>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</si>
  <si>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</si>
  <si>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</si>
  <si>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</si>
  <si>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</si>
  <si>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</si>
  <si>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</si>
  <si>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</si>
  <si>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</si>
  <si>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</si>
  <si>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</si>
  <si>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</si>
  <si>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</si>
  <si>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</si>
  <si>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</si>
  <si>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</si>
  <si>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</si>
  <si>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</si>
  <si>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</si>
  <si>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</si>
  <si>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</si>
  <si>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</si>
  <si>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</si>
  <si>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</si>
  <si>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</si>
  <si>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</si>
  <si>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</si>
  <si>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</si>
  <si>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</si>
  <si>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</si>
  <si>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</si>
  <si>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</si>
  <si>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</si>
  <si>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</si>
  <si>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</si>
  <si>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</si>
  <si>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</si>
  <si>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</si>
  <si>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</si>
  <si>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</si>
  <si>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</si>
  <si>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</si>
  <si>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</si>
  <si>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</si>
  <si>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</si>
  <si>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</si>
  <si>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</si>
  <si>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</si>
  <si>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</si>
  <si>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</si>
  <si>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</si>
  <si>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</si>
  <si>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</si>
  <si>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</si>
  <si>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</si>
  <si>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</si>
  <si>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</si>
  <si>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</si>
  <si>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</si>
  <si>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</si>
  <si>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</si>
  <si>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</si>
  <si>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</si>
  <si>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</si>
  <si>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</si>
  <si>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</si>
  <si>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</si>
  <si>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</si>
  <si>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</si>
  <si>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</si>
  <si>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</si>
  <si>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</si>
  <si>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</si>
  <si>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</si>
  <si>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</si>
  <si>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</si>
  <si>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</si>
  <si>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</si>
  <si>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</si>
  <si>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</si>
  <si>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</si>
  <si>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</si>
  <si>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</si>
  <si>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</si>
  <si>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</si>
  <si>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</si>
  <si>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</si>
  <si>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</si>
  <si>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</si>
  <si>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</si>
  <si>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</si>
  <si>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</si>
  <si>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</si>
  <si>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</si>
  <si>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</si>
  <si>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</si>
  <si>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</si>
  <si>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</si>
  <si>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</si>
  <si>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</si>
  <si>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</si>
  <si>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</si>
  <si>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</si>
  <si>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</si>
  <si>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</si>
  <si>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</si>
  <si>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</si>
  <si>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</si>
  <si>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</si>
  <si>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</si>
  <si>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</si>
  <si>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</si>
  <si>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</si>
  <si>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</si>
  <si>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</si>
  <si>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</si>
  <si>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</si>
  <si>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</si>
  <si>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</si>
  <si>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</si>
  <si>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</si>
  <si>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</si>
  <si>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</si>
  <si>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</si>
  <si>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</si>
  <si>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</si>
  <si>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</si>
  <si>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</si>
  <si>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</si>
  <si>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</si>
  <si>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</si>
  <si>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</si>
  <si>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</si>
  <si>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</si>
  <si>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</si>
  <si>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</si>
  <si>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</si>
  <si>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</si>
  <si>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</si>
  <si>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</si>
  <si>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</si>
  <si>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</si>
  <si>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</si>
  <si>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</si>
  <si>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</si>
  <si>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</si>
  <si>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</si>
  <si>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</si>
  <si>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</si>
  <si>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</si>
  <si>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</si>
  <si>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</si>
  <si>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</si>
  <si>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</si>
  <si>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</si>
  <si>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</si>
  <si>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</si>
  <si>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</si>
  <si>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</si>
  <si>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</si>
  <si>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</si>
  <si>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</si>
  <si>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</si>
  <si>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</si>
  <si>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</si>
  <si>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</si>
  <si>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</si>
  <si>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</si>
  <si>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</si>
  <si>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</si>
  <si>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</si>
  <si>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</si>
  <si>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</si>
  <si>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</si>
  <si>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</si>
  <si>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</si>
  <si>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</si>
  <si>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</si>
  <si>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</si>
  <si>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</si>
  <si>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</si>
  <si>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</si>
  <si>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</si>
  <si>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</si>
  <si>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</si>
  <si>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</si>
  <si>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</si>
  <si>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</si>
  <si>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</si>
  <si>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</si>
  <si>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</si>
  <si>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</si>
  <si>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</si>
  <si>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</si>
  <si>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</si>
  <si>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</si>
  <si>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</si>
  <si>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</si>
  <si>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</si>
  <si>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</si>
  <si>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</si>
  <si>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</si>
  <si>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</si>
  <si>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</si>
  <si>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</si>
  <si>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</si>
  <si>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</si>
  <si>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</si>
  <si>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</si>
  <si>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</si>
  <si>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</si>
  <si>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</si>
  <si>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</si>
  <si>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</si>
  <si>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</si>
  <si>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</si>
  <si>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</si>
  <si>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</si>
  <si>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</si>
  <si>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</si>
  <si>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</si>
  <si>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</si>
  <si>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</si>
  <si>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</si>
  <si>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</si>
  <si>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</si>
  <si>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</si>
  <si>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</si>
  <si>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</si>
  <si>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</si>
  <si>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</si>
  <si>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</si>
  <si>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</si>
  <si>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</si>
  <si>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</si>
  <si>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</si>
  <si>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</si>
  <si>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</si>
  <si>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</si>
  <si>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</si>
  <si>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</si>
  <si>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</si>
  <si>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</si>
  <si>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</si>
  <si>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</si>
  <si>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</si>
  <si>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</si>
  <si>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</si>
  <si>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</si>
  <si>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</si>
  <si>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</si>
  <si>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</si>
  <si>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</si>
  <si>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</si>
  <si>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</si>
  <si>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</si>
  <si>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</si>
  <si>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</si>
  <si>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</si>
  <si>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</si>
  <si>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</si>
  <si>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</si>
  <si>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</si>
  <si>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</si>
  <si>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</si>
  <si>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</si>
  <si>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</si>
  <si>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</si>
  <si>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</si>
  <si>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</si>
  <si>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</si>
  <si>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</si>
  <si>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</si>
  <si>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</si>
  <si>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</si>
  <si>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</si>
  <si>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</si>
  <si>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</si>
  <si>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</si>
  <si>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</si>
  <si>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</si>
  <si>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</si>
  <si>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</si>
  <si>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</si>
  <si>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</si>
  <si>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</si>
  <si>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</si>
  <si>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</si>
  <si>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</si>
  <si>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</si>
  <si>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</si>
  <si>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</si>
  <si>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</si>
  <si>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</si>
  <si>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</si>
  <si>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</si>
  <si>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</si>
  <si>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</si>
  <si>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</si>
  <si>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</si>
  <si>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</si>
  <si>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</si>
  <si>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</si>
  <si>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</si>
  <si>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</si>
  <si>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</si>
  <si>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</si>
  <si>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</si>
  <si>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</si>
  <si>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</si>
  <si>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</si>
  <si>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</si>
  <si>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</si>
  <si>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</si>
  <si>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</si>
  <si>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</si>
  <si>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</si>
  <si>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</si>
  <si>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</si>
  <si>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</si>
  <si>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</si>
  <si>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</si>
  <si>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</si>
  <si>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</si>
  <si>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</si>
  <si>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</si>
  <si>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</si>
  <si>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</si>
  <si>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</si>
  <si>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</si>
  <si>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</si>
  <si>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</si>
  <si>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</si>
  <si>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</si>
  <si>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</si>
  <si>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</si>
  <si>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</si>
  <si>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</si>
  <si>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</si>
  <si>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</si>
  <si>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</si>
  <si>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</si>
  <si>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</si>
  <si>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</si>
  <si>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</si>
  <si>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</si>
  <si>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</si>
  <si>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</si>
  <si>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</si>
  <si>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</si>
  <si>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</si>
  <si>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</si>
  <si>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</si>
  <si>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</si>
  <si>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</si>
  <si>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</si>
  <si>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</si>
  <si>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</si>
  <si>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</si>
  <si>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</si>
  <si>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</si>
  <si>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</si>
  <si>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</si>
  <si>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</si>
  <si>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</si>
  <si>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</si>
  <si>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</si>
  <si>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</si>
  <si>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</si>
  <si>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</si>
  <si>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</si>
  <si>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</si>
  <si>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</si>
  <si>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</si>
  <si>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</si>
  <si>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</si>
  <si>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</si>
  <si>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</si>
  <si>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</si>
  <si>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</si>
  <si>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</si>
  <si>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</si>
  <si>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</si>
  <si>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</si>
  <si>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</si>
  <si>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</si>
  <si>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</si>
  <si>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</si>
  <si>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</si>
  <si>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</si>
  <si>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</si>
  <si>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</si>
  <si>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</si>
  <si>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</si>
  <si>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</si>
  <si>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</si>
  <si>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</si>
  <si>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</si>
  <si>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</si>
  <si>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</si>
  <si>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</si>
  <si>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</si>
  <si>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</si>
  <si>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</si>
  <si>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</si>
  <si>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</si>
  <si>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</si>
  <si>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</si>
  <si>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</si>
  <si>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</si>
  <si>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</si>
  <si>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</si>
  <si>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</si>
  <si>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</si>
  <si>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</si>
  <si>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</si>
  <si>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</si>
  <si>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</si>
  <si>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</si>
  <si>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</si>
  <si>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</si>
  <si>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</si>
  <si>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</si>
  <si>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</si>
  <si>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</si>
  <si>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</si>
  <si>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</si>
  <si>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</si>
  <si>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</si>
  <si>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</si>
  <si>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</si>
  <si>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</si>
  <si>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</si>
  <si>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</si>
  <si>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</si>
  <si>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</si>
  <si>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</si>
  <si>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</si>
  <si>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</si>
  <si>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</si>
  <si>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</si>
  <si>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</si>
  <si>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</si>
  <si>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</si>
  <si>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</si>
  <si>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</si>
  <si>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</si>
  <si>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</si>
  <si>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</si>
  <si>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</si>
  <si>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</si>
  <si>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</si>
  <si>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</si>
  <si>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</si>
  <si>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</si>
  <si>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</si>
  <si>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</si>
  <si>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</si>
  <si>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</si>
  <si>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</si>
  <si>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</si>
  <si>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</si>
  <si>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</si>
  <si>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</si>
  <si>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</si>
  <si>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</si>
  <si>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</si>
  <si>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</si>
  <si>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</si>
  <si>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</si>
  <si>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</si>
  <si>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</si>
  <si>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</si>
  <si>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</si>
  <si>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</si>
  <si>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</si>
  <si>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</si>
  <si>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</si>
  <si>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</si>
  <si>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</si>
  <si>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</si>
  <si>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</si>
  <si>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</si>
  <si>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</si>
  <si>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</si>
  <si>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</si>
  <si>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</si>
  <si>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</si>
  <si>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</si>
  <si>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</si>
  <si>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</si>
  <si>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</si>
  <si>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</si>
  <si>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</si>
  <si>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</si>
  <si>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</si>
  <si>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</si>
  <si>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</si>
  <si>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</si>
  <si>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</si>
  <si>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</si>
  <si>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</si>
  <si>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</si>
  <si>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</si>
  <si>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</si>
  <si>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</si>
  <si>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</si>
  <si>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</si>
  <si>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</si>
  <si>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</si>
  <si>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</si>
  <si>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</si>
  <si>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</si>
  <si>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</si>
  <si>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</si>
  <si>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</si>
  <si>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</si>
  <si>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</si>
  <si>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</si>
  <si>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</si>
  <si>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</si>
  <si>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</si>
  <si>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</si>
  <si>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</si>
  <si>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</si>
  <si>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</si>
  <si>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</si>
  <si>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</si>
  <si>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</si>
  <si>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</si>
  <si>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</si>
  <si>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</si>
  <si>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</si>
  <si>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</si>
  <si>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</si>
  <si>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</si>
  <si>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</si>
  <si>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</si>
  <si>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</si>
  <si>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</si>
  <si>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</si>
  <si>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</si>
  <si>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</si>
  <si>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</si>
  <si>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</si>
  <si>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</si>
  <si>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</si>
  <si>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</si>
  <si>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</si>
  <si>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</si>
  <si>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</si>
  <si>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</si>
  <si>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</si>
  <si>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</si>
  <si>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</si>
  <si>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</si>
  <si>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</si>
  <si>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</si>
  <si>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</si>
  <si>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</si>
  <si>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</si>
  <si>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</si>
  <si>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</si>
  <si>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</si>
  <si>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</si>
  <si>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</si>
  <si>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</si>
  <si>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</si>
  <si>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</si>
  <si>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</si>
  <si>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</si>
  <si>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</si>
  <si>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</si>
  <si>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</si>
  <si>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</si>
  <si>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</si>
  <si>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</si>
  <si>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</si>
  <si>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</si>
  <si>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</si>
  <si>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</si>
  <si>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</si>
  <si>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</si>
  <si>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</si>
  <si>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</si>
  <si>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</si>
  <si>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</si>
  <si>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</si>
  <si>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</si>
  <si>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</si>
  <si>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</si>
  <si>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</si>
  <si>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</si>
  <si>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</si>
  <si>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</si>
  <si>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</si>
  <si>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</si>
  <si>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</si>
  <si>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</si>
  <si>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</si>
  <si>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</si>
  <si>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</si>
  <si>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</si>
  <si>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</si>
  <si>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</si>
  <si>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</si>
  <si>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</si>
  <si>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</si>
  <si>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</si>
  <si>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</si>
  <si>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</si>
  <si>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</si>
  <si>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</si>
  <si>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</si>
  <si>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</si>
  <si>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</si>
  <si>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</si>
  <si>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</si>
  <si>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</si>
  <si>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</si>
  <si>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</si>
  <si>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</si>
  <si>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</si>
  <si>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</si>
  <si>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</si>
  <si>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</si>
  <si>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</si>
  <si>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</si>
  <si>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</si>
  <si>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</si>
  <si>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</si>
  <si>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</si>
  <si>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</si>
  <si>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</si>
  <si>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</si>
  <si>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</si>
  <si>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</si>
  <si>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</si>
  <si>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</si>
  <si>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</si>
  <si>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</si>
  <si>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</si>
  <si>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</si>
  <si>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</si>
  <si>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</si>
  <si>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</si>
  <si>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</si>
  <si>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</si>
  <si>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</si>
  <si>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</si>
  <si>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</si>
  <si>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</si>
  <si>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</si>
  <si>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</si>
  <si>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</si>
  <si>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</si>
  <si>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</si>
  <si>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</si>
  <si>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</si>
  <si>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</si>
  <si>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</si>
  <si>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</si>
  <si>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</si>
  <si>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</si>
  <si>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</si>
  <si>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</si>
  <si>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</si>
  <si>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</si>
  <si>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</si>
  <si>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</si>
  <si>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</si>
  <si>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</si>
  <si>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</si>
  <si>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</si>
  <si>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</si>
  <si>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</si>
  <si>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</si>
  <si>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</si>
  <si>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</si>
  <si>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</si>
  <si>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</si>
  <si>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</si>
  <si>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</si>
  <si>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</si>
  <si>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</si>
  <si>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</si>
  <si>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</si>
  <si>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</si>
  <si>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</si>
  <si>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</si>
  <si>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</si>
  <si>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</si>
  <si>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</si>
  <si>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</si>
  <si>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</si>
  <si>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</si>
  <si>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</si>
  <si>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</si>
  <si>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</si>
  <si>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</si>
  <si>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</si>
  <si>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</si>
  <si>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</si>
  <si>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</si>
  <si>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</si>
  <si>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</si>
  <si>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</si>
  <si>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</si>
  <si>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</si>
  <si>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</si>
  <si>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</si>
  <si>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</si>
  <si>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</si>
  <si>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</si>
  <si>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</si>
  <si>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</si>
  <si>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</si>
  <si>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</si>
  <si>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</si>
  <si>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</si>
  <si>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</si>
  <si>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</si>
  <si>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</si>
  <si>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</si>
  <si>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</si>
  <si>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</si>
  <si>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</si>
  <si>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</si>
  <si>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</si>
  <si>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</si>
  <si>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</si>
  <si>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</si>
  <si>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</si>
  <si>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</si>
  <si>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</si>
  <si>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</si>
  <si>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</si>
  <si>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</si>
  <si>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</si>
  <si>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</si>
  <si>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</si>
  <si>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</si>
  <si>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</si>
  <si>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</si>
  <si>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</si>
  <si>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</si>
  <si>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</si>
  <si>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</si>
  <si>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</si>
  <si>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</si>
  <si>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</si>
  <si>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</si>
  <si>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</si>
  <si>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</si>
  <si>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</si>
  <si>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</si>
  <si>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</si>
  <si>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</si>
  <si>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</si>
  <si>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</si>
  <si>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</si>
  <si>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</si>
  <si>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</si>
  <si>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</si>
  <si>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</si>
  <si>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</si>
  <si>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</si>
  <si>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</si>
  <si>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</si>
  <si>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</si>
  <si>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</si>
  <si>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</si>
  <si>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</si>
  <si>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</si>
  <si>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</si>
  <si>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</si>
  <si>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</si>
  <si>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</si>
  <si>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</si>
  <si>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</si>
  <si>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</si>
  <si>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</si>
  <si>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</si>
  <si>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</si>
  <si>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</si>
  <si>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</si>
  <si>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</si>
  <si>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</si>
  <si>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</si>
  <si>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</si>
  <si>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</si>
  <si>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</si>
  <si>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</si>
  <si>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</si>
  <si>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</si>
  <si>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</si>
  <si>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</si>
  <si>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</si>
  <si>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</si>
  <si>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</si>
  <si>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</si>
  <si>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</si>
  <si>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</si>
  <si>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</si>
  <si>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</si>
  <si>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</si>
  <si>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</si>
  <si>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</si>
  <si>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</si>
  <si>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</si>
  <si>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</si>
  <si>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</si>
  <si>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</si>
  <si>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</si>
  <si>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</si>
  <si>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</si>
  <si>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</si>
  <si>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</si>
  <si>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</si>
  <si>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</si>
  <si>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</si>
  <si>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</si>
  <si>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</si>
  <si>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</si>
  <si>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</si>
  <si>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</si>
  <si>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</si>
  <si>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</si>
  <si>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</si>
  <si>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</si>
  <si>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</si>
  <si>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</si>
  <si>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</si>
  <si>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</si>
  <si>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</si>
  <si>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</si>
  <si>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</si>
  <si>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</si>
  <si>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</si>
  <si>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</si>
  <si>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</si>
  <si>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</si>
  <si>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</si>
  <si>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</si>
  <si>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</si>
  <si>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</si>
  <si>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</si>
  <si>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</si>
  <si>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</si>
  <si>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</si>
  <si>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</si>
  <si>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</si>
  <si>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</si>
  <si>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</si>
  <si>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</si>
  <si>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</si>
  <si>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</si>
  <si>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</si>
  <si>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</si>
  <si>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</si>
  <si>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</si>
  <si>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</si>
  <si>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</si>
  <si>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</si>
  <si>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</si>
  <si>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</si>
  <si>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</si>
  <si>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</si>
  <si>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</si>
  <si>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</si>
  <si>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</si>
  <si>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</si>
  <si>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</si>
  <si>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</si>
  <si>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</si>
  <si>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</si>
  <si>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</si>
  <si>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</si>
  <si>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</si>
  <si>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</si>
  <si>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</si>
  <si>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</si>
  <si>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</si>
  <si>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</si>
  <si>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</si>
  <si>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</si>
  <si>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</si>
  <si>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</si>
  <si>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</si>
  <si>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</si>
  <si>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</si>
  <si>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</si>
  <si>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</si>
  <si>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</si>
  <si>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</si>
  <si>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</si>
  <si>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</si>
  <si>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</si>
  <si>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</si>
  <si>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</si>
  <si>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</si>
  <si>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</si>
  <si>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</si>
  <si>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</si>
  <si>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</si>
  <si>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</si>
  <si>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</si>
  <si>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</si>
  <si>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</si>
  <si>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</si>
  <si>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</si>
  <si>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</si>
  <si>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</si>
  <si>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</si>
  <si>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</si>
  <si>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</si>
  <si>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</si>
  <si>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</si>
  <si>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</si>
  <si>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</si>
  <si>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</si>
  <si>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</si>
  <si>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</si>
  <si>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</si>
  <si>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</si>
  <si>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</si>
  <si>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</si>
  <si>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</si>
  <si>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</si>
  <si>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</si>
  <si>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</si>
  <si>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</si>
  <si>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</si>
  <si>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</si>
  <si>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</si>
  <si>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</si>
  <si>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</si>
  <si>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</si>
  <si>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</si>
  <si>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</si>
  <si>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</si>
  <si>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</si>
  <si>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</si>
  <si>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</si>
  <si>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</si>
  <si>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</si>
  <si>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</si>
  <si>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</si>
  <si>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</si>
  <si>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</si>
  <si>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</si>
  <si>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</si>
  <si>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</si>
  <si>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</si>
  <si>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</si>
  <si>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</si>
  <si>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</si>
  <si>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</si>
  <si>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</si>
  <si>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</si>
  <si>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</si>
  <si>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</si>
  <si>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</si>
  <si>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</si>
  <si>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</si>
  <si>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</si>
  <si>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</si>
  <si>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</si>
  <si>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</si>
  <si>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</si>
  <si>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</si>
  <si>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</si>
  <si>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</si>
  <si>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</si>
  <si>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</si>
  <si>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</si>
  <si>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</si>
  <si>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</si>
  <si>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</si>
  <si>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</si>
  <si>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</si>
  <si>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</si>
  <si>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</si>
  <si>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</si>
  <si>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</si>
  <si>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</si>
  <si>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</si>
  <si>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</si>
  <si>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</si>
  <si>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</si>
  <si>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</si>
  <si>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</si>
  <si>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</si>
  <si>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</si>
  <si>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</si>
  <si>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</si>
  <si>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</si>
  <si>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</si>
  <si>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</si>
  <si>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</si>
  <si>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</si>
  <si>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</si>
  <si>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</si>
  <si>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</si>
  <si>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</si>
  <si>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</si>
  <si>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</si>
  <si>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</si>
  <si>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</si>
  <si>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</si>
  <si>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</si>
  <si>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</si>
  <si>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</si>
  <si>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</si>
  <si>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</si>
  <si>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</si>
  <si>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</si>
  <si>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</si>
  <si>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</si>
  <si>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</si>
  <si>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</si>
  <si>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</si>
  <si>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</si>
  <si>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</si>
  <si>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</si>
  <si>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</si>
  <si>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</si>
  <si>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</si>
  <si>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</si>
  <si>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</si>
  <si>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</si>
  <si>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</si>
  <si>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</si>
  <si>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</si>
  <si>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</si>
  <si>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</si>
  <si>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</si>
  <si>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</si>
  <si>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</si>
  <si>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</si>
  <si>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</si>
  <si>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</si>
  <si>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</si>
  <si>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</si>
  <si>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</si>
  <si>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</si>
  <si>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</si>
  <si>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</si>
  <si>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</si>
  <si>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</si>
  <si>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</si>
  <si>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</si>
  <si>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</si>
  <si>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</si>
  <si>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</si>
  <si>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</si>
  <si>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</si>
  <si>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</si>
  <si>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</si>
  <si>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</si>
  <si>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</si>
  <si>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</si>
  <si>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</si>
  <si>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</si>
  <si>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</si>
  <si>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</si>
  <si>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</si>
  <si>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</si>
  <si>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</si>
  <si>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</si>
  <si>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</si>
  <si>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</si>
  <si>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</si>
  <si>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</si>
  <si>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</si>
  <si>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</si>
  <si>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</si>
  <si>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</si>
  <si>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</si>
  <si>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</si>
  <si>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</si>
  <si>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</si>
  <si>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</si>
  <si>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</si>
  <si>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</si>
  <si>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</si>
  <si>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</si>
  <si>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</si>
  <si>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</si>
  <si>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</si>
  <si>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</si>
  <si>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</si>
  <si>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</si>
  <si>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</si>
  <si>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</si>
  <si>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</si>
  <si>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</si>
  <si>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</si>
  <si>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</si>
  <si>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</si>
  <si>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</si>
  <si>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</si>
  <si>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</si>
  <si>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</si>
  <si>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</si>
  <si>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</si>
  <si>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</si>
  <si>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</si>
  <si>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</si>
  <si>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</si>
  <si>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</si>
  <si>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</si>
  <si>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</si>
  <si>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</si>
  <si>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</si>
  <si>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</si>
  <si>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</si>
  <si>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</si>
  <si>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</si>
  <si>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</si>
  <si>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</si>
  <si>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</si>
  <si>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</si>
  <si>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</si>
  <si>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</si>
  <si>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</si>
  <si>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</si>
  <si>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</si>
  <si>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</si>
  <si>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</si>
  <si>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</si>
  <si>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</si>
  <si>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</si>
  <si>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</si>
  <si>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</si>
  <si>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</si>
  <si>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</si>
  <si>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</si>
  <si>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</si>
  <si>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</si>
  <si>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</si>
  <si>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</si>
  <si>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</si>
  <si>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</si>
  <si>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</si>
  <si>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</si>
  <si>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</si>
  <si>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</si>
  <si>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</si>
  <si>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</si>
  <si>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</si>
  <si>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</si>
  <si>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</si>
  <si>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</si>
  <si>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</si>
  <si>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</si>
  <si>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</si>
  <si>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</si>
  <si>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</si>
  <si>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</si>
  <si>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</si>
  <si>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</si>
  <si>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</si>
  <si>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</si>
  <si>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</si>
  <si>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</si>
  <si>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</si>
  <si>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</si>
  <si>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</si>
  <si>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</si>
  <si>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</si>
  <si>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</si>
  <si>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</si>
  <si>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</si>
  <si>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</si>
  <si>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</si>
  <si>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</si>
  <si>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</si>
  <si>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</si>
  <si>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</si>
  <si>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</si>
  <si>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</si>
  <si>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</si>
  <si>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</si>
  <si>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</si>
  <si>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</si>
  <si>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</si>
  <si>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</si>
  <si>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</si>
  <si>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</si>
  <si>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</si>
  <si>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</si>
  <si>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</si>
  <si>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</si>
  <si>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</si>
  <si>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</si>
  <si>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</si>
  <si>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</si>
  <si>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</si>
  <si>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</si>
  <si>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</si>
  <si>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</si>
  <si>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</si>
  <si>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</si>
  <si>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</si>
  <si>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</si>
  <si>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</si>
  <si>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</si>
  <si>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</si>
  <si>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</si>
  <si>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</si>
  <si>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</si>
  <si>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</si>
  <si>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</si>
  <si>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</si>
  <si>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</si>
  <si>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</si>
  <si>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</si>
  <si>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</si>
  <si>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</si>
  <si>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</si>
  <si>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</si>
  <si>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</si>
  <si>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</si>
  <si>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</si>
  <si>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</si>
  <si>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</si>
  <si>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</si>
  <si>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</si>
  <si>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</si>
  <si>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</si>
  <si>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</si>
  <si>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</si>
  <si>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</si>
  <si>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</si>
  <si>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</si>
  <si>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</si>
  <si>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</si>
  <si>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</si>
  <si>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</si>
  <si>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</si>
  <si>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</si>
  <si>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</si>
  <si>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</si>
  <si>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</si>
  <si>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</si>
  <si>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</si>
  <si>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</si>
  <si>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</si>
  <si>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</si>
  <si>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</si>
  <si>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</si>
  <si>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</si>
  <si>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</si>
  <si>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</si>
  <si>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</si>
  <si>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</si>
  <si>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</si>
  <si>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</si>
  <si>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</si>
  <si>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</si>
  <si>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</si>
  <si>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</si>
  <si>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</si>
  <si>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</si>
  <si>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</si>
  <si>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</si>
  <si>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</si>
  <si>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</si>
  <si>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</si>
  <si>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</si>
  <si>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</si>
  <si>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</si>
  <si>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</si>
  <si>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</si>
  <si>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</si>
  <si>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</si>
  <si>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</si>
  <si>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</si>
  <si>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</si>
  <si>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</si>
  <si>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</si>
  <si>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</si>
  <si>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</si>
  <si>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</si>
  <si>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</si>
  <si>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</si>
  <si>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</si>
  <si>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</si>
  <si>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</si>
  <si>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</si>
  <si>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</si>
  <si>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</si>
  <si>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</si>
  <si>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</si>
  <si>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</si>
  <si>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</si>
  <si>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</si>
  <si>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</si>
  <si>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</si>
  <si>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</si>
  <si>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</si>
  <si>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</si>
  <si>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</si>
  <si>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</si>
  <si>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</si>
  <si>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</si>
  <si>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</si>
  <si>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</si>
  <si>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</si>
  <si>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</si>
  <si>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</si>
  <si>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</si>
  <si>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</si>
  <si>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</si>
  <si>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</si>
  <si>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</si>
  <si>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</si>
  <si>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</si>
  <si>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</si>
  <si>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</si>
  <si>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</si>
  <si>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</si>
  <si>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</si>
  <si>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</si>
  <si>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</si>
  <si>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</si>
  <si>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</si>
  <si>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</si>
  <si>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</si>
  <si>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</si>
  <si>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</si>
  <si>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</si>
  <si>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</si>
  <si>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</si>
  <si>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</si>
  <si>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</si>
  <si>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</si>
  <si>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</si>
  <si>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</si>
  <si>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</si>
  <si>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</si>
  <si>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</si>
  <si>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</si>
  <si>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</si>
  <si>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</si>
  <si>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</si>
  <si>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</si>
  <si>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</si>
  <si>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</si>
  <si>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</si>
  <si>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</si>
  <si>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</si>
  <si>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</si>
  <si>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</si>
  <si>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</si>
  <si>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</si>
  <si>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</si>
  <si>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</si>
  <si>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</si>
  <si>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</si>
  <si>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</si>
  <si>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</si>
  <si>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</si>
  <si>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</si>
  <si>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</si>
  <si>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</si>
  <si>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</si>
  <si>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</si>
  <si>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</si>
  <si>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</si>
  <si>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</si>
  <si>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</si>
  <si>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</si>
  <si>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</si>
  <si>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</si>
  <si>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</si>
  <si>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</si>
  <si>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</si>
  <si>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</si>
  <si>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</si>
  <si>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</si>
  <si>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</si>
  <si>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</si>
  <si>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</si>
  <si>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</si>
  <si>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</si>
  <si>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</si>
  <si>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</si>
  <si>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</si>
  <si>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</si>
  <si>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</si>
  <si>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</si>
  <si>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</si>
  <si>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</si>
  <si>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</si>
  <si>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</si>
  <si>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</si>
  <si>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</si>
  <si>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</si>
  <si>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</si>
  <si>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</si>
  <si>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</si>
  <si>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</si>
  <si>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</si>
  <si>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</si>
  <si>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</si>
  <si>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</si>
  <si>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</si>
  <si>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</si>
  <si>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</si>
  <si>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</si>
  <si>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</si>
  <si>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</si>
  <si>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</si>
  <si>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</si>
  <si>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</si>
  <si>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</si>
  <si>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</si>
  <si>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</si>
  <si>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</si>
  <si>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</si>
  <si>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</si>
  <si>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</si>
  <si>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</si>
  <si>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</si>
  <si>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</si>
  <si>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</si>
  <si>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</si>
  <si>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</si>
  <si>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</si>
  <si>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</si>
  <si>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</si>
  <si>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</si>
  <si>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</si>
  <si>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</si>
  <si>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</si>
  <si>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</si>
  <si>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</si>
  <si>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</si>
  <si>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</si>
  <si>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</si>
  <si>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</si>
  <si>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</si>
  <si>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</si>
  <si>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</si>
  <si>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</si>
  <si>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</si>
  <si>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</si>
  <si>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</si>
  <si>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</si>
  <si>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</si>
  <si>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</si>
  <si>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</si>
  <si>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</si>
  <si>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</si>
  <si>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</si>
  <si>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</si>
  <si>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</si>
  <si>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</si>
  <si>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</si>
  <si>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</si>
  <si>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</si>
  <si>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</si>
  <si>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</si>
  <si>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</si>
  <si>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</si>
  <si>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</si>
  <si>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</si>
  <si>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</si>
  <si>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</si>
  <si>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</si>
  <si>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</si>
  <si>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</si>
  <si>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</si>
  <si>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</si>
  <si>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</si>
  <si>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</si>
  <si>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</si>
  <si>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</si>
  <si>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</si>
  <si>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</si>
  <si>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</si>
  <si>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</si>
  <si>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</si>
  <si>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</si>
  <si>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</si>
  <si>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</si>
  <si>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</si>
  <si>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</si>
  <si>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</si>
  <si>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</si>
  <si>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</si>
  <si>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</si>
  <si>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</si>
  <si>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</si>
  <si>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</si>
  <si>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</si>
  <si>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</si>
  <si>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</si>
  <si>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</si>
  <si>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</si>
  <si>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</si>
  <si>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</si>
  <si>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</si>
  <si>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</si>
  <si>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</si>
  <si>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</si>
  <si>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</si>
  <si>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</si>
  <si>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</si>
  <si>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</si>
  <si>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</si>
  <si>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</si>
  <si>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</si>
  <si>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</si>
  <si>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</si>
  <si>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</si>
  <si>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</si>
  <si>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</si>
  <si>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</si>
  <si>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</si>
  <si>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</si>
  <si>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</si>
  <si>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</si>
  <si>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</si>
  <si>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</si>
  <si>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</si>
  <si>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</si>
  <si>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</si>
  <si>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</si>
  <si>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</si>
  <si>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</si>
  <si>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</si>
  <si>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</si>
  <si>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</si>
  <si>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</si>
  <si>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</si>
  <si>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</si>
  <si>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</si>
  <si>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</si>
  <si>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</si>
  <si>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</si>
  <si>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</si>
  <si>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</si>
  <si>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</si>
  <si>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</si>
  <si>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</si>
  <si>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</si>
  <si>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</si>
  <si>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</si>
  <si>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</si>
  <si>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</si>
  <si>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</si>
  <si>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</si>
  <si>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</si>
  <si>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</si>
  <si>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</si>
  <si>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</si>
  <si>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</si>
  <si>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</si>
  <si>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</si>
  <si>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</si>
  <si>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</si>
  <si>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</si>
  <si>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</si>
  <si>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</si>
  <si>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</si>
  <si>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</si>
  <si>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</si>
  <si>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</si>
  <si>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</si>
  <si>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</si>
  <si>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</si>
  <si>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</si>
  <si>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</si>
  <si>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</si>
  <si>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</si>
  <si>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</si>
  <si>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</si>
  <si>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</si>
  <si>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</si>
  <si>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</si>
  <si>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</si>
  <si>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</si>
  <si>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</si>
  <si>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</si>
  <si>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</si>
  <si>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</si>
  <si>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</si>
  <si>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</si>
  <si>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</si>
  <si>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</si>
  <si>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</si>
  <si>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</si>
  <si>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</si>
  <si>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</si>
  <si>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</si>
  <si>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</si>
  <si>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</si>
  <si>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</si>
  <si>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</si>
  <si>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</si>
  <si>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</si>
  <si>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</si>
  <si>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</si>
  <si>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</si>
  <si>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</si>
  <si>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</si>
  <si>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</si>
  <si>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</si>
  <si>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</si>
  <si>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</si>
  <si>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</si>
  <si>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</si>
  <si>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</si>
  <si>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</si>
  <si>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</si>
  <si>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</si>
  <si>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</si>
  <si>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</si>
  <si>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</si>
  <si>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</si>
  <si>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</si>
  <si>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</si>
  <si>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</si>
  <si>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</si>
  <si>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</si>
  <si>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</si>
  <si>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</si>
  <si>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</si>
  <si>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</si>
  <si>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</si>
  <si>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</si>
  <si>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</si>
  <si>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</si>
  <si>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</si>
  <si>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</si>
  <si>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</si>
  <si>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</si>
  <si>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</si>
  <si>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</si>
  <si>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</si>
  <si>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</si>
  <si>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</si>
  <si>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</si>
  <si>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</si>
  <si>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</si>
  <si>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</si>
  <si>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</si>
  <si>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</si>
  <si>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</si>
  <si>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</si>
  <si>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</si>
  <si>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</si>
  <si>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</si>
  <si>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</si>
  <si>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</si>
  <si>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</si>
  <si>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</si>
  <si>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</si>
  <si>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</si>
  <si>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</si>
  <si>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</si>
  <si>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</si>
  <si>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</si>
  <si>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</si>
  <si>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</si>
  <si>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</si>
  <si>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</si>
  <si>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</si>
  <si>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</si>
  <si>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</si>
  <si>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</si>
  <si>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</si>
  <si>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</si>
  <si>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</si>
  <si>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</si>
  <si>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</si>
  <si>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</si>
  <si>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</si>
  <si>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</si>
  <si>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</si>
  <si>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</si>
  <si>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</si>
  <si>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</si>
  <si>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</si>
  <si>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</si>
  <si>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</si>
  <si>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</si>
  <si>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</si>
  <si>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</si>
  <si>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</si>
  <si>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</si>
  <si>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</si>
  <si>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</si>
  <si>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</si>
  <si>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</si>
  <si>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</si>
  <si>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</si>
  <si>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</si>
  <si>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</si>
  <si>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</si>
  <si>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</si>
  <si>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</si>
  <si>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</si>
  <si>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</si>
  <si>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</si>
  <si>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</si>
  <si>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</si>
  <si>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</si>
  <si>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</si>
  <si>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</si>
  <si>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</si>
  <si>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</si>
  <si>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</si>
  <si>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</si>
  <si>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</si>
  <si>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</si>
  <si>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</si>
  <si>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</si>
  <si>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</si>
  <si>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</si>
  <si>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</si>
  <si>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</si>
  <si>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</si>
  <si>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</si>
  <si>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</si>
  <si>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</si>
  <si>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</si>
  <si>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</si>
  <si>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</si>
  <si>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</si>
  <si>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</si>
  <si>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</si>
  <si>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</si>
  <si>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</si>
  <si>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</si>
  <si>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</si>
  <si>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</si>
  <si>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</si>
  <si>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</si>
  <si>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</si>
  <si>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</si>
  <si>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</si>
  <si>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</si>
  <si>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</si>
  <si>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</si>
  <si>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</si>
  <si>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</si>
  <si>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</si>
  <si>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</si>
  <si>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</si>
  <si>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</si>
  <si>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</si>
  <si>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</si>
  <si>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</si>
  <si>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</si>
  <si>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</si>
  <si>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</si>
  <si>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</si>
  <si>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</si>
  <si>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</si>
  <si>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</si>
  <si>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</si>
  <si>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</si>
  <si>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</si>
  <si>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</si>
  <si>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</si>
  <si>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</si>
  <si>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</si>
  <si>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</si>
  <si>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</si>
  <si>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</si>
  <si>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</si>
  <si>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</si>
  <si>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</si>
  <si>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</si>
  <si>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</si>
  <si>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</si>
  <si>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</si>
  <si>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</si>
  <si>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</si>
  <si>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</si>
  <si>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</si>
  <si>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</si>
  <si>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</si>
  <si>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</si>
  <si>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</si>
  <si>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</si>
  <si>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</si>
  <si>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</si>
  <si>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</si>
  <si>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</si>
  <si>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</si>
  <si>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</si>
  <si>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</si>
  <si>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</si>
  <si>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</si>
  <si>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</si>
  <si>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</si>
  <si>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</si>
  <si>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</si>
  <si>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</si>
  <si>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</si>
  <si>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</si>
  <si>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</si>
  <si>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</si>
  <si>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</si>
  <si>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</si>
  <si>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</si>
  <si>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</si>
  <si>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</si>
  <si>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</si>
  <si>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</si>
  <si>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</si>
  <si>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</si>
  <si>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</si>
  <si>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</si>
  <si>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</si>
  <si>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</si>
  <si>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</si>
  <si>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</si>
  <si>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</si>
  <si>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</si>
  <si>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</si>
  <si>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</si>
  <si>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</si>
  <si>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</si>
  <si>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</si>
  <si>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</si>
  <si>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</si>
  <si>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</si>
  <si>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</si>
  <si>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</si>
  <si>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</si>
  <si>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</si>
  <si>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</si>
  <si>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</si>
  <si>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</si>
  <si>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</si>
  <si>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</si>
  <si>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</si>
  <si>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</si>
  <si>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</si>
  <si>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</si>
  <si>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</si>
  <si>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</si>
  <si>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</si>
  <si>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</si>
  <si>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</si>
  <si>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</si>
  <si>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</si>
  <si>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</si>
  <si>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</si>
  <si>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</si>
  <si>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</si>
  <si>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</si>
  <si>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</si>
  <si>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</si>
  <si>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</si>
  <si>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</si>
  <si>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</si>
  <si>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</si>
  <si>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</si>
  <si>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</si>
  <si>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</si>
  <si>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</si>
  <si>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</si>
  <si>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</si>
  <si>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</si>
  <si>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</si>
  <si>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</si>
  <si>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</si>
  <si>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</si>
  <si>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</si>
  <si>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</si>
  <si>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</si>
  <si>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</si>
  <si>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</si>
  <si>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</si>
  <si>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</si>
  <si>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</si>
  <si>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</si>
  <si>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</si>
  <si>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</si>
  <si>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</si>
  <si>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</si>
  <si>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</si>
  <si>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</si>
  <si>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</si>
  <si>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</si>
  <si>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</si>
  <si>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</si>
  <si>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</si>
  <si>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</si>
  <si>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</si>
  <si>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</si>
  <si>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</si>
  <si>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</si>
  <si>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</si>
  <si>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</si>
  <si>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</si>
  <si>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</si>
  <si>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</si>
  <si>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</si>
  <si>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</si>
  <si>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</si>
  <si>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</si>
  <si>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</si>
  <si>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</si>
  <si>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</si>
  <si>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</si>
  <si>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</si>
  <si>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</si>
  <si>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</si>
  <si>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</si>
  <si>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</si>
  <si>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</si>
  <si>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</si>
  <si>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</si>
  <si>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</si>
  <si>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</si>
  <si>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</si>
  <si>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</si>
  <si>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</si>
  <si>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</si>
  <si>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</si>
  <si>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</si>
  <si>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</si>
  <si>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</si>
  <si>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</si>
  <si>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</si>
  <si>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</si>
  <si>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</si>
  <si>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</si>
  <si>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</si>
  <si>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</si>
  <si>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</si>
  <si>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</si>
  <si>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</si>
  <si>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</si>
  <si>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</si>
  <si>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</si>
  <si>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</si>
  <si>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</si>
  <si>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</si>
  <si>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</si>
  <si>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</si>
  <si>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</si>
  <si>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</si>
  <si>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</si>
  <si>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</si>
  <si>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</si>
  <si>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</si>
  <si>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</si>
  <si>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</si>
  <si>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</si>
  <si>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</si>
  <si>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</si>
  <si>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</si>
  <si>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</si>
  <si>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</si>
  <si>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</si>
  <si>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</si>
  <si>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</si>
  <si>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</si>
  <si>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</si>
  <si>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</si>
  <si>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</si>
  <si>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</si>
  <si>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</si>
  <si>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</si>
  <si>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</si>
  <si>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</si>
  <si>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</si>
  <si>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</si>
  <si>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</si>
  <si>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</si>
  <si>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</si>
  <si>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</si>
  <si>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</si>
  <si>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</si>
  <si>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</si>
  <si>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</si>
  <si>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</si>
  <si>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</si>
  <si>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</si>
  <si>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</si>
  <si>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</si>
  <si>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</si>
  <si>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</si>
  <si>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</si>
  <si>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</si>
  <si>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</si>
  <si>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</si>
  <si>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</si>
  <si>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</si>
  <si>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</si>
  <si>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</si>
  <si>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</si>
  <si>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</si>
  <si>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</si>
  <si>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</si>
  <si>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</si>
  <si>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</si>
  <si>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</si>
  <si>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</si>
  <si>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</si>
  <si>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</si>
  <si>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</si>
  <si>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</si>
  <si>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</si>
  <si>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</si>
  <si>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</si>
  <si>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</si>
  <si>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</si>
  <si>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</si>
  <si>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</si>
  <si>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</si>
  <si>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</si>
  <si>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</si>
  <si>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</si>
  <si>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</si>
  <si>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</si>
  <si>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</si>
  <si>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</si>
  <si>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</si>
  <si>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</si>
  <si>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</si>
  <si>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</si>
  <si>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</si>
  <si>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</si>
  <si>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</si>
  <si>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</si>
  <si>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</si>
  <si>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</si>
  <si>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</si>
  <si>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</si>
  <si>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</si>
  <si>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</si>
  <si>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</si>
  <si>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</si>
  <si>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</si>
  <si>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</si>
  <si>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</si>
  <si>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</si>
  <si>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</si>
  <si>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</si>
  <si>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</si>
  <si>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</si>
  <si>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</si>
  <si>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</si>
  <si>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</si>
  <si>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</si>
  <si>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</si>
  <si>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</si>
  <si>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</si>
  <si>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</si>
  <si>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</si>
  <si>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</si>
  <si>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</si>
  <si>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</si>
  <si>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</si>
  <si>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</si>
  <si>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</si>
  <si>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</si>
  <si>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</si>
  <si>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</si>
  <si>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</si>
  <si>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</si>
  <si>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</si>
  <si>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</si>
  <si>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</si>
  <si>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</si>
  <si>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</si>
  <si>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</si>
  <si>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</si>
  <si>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</si>
  <si>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</si>
  <si>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</si>
  <si>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</si>
  <si>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</si>
  <si>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</si>
  <si>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</si>
  <si>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</si>
  <si>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</si>
  <si>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</si>
  <si>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</si>
  <si>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</si>
  <si>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</si>
  <si>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</si>
  <si>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</si>
  <si>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</si>
  <si>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</si>
  <si>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</si>
  <si>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</si>
  <si>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</si>
  <si>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</si>
  <si>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</si>
  <si>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</si>
  <si>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</si>
  <si>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</si>
  <si>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</si>
  <si>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</si>
  <si>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</si>
  <si>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</si>
  <si>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</si>
  <si>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</si>
  <si>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</si>
  <si>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</si>
  <si>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</si>
  <si>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</si>
  <si>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</si>
  <si>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</si>
  <si>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</si>
  <si>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</si>
  <si>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</si>
  <si>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</si>
  <si>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</si>
  <si>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</si>
  <si>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</si>
  <si>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</si>
  <si>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</si>
  <si>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</si>
  <si>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</si>
  <si>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</si>
  <si>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</si>
  <si>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</si>
  <si>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</si>
  <si>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</si>
  <si>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</si>
  <si>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</si>
  <si>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</si>
  <si>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</si>
  <si>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</si>
  <si>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</si>
  <si>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</si>
  <si>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</si>
  <si>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</si>
  <si>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</si>
  <si>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</si>
  <si>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</si>
  <si>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</si>
  <si>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</si>
  <si>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</si>
  <si>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</si>
  <si>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</si>
  <si>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</si>
  <si>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</si>
  <si>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</si>
  <si>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</si>
  <si>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</si>
  <si>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</si>
  <si>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</si>
  <si>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</si>
  <si>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</si>
  <si>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</si>
  <si>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</si>
  <si>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</si>
  <si>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</si>
  <si>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</si>
  <si>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</si>
  <si>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</si>
  <si>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</si>
  <si>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</si>
  <si>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</si>
  <si>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</si>
  <si>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</si>
  <si>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</si>
  <si>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</si>
  <si>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</si>
  <si>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</si>
  <si>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</si>
  <si>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</si>
  <si>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</si>
  <si>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</si>
  <si>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</si>
  <si>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</si>
  <si>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</si>
  <si>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</si>
  <si>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</si>
  <si>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</si>
  <si>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</si>
  <si>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</si>
  <si>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</si>
  <si>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</si>
  <si>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</si>
  <si>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</si>
  <si>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</si>
  <si>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</si>
  <si>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</si>
  <si>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</si>
  <si>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</si>
  <si>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</si>
  <si>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</si>
  <si>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</si>
  <si>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</si>
  <si>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</si>
  <si>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</si>
  <si>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</si>
  <si>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</si>
  <si>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</si>
  <si>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</si>
  <si>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</si>
  <si>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</si>
  <si>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</si>
  <si>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</si>
  <si>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</si>
  <si>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</si>
  <si>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</si>
  <si>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</si>
  <si>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</si>
  <si>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</si>
  <si>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</si>
  <si>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</si>
  <si>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</si>
  <si>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</si>
  <si>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</si>
  <si>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</si>
  <si>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</si>
  <si>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</si>
  <si>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</si>
  <si>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</si>
  <si>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</si>
  <si>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</si>
  <si>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</si>
  <si>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</si>
  <si>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</si>
  <si>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</si>
  <si>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</si>
  <si>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</si>
  <si>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</si>
  <si>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</si>
  <si>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</si>
  <si>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</si>
  <si>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</si>
  <si>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</si>
  <si>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</si>
  <si>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</si>
  <si>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</si>
  <si>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</si>
  <si>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</si>
  <si>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</si>
  <si>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</si>
  <si>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</si>
  <si>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</si>
  <si>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</si>
  <si>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</si>
  <si>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</si>
  <si>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</si>
  <si>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</si>
  <si>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</si>
  <si>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</si>
  <si>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</si>
  <si>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</si>
  <si>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</si>
  <si>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</si>
  <si>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</si>
  <si>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</si>
  <si>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</si>
  <si>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</si>
  <si>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</si>
  <si>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</si>
  <si>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</si>
  <si>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</si>
  <si>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</si>
  <si>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</si>
  <si>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</si>
  <si>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</si>
  <si>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</si>
  <si>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</si>
  <si>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</si>
  <si>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</si>
  <si>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</si>
  <si>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</si>
  <si>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</si>
  <si>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</si>
  <si>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</si>
  <si>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</si>
  <si>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</si>
  <si>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</si>
  <si>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</si>
  <si>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</si>
  <si>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</si>
  <si>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</si>
  <si>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</si>
  <si>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</si>
  <si>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</si>
  <si>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</si>
  <si>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</si>
  <si>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</si>
  <si>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</si>
  <si>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</si>
  <si>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</si>
  <si>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</si>
  <si>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</si>
  <si>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</si>
  <si>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</si>
  <si>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</si>
  <si>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</si>
  <si>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</si>
  <si>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</si>
  <si>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</si>
  <si>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</si>
  <si>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</si>
  <si>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</si>
  <si>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</si>
  <si>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</si>
  <si>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</si>
  <si>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</si>
  <si>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</si>
  <si>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</si>
  <si>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</si>
  <si>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</si>
  <si>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</si>
  <si>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</si>
  <si>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</si>
  <si>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</si>
  <si>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</si>
  <si>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</si>
  <si>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</si>
  <si>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</si>
  <si>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</si>
  <si>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</si>
  <si>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</si>
  <si>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</si>
  <si>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</si>
  <si>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</si>
  <si>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</si>
  <si>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</si>
  <si>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</si>
  <si>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</si>
  <si>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</si>
  <si>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</si>
  <si>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</si>
  <si>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</si>
  <si>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</si>
  <si>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</si>
  <si>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</si>
  <si>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</si>
  <si>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</si>
  <si>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</si>
  <si>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</si>
  <si>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</si>
  <si>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</si>
  <si>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</si>
  <si>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</si>
  <si>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</si>
  <si>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</si>
  <si>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</si>
  <si>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</si>
  <si>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</si>
  <si>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</si>
  <si>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</si>
  <si>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</si>
  <si>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</si>
  <si>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</si>
  <si>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</si>
  <si>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</si>
  <si>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</si>
  <si>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</si>
  <si>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</si>
  <si>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</si>
  <si>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</si>
  <si>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</si>
  <si>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</si>
  <si>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</si>
  <si>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</si>
  <si>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</si>
  <si>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</si>
  <si>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</si>
  <si>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</si>
  <si>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</si>
  <si>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</si>
  <si>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</si>
  <si>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</si>
  <si>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</si>
  <si>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</si>
  <si>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</si>
  <si>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</si>
  <si>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</si>
  <si>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</si>
  <si>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</si>
  <si>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</si>
  <si>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</si>
  <si>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</si>
  <si>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</si>
  <si>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</si>
  <si>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</si>
  <si>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</si>
  <si>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</si>
  <si>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</si>
  <si>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</si>
  <si>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</si>
  <si>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</si>
  <si>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</si>
  <si>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</si>
  <si>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</si>
  <si>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</si>
  <si>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</si>
  <si>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</si>
  <si>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</si>
  <si>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</si>
  <si>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</si>
  <si>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</si>
  <si>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</si>
  <si>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</si>
  <si>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</si>
  <si>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</si>
  <si>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</si>
  <si>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</si>
  <si>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</si>
  <si>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</si>
  <si>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</si>
  <si>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</si>
  <si>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</si>
  <si>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</si>
  <si>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</si>
  <si>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</si>
  <si>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</si>
  <si>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</si>
  <si>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</si>
  <si>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</si>
  <si>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</si>
  <si>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</si>
  <si>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</si>
  <si>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</si>
  <si>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</si>
  <si>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</si>
  <si>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</si>
  <si>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</si>
  <si>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</si>
  <si>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</si>
  <si>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</si>
  <si>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</si>
  <si>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</si>
  <si>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</si>
  <si>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</si>
  <si>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</si>
  <si>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</si>
  <si>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</si>
  <si>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</si>
  <si>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</si>
  <si>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</si>
  <si>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</si>
  <si>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</si>
  <si>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</si>
  <si>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</si>
  <si>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</si>
  <si>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</si>
  <si>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</si>
  <si>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</si>
  <si>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</si>
  <si>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</si>
  <si>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</si>
  <si>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</si>
  <si>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</si>
  <si>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</si>
  <si>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</si>
  <si>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</si>
  <si>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</si>
  <si>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</si>
  <si>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</si>
  <si>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</si>
  <si>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</si>
  <si>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</si>
  <si>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</si>
  <si>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</si>
  <si>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</si>
  <si>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</si>
  <si>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</si>
  <si>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</si>
  <si>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</si>
  <si>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</si>
  <si>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</si>
  <si>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</si>
  <si>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</si>
  <si>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</si>
  <si>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</si>
  <si>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</si>
  <si>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</si>
  <si>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</si>
  <si>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</si>
  <si>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</si>
  <si>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</si>
  <si>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</si>
  <si>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</si>
  <si>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</si>
  <si>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</si>
  <si>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</si>
  <si>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</si>
  <si>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</si>
  <si>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</si>
  <si>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</si>
  <si>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</si>
  <si>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</si>
  <si>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</si>
  <si>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</si>
  <si>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</si>
  <si>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</si>
  <si>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</si>
  <si>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</si>
  <si>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</si>
  <si>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</si>
  <si>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</si>
  <si>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</si>
  <si>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</si>
  <si>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</si>
  <si>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</si>
  <si>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</si>
  <si>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</si>
  <si>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</si>
  <si>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</si>
  <si>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</si>
  <si>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</si>
  <si>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</si>
  <si>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</si>
  <si>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</si>
  <si>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</si>
  <si>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</si>
  <si>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</si>
  <si>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</si>
  <si>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</si>
  <si>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</si>
  <si>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</si>
  <si>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</si>
  <si>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</si>
  <si>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</si>
  <si>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</si>
  <si>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</si>
  <si>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</si>
  <si>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</si>
  <si>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</si>
  <si>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</si>
  <si>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</si>
  <si>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</si>
  <si>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</si>
  <si>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</si>
  <si>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</si>
  <si>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</si>
  <si>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</si>
  <si>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</si>
  <si>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</si>
  <si>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</si>
  <si>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</si>
  <si>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</si>
  <si>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</si>
  <si>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</si>
  <si>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</si>
  <si>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</si>
  <si>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</si>
  <si>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</si>
  <si>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</si>
  <si>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</si>
  <si>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</si>
  <si>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</si>
  <si>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</si>
  <si>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</si>
  <si>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</si>
  <si>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</si>
  <si>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</si>
  <si>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</si>
  <si>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</si>
  <si>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</si>
  <si>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</si>
  <si>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</si>
  <si>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</si>
  <si>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</si>
  <si>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</si>
  <si>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</si>
  <si>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</si>
  <si>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</si>
  <si>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</si>
  <si>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</si>
  <si>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</si>
  <si>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</si>
  <si>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</si>
  <si>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</si>
  <si>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</si>
  <si>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</si>
  <si>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</si>
  <si>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</si>
  <si>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</si>
  <si>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</si>
  <si>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</si>
  <si>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</si>
  <si>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</si>
  <si>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</si>
  <si>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</si>
  <si>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</si>
  <si>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</si>
  <si>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</si>
  <si>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</si>
  <si>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</si>
  <si>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</si>
  <si>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</si>
  <si>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</si>
  <si>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</si>
  <si>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</si>
  <si>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</si>
  <si>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</si>
  <si>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</si>
  <si>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</si>
  <si>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</si>
  <si>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</si>
  <si>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</si>
  <si>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</si>
  <si>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</si>
  <si>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</si>
  <si>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</si>
  <si>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</si>
  <si>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</si>
  <si>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</si>
  <si>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</si>
  <si>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</si>
  <si>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</si>
  <si>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</si>
  <si>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</si>
  <si>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</si>
  <si>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</si>
  <si>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</si>
  <si>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</si>
  <si>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</si>
  <si>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</si>
  <si>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</si>
  <si>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</si>
  <si>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</si>
  <si>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</si>
  <si>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</si>
  <si>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</si>
  <si>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</si>
  <si>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</si>
  <si>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</si>
  <si>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</si>
  <si>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</si>
  <si>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</si>
  <si>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</si>
  <si>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</si>
  <si>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</si>
  <si>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</si>
  <si>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</si>
  <si>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</si>
  <si>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</si>
  <si>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</si>
  <si>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</si>
  <si>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</si>
  <si>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</si>
  <si>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</si>
  <si>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</si>
  <si>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</si>
  <si>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</si>
  <si>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</si>
  <si>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</si>
  <si>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</si>
  <si>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</si>
  <si>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</si>
  <si>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</si>
  <si>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</si>
  <si>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</si>
  <si>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</si>
  <si>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</si>
  <si>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</si>
  <si>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</si>
  <si>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</si>
  <si>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</si>
  <si>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</si>
  <si>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</si>
  <si>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</si>
  <si>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</si>
  <si>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</si>
  <si>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</si>
  <si>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</si>
  <si>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</si>
  <si>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</si>
  <si>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</si>
  <si>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</si>
  <si>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</si>
  <si>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</si>
  <si>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</si>
  <si>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</si>
  <si>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</si>
  <si>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</si>
  <si>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</si>
  <si>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</si>
  <si>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</si>
  <si>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</si>
  <si>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</si>
  <si>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</si>
  <si>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</si>
  <si>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</si>
  <si>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</si>
  <si>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</si>
  <si>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</si>
  <si>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</si>
  <si>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</si>
  <si>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</si>
  <si>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</si>
  <si>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</si>
  <si>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</si>
  <si>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</si>
  <si>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</si>
  <si>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</si>
  <si>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</si>
  <si>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</si>
  <si>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</si>
  <si>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</si>
  <si>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</si>
  <si>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</si>
  <si>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</si>
  <si>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</si>
  <si>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</si>
  <si>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</si>
  <si>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</si>
  <si>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</si>
  <si>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</si>
  <si>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</si>
  <si>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</si>
  <si>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</si>
  <si>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</si>
  <si>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</si>
  <si>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</si>
  <si>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</si>
  <si>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</si>
  <si>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</si>
  <si>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</si>
  <si>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</si>
  <si>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</si>
  <si>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</si>
  <si>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</si>
  <si>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</si>
  <si>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</si>
  <si>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</si>
  <si>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</si>
  <si>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</si>
  <si>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</si>
  <si>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</si>
  <si>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</si>
  <si>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</si>
  <si>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</si>
  <si>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</si>
  <si>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</si>
  <si>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</si>
  <si>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</si>
  <si>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</si>
  <si>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</si>
  <si>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</si>
  <si>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</si>
  <si>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</si>
  <si>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</si>
  <si>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</si>
  <si>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</si>
  <si>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</si>
  <si>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</si>
  <si>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</si>
  <si>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</si>
  <si>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</si>
  <si>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</si>
  <si>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</si>
  <si>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</si>
  <si>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</si>
  <si>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</si>
  <si>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</si>
  <si>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</si>
  <si>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</si>
  <si>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</si>
  <si>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</si>
  <si>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</si>
  <si>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</si>
  <si>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</si>
  <si>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</si>
  <si>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</si>
  <si>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</si>
  <si>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</si>
  <si>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</si>
  <si>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</si>
  <si>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</si>
  <si>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</si>
  <si>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</si>
  <si>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</si>
  <si>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</si>
  <si>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</si>
  <si>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</si>
  <si>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</si>
  <si>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</si>
  <si>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</si>
  <si>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</si>
  <si>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</si>
  <si>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</si>
  <si>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</si>
  <si>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</si>
  <si>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</si>
  <si>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</si>
  <si>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</si>
  <si>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</si>
  <si>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</si>
  <si>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</si>
  <si>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</si>
  <si>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</si>
  <si>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</si>
  <si>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</si>
  <si>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</si>
  <si>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</si>
  <si>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</si>
  <si>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</si>
  <si>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</si>
  <si>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</si>
  <si>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</si>
  <si>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</si>
  <si>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</si>
  <si>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</si>
  <si>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</si>
  <si>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</si>
  <si>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</si>
  <si>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</si>
  <si>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</si>
  <si>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</si>
  <si>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</si>
  <si>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</si>
  <si>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</si>
  <si>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</si>
  <si>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</si>
  <si>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</si>
  <si>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</si>
  <si>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</si>
  <si>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</si>
  <si>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</si>
  <si>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</si>
  <si>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</si>
  <si>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</si>
  <si>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</si>
  <si>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</si>
  <si>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</si>
  <si>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</si>
  <si>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</si>
  <si>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</si>
  <si>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</si>
  <si>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</si>
  <si>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</si>
  <si>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</si>
  <si>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</si>
  <si>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</si>
  <si>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</si>
  <si>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</si>
  <si>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</si>
  <si>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</si>
  <si>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</si>
  <si>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</si>
  <si>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</si>
  <si>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</si>
  <si>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</si>
  <si>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</si>
  <si>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</si>
  <si>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</si>
  <si>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</si>
  <si>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</si>
  <si>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</si>
  <si>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</si>
  <si>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</si>
  <si>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</si>
  <si>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</si>
  <si>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</si>
  <si>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</si>
  <si>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</si>
  <si>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</si>
  <si>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</si>
  <si>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</si>
  <si>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</si>
  <si>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</si>
  <si>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</si>
  <si>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</si>
  <si>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</si>
  <si>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</si>
  <si>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</si>
  <si>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</si>
  <si>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</si>
  <si>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</si>
  <si>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</si>
  <si>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</si>
  <si>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</si>
  <si>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</si>
  <si>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</si>
  <si>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</si>
  <si>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</si>
  <si>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</si>
  <si>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</si>
  <si>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</si>
  <si>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</si>
  <si>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</si>
  <si>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</si>
  <si>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</si>
  <si>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</si>
  <si>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</si>
  <si>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</si>
  <si>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</si>
  <si>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</si>
  <si>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</si>
  <si>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</si>
  <si>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</si>
  <si>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</si>
  <si>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</si>
  <si>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</si>
  <si>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</si>
  <si>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</si>
  <si>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</si>
  <si>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</si>
  <si>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</si>
  <si>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</si>
  <si>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</si>
  <si>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</si>
  <si>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</si>
  <si>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</si>
  <si>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</si>
  <si>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</si>
  <si>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</si>
  <si>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</si>
  <si>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</si>
  <si>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</si>
  <si>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</si>
  <si>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</si>
  <si>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</si>
  <si>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</si>
  <si>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</si>
  <si>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</si>
  <si>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</si>
  <si>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</si>
  <si>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</si>
  <si>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</si>
  <si>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</si>
  <si>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</si>
  <si>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</si>
  <si>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</si>
  <si>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</si>
  <si>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</si>
  <si>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</si>
  <si>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</si>
  <si>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</si>
  <si>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</si>
  <si>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</si>
  <si>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</si>
  <si>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</si>
  <si>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</si>
  <si>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</si>
  <si>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</si>
  <si>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</si>
  <si>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</si>
  <si>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</si>
  <si>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</si>
  <si>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</si>
  <si>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</si>
  <si>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</si>
  <si>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</si>
  <si>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</si>
  <si>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</si>
  <si>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</si>
  <si>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</si>
  <si>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</si>
  <si>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</si>
  <si>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</si>
  <si>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</si>
  <si>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</si>
  <si>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</si>
  <si>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</si>
  <si>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</si>
  <si>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</si>
  <si>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</si>
  <si>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</si>
  <si>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</si>
  <si>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</si>
  <si>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</si>
  <si>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</si>
  <si>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</si>
  <si>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</si>
  <si>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</si>
  <si>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</si>
  <si>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</si>
  <si>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</si>
  <si>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</si>
  <si>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</si>
  <si>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</si>
  <si>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</si>
  <si>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</si>
  <si>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</si>
  <si>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</si>
  <si>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</si>
  <si>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</si>
  <si>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</si>
  <si>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</si>
  <si>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</si>
  <si>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</si>
  <si>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</si>
  <si>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</si>
  <si>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</si>
  <si>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</si>
  <si>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</si>
  <si>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</si>
  <si>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</si>
  <si>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</si>
  <si>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</si>
  <si>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</si>
  <si>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</si>
  <si>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</si>
  <si>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</si>
  <si>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</si>
  <si>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</si>
  <si>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</si>
  <si>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</si>
  <si>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</si>
  <si>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</si>
  <si>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</si>
  <si>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</si>
  <si>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</si>
  <si>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</si>
  <si>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</si>
  <si>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</si>
  <si>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</si>
  <si>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</si>
  <si>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</si>
  <si>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</si>
  <si>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</si>
  <si>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</si>
  <si>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</si>
  <si>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</si>
  <si>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</si>
  <si>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</si>
  <si>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</si>
  <si>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</si>
  <si>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</si>
  <si>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</si>
  <si>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</si>
  <si>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</si>
  <si>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</si>
  <si>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</si>
  <si>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</si>
  <si>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</si>
  <si>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</si>
  <si>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</si>
  <si>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</si>
  <si>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</si>
  <si>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</si>
  <si>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</si>
  <si>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</si>
  <si>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</si>
  <si>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</si>
  <si>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</si>
  <si>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</si>
  <si>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</si>
  <si>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</si>
  <si>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</si>
  <si>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</si>
  <si>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</si>
  <si>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</si>
  <si>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</si>
  <si>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</si>
  <si>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</si>
  <si>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</si>
  <si>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</si>
  <si>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</si>
  <si>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</si>
  <si>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</si>
  <si>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</si>
  <si>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</si>
  <si>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</si>
  <si>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</si>
  <si>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</si>
  <si>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</si>
  <si>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</si>
  <si>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</si>
  <si>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</si>
  <si>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</si>
  <si>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</si>
  <si>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</si>
  <si>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</si>
  <si>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</si>
  <si>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</si>
  <si>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</si>
  <si>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</si>
  <si>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</si>
  <si>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</si>
  <si>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</si>
  <si>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</si>
  <si>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</si>
  <si>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</si>
  <si>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</si>
  <si>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</si>
  <si>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</si>
  <si>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</si>
  <si>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</si>
  <si>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</si>
  <si>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</si>
  <si>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</si>
  <si>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</si>
  <si>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</si>
  <si>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</si>
  <si>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</si>
  <si>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</si>
  <si>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</si>
  <si>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</si>
  <si>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</si>
  <si>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</si>
  <si>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</si>
  <si>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</si>
  <si>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</si>
  <si>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</si>
  <si>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</si>
  <si>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</si>
  <si>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</si>
  <si>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</si>
  <si>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</si>
  <si>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</si>
  <si>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</si>
  <si>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</si>
  <si>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</si>
  <si>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</si>
  <si>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</si>
  <si>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</si>
  <si>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</si>
  <si>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</si>
  <si>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</si>
  <si>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</si>
  <si>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</si>
  <si>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</si>
  <si>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</si>
  <si>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</si>
  <si>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</si>
  <si>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</si>
  <si>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</si>
  <si>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</si>
  <si>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</si>
  <si>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</si>
  <si>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</si>
  <si>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</si>
  <si>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</si>
  <si>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</si>
  <si>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</si>
  <si>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</si>
  <si>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</si>
  <si>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</si>
  <si>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</si>
  <si>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</si>
  <si>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</si>
  <si>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</si>
  <si>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</si>
  <si>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</si>
  <si>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</si>
  <si>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</si>
  <si>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</si>
  <si>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</si>
  <si>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</si>
  <si>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</si>
  <si>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</si>
  <si>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</si>
  <si>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</si>
  <si>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</si>
  <si>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</si>
  <si>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</si>
  <si>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</si>
  <si>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</si>
  <si>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</si>
  <si>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</si>
  <si>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</si>
  <si>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</si>
  <si>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</si>
  <si>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</si>
  <si>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</si>
  <si>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</si>
  <si>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</si>
  <si>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</si>
  <si>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</si>
  <si>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</si>
  <si>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</si>
  <si>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</si>
  <si>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</si>
  <si>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</si>
  <si>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</si>
  <si>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</si>
  <si>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</si>
  <si>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</si>
  <si>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</si>
  <si>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</si>
  <si>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</si>
  <si>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</si>
  <si>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</si>
  <si>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</si>
  <si>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</si>
  <si>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</si>
  <si>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</si>
  <si>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</si>
  <si>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</si>
  <si>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</si>
  <si>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</si>
  <si>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</si>
  <si>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</si>
  <si>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</si>
  <si>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</si>
  <si>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</si>
  <si>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</si>
  <si>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</si>
  <si>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</si>
  <si>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</si>
  <si>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</si>
  <si>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</si>
  <si>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</si>
  <si>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</si>
  <si>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</si>
  <si>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</si>
  <si>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</si>
  <si>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</si>
  <si>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</si>
  <si>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</si>
  <si>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</si>
  <si>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</si>
  <si>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</si>
  <si>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</si>
  <si>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</si>
  <si>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</si>
  <si>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</si>
  <si>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</si>
  <si>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</si>
  <si>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</si>
  <si>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</si>
  <si>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</si>
  <si>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</si>
  <si>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</si>
  <si>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</si>
  <si>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</si>
  <si>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</si>
  <si>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</si>
  <si>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</si>
  <si>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</si>
  <si>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</si>
  <si>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</si>
  <si>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</si>
  <si>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</si>
  <si>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</si>
  <si>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</si>
  <si>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</si>
  <si>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</si>
  <si>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</si>
  <si>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</si>
  <si>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</si>
  <si>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</si>
  <si>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</si>
  <si>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</si>
  <si>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</si>
  <si>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</si>
  <si>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</si>
  <si>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</si>
  <si>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</si>
  <si>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</si>
  <si>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</si>
  <si>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</si>
  <si>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</si>
  <si>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</si>
  <si>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</si>
  <si>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</si>
  <si>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</si>
  <si>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</si>
  <si>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</si>
  <si>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</si>
  <si>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</si>
  <si>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</si>
  <si>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</si>
  <si>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</si>
  <si>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</si>
  <si>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</si>
  <si>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</si>
  <si>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</si>
  <si>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</si>
  <si>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</si>
  <si>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</si>
  <si>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</si>
  <si>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</si>
  <si>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</si>
  <si>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</si>
  <si>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</si>
  <si>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</si>
  <si>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</si>
  <si>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</si>
  <si>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</si>
  <si>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</si>
  <si>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</si>
  <si>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</si>
  <si>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</si>
  <si>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</si>
  <si>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</si>
  <si>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</si>
  <si>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</si>
  <si>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</si>
  <si>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</si>
  <si>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</si>
  <si>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</si>
  <si>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</si>
  <si>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</si>
  <si>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</si>
  <si>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</si>
  <si>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</si>
  <si>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</si>
  <si>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</si>
  <si>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</si>
  <si>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</si>
  <si>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</si>
  <si>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</si>
  <si>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</si>
  <si>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</si>
  <si>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</si>
  <si>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</si>
  <si>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</si>
  <si>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</si>
  <si>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</si>
  <si>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</si>
  <si>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</si>
  <si>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</si>
  <si>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</si>
  <si>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</si>
  <si>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</si>
  <si>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</si>
  <si>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</si>
  <si>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</si>
  <si>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</si>
  <si>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</si>
  <si>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</si>
  <si>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</si>
  <si>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</si>
  <si>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</si>
  <si>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</si>
  <si>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</si>
  <si>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</si>
  <si>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</si>
  <si>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</si>
  <si>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</si>
  <si>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</si>
  <si>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</si>
  <si>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</si>
  <si>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</si>
  <si>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</si>
  <si>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</si>
  <si>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</si>
  <si>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</si>
  <si>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</si>
  <si>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</si>
  <si>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</si>
  <si>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</si>
  <si>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</si>
  <si>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</si>
  <si>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</si>
  <si>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</si>
  <si>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</si>
  <si>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</si>
  <si>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</si>
  <si>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</si>
  <si>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</si>
  <si>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</si>
  <si>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</si>
  <si>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</si>
  <si>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</si>
  <si>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</si>
  <si>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</si>
  <si>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</si>
  <si>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</si>
  <si>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</si>
  <si>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</si>
  <si>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</si>
  <si>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</si>
  <si>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</si>
  <si>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</si>
  <si>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</si>
  <si>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</si>
  <si>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</si>
  <si>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</si>
  <si>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</si>
  <si>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</si>
  <si>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</si>
  <si>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</si>
  <si>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</si>
  <si>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</si>
  <si>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</si>
  <si>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</si>
  <si>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</si>
  <si>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</si>
  <si>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</si>
  <si>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</si>
  <si>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</si>
  <si>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</si>
  <si>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</si>
  <si>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</si>
  <si>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</si>
  <si>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</si>
  <si>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</si>
  <si>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</si>
  <si>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</si>
  <si>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</si>
  <si>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</si>
  <si>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</si>
  <si>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</si>
  <si>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</si>
  <si>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</si>
  <si>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</si>
  <si>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</si>
  <si>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</si>
  <si>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</si>
  <si>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</si>
  <si>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</si>
  <si>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</si>
  <si>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</si>
  <si>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</si>
  <si>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</si>
  <si>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</si>
  <si>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</si>
  <si>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</si>
  <si>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</si>
  <si>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</si>
  <si>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</si>
  <si>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</si>
  <si>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</si>
  <si>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</si>
  <si>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</si>
  <si>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</si>
  <si>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</si>
  <si>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</si>
  <si>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</si>
  <si>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</si>
  <si>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</si>
  <si>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</si>
  <si>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</si>
  <si>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</si>
  <si>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</si>
  <si>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</si>
  <si>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</si>
  <si>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</si>
  <si>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</si>
  <si>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</si>
  <si>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</si>
  <si>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</si>
  <si>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</si>
  <si>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</si>
  <si>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</si>
  <si>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</si>
  <si>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</si>
  <si>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</si>
  <si>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</si>
  <si>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</si>
  <si>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</si>
  <si>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</si>
  <si>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</si>
  <si>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</si>
  <si>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</si>
  <si>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</si>
  <si>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</si>
  <si>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</si>
  <si>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</si>
  <si>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</si>
  <si>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</si>
  <si>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</si>
  <si>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</si>
  <si>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</si>
  <si>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</si>
  <si>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</si>
  <si>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</si>
  <si>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</si>
  <si>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</si>
  <si>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</si>
  <si>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</si>
  <si>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</si>
  <si>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</si>
  <si>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</si>
  <si>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</si>
  <si>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</si>
  <si>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</si>
  <si>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</si>
  <si>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</si>
  <si>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</si>
  <si>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</si>
  <si>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</si>
  <si>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</si>
  <si>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</si>
  <si>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</si>
  <si>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</si>
  <si>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</si>
  <si>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</si>
  <si>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</si>
  <si>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</si>
  <si>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</si>
  <si>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</si>
  <si>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</si>
  <si>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</si>
  <si>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</si>
  <si>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</si>
  <si>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</si>
  <si>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</si>
  <si>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</si>
  <si>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</si>
  <si>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</si>
  <si>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</si>
  <si>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</si>
  <si>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</si>
  <si>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</si>
  <si>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</si>
  <si>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</si>
  <si>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</si>
  <si>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</si>
  <si>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</si>
  <si>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</si>
  <si>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</si>
  <si>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</si>
  <si>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</si>
  <si>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</si>
  <si>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</si>
  <si>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</si>
  <si>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</si>
  <si>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</si>
  <si>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</si>
  <si>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</si>
  <si>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</si>
  <si>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</si>
  <si>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</si>
  <si>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</si>
  <si>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</si>
  <si>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</si>
  <si>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</si>
  <si>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</si>
  <si>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</si>
  <si>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</si>
  <si>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</si>
  <si>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</si>
  <si>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</si>
  <si>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</si>
  <si>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</si>
  <si>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</si>
  <si>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</si>
  <si>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</si>
  <si>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</si>
  <si>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</si>
  <si>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</si>
  <si>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</si>
  <si>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</si>
  <si>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</si>
  <si>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</si>
  <si>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</si>
  <si>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</si>
  <si>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</si>
  <si>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</si>
  <si>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</si>
  <si>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</si>
  <si>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</si>
  <si>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</si>
  <si>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</si>
  <si>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</si>
  <si>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</si>
  <si>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</si>
  <si>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</si>
  <si>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</si>
  <si>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</si>
  <si>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</si>
  <si>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</si>
  <si>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</si>
  <si>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</si>
  <si>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</si>
  <si>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</si>
  <si>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</si>
  <si>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</si>
  <si>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</si>
  <si>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</si>
  <si>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</si>
  <si>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</si>
  <si>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</si>
  <si>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</si>
  <si>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</si>
  <si>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</si>
  <si>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</si>
  <si>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</si>
  <si>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</si>
  <si>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</si>
  <si>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</si>
  <si>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</si>
  <si>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</si>
  <si>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</si>
  <si>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</si>
  <si>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</si>
  <si>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</si>
  <si>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</si>
  <si>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</si>
  <si>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</si>
  <si>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</si>
  <si>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</si>
  <si>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</si>
  <si>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</si>
  <si>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</si>
  <si>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</si>
  <si>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</si>
  <si>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</si>
  <si>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</si>
  <si>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</si>
  <si>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</si>
  <si>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</si>
  <si>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</si>
  <si>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</si>
  <si>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</si>
  <si>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</si>
  <si>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</si>
  <si>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</si>
  <si>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</si>
  <si>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</si>
  <si>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</si>
  <si>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</si>
  <si>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</si>
  <si>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</si>
  <si>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</si>
  <si>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</si>
  <si>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</si>
  <si>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</si>
  <si>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</si>
  <si>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</si>
  <si>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</si>
  <si>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</si>
  <si>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</si>
  <si>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</si>
  <si>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</si>
  <si>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</si>
  <si>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</si>
  <si>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</si>
  <si>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</si>
  <si>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</si>
  <si>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</si>
  <si>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</si>
  <si>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</si>
  <si>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</si>
  <si>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</si>
  <si>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</si>
  <si>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</si>
  <si>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</si>
  <si>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</si>
  <si>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</si>
  <si>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</si>
  <si>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</si>
  <si>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</si>
  <si>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</si>
  <si>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</si>
  <si>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</si>
  <si>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</si>
  <si>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</si>
  <si>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</si>
  <si>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</si>
  <si>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</si>
  <si>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</si>
  <si>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</si>
  <si>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</si>
  <si>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</si>
  <si>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</si>
  <si>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</si>
  <si>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</si>
  <si>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</si>
  <si>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</si>
  <si>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</si>
  <si>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</si>
  <si>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</si>
  <si>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</si>
  <si>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</si>
  <si>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</si>
  <si>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</si>
  <si>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</si>
  <si>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</si>
  <si>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</si>
  <si>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</si>
  <si>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</si>
  <si>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</si>
  <si>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</si>
  <si>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</si>
  <si>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</si>
  <si>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</si>
  <si>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</si>
  <si>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</si>
  <si>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</si>
  <si>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</si>
  <si>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</si>
  <si>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</si>
  <si>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</si>
  <si>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</si>
  <si>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</si>
  <si>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</si>
  <si>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</si>
  <si>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</si>
  <si>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</si>
  <si>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</si>
  <si>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</si>
  <si>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</si>
  <si>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</si>
  <si>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</si>
  <si>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</si>
  <si>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</si>
  <si>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</si>
  <si>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</si>
  <si>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</si>
  <si>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</si>
  <si>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</si>
  <si>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</si>
  <si>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</si>
  <si>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</si>
  <si>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</si>
  <si>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</si>
  <si>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</si>
  <si>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</si>
  <si>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</si>
  <si>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</si>
  <si>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</si>
  <si>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</si>
  <si>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</si>
  <si>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</si>
  <si>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</si>
  <si>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</si>
  <si>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</si>
  <si>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</si>
  <si>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</si>
  <si>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</si>
  <si>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</si>
  <si>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</si>
  <si>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</si>
  <si>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</si>
  <si>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</si>
  <si>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</si>
  <si>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</si>
  <si>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</si>
  <si>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</si>
  <si>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</si>
  <si>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</si>
  <si>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</si>
  <si>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</si>
  <si>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</si>
  <si>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</si>
  <si>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</si>
  <si>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</si>
  <si>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</si>
  <si>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</si>
  <si>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</si>
  <si>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</si>
  <si>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</si>
  <si>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</si>
  <si>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</si>
  <si>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</si>
  <si>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</si>
  <si>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</si>
  <si>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</si>
  <si>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</si>
  <si>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</si>
  <si>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</si>
  <si>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</si>
  <si>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</si>
  <si>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</si>
  <si>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</si>
  <si>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</si>
  <si>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</si>
  <si>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</si>
  <si>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</si>
  <si>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</si>
  <si>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</si>
  <si>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</si>
  <si>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</si>
  <si>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</si>
  <si>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</si>
  <si>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</si>
  <si>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</si>
  <si>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</si>
  <si>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</si>
  <si>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</si>
  <si>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</si>
  <si>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</si>
  <si>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</si>
  <si>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</si>
  <si>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</si>
  <si>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</si>
  <si>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</si>
  <si>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</si>
  <si>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</si>
  <si>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</si>
  <si>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</si>
  <si>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</si>
  <si>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</si>
  <si>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</si>
  <si>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</si>
  <si>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</si>
  <si>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</si>
  <si>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</si>
  <si>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</si>
  <si>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</si>
  <si>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</si>
  <si>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</si>
  <si>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</si>
  <si>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</si>
  <si>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</si>
  <si>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</si>
  <si>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</si>
  <si>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</si>
  <si>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</si>
  <si>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</si>
  <si>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</si>
  <si>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</si>
  <si>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</si>
  <si>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</si>
  <si>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</si>
  <si>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</si>
  <si>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</si>
  <si>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</si>
  <si>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</si>
  <si>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</si>
  <si>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</si>
  <si>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</si>
  <si>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</si>
  <si>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</si>
  <si>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</si>
  <si>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</si>
  <si>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</si>
  <si>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</si>
  <si>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</si>
  <si>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</si>
  <si>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</si>
  <si>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</si>
  <si>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</si>
  <si>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</si>
  <si>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</si>
  <si>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</si>
  <si>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</si>
  <si>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</si>
  <si>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</si>
  <si>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</si>
  <si>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</si>
  <si>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</si>
  <si>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</si>
  <si>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</si>
  <si>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</si>
  <si>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</si>
  <si>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</si>
  <si>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</si>
  <si>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</si>
  <si>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</si>
  <si>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</si>
  <si>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</si>
  <si>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</si>
  <si>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</si>
  <si>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</si>
  <si>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</si>
  <si>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</si>
  <si>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</si>
  <si>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</si>
  <si>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</si>
  <si>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</si>
  <si>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</si>
  <si>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</si>
  <si>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</si>
  <si>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</si>
  <si>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</si>
  <si>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</si>
  <si>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</si>
  <si>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</si>
  <si>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</si>
  <si>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</si>
  <si>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</si>
  <si>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</si>
  <si>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</si>
  <si>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</si>
  <si>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</si>
  <si>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</si>
  <si>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</si>
  <si>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</si>
  <si>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</si>
  <si>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</si>
  <si>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</si>
  <si>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</si>
  <si>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</si>
  <si>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</si>
  <si>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</si>
  <si>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</si>
  <si>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</si>
  <si>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</si>
  <si>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</si>
  <si>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</si>
  <si>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</si>
  <si>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</si>
  <si>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</si>
  <si>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</si>
  <si>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</si>
  <si>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</si>
  <si>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</si>
  <si>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</si>
  <si>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</si>
  <si>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</si>
  <si>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</si>
  <si>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</si>
  <si>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</si>
  <si>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</si>
  <si>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</si>
  <si>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</si>
  <si>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</si>
  <si>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</si>
  <si>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</si>
  <si>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</si>
  <si>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</si>
  <si>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</si>
  <si>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</si>
  <si>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</si>
  <si>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</si>
  <si>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</si>
  <si>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</si>
  <si>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</si>
  <si>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</si>
  <si>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</si>
  <si>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</si>
  <si>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</si>
  <si>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</si>
  <si>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</si>
  <si>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</si>
  <si>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</si>
  <si>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</si>
  <si>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</si>
  <si>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</si>
  <si>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</si>
  <si>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</si>
  <si>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</si>
  <si>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</si>
  <si>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</si>
  <si>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</si>
  <si>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</si>
  <si>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</si>
  <si>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</si>
  <si>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</si>
  <si>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</si>
  <si>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</si>
  <si>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</si>
  <si>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</si>
  <si>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</si>
  <si>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</si>
  <si>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</si>
  <si>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</si>
  <si>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</si>
  <si>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</si>
  <si>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</si>
  <si>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</si>
  <si>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</si>
  <si>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</si>
  <si>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</si>
  <si>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</si>
  <si>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</si>
  <si>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</si>
  <si>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</si>
  <si>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</si>
  <si>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</si>
  <si>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</si>
  <si>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</si>
  <si>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</si>
  <si>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</si>
  <si>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</si>
  <si>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</si>
  <si>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</si>
  <si>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</si>
  <si>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</si>
  <si>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</si>
  <si>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</si>
  <si>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</si>
  <si>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</si>
  <si>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</si>
  <si>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</si>
  <si>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</si>
  <si>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</si>
  <si>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</si>
  <si>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</si>
  <si>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</si>
  <si>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</si>
  <si>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</si>
  <si>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</si>
  <si>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</si>
  <si>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</si>
  <si>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</si>
  <si>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</si>
  <si>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</si>
  <si>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</si>
  <si>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</si>
  <si>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</si>
  <si>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</si>
  <si>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</si>
  <si>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</si>
  <si>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</si>
  <si>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</si>
  <si>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</si>
  <si>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</si>
  <si>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</si>
  <si>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</si>
  <si>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</si>
  <si>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</si>
  <si>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</si>
  <si>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</si>
  <si>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</si>
  <si>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</si>
  <si>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</si>
  <si>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</si>
  <si>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</si>
  <si>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</si>
  <si>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</si>
  <si>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</si>
  <si>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</si>
  <si>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</si>
  <si>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</si>
  <si>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</si>
  <si>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</si>
  <si>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</si>
  <si>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</si>
  <si>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</si>
  <si>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</si>
  <si>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</si>
  <si>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</si>
  <si>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</si>
  <si>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</si>
  <si>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</si>
  <si>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</si>
  <si>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</si>
  <si>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</si>
  <si>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</si>
  <si>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</si>
  <si>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</si>
  <si>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</si>
  <si>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</si>
  <si>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</si>
  <si>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</si>
  <si>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</si>
  <si>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</si>
  <si>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</si>
  <si>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</si>
  <si>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</si>
  <si>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</si>
  <si>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</si>
  <si>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</si>
  <si>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</si>
  <si>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</si>
  <si>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</si>
  <si>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</si>
  <si>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</si>
  <si>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</si>
  <si>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</si>
  <si>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</si>
  <si>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</si>
  <si>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</si>
  <si>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</si>
  <si>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</si>
  <si>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</si>
  <si>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</si>
  <si>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</si>
  <si>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</si>
  <si>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</si>
  <si>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</si>
  <si>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</si>
  <si>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</si>
  <si>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</si>
  <si>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</si>
  <si>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</si>
  <si>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</si>
  <si>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</si>
  <si>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</si>
  <si>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</si>
  <si>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</si>
  <si>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</si>
  <si>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</si>
  <si>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</si>
  <si>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</si>
  <si>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</si>
  <si>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</si>
  <si>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</si>
  <si>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</si>
  <si>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</si>
  <si>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</si>
  <si>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</si>
  <si>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</si>
  <si>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</si>
  <si>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</si>
  <si>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</si>
  <si>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</si>
  <si>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</si>
  <si>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</si>
  <si>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</si>
  <si>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</si>
  <si>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</si>
  <si>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</si>
  <si>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</si>
  <si>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</si>
  <si>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</si>
  <si>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</si>
  <si>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</si>
  <si>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</si>
  <si>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</si>
  <si>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</si>
  <si>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</si>
  <si>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</si>
  <si>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</si>
  <si>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</si>
  <si>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</si>
  <si>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</si>
  <si>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</si>
  <si>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</si>
  <si>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</si>
  <si>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</si>
  <si>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</si>
  <si>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</si>
  <si>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</si>
  <si>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</si>
  <si>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</si>
  <si>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</si>
  <si>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</si>
  <si>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</si>
  <si>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</si>
  <si>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</si>
  <si>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</si>
  <si>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</si>
  <si>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</si>
  <si>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</si>
  <si>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</si>
  <si>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</si>
  <si>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</si>
  <si>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</si>
  <si>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</si>
  <si>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</si>
  <si>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</si>
  <si>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</si>
  <si>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</si>
  <si>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</si>
  <si>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</si>
  <si>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</si>
  <si>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</si>
  <si>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</si>
  <si>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</si>
  <si>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</si>
  <si>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</si>
  <si>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</si>
  <si>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</si>
  <si>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</si>
  <si>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</si>
  <si>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</si>
  <si>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</si>
  <si>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</si>
  <si>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</si>
  <si>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</si>
  <si>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</si>
  <si>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</si>
  <si>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</si>
  <si>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</si>
  <si>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</si>
  <si>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</si>
  <si>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</si>
  <si>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</si>
  <si>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</si>
  <si>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</si>
  <si>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</si>
  <si>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</si>
  <si>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</si>
  <si>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</si>
  <si>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</si>
  <si>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</si>
  <si>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</si>
  <si>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</si>
  <si>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</si>
  <si>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</si>
  <si>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</si>
  <si>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</si>
  <si>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</si>
  <si>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</si>
  <si>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</si>
  <si>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</si>
  <si>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</si>
  <si>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</si>
  <si>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</si>
  <si>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</si>
  <si>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</si>
  <si>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</si>
  <si>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</si>
  <si>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</si>
  <si>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</si>
  <si>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</si>
  <si>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</si>
  <si>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</si>
  <si>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</si>
  <si>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</si>
  <si>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</si>
  <si>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</si>
  <si>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</si>
  <si>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</si>
  <si>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</si>
  <si>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</si>
  <si>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</si>
  <si>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</si>
  <si>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</si>
  <si>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</si>
  <si>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</si>
  <si>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</si>
  <si>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</si>
  <si>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</si>
  <si>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</si>
  <si>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</si>
  <si>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</si>
  <si>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</si>
  <si>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</si>
  <si>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</si>
  <si>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</si>
  <si>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</si>
  <si>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</si>
  <si>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</si>
  <si>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</si>
  <si>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</si>
  <si>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</si>
  <si>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</si>
  <si>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</si>
  <si>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</si>
  <si>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</si>
  <si>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</si>
  <si>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</si>
  <si>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</si>
  <si>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</si>
  <si>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</si>
  <si>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</si>
  <si>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</si>
  <si>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</si>
  <si>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</si>
  <si>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</si>
  <si>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</si>
  <si>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</si>
  <si>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</si>
  <si>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</si>
  <si>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</si>
  <si>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</si>
  <si>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</si>
  <si>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</si>
  <si>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</si>
  <si>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</si>
  <si>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</si>
  <si>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</si>
  <si>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</si>
  <si>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</si>
  <si>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</si>
  <si>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</si>
  <si>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</si>
  <si>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</si>
  <si>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</si>
  <si>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</si>
  <si>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</si>
  <si>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</si>
  <si>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</si>
  <si>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</si>
  <si>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</si>
  <si>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</si>
  <si>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</si>
  <si>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</si>
  <si>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</si>
  <si>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</si>
  <si>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</si>
  <si>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</si>
  <si>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</si>
  <si>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</si>
  <si>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</si>
  <si>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</si>
  <si>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</si>
  <si>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</si>
  <si>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</si>
  <si>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</si>
  <si>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</si>
  <si>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</si>
  <si>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</si>
  <si>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</si>
  <si>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</si>
  <si>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</si>
  <si>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</si>
  <si>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</si>
  <si>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</si>
  <si>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</si>
  <si>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</si>
  <si>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</si>
  <si>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</si>
  <si>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</si>
  <si>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</si>
  <si>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</si>
  <si>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</si>
  <si>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</si>
  <si>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</si>
  <si>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</si>
  <si>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</si>
  <si>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</si>
  <si>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</si>
  <si>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</si>
  <si>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</si>
  <si>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</si>
  <si>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</si>
  <si>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</si>
  <si>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</si>
  <si>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</si>
  <si>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</si>
  <si>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</si>
  <si>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</si>
  <si>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</si>
  <si>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</si>
  <si>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</si>
  <si>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</si>
  <si>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</si>
  <si>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</si>
  <si>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</si>
  <si>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</si>
  <si>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</si>
  <si>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</si>
  <si>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</si>
  <si>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</si>
  <si>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</si>
  <si>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</si>
  <si>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</si>
  <si>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</si>
  <si>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</si>
  <si>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</si>
  <si>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</si>
  <si>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</si>
  <si>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</si>
  <si>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</si>
  <si>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</si>
  <si>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</si>
  <si>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</si>
  <si>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</si>
  <si>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</si>
  <si>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</si>
  <si>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</si>
  <si>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</si>
  <si>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</si>
  <si>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</si>
  <si>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</si>
  <si>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</si>
  <si>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</si>
  <si>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</si>
  <si>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</si>
  <si>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</si>
  <si>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</si>
  <si>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</si>
  <si>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</si>
  <si>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</si>
  <si>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</si>
  <si>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</si>
  <si>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</si>
  <si>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</si>
  <si>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</si>
  <si>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</si>
  <si>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</si>
  <si>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</si>
  <si>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</si>
  <si>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</si>
  <si>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</si>
  <si>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</si>
  <si>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</si>
  <si>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</si>
  <si>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</si>
  <si>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</si>
  <si>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</si>
  <si>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</si>
  <si>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</si>
  <si>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</si>
  <si>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</si>
  <si>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</si>
  <si>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</si>
  <si>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</si>
  <si>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</si>
  <si>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</si>
  <si>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</si>
  <si>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</si>
  <si>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</si>
  <si>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</si>
  <si>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</si>
  <si>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</si>
  <si>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</si>
  <si>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</si>
  <si>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</si>
  <si>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</si>
  <si>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</si>
  <si>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</si>
  <si>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</si>
  <si>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</si>
  <si>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</si>
  <si>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</si>
  <si>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</si>
  <si>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</si>
  <si>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</si>
  <si>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</si>
  <si>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</si>
  <si>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</si>
  <si>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</si>
  <si>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</si>
  <si>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</si>
  <si>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</si>
  <si>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</si>
  <si>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</si>
  <si>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</si>
  <si>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</si>
  <si>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</si>
  <si>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</si>
  <si>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</si>
  <si>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</si>
  <si>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</si>
  <si>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</si>
  <si>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</si>
  <si>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</si>
  <si>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</si>
  <si>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</si>
  <si>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</si>
  <si>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</si>
  <si>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</si>
  <si>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</si>
  <si>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</si>
  <si>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</si>
  <si>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</si>
  <si>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</si>
  <si>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</si>
  <si>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</si>
  <si>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</si>
  <si>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</si>
  <si>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</si>
  <si>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</si>
  <si>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</si>
  <si>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</si>
  <si>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</si>
  <si>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</si>
  <si>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</si>
  <si>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</si>
  <si>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</si>
  <si>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</si>
  <si>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</si>
  <si>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</si>
  <si>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</si>
  <si>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</si>
  <si>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</si>
  <si>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</si>
  <si>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</si>
  <si>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</si>
  <si>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</si>
  <si>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</si>
  <si>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</si>
  <si>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</si>
  <si>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</si>
  <si>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</si>
  <si>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</si>
  <si>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</si>
  <si>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</si>
  <si>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</si>
  <si>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</si>
  <si>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</si>
  <si>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</si>
  <si>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</si>
  <si>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</si>
  <si>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</si>
  <si>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</si>
  <si>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</si>
  <si>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</si>
  <si>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</si>
  <si>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</si>
  <si>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</si>
  <si>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</si>
  <si>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</si>
  <si>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</si>
  <si>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</si>
  <si>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</si>
  <si>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</si>
  <si>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</si>
  <si>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</si>
  <si>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</si>
  <si>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</si>
  <si>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</si>
  <si>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</si>
  <si>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</si>
  <si>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</si>
  <si>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</si>
  <si>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</si>
  <si>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</si>
  <si>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</si>
  <si>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</si>
  <si>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</si>
  <si>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</si>
  <si>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</si>
  <si>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</si>
  <si>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</si>
  <si>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</si>
  <si>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</si>
  <si>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</si>
  <si>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</si>
  <si>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</si>
  <si>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</si>
  <si>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</si>
  <si>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</si>
  <si>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</si>
  <si>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</si>
  <si>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</si>
  <si>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</si>
  <si>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</si>
  <si>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</si>
  <si>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</si>
  <si>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</si>
  <si>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</si>
  <si>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</si>
  <si>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</si>
  <si>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</si>
  <si>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</si>
  <si>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</si>
  <si>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</si>
  <si>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</si>
  <si>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</si>
  <si>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</si>
  <si>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</si>
  <si>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</si>
  <si>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</si>
  <si>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</si>
  <si>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</si>
  <si>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</si>
  <si>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</si>
  <si>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</si>
  <si>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</si>
  <si>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</si>
  <si>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</si>
  <si>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</si>
  <si>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</si>
  <si>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</si>
  <si>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</si>
  <si>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</si>
  <si>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</si>
  <si>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</si>
  <si>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</si>
  <si>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</si>
  <si>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</si>
  <si>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</si>
  <si>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</si>
  <si>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</si>
  <si>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</si>
  <si>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</si>
  <si>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</si>
  <si>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</si>
  <si>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</si>
  <si>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</si>
  <si>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</si>
  <si>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</si>
  <si>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</si>
  <si>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</si>
  <si>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</si>
  <si>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</si>
  <si>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</si>
  <si>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</si>
  <si>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</si>
  <si>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</si>
  <si>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</si>
  <si>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</si>
  <si>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</si>
  <si>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</si>
  <si>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</si>
  <si>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</si>
  <si>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</si>
  <si>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</si>
  <si>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</si>
  <si>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</si>
  <si>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</si>
  <si>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</si>
  <si>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</si>
  <si>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</si>
  <si>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</si>
  <si>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</si>
  <si>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</si>
  <si>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</si>
  <si>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</si>
  <si>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</si>
  <si>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</si>
  <si>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</si>
  <si>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</si>
  <si>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</si>
  <si>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</si>
  <si>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</si>
  <si>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</si>
  <si>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</si>
  <si>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</si>
  <si>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</si>
  <si>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</si>
  <si>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</si>
  <si>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</si>
  <si>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</si>
  <si>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</si>
  <si>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</si>
  <si>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</si>
  <si>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</si>
  <si>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</si>
  <si>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</si>
  <si>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</si>
  <si>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</si>
  <si>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</si>
  <si>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</si>
  <si>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</si>
  <si>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</si>
  <si>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</si>
  <si>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</si>
  <si>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</si>
  <si>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</si>
  <si>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</si>
  <si>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</si>
  <si>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</si>
  <si>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</si>
  <si>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</si>
  <si>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</si>
  <si>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</si>
  <si>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</si>
  <si>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</si>
  <si>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</si>
  <si>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</si>
  <si>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</si>
  <si>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</si>
  <si>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</si>
  <si>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</si>
  <si>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</si>
  <si>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</si>
  <si>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</si>
  <si>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</si>
  <si>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</si>
  <si>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</si>
  <si>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</si>
  <si>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</si>
  <si>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</si>
  <si>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</si>
  <si>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</si>
  <si>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</si>
  <si>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</si>
  <si>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</si>
  <si>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</si>
  <si>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</si>
  <si>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</si>
  <si>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</si>
  <si>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</si>
  <si>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</si>
  <si>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</si>
  <si>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</si>
  <si>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</si>
  <si>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</si>
  <si>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</si>
  <si>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</si>
  <si>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</si>
  <si>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</si>
  <si>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</si>
  <si>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</si>
  <si>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</si>
  <si>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</si>
  <si>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</si>
  <si>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</si>
  <si>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</si>
  <si>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</si>
  <si>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</si>
  <si>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</si>
  <si>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</si>
  <si>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</si>
  <si>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</si>
  <si>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</si>
  <si>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</si>
  <si>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</si>
  <si>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</si>
  <si>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</si>
  <si>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</si>
  <si>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</si>
  <si>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</si>
  <si>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</si>
  <si>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</si>
  <si>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</si>
  <si>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</si>
  <si>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</si>
  <si>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</si>
  <si>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</si>
  <si>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</si>
  <si>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</si>
  <si>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</si>
  <si>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</si>
  <si>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</si>
  <si>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</si>
  <si>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</si>
  <si>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</si>
  <si>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</si>
  <si>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</si>
  <si>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</si>
  <si>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</si>
  <si>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</si>
  <si>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</si>
  <si>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</si>
  <si>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</si>
  <si>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</si>
  <si>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</si>
  <si>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</si>
  <si>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</si>
  <si>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</si>
  <si>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</si>
  <si>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</si>
  <si>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</si>
  <si>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</si>
  <si>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</si>
  <si>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</si>
  <si>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</si>
  <si>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</si>
  <si>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</si>
  <si>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</si>
  <si>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</si>
  <si>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</si>
  <si>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</si>
  <si>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</si>
  <si>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</si>
  <si>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</si>
  <si>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</si>
  <si>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</si>
  <si>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</si>
  <si>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</si>
  <si>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</si>
  <si>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</si>
  <si>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</si>
  <si>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</si>
  <si>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</si>
  <si>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</si>
  <si>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</si>
  <si>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</si>
  <si>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</si>
  <si>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</si>
  <si>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</si>
  <si>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</si>
  <si>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</si>
  <si>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</si>
  <si>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</si>
  <si>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</si>
  <si>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</si>
  <si>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</si>
  <si>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</si>
  <si>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</si>
  <si>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</si>
  <si>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</si>
  <si>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</si>
  <si>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</si>
  <si>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</si>
  <si>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</si>
  <si>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</si>
  <si>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</si>
  <si>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</si>
  <si>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</si>
  <si>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</si>
  <si>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</si>
  <si>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</si>
  <si>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</si>
  <si>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</si>
  <si>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</si>
  <si>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</si>
  <si>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</si>
  <si>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</si>
  <si>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</si>
  <si>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</si>
  <si>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</si>
  <si>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</si>
  <si>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</si>
  <si>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</si>
  <si>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</si>
  <si>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</si>
  <si>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</si>
  <si>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</si>
  <si>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</si>
  <si>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</si>
  <si>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</si>
  <si>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</si>
  <si>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</si>
  <si>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</si>
  <si>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</si>
  <si>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</si>
  <si>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</si>
  <si>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</si>
  <si>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</si>
  <si>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</si>
  <si>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</si>
  <si>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</si>
  <si>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</si>
  <si>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</si>
  <si>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</si>
  <si>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</si>
  <si>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</si>
  <si>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</si>
  <si>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</si>
  <si>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</si>
  <si>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</si>
  <si>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</si>
  <si>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</si>
  <si>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</si>
  <si>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</si>
  <si>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</si>
  <si>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</si>
  <si>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</si>
  <si>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</si>
  <si>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</si>
  <si>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</si>
  <si>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</si>
  <si>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</si>
  <si>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</si>
  <si>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</si>
  <si>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</si>
  <si>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</si>
  <si>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</si>
  <si>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</si>
  <si>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</si>
  <si>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</si>
  <si>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</si>
  <si>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</si>
  <si>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</si>
  <si>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</si>
  <si>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</si>
  <si>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</si>
  <si>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</si>
  <si>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</si>
  <si>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</si>
  <si>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</si>
  <si>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</si>
  <si>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</si>
  <si>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</si>
  <si>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</si>
  <si>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</si>
  <si>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</si>
  <si>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</si>
  <si>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</si>
  <si>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</si>
  <si>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</si>
  <si>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</si>
  <si>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</si>
  <si>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</si>
  <si>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</si>
  <si>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</si>
  <si>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</si>
  <si>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</si>
  <si>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</si>
  <si>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</si>
  <si>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</si>
  <si>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</si>
  <si>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</si>
  <si>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</si>
  <si>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</si>
  <si>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</si>
  <si>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</si>
  <si>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</si>
  <si>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</si>
  <si>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</si>
  <si>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</si>
  <si>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</si>
  <si>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</si>
  <si>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</si>
  <si>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</si>
  <si>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</si>
  <si>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</si>
  <si>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</si>
  <si>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</si>
  <si>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</si>
  <si>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</si>
  <si>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</si>
  <si>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</si>
  <si>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</si>
  <si>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</si>
  <si>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</si>
  <si>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</si>
  <si>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</si>
  <si>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</si>
  <si>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</si>
  <si>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</si>
  <si>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</si>
  <si>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</si>
  <si>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</si>
  <si>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</si>
  <si>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</si>
  <si>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</si>
  <si>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</si>
  <si>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</si>
  <si>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</si>
  <si>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</si>
  <si>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</si>
  <si>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</si>
  <si>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</si>
  <si>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</si>
  <si>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</si>
  <si>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</si>
  <si>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</si>
  <si>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</si>
  <si>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</si>
  <si>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</si>
  <si>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</si>
  <si>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</si>
  <si>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</si>
  <si>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</si>
  <si>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</si>
  <si>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</si>
  <si>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</si>
  <si>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</si>
  <si>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</si>
  <si>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</si>
  <si>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</si>
  <si>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</si>
  <si>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</si>
  <si>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</si>
  <si>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</si>
  <si>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</si>
  <si>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</si>
  <si>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</si>
  <si>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</si>
  <si>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</si>
  <si>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</si>
  <si>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</si>
  <si>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</si>
  <si>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</si>
  <si>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</si>
  <si>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</si>
  <si>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</si>
  <si>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</si>
  <si>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</si>
  <si>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</si>
  <si>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</si>
  <si>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</si>
  <si>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</si>
  <si>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</si>
  <si>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</si>
  <si>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</si>
  <si>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</si>
  <si>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</si>
  <si>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</si>
  <si>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</si>
  <si>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</si>
  <si>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</si>
  <si>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</si>
  <si>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</si>
  <si>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</si>
  <si>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</si>
  <si>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</si>
  <si>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</si>
  <si>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</si>
  <si>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</si>
  <si>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</si>
  <si>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</si>
  <si>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</si>
  <si>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</si>
  <si>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</si>
  <si>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</si>
  <si>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</si>
  <si>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</si>
  <si>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</si>
  <si>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</si>
  <si>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</si>
  <si>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</si>
  <si>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</si>
  <si>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</si>
  <si>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</si>
  <si>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</si>
  <si>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</si>
  <si>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</si>
  <si>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</si>
  <si>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</si>
  <si>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</si>
  <si>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</si>
  <si>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</si>
  <si>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</si>
  <si>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</si>
  <si>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</si>
  <si>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</si>
  <si>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</si>
  <si>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</si>
  <si>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</si>
  <si>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</si>
  <si>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</si>
  <si>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</si>
  <si>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</si>
  <si>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</si>
  <si>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</si>
  <si>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</si>
  <si>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</si>
  <si>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</si>
  <si>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</si>
  <si>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</si>
  <si>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</si>
  <si>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</si>
  <si>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</si>
  <si>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</si>
  <si>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</si>
  <si>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</si>
  <si>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</si>
  <si>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</si>
  <si>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</si>
  <si>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</si>
  <si>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</si>
  <si>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</si>
  <si>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</si>
  <si>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</si>
  <si>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</si>
  <si>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</si>
  <si>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</si>
  <si>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</si>
  <si>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</si>
  <si>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</si>
  <si>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</si>
  <si>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</si>
  <si>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</si>
  <si>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</si>
  <si>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</si>
  <si>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</si>
  <si>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</si>
  <si>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</si>
  <si>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</si>
  <si>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</si>
  <si>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</si>
  <si>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</si>
  <si>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</si>
  <si>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</si>
  <si>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</si>
  <si>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</si>
  <si>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</si>
  <si>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</si>
  <si>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</si>
  <si>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</si>
  <si>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</si>
  <si>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</si>
  <si>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</si>
  <si>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</si>
  <si>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</si>
  <si>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</si>
  <si>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</si>
  <si>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</si>
  <si>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</si>
  <si>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</si>
  <si>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</si>
  <si>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</si>
  <si>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</si>
  <si>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</si>
  <si>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</si>
  <si>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</si>
  <si>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</si>
  <si>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</si>
  <si>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</si>
  <si>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</si>
  <si>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</si>
  <si>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</si>
  <si>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</si>
  <si>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</si>
  <si>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</si>
  <si>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</si>
  <si>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</si>
  <si>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</si>
  <si>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</si>
  <si>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</si>
  <si>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</si>
  <si>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</si>
  <si>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</si>
  <si>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</si>
  <si>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</si>
  <si>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</si>
  <si>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</si>
  <si>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</si>
  <si>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</si>
  <si>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</si>
  <si>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</si>
  <si>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</si>
  <si>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</si>
  <si>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</si>
  <si>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</si>
  <si>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</si>
  <si>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</si>
  <si>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</si>
  <si>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</si>
  <si>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</si>
  <si>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</si>
  <si>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</si>
  <si>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</si>
  <si>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</si>
  <si>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</si>
  <si>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</si>
  <si>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</si>
  <si>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</si>
  <si>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</si>
  <si>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</si>
  <si>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</si>
  <si>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</si>
  <si>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</si>
  <si>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</si>
  <si>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</si>
  <si>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</si>
  <si>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</si>
  <si>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</si>
  <si>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</si>
  <si>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</si>
  <si>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</si>
  <si>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</si>
  <si>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</si>
  <si>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</si>
  <si>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</si>
  <si>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</si>
  <si>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</si>
  <si>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</si>
  <si>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</si>
  <si>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</si>
  <si>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</si>
  <si>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</si>
  <si>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</si>
  <si>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</si>
  <si>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</si>
  <si>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</si>
  <si>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</si>
  <si>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</si>
  <si>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</si>
  <si>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</si>
  <si>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</si>
  <si>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</si>
  <si>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</si>
  <si>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</si>
  <si>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</si>
  <si>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</si>
  <si>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</si>
  <si>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</si>
  <si>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</si>
  <si>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</si>
  <si>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</si>
  <si>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</si>
  <si>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</si>
  <si>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</si>
  <si>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</si>
  <si>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</si>
  <si>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</si>
  <si>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</si>
  <si>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</si>
  <si>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</si>
  <si>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</si>
  <si>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</si>
  <si>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</si>
  <si>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</si>
  <si>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</si>
  <si>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</si>
  <si>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</si>
  <si>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</si>
  <si>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</si>
  <si>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</si>
  <si>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</si>
  <si>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</si>
  <si>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</si>
  <si>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</si>
  <si>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</si>
  <si>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</si>
  <si>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</si>
  <si>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</si>
  <si>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</si>
  <si>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</si>
  <si>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</si>
  <si>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</si>
  <si>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</si>
  <si>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</si>
  <si>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</si>
  <si>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</si>
  <si>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</si>
  <si>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</si>
  <si>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</si>
  <si>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</si>
  <si>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</si>
  <si>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</si>
  <si>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</si>
  <si>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</si>
  <si>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</si>
  <si>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</si>
  <si>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</si>
  <si>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</si>
  <si>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</si>
  <si>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</si>
  <si>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</si>
  <si>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</si>
  <si>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</si>
  <si>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</si>
  <si>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</si>
  <si>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</si>
  <si>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</si>
  <si>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</si>
  <si>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</si>
  <si>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</si>
  <si>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</si>
  <si>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</si>
  <si>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</si>
  <si>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</si>
  <si>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</si>
  <si>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</si>
  <si>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</si>
  <si>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</si>
  <si>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</si>
  <si>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</si>
  <si>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</si>
  <si>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</si>
  <si>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</si>
  <si>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</si>
  <si>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</si>
  <si>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</si>
  <si>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</si>
  <si>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</si>
  <si>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</si>
  <si>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</si>
  <si>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</si>
  <si>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</si>
  <si>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</si>
  <si>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</si>
  <si>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</si>
  <si>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</si>
  <si>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</si>
  <si>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</si>
  <si>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</si>
  <si>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</si>
  <si>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</si>
  <si>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</si>
  <si>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</si>
  <si>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</si>
  <si>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</si>
  <si>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</si>
  <si>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</si>
  <si>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</si>
  <si>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</si>
  <si>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</si>
  <si>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</si>
  <si>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</si>
  <si>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</si>
  <si>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</si>
  <si>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</si>
  <si>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</si>
  <si>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</si>
  <si>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</si>
  <si>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</si>
  <si>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</si>
  <si>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</si>
  <si>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</si>
  <si>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</si>
  <si>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</si>
  <si>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</si>
  <si>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</si>
  <si>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</si>
  <si>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</si>
  <si>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</si>
  <si>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</si>
  <si>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</si>
  <si>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</si>
  <si>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</si>
  <si>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</si>
  <si>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</si>
  <si>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</si>
  <si>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</si>
  <si>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</si>
  <si>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</si>
  <si>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</si>
  <si>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</si>
  <si>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</si>
  <si>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</si>
  <si>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</si>
  <si>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</si>
  <si>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</si>
  <si>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</si>
  <si>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</si>
  <si>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</si>
  <si>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</si>
  <si>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</si>
  <si>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</si>
  <si>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</si>
  <si>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</si>
  <si>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</si>
  <si>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</si>
  <si>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</si>
  <si>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</si>
  <si>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</si>
  <si>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</si>
  <si>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</si>
  <si>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</si>
  <si>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</si>
  <si>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</si>
  <si>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</si>
  <si>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</si>
  <si>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</si>
  <si>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</si>
  <si>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</si>
  <si>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</si>
  <si>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</si>
  <si>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</si>
  <si>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</si>
  <si>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</si>
  <si>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</si>
  <si>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</si>
  <si>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</si>
  <si>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</si>
  <si>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</si>
  <si>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</si>
  <si>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</si>
  <si>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</si>
  <si>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</si>
  <si>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</si>
  <si>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</si>
  <si>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</si>
  <si>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</si>
  <si>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</si>
  <si>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</si>
  <si>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</si>
  <si>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</si>
  <si>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</si>
  <si>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</si>
  <si>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</si>
  <si>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</si>
  <si>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</si>
  <si>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</si>
  <si>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</si>
  <si>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</si>
  <si>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</si>
  <si>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</si>
  <si>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</si>
  <si>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</si>
  <si>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</si>
  <si>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</si>
  <si>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</si>
  <si>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</si>
  <si>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</si>
  <si>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</si>
  <si>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</si>
  <si>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</si>
  <si>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</si>
  <si>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</si>
  <si>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</si>
  <si>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</si>
  <si>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</si>
  <si>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</si>
  <si>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</si>
  <si>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</si>
  <si>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</si>
  <si>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</si>
  <si>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</si>
  <si>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</si>
  <si>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</si>
  <si>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</si>
  <si>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</si>
  <si>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</si>
  <si>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</si>
  <si>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</si>
  <si>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</si>
  <si>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</si>
  <si>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</si>
  <si>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</si>
  <si>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</si>
  <si>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</si>
  <si>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</si>
  <si>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</si>
  <si>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</si>
  <si>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</si>
  <si>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</si>
  <si>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</si>
  <si>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</si>
  <si>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</si>
  <si>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</si>
  <si>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</si>
  <si>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</si>
  <si>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</si>
  <si>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</si>
  <si>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</si>
  <si>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</si>
  <si>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</si>
  <si>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</si>
  <si>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</si>
  <si>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</si>
  <si>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</si>
  <si>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</si>
  <si>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</si>
  <si>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</si>
  <si>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</si>
  <si>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</si>
  <si>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</si>
  <si>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</si>
  <si>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</si>
  <si>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</si>
  <si>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</si>
  <si>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</si>
  <si>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</si>
  <si>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</si>
  <si>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</si>
  <si>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</si>
  <si>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</si>
  <si>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</si>
  <si>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</si>
  <si>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</si>
  <si>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</si>
  <si>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</si>
  <si>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</si>
  <si>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</si>
  <si>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</si>
  <si>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</si>
  <si>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</si>
  <si>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</si>
  <si>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</si>
  <si>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</si>
  <si>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</si>
  <si>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</si>
  <si>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</si>
  <si>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</si>
  <si>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</si>
  <si>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</si>
  <si>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</si>
  <si>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</si>
  <si>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</si>
  <si>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</si>
  <si>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</si>
  <si>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</si>
  <si>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</si>
  <si>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</si>
  <si>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</si>
  <si>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</si>
  <si>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</si>
  <si>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</si>
  <si>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</si>
  <si>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</si>
  <si>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</si>
  <si>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</si>
  <si>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</si>
  <si>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</si>
  <si>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</si>
  <si>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</si>
  <si>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</si>
  <si>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</si>
  <si>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</si>
  <si>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</si>
  <si>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</si>
  <si>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</si>
  <si>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</si>
  <si>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</si>
  <si>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</si>
  <si>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</si>
  <si>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</si>
  <si>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</si>
  <si>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</si>
  <si>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</si>
  <si>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</si>
  <si>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</si>
  <si>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</si>
  <si>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</si>
  <si>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</si>
  <si>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</si>
  <si>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</si>
  <si>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</si>
  <si>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</si>
  <si>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</si>
  <si>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</si>
  <si>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</si>
  <si>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</si>
  <si>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</si>
  <si>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</si>
  <si>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</si>
  <si>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</si>
  <si>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</si>
  <si>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</si>
  <si>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</si>
  <si>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</si>
  <si>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</si>
  <si>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</si>
  <si>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</si>
  <si>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</si>
  <si>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</si>
  <si>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</si>
  <si>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</si>
  <si>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</si>
  <si>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</si>
  <si>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</si>
  <si>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</si>
  <si>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</si>
  <si>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</si>
  <si>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</si>
  <si>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</si>
  <si>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</si>
  <si>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</si>
  <si>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</si>
  <si>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</si>
  <si>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</si>
  <si>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</si>
  <si>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</si>
  <si>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</si>
  <si>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</si>
  <si>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</si>
  <si>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</si>
  <si>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</si>
  <si>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</si>
  <si>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</si>
  <si>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</si>
  <si>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</si>
  <si>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</si>
  <si>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</si>
  <si>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</si>
  <si>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</si>
  <si>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</si>
  <si>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</si>
  <si>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</si>
  <si>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</si>
  <si>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</si>
  <si>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</si>
  <si>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</si>
  <si>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</si>
  <si>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</si>
  <si>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</si>
  <si>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</si>
  <si>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</si>
  <si>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</si>
  <si>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</si>
  <si>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</si>
  <si>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</si>
  <si>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</si>
  <si>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</si>
  <si>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</si>
  <si>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</si>
  <si>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</si>
  <si>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</si>
  <si>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</si>
  <si>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</si>
  <si>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</si>
  <si>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</si>
  <si>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</si>
  <si>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</si>
  <si>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</si>
  <si>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</si>
  <si>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</si>
  <si>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</si>
  <si>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</si>
  <si>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</si>
  <si>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</si>
  <si>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</si>
  <si>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</si>
  <si>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</si>
  <si>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</si>
  <si>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</si>
  <si>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</si>
  <si>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</si>
  <si>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</si>
  <si>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</si>
  <si>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</si>
  <si>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</si>
  <si>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</si>
  <si>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</si>
  <si>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</si>
  <si>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</si>
  <si>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</si>
  <si>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</si>
  <si>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</si>
  <si>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</si>
  <si>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</si>
  <si>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</si>
  <si>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</si>
  <si>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</si>
  <si>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</si>
  <si>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</si>
  <si>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</si>
  <si>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</si>
  <si>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</si>
  <si>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</si>
  <si>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</si>
  <si>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</si>
  <si>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</si>
  <si>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</si>
  <si>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</si>
  <si>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</si>
  <si>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</si>
  <si>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</si>
  <si>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</si>
  <si>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</si>
  <si>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</si>
  <si>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</si>
  <si>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</si>
  <si>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</si>
  <si>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</si>
  <si>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</si>
  <si>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</si>
  <si>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</si>
  <si>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</si>
  <si>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</si>
  <si>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</si>
  <si>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</si>
  <si>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</si>
  <si>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</si>
  <si>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</si>
  <si>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</si>
  <si>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</si>
  <si>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</si>
  <si>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</si>
  <si>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</si>
  <si>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</si>
  <si>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</si>
  <si>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</si>
  <si>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</si>
  <si>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</si>
  <si>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</si>
  <si>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</si>
  <si>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</si>
  <si>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</si>
  <si>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</si>
  <si>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</si>
  <si>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</si>
  <si>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</si>
  <si>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</si>
  <si>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</si>
  <si>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</si>
  <si>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</si>
  <si>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</si>
  <si>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</si>
  <si>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</si>
  <si>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</si>
  <si>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</si>
  <si>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</si>
  <si>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</si>
  <si>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</si>
  <si>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</si>
  <si>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</si>
  <si>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</si>
  <si>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</si>
  <si>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</si>
  <si>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</si>
  <si>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</si>
  <si>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</si>
  <si>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</si>
  <si>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</si>
  <si>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</si>
  <si>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</si>
  <si>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</si>
  <si>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</si>
  <si>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</si>
  <si>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</si>
  <si>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</si>
  <si>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</si>
  <si>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</si>
  <si>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</si>
  <si>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</si>
  <si>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</si>
  <si>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</si>
  <si>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</si>
  <si>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</si>
  <si>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</si>
  <si>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</si>
  <si>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</si>
  <si>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</si>
  <si>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</si>
  <si>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</si>
  <si>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</si>
  <si>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</si>
  <si>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</si>
  <si>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</si>
  <si>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</si>
  <si>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</si>
  <si>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</si>
  <si>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</si>
  <si>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</si>
  <si>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</si>
  <si>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</si>
  <si>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</si>
  <si>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</si>
  <si>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</si>
  <si>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</si>
  <si>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</si>
  <si>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</si>
  <si>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</si>
  <si>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</si>
  <si>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</si>
  <si>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</si>
  <si>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</si>
  <si>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</si>
  <si>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</si>
  <si>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</si>
  <si>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</si>
  <si>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</si>
  <si>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</si>
  <si>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</si>
  <si>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</si>
  <si>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</si>
  <si>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</si>
  <si>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</si>
  <si>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</si>
  <si>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</si>
  <si>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</si>
  <si>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</si>
  <si>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</si>
  <si>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</si>
  <si>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</si>
  <si>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</si>
  <si>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</si>
  <si>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</si>
  <si>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</si>
  <si>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</si>
  <si>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</si>
  <si>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</si>
  <si>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</si>
  <si>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</si>
  <si>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</si>
  <si>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</si>
  <si>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</si>
  <si>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</si>
  <si>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</si>
  <si>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</si>
  <si>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</si>
  <si>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</si>
  <si>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</si>
  <si>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</si>
  <si>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</si>
  <si>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</si>
  <si>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</si>
  <si>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</si>
  <si>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</si>
  <si>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</si>
  <si>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</si>
  <si>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</si>
  <si>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</si>
  <si>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</si>
  <si>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</si>
  <si>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</si>
  <si>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</si>
  <si>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</si>
  <si>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</si>
  <si>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</si>
  <si>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</si>
  <si>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</si>
  <si>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</si>
  <si>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</si>
  <si>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</si>
  <si>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</si>
  <si>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</si>
  <si>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</si>
  <si>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</si>
  <si>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</si>
  <si>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</si>
  <si>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</si>
  <si>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</si>
  <si>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</si>
  <si>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</si>
  <si>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</si>
  <si>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</si>
  <si>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</si>
  <si>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</si>
  <si>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</si>
  <si>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</si>
  <si>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</si>
  <si>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</si>
  <si>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</si>
  <si>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</si>
  <si>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</si>
  <si>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</si>
  <si>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</si>
  <si>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</si>
  <si>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</si>
  <si>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</si>
  <si>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</si>
  <si>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</si>
  <si>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</si>
  <si>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</si>
  <si>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</si>
  <si>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</si>
  <si>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</si>
  <si>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</si>
  <si>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</si>
  <si>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</si>
  <si>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</si>
  <si>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</si>
  <si>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</si>
  <si>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</si>
  <si>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</si>
  <si>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</si>
  <si>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</si>
  <si>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</si>
  <si>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</si>
  <si>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</si>
  <si>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</si>
  <si>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</si>
  <si>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</si>
  <si>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</si>
  <si>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</si>
  <si>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</si>
  <si>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</si>
  <si>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</si>
  <si>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</si>
  <si>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</si>
  <si>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</si>
  <si>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</si>
  <si>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</si>
  <si>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</si>
  <si>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</si>
  <si>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</si>
  <si>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</si>
  <si>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</si>
  <si>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</si>
  <si>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</si>
  <si>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</si>
  <si>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</si>
  <si>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</si>
  <si>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</si>
  <si>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</si>
  <si>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</si>
  <si>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</si>
  <si>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</si>
  <si>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</si>
  <si>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</si>
  <si>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</si>
  <si>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</si>
  <si>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</si>
  <si>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</si>
  <si>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</si>
  <si>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</si>
  <si>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</si>
  <si>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</si>
  <si>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</si>
  <si>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</si>
  <si>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</si>
  <si>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</si>
  <si>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</si>
  <si>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</si>
  <si>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</si>
  <si>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</si>
  <si>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</si>
  <si>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</si>
  <si>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</si>
  <si>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</si>
  <si>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</si>
  <si>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</si>
  <si>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</si>
  <si>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</si>
  <si>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</si>
  <si>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</si>
  <si>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</si>
  <si>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</si>
  <si>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</si>
  <si>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</si>
  <si>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</si>
  <si>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</si>
  <si>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</si>
  <si>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</si>
  <si>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</si>
  <si>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</si>
  <si>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</si>
  <si>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</si>
  <si>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</si>
  <si>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</si>
  <si>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</si>
  <si>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</si>
  <si>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</si>
  <si>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</si>
  <si>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</si>
  <si>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</si>
  <si>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</si>
  <si>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</si>
  <si>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</si>
  <si>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</si>
  <si>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</si>
  <si>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</si>
  <si>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</si>
  <si>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</si>
  <si>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</si>
  <si>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</si>
  <si>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</si>
  <si>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</si>
  <si>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</si>
  <si>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</si>
  <si>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</si>
  <si>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</si>
  <si>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</si>
  <si>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</si>
  <si>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</si>
  <si>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</si>
  <si>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</si>
  <si>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</si>
  <si>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</si>
  <si>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</si>
  <si>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</si>
  <si>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</si>
  <si>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</si>
  <si>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</si>
  <si>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</si>
  <si>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</si>
  <si>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</si>
  <si>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</si>
  <si>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</si>
  <si>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</si>
  <si>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</si>
  <si>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</si>
  <si>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</si>
  <si>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</si>
  <si>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</si>
  <si>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</si>
  <si>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</si>
  <si>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</si>
  <si>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</si>
  <si>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</si>
  <si>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</si>
  <si>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</si>
  <si>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</si>
  <si>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</si>
  <si>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</si>
  <si>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</si>
  <si>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</si>
  <si>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</si>
  <si>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</si>
  <si>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</si>
  <si>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</si>
  <si>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</si>
  <si>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</si>
  <si>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</si>
  <si>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</si>
  <si>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</si>
  <si>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</si>
  <si>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</si>
  <si>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</si>
  <si>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</si>
  <si>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</si>
  <si>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</si>
  <si>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</si>
  <si>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</si>
  <si>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</si>
  <si>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</si>
  <si>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</si>
  <si>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</si>
  <si>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</si>
  <si>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</si>
  <si>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</si>
  <si>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</si>
  <si>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</si>
  <si>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</si>
  <si>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</si>
  <si>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</si>
  <si>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</si>
  <si>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</si>
  <si>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</si>
  <si>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</si>
  <si>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</si>
  <si>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</si>
  <si>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</si>
  <si>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</si>
  <si>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</si>
  <si>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</si>
  <si>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</si>
  <si>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</si>
  <si>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</si>
  <si>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</si>
  <si>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</si>
  <si>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</si>
  <si>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</si>
  <si>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</si>
  <si>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</si>
  <si>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</si>
  <si>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</si>
  <si>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</si>
  <si>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</si>
  <si>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</si>
  <si>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</si>
  <si>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</si>
  <si>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</si>
  <si>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</si>
  <si>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</si>
  <si>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</si>
  <si>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</si>
  <si>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</si>
  <si>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</si>
  <si>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</si>
  <si>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</si>
  <si>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</si>
  <si>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</si>
  <si>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</si>
  <si>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</si>
  <si>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</si>
  <si>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</si>
  <si>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</si>
  <si>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</si>
  <si>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</si>
  <si>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</si>
  <si>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</si>
  <si>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</si>
  <si>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</si>
  <si>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</si>
  <si>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</si>
  <si>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</si>
  <si>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</si>
  <si>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</si>
  <si>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</si>
  <si>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</si>
  <si>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</si>
  <si>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</si>
  <si>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</si>
  <si>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</si>
  <si>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</si>
  <si>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</si>
  <si>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</si>
  <si>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</si>
  <si>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</si>
  <si>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</si>
  <si>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</si>
  <si>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</si>
  <si>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</si>
  <si>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</si>
  <si>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</si>
  <si>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</si>
  <si>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</si>
  <si>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</si>
  <si>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</si>
  <si>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</si>
  <si>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</si>
  <si>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</si>
  <si>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</si>
  <si>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</si>
  <si>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</si>
  <si>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</si>
  <si>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</si>
  <si>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</si>
  <si>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</si>
  <si>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</si>
  <si>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</si>
  <si>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</si>
  <si>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</si>
  <si>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</si>
  <si>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</si>
  <si>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</si>
  <si>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</si>
  <si>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</si>
  <si>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</si>
  <si>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</si>
  <si>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</si>
  <si>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</si>
  <si>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</si>
  <si>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</si>
  <si>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</si>
  <si>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</si>
  <si>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</si>
  <si>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</si>
  <si>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</si>
  <si>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</si>
  <si>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</si>
  <si>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</si>
  <si>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</si>
  <si>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</si>
  <si>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</si>
  <si>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</si>
  <si>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</si>
  <si>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</si>
  <si>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</si>
  <si>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</si>
  <si>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</si>
  <si>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</si>
  <si>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</si>
  <si>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</si>
  <si>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</si>
  <si>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</si>
  <si>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</si>
  <si>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</si>
  <si>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</si>
  <si>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</si>
  <si>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</si>
  <si>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</si>
  <si>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</si>
  <si>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</si>
  <si>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</si>
  <si>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</si>
  <si>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</si>
  <si>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</si>
  <si>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</si>
  <si>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</si>
  <si>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</si>
  <si>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</si>
  <si>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</si>
  <si>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</si>
  <si>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</si>
  <si>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</si>
  <si>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</si>
  <si>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</si>
  <si>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</si>
  <si>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</si>
  <si>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</si>
  <si>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</si>
  <si>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</si>
  <si>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</si>
  <si>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</si>
  <si>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</si>
  <si>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</si>
  <si>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</si>
  <si>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</si>
  <si>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</si>
  <si>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</si>
  <si>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</si>
  <si>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</si>
  <si>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</si>
  <si>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</si>
  <si>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</si>
  <si>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</si>
  <si>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</si>
  <si>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</si>
  <si>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</si>
  <si>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</si>
  <si>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</si>
  <si>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</si>
  <si>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</si>
  <si>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</si>
  <si>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</si>
  <si>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</si>
  <si>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</si>
  <si>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</si>
  <si>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</si>
  <si>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</si>
  <si>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</si>
  <si>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</si>
  <si>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</si>
  <si>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</si>
  <si>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</si>
  <si>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</si>
  <si>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</si>
  <si>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</si>
  <si>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</si>
  <si>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</si>
  <si>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</si>
  <si>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</si>
  <si>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</si>
  <si>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</si>
  <si>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</si>
  <si>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</si>
  <si>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</si>
  <si>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</si>
  <si>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</si>
  <si>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</si>
  <si>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</si>
  <si>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</si>
  <si>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</si>
  <si>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</si>
  <si>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</si>
  <si>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</si>
  <si>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</si>
  <si>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</si>
  <si>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</si>
  <si>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</si>
  <si>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</si>
  <si>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</si>
  <si>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</si>
  <si>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</si>
  <si>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</si>
  <si>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</si>
  <si>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</si>
  <si>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</si>
  <si>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</si>
  <si>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</si>
  <si>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</si>
  <si>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</si>
  <si>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</si>
  <si>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</si>
  <si>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</si>
  <si>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</si>
  <si>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</si>
  <si>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</si>
  <si>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</si>
  <si>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</si>
  <si>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</si>
  <si>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</si>
  <si>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</si>
  <si>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</si>
  <si>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</si>
  <si>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</si>
  <si>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</si>
  <si>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</si>
  <si>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</si>
  <si>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</si>
  <si>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</si>
  <si>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</si>
  <si>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</si>
  <si>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</si>
  <si>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</si>
  <si>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</si>
  <si>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</si>
  <si>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</si>
  <si>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</si>
  <si>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</si>
  <si>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</si>
  <si>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</si>
  <si>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</si>
  <si>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</si>
  <si>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</si>
  <si>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</si>
  <si>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</si>
  <si>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</si>
  <si>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</si>
  <si>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</si>
  <si>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</si>
  <si>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</si>
  <si>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</si>
  <si>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</si>
  <si>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</si>
  <si>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</si>
  <si>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</si>
  <si>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</si>
  <si>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</si>
  <si>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</si>
  <si>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</si>
  <si>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</si>
  <si>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</si>
  <si>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</si>
  <si>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</si>
  <si>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</si>
  <si>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</si>
  <si>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</si>
  <si>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</si>
  <si>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</si>
  <si>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</si>
  <si>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</si>
  <si>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</si>
  <si>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</si>
  <si>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</si>
  <si>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</si>
  <si>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</si>
  <si>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</si>
  <si>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</si>
  <si>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</si>
  <si>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</si>
  <si>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</si>
  <si>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</si>
  <si>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</si>
  <si>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</si>
  <si>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</si>
  <si>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</si>
  <si>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</si>
  <si>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</si>
  <si>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</si>
  <si>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</si>
  <si>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</si>
  <si>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</si>
  <si>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</si>
  <si>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</si>
  <si>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</si>
  <si>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</si>
  <si>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</si>
  <si>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</si>
  <si>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</si>
  <si>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</si>
  <si>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</si>
  <si>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</si>
  <si>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</si>
  <si>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</si>
  <si>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</si>
  <si>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</si>
  <si>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</si>
  <si>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</si>
  <si>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</si>
  <si>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</si>
  <si>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</si>
  <si>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</si>
  <si>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</si>
  <si>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</si>
  <si>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</si>
  <si>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</si>
  <si>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</si>
  <si>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</si>
  <si>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</si>
  <si>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</si>
  <si>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</si>
  <si>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</si>
  <si>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</si>
  <si>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</si>
  <si>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</si>
  <si>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</si>
  <si>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</si>
  <si>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</si>
  <si>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</si>
  <si>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</si>
  <si>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</si>
  <si>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</si>
  <si>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</si>
  <si>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</si>
  <si>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</si>
  <si>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</si>
  <si>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</si>
  <si>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</si>
  <si>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</si>
  <si>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</si>
  <si>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</si>
  <si>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</si>
  <si>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</si>
  <si>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</si>
  <si>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</si>
  <si>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</si>
  <si>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</si>
  <si>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</si>
  <si>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</si>
  <si>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</si>
  <si>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</si>
  <si>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</si>
  <si>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</si>
  <si>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</si>
  <si>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</si>
  <si>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</si>
  <si>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</si>
  <si>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</si>
  <si>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</si>
  <si>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</si>
  <si>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</si>
  <si>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</si>
  <si>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</si>
  <si>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</si>
  <si>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</si>
  <si>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</si>
  <si>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</si>
  <si>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</si>
  <si>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</si>
  <si>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</si>
  <si>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</si>
  <si>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</si>
  <si>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</si>
  <si>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</si>
  <si>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</si>
  <si>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</si>
  <si>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</si>
  <si>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</si>
  <si>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</si>
  <si>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</si>
  <si>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</si>
  <si>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</si>
  <si>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</si>
  <si>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</si>
  <si>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</si>
  <si>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</si>
  <si>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</si>
  <si>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</si>
  <si>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</si>
  <si>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</si>
  <si>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</si>
  <si>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</si>
  <si>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</si>
  <si>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</si>
  <si>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</si>
  <si>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</si>
  <si>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</si>
  <si>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</si>
  <si>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</si>
  <si>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</si>
  <si>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</si>
  <si>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</si>
  <si>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</si>
  <si>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</si>
  <si>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</si>
  <si>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</si>
  <si>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</si>
  <si>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</si>
  <si>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</si>
  <si>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</si>
  <si>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</si>
  <si>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</si>
  <si>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</si>
  <si>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</si>
  <si>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</si>
  <si>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</si>
  <si>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</si>
  <si>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</si>
  <si>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</si>
  <si>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</si>
  <si>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</si>
  <si>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</si>
  <si>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</si>
  <si>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</si>
  <si>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</si>
  <si>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</si>
  <si>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</si>
  <si>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</si>
  <si>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</si>
  <si>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</si>
  <si>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</si>
  <si>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</si>
  <si>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</si>
  <si>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</si>
  <si>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</si>
  <si>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</si>
  <si>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</si>
  <si>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</si>
  <si>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</si>
  <si>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</si>
  <si>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</si>
  <si>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</si>
  <si>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</si>
  <si>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</si>
  <si>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</si>
  <si>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</si>
  <si>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</si>
  <si>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</si>
  <si>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</si>
  <si>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</si>
  <si>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</si>
  <si>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</si>
  <si>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</si>
  <si>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</si>
  <si>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</si>
  <si>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</si>
  <si>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</si>
  <si>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</si>
  <si>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</si>
  <si>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</si>
  <si>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</si>
  <si>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</si>
  <si>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</si>
  <si>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</si>
  <si>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</si>
  <si>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</si>
  <si>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</si>
  <si>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</si>
  <si>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</si>
  <si>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</si>
  <si>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</si>
  <si>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</si>
  <si>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</si>
  <si>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</si>
  <si>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</si>
  <si>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</si>
  <si>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</si>
  <si>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</si>
  <si>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</si>
  <si>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</si>
  <si>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</si>
  <si>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</si>
  <si>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</si>
  <si>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</si>
  <si>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</si>
  <si>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</si>
  <si>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</si>
  <si>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</si>
  <si>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</si>
  <si>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</si>
  <si>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</si>
  <si>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</si>
  <si>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</si>
  <si>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</si>
  <si>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</si>
  <si>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</si>
  <si>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</si>
  <si>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</si>
  <si>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</si>
  <si>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</si>
  <si>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</si>
  <si>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</si>
  <si>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</si>
  <si>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</si>
  <si>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</si>
  <si>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</si>
  <si>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</si>
  <si>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</si>
  <si>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</si>
  <si>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</si>
  <si>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</si>
  <si>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</si>
  <si>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</si>
  <si>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</si>
  <si>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</si>
  <si>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</si>
  <si>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</si>
  <si>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</si>
  <si>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</si>
  <si>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</si>
  <si>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</si>
  <si>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</si>
  <si>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</si>
  <si>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</si>
  <si>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</si>
  <si>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</si>
  <si>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</si>
  <si>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</si>
  <si>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</si>
  <si>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</si>
  <si>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</si>
  <si>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</si>
  <si>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</si>
  <si>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</si>
  <si>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</si>
  <si>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</si>
  <si>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</si>
  <si>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</si>
  <si>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</si>
  <si>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</si>
  <si>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</si>
  <si>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</si>
  <si>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</si>
  <si>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</si>
  <si>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</si>
  <si>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</si>
  <si>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</si>
  <si>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</si>
  <si>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</si>
  <si>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</si>
  <si>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</si>
  <si>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</si>
  <si>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</si>
  <si>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</si>
  <si>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</si>
  <si>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</si>
  <si>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</si>
  <si>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</si>
  <si>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</si>
  <si>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</si>
  <si>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</si>
  <si>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</si>
  <si>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</si>
  <si>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</si>
  <si>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</si>
  <si>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</si>
  <si>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</si>
  <si>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</si>
  <si>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</si>
  <si>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</si>
  <si>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</si>
  <si>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</si>
  <si>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</si>
  <si>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</si>
  <si>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</si>
  <si>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</si>
  <si>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</si>
  <si>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</si>
  <si>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</si>
  <si>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</si>
  <si>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</si>
  <si>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</si>
  <si>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</si>
  <si>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</si>
  <si>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</si>
  <si>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</si>
  <si>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</si>
  <si>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</si>
  <si>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</si>
  <si>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</si>
  <si>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</si>
  <si>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</si>
  <si>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</si>
  <si>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</si>
  <si>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</si>
  <si>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</si>
  <si>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</si>
  <si>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</si>
  <si>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</si>
  <si>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</si>
  <si>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</si>
  <si>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</si>
  <si>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</si>
  <si>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</si>
  <si>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</si>
  <si>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</si>
  <si>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</si>
  <si>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</si>
  <si>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</si>
  <si>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</si>
  <si>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</si>
  <si>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</si>
  <si>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</si>
  <si>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</si>
  <si>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</si>
  <si>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</si>
  <si>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</si>
  <si>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</si>
  <si>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</si>
  <si>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</si>
  <si>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</si>
  <si>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</si>
  <si>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</si>
  <si>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</si>
  <si>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</si>
  <si>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</si>
  <si>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</si>
  <si>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</si>
  <si>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</si>
  <si>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</si>
  <si>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</si>
  <si>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</si>
  <si>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</si>
  <si>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</si>
  <si>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</si>
  <si>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</si>
  <si>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</si>
  <si>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</si>
  <si>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</si>
  <si>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</si>
  <si>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</si>
  <si>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</si>
  <si>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</si>
  <si>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</si>
  <si>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</si>
  <si>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</si>
  <si>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</si>
  <si>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</si>
  <si>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</si>
  <si>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</si>
  <si>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</si>
  <si>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</si>
  <si>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</si>
  <si>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</si>
  <si>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</si>
  <si>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</si>
  <si>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</si>
  <si>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</si>
  <si>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</si>
  <si>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</si>
  <si>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</si>
  <si>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</si>
  <si>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</si>
  <si>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</si>
  <si>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</si>
  <si>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</si>
  <si>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</si>
  <si>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</si>
  <si>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</si>
  <si>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</si>
  <si>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</si>
  <si>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</si>
  <si>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</si>
  <si>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</si>
  <si>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</si>
  <si>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</si>
  <si>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</si>
  <si>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</si>
  <si>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</si>
  <si>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</si>
  <si>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</si>
  <si>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</si>
  <si>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</si>
  <si>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</si>
  <si>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</si>
  <si>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</si>
  <si>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</si>
  <si>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</si>
  <si>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</si>
  <si>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</si>
  <si>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</si>
  <si>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</si>
  <si>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</si>
  <si>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</si>
  <si>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</si>
  <si>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</si>
  <si>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</si>
  <si>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</si>
  <si>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</si>
  <si>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</si>
  <si>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</si>
  <si>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</si>
  <si>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</si>
  <si>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</si>
  <si>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</si>
  <si>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</si>
  <si>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</si>
  <si>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</si>
  <si>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</si>
  <si>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</si>
  <si>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</si>
  <si>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</si>
  <si>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</si>
  <si>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</si>
  <si>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</si>
  <si>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</si>
  <si>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</si>
  <si>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</si>
  <si>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</si>
  <si>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</si>
  <si>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</si>
  <si>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</si>
  <si>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</si>
  <si>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</si>
  <si>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</si>
  <si>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</si>
  <si>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</si>
  <si>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</si>
  <si>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</si>
  <si>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</si>
  <si>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</si>
  <si>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</si>
  <si>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</si>
  <si>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</si>
  <si>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</si>
  <si>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</si>
  <si>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</si>
  <si>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</si>
  <si>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</si>
  <si>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</si>
  <si>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</si>
  <si>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</si>
  <si>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</si>
  <si>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</si>
  <si>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</si>
  <si>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</si>
  <si>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</si>
  <si>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</si>
  <si>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</si>
  <si>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</si>
  <si>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</si>
  <si>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</si>
  <si>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</si>
  <si>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</si>
  <si>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</si>
  <si>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</si>
  <si>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</si>
  <si>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</si>
  <si>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</si>
  <si>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</si>
  <si>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</si>
  <si>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</si>
  <si>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</si>
  <si>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</si>
  <si>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</si>
  <si>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</si>
  <si>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</si>
  <si>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</si>
  <si>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</si>
  <si>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</si>
  <si>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</si>
  <si>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</si>
  <si>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</si>
  <si>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</si>
  <si>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</si>
  <si>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</si>
  <si>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</si>
  <si>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</si>
  <si>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</si>
  <si>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</si>
  <si>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</si>
  <si>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</si>
  <si>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</si>
  <si>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</si>
  <si>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</si>
  <si>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</si>
  <si>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</si>
  <si>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</si>
  <si>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</si>
  <si>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</si>
  <si>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</si>
  <si>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</si>
  <si>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</si>
  <si>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</si>
  <si>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</si>
  <si>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</si>
  <si>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</si>
  <si>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</si>
  <si>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</si>
  <si>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</si>
  <si>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</si>
  <si>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</si>
  <si>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</si>
  <si>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</si>
  <si>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</si>
  <si>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</si>
  <si>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</si>
  <si>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</si>
  <si>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</si>
  <si>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</si>
  <si>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</si>
  <si>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</si>
  <si>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</si>
  <si>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</si>
  <si>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</si>
  <si>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</si>
  <si>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</si>
  <si>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</si>
  <si>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</si>
  <si>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</si>
  <si>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</si>
  <si>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</si>
  <si>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</si>
  <si>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</si>
  <si>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</si>
  <si>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</si>
  <si>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</si>
  <si>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</si>
  <si>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</si>
  <si>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</si>
  <si>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</si>
  <si>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</si>
  <si>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</si>
  <si>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</si>
  <si>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</si>
  <si>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</si>
  <si>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</si>
  <si>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</si>
  <si>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</si>
  <si>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</si>
  <si>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</si>
  <si>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</si>
  <si>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</si>
  <si>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</si>
  <si>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</si>
  <si>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</si>
  <si>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</si>
  <si>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</si>
  <si>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</si>
  <si>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</si>
  <si>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</si>
  <si>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</si>
  <si>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</si>
  <si>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</si>
  <si>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</si>
  <si>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</si>
  <si>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</si>
  <si>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</si>
  <si>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</si>
  <si>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</si>
  <si>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</si>
  <si>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</si>
  <si>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</si>
  <si>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</si>
  <si>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</si>
  <si>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</si>
  <si>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</si>
  <si>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</si>
  <si>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</si>
  <si>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</si>
  <si>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</si>
  <si>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</si>
  <si>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</si>
  <si>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</si>
  <si>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</si>
  <si>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</si>
  <si>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</si>
  <si>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</si>
  <si>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</si>
  <si>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</si>
  <si>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</si>
  <si>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</si>
  <si>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</si>
  <si>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</si>
  <si>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</si>
  <si>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</si>
  <si>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</si>
  <si>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</si>
  <si>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</si>
  <si>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</si>
  <si>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</si>
  <si>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</si>
  <si>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</si>
  <si>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</si>
  <si>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</si>
  <si>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</si>
  <si>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</si>
  <si>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</si>
  <si>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</si>
  <si>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</si>
  <si>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</si>
  <si>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</si>
  <si>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</si>
  <si>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</si>
  <si>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</si>
  <si>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</si>
  <si>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</si>
  <si>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</si>
  <si>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</si>
  <si>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</si>
  <si>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</si>
  <si>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</si>
  <si>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</si>
  <si>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</si>
  <si>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</si>
  <si>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</si>
  <si>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</si>
  <si>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</si>
  <si>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</si>
  <si>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</si>
  <si>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</si>
  <si>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</si>
  <si>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</si>
  <si>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</si>
  <si>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</si>
  <si>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</si>
  <si>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</si>
  <si>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</si>
  <si>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</si>
  <si>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</si>
  <si>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</si>
  <si>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</si>
  <si>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</si>
  <si>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</si>
  <si>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</si>
  <si>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</si>
  <si>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</si>
  <si>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</si>
  <si>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</si>
  <si>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</si>
  <si>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</si>
  <si>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</si>
  <si>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</si>
  <si>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</si>
  <si>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</si>
  <si>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</si>
  <si>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</si>
  <si>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</si>
  <si>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</si>
  <si>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</si>
  <si>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</si>
  <si>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</si>
  <si>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</si>
  <si>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</si>
  <si>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</si>
  <si>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</si>
  <si>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</si>
  <si>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</si>
  <si>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</si>
  <si>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</si>
  <si>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</si>
  <si>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</si>
  <si>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</si>
  <si>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</si>
  <si>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</si>
  <si>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</si>
  <si>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</si>
  <si>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</si>
  <si>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</si>
  <si>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</si>
  <si>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</si>
  <si>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</si>
  <si>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</si>
  <si>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</si>
  <si>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</si>
  <si>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</si>
  <si>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</si>
  <si>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</si>
  <si>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</si>
  <si>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</si>
  <si>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</si>
  <si>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</si>
  <si>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</si>
  <si>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</si>
  <si>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</si>
  <si>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</si>
  <si>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</si>
  <si>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</si>
  <si>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</si>
  <si>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</si>
  <si>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</si>
  <si>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</si>
  <si>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</si>
  <si>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</si>
  <si>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</si>
  <si>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</si>
  <si>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</si>
  <si>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</si>
  <si>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</si>
  <si>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</si>
  <si>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</si>
  <si>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</si>
  <si>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</si>
  <si>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</si>
  <si>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</si>
  <si>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</si>
  <si>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</si>
  <si>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</si>
  <si>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</si>
  <si>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</si>
  <si>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</si>
  <si>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</si>
  <si>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</si>
  <si>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</si>
  <si>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</si>
  <si>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</si>
  <si>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</si>
  <si>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</si>
  <si>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</si>
  <si>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</si>
  <si>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</si>
  <si>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</si>
  <si>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</si>
  <si>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</si>
  <si>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</si>
  <si>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</si>
  <si>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</si>
  <si>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</si>
  <si>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</si>
  <si>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</si>
  <si>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</si>
  <si>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</si>
  <si>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</si>
  <si>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</si>
  <si>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</si>
  <si>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</si>
  <si>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</si>
  <si>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</si>
  <si>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</si>
  <si>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</si>
  <si>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</si>
  <si>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</si>
  <si>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</si>
  <si>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</si>
  <si>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</si>
  <si>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</si>
  <si>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</si>
  <si>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</si>
  <si>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</si>
  <si>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</si>
  <si>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</si>
  <si>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</si>
  <si>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</si>
  <si>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</si>
  <si>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</si>
  <si>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</si>
  <si>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</si>
  <si>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</si>
  <si>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</si>
  <si>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</si>
  <si>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</si>
  <si>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</si>
  <si>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</si>
  <si>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</si>
  <si>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</si>
  <si>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</si>
  <si>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</si>
  <si>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</si>
  <si>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</si>
  <si>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</si>
  <si>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</si>
  <si>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</si>
  <si>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</si>
  <si>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</si>
  <si>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</si>
  <si>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</si>
  <si>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</si>
  <si>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</si>
  <si>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</si>
  <si>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</si>
  <si>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</si>
  <si>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</si>
  <si>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</si>
  <si>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</si>
  <si>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</si>
  <si>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</si>
  <si>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</si>
  <si>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</si>
  <si>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</si>
  <si>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</si>
  <si>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</si>
  <si>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</si>
  <si>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</si>
  <si>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</si>
  <si>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</si>
  <si>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</si>
  <si>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</si>
  <si>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</si>
  <si>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</si>
  <si>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</si>
  <si>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</si>
  <si>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</si>
  <si>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</si>
  <si>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</si>
  <si>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</si>
  <si>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</si>
  <si>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</si>
  <si>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</si>
  <si>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</si>
  <si>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</si>
  <si>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</si>
  <si>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</si>
  <si>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</si>
  <si>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</si>
  <si>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</si>
  <si>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</si>
  <si>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</si>
  <si>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</si>
  <si>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</si>
  <si>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</si>
  <si>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</si>
  <si>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</si>
  <si>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</si>
  <si>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</si>
  <si>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</si>
  <si>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</si>
  <si>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</si>
  <si>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</si>
  <si>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</si>
  <si>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</si>
  <si>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</si>
  <si>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</si>
  <si>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</si>
  <si>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</si>
  <si>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</si>
  <si>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</si>
  <si>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</si>
  <si>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</si>
  <si>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</si>
  <si>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</si>
  <si>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</si>
  <si>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</si>
  <si>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</si>
  <si>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</si>
  <si>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</si>
  <si>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</si>
  <si>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</si>
  <si>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</si>
  <si>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</si>
  <si>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</si>
  <si>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Sucessful</t>
  </si>
  <si>
    <t>Percent Failed</t>
  </si>
  <si>
    <t>Percent Canceled</t>
  </si>
  <si>
    <t>&gt;1000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</si>
  <si>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</si>
  <si>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</si>
  <si>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</si>
  <si>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</si>
  <si>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</si>
  <si>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</si>
  <si>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</si>
  <si>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</si>
  <si>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</si>
  <si>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</si>
  <si>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&lt;50000</t>
  </si>
  <si>
    <t>Total</t>
  </si>
  <si>
    <t>Total Verification</t>
  </si>
  <si>
    <t>Number Live</t>
  </si>
  <si>
    <t>Percent Live</t>
  </si>
  <si>
    <t>Entropy</t>
  </si>
  <si>
    <t>musical</t>
  </si>
  <si>
    <t>plays</t>
  </si>
  <si>
    <t>spaces</t>
  </si>
  <si>
    <t>2016</t>
  </si>
  <si>
    <t>Duplicate</t>
  </si>
  <si>
    <t>staff pick</t>
  </si>
  <si>
    <t>featured</t>
  </si>
  <si>
    <t>success</t>
  </si>
  <si>
    <t>fail</t>
  </si>
  <si>
    <t>`</t>
  </si>
  <si>
    <t xml:space="preserve">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</si>
</sst>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9" fontId="0" fillId="0" borderId="0" xfId="1" applyFont="1"/>
  </cellXfs>
  <cellStyles count="2">
    <cellStyle name="Normal" xfId="0" builtinId="0"/>
    <cellStyle name="Percent" xfId="1" builtinId="5"/>
  </cellStyles>
  <dxfs count="17">
    <dxf>
      <numFmt numFmtId="14" formatCode="0.00%"/>
    </dxf>
    <dxf>
      <alignment horizontal="general"/>
    </dxf>
    <dxf>
      <alignment horizontal="general"/>
    </dxf>
    <dxf>
      <alignment horizontal="right"/>
    </dxf>
    <dxf>
      <alignment horizontal="right"/>
    </dxf>
    <dxf>
      <alignment horizontal="general" indent="0"/>
    </dxf>
    <dxf>
      <alignment horizontal="general" inden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 relativeIndent="1"/>
    </dxf>
    <dxf>
      <alignment horizontal="left" relativeIndent="1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[StarterBook.xlsb.xlsx]Category Stats!Cat_stats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Technology Kickstarters are Risky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2-482F-B909-A6B862A53273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2-482F-B909-A6B862A53273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62-482F-B909-A6B862A53273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28B-4FCE-B1E1-15EC859C3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2108672"/>
        <c:axId val="1985723680"/>
      </c:barChart>
      <c:catAx>
        <c:axId val="160210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723680"/>
        <c:crosses val="autoZero"/>
        <c:auto val="1"/>
        <c:lblAlgn val="ctr"/>
        <c:lblOffset val="100"/>
        <c:noMultiLvlLbl val="0"/>
      </c:catAx>
      <c:valAx>
        <c:axId val="198572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1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[StarterBook.xlsb.xlsx]Sub-Category Stats!PivotTable4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DF5327">
              <a:lumMod val="75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692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418AB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A6B72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F5327">
                <a:lumMod val="75000"/>
              </a:srgbClr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Stats'!$B$6:$B$9</c:f>
              <c:numCache>
                <c:formatCode>0.00%</c:formatCode>
                <c:ptCount val="3"/>
                <c:pt idx="0">
                  <c:v>0.14285714285714285</c:v>
                </c:pt>
                <c:pt idx="1">
                  <c:v>0</c:v>
                </c:pt>
                <c:pt idx="2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2-482F-B909-A6B862A53273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69200"/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Stats'!$C$6:$C$9</c:f>
              <c:numCache>
                <c:formatCode>0.00%</c:formatCode>
                <c:ptCount val="3"/>
                <c:pt idx="0">
                  <c:v>0.42857142857142855</c:v>
                </c:pt>
                <c:pt idx="1">
                  <c:v>0.33114446529080677</c:v>
                </c:pt>
                <c:pt idx="2">
                  <c:v>0.42780748663101603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2-482F-B909-A6B862A53273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418AB3"/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Stats'!$D$6:$D$9</c:f>
              <c:numCache>
                <c:formatCode>0.00%</c:formatCode>
                <c:ptCount val="3"/>
                <c:pt idx="0">
                  <c:v>0</c:v>
                </c:pt>
                <c:pt idx="1">
                  <c:v>1.7823639774859287E-2</c:v>
                </c:pt>
                <c:pt idx="2">
                  <c:v>2.6737967914438502E-2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62-482F-B909-A6B862A53273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A6B727"/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Stats'!$E$6:$E$9</c:f>
              <c:numCache>
                <c:formatCode>0.00%</c:formatCode>
                <c:ptCount val="3"/>
                <c:pt idx="0">
                  <c:v>0.42857142857142855</c:v>
                </c:pt>
                <c:pt idx="1">
                  <c:v>0.651031894934334</c:v>
                </c:pt>
                <c:pt idx="2">
                  <c:v>0.45454545454545453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B7D-4B60-9603-6D5E4F852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2108672"/>
        <c:axId val="1985723680"/>
      </c:barChart>
      <c:catAx>
        <c:axId val="160210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723680"/>
        <c:crosses val="autoZero"/>
        <c:auto val="1"/>
        <c:lblAlgn val="ctr"/>
        <c:lblOffset val="100"/>
        <c:noMultiLvlLbl val="0"/>
      </c:catAx>
      <c:valAx>
        <c:axId val="1985723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1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[StarterBook.xlsb.xlsx]Launch Date 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A6-49DE-8F7B-45E7AA92FE07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A6-49DE-8F7B-45E7AA92FE07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A6-49DE-8F7B-45E7AA92F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092128"/>
        <c:axId val="1590557104"/>
      </c:lineChart>
      <c:catAx>
        <c:axId val="167009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57104"/>
        <c:crosses val="autoZero"/>
        <c:auto val="1"/>
        <c:lblAlgn val="ctr"/>
        <c:lblOffset val="100"/>
        <c:noMultiLvlLbl val="0"/>
      </c:catAx>
      <c:valAx>
        <c:axId val="15905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9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45388579768579"/>
          <c:y val="0.43593842048723008"/>
          <c:w val="0.12115124748965607"/>
          <c:h val="0.237509871726827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Outcomes'!$G$1</c:f>
              <c:strCache>
                <c:ptCount val="1"/>
                <c:pt idx="0">
                  <c:v>Percent Sucessful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D-4D17-A754-00918AD09BB5}"/>
            </c:ext>
          </c:extLst>
        </c:ser>
        <c:ser>
          <c:idx val="1"/>
          <c:order val="1"/>
          <c:tx>
            <c:strRef>
              <c:f>'Goal Outcomes'!$H$1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9D-4D17-A754-00918AD09BB5}"/>
            </c:ext>
          </c:extLst>
        </c:ser>
        <c:ser>
          <c:idx val="2"/>
          <c:order val="2"/>
          <c:tx>
            <c:strRef>
              <c:f>'Goal Outcomes'!$I$1</c:f>
              <c:strCache>
                <c:ptCount val="1"/>
                <c:pt idx="0">
                  <c:v>Percent Live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f>'Goal Outcomes'!$I$2:$I$13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9D-4D17-A754-00918AD09BB5}"/>
            </c:ext>
          </c:extLst>
        </c:ser>
        <c:ser>
          <c:idx val="3"/>
          <c:order val="3"/>
          <c:tx>
            <c:strRef>
              <c:f>'Goal Outcomes'!$J$1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f>'Goal Outcomes'!$J$2:$J$13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9D-4D17-A754-00918AD09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2288303"/>
        <c:axId val="1495946559"/>
      </c:lineChart>
      <c:catAx>
        <c:axId val="163228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946559"/>
        <c:crosses val="autoZero"/>
        <c:auto val="1"/>
        <c:lblAlgn val="ctr"/>
        <c:lblOffset val="100"/>
        <c:noMultiLvlLbl val="0"/>
      </c:catAx>
      <c:valAx>
        <c:axId val="149594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28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'Goal Outcomes'!$G$1</c:f>
              <c:strCache>
                <c:ptCount val="1"/>
                <c:pt idx="0">
                  <c:v>Percent Sucessful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Outcomes'!$A$2:$A$13</c15:sqref>
                  </c15:fullRef>
                </c:ext>
              </c:extLst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Outcomes'!$G$2:$G$15</c15:sqref>
                  </c15:fullRef>
                </c:ext>
              </c:extLst>
              <c:f>'Goal Outcomes'!$G$2:$G$13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B-4D14-A471-41EB14BE5849}"/>
            </c:ext>
          </c:extLst>
        </c:ser>
        <c:ser>
          <c:idx val="1"/>
          <c:order val="1"/>
          <c:tx>
            <c:strRef>
              <c:f>'Goal Outcomes'!$H$1</c:f>
              <c:strCache>
                <c:ptCount val="1"/>
                <c:pt idx="0">
                  <c:v>Percent Failed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Outcomes'!$A$2:$A$13</c15:sqref>
                  </c15:fullRef>
                </c:ext>
              </c:extLst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Outcomes'!$H$2:$H$15</c15:sqref>
                  </c15:fullRef>
                </c:ext>
              </c:extLst>
              <c:f>'Goal Outcomes'!$H$2:$H$13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B-4D14-A471-41EB14BE5849}"/>
            </c:ext>
          </c:extLst>
        </c:ser>
        <c:ser>
          <c:idx val="2"/>
          <c:order val="2"/>
          <c:tx>
            <c:strRef>
              <c:f>'Goal Outcomes'!$I$1</c:f>
              <c:strCache>
                <c:ptCount val="1"/>
                <c:pt idx="0">
                  <c:v>Percent 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Outcomes'!$A$2:$A$13</c15:sqref>
                  </c15:fullRef>
                </c:ext>
              </c:extLst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Outcomes'!$I$2:$I$15</c15:sqref>
                  </c15:fullRef>
                </c:ext>
              </c:extLst>
              <c:f>'Goal Outcomes'!$I$2:$I$13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B-4D14-A471-41EB14BE5849}"/>
            </c:ext>
          </c:extLst>
        </c:ser>
        <c:ser>
          <c:idx val="3"/>
          <c:order val="3"/>
          <c:tx>
            <c:strRef>
              <c:f>'Goal Outcomes'!$J$1</c:f>
              <c:strCache>
                <c:ptCount val="1"/>
                <c:pt idx="0">
                  <c:v>Percent Canceled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Outcomes'!$A$2:$A$13</c15:sqref>
                  </c15:fullRef>
                </c:ext>
              </c:extLst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Outcomes'!$J$2:$J$15</c15:sqref>
                  </c15:fullRef>
                </c:ext>
              </c:extLst>
              <c:f>'Goal Outcomes'!$J$2:$J$13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B-4D14-A471-41EB14BE5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2288303"/>
        <c:axId val="1495946559"/>
      </c:barChart>
      <c:catAx>
        <c:axId val="1632288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946559"/>
        <c:crosses val="autoZero"/>
        <c:auto val="1"/>
        <c:lblAlgn val="ctr"/>
        <c:lblOffset val="100"/>
        <c:noMultiLvlLbl val="0"/>
      </c:catAx>
      <c:valAx>
        <c:axId val="149594655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28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698275</xdr:colOff>
      <xdr:row>1</xdr:row>
      <xdr:rowOff>3563</xdr:rowOff>
    </xdr:from>
    <xdr:to>
      <xdr:col>18</xdr:col>
      <xdr:colOff>7682</xdr:colOff>
      <xdr:row>25</xdr:row>
      <xdr:rowOff>14993</xdr:rowOff>
    </xdr:to>
    <xdr:graphicFrame macro="">
      <xdr:nvGraphicFramePr>
        <xdr:cNvPr id="2" name="Cat_Stats">
          <a:extLst>
            <a:ext uri="{FF2B5EF4-FFF2-40B4-BE49-F238E27FC236}">
              <a16:creationId xmlns:a16="http://schemas.microsoft.com/office/drawing/2014/main" id="{FFA93D4F-692B-4C98-B69B-3ED556404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0</xdr:row>
      <xdr:rowOff>0</xdr:rowOff>
    </xdr:from>
    <xdr:to>
      <xdr:col>18</xdr:col>
      <xdr:colOff>495299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89624-6CC0-4C55-8D7F-DEA170B55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176211</xdr:rowOff>
    </xdr:from>
    <xdr:to>
      <xdr:col>11</xdr:col>
      <xdr:colOff>19049</xdr:colOff>
      <xdr:row>41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EF967-50E3-457B-BF9C-B4851D8C3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6535</xdr:colOff>
      <xdr:row>15</xdr:row>
      <xdr:rowOff>169208</xdr:rowOff>
    </xdr:from>
    <xdr:to>
      <xdr:col>5</xdr:col>
      <xdr:colOff>329638</xdr:colOff>
      <xdr:row>30</xdr:row>
      <xdr:rowOff>110938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892AD-BBD9-4F31-8360-3128BD73A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877793</xdr:colOff>
      <xdr:row>16</xdr:row>
      <xdr:rowOff>0</xdr:rowOff>
    </xdr:from>
    <xdr:to>
      <xdr:col>11</xdr:col>
      <xdr:colOff>943162</xdr:colOff>
      <xdr:row>39</xdr:row>
      <xdr:rowOff>65367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0FDB37-DB8F-46AC-A18A-C1C9813AD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Buswell" refreshedDate="43695.988026851854" createdVersion="6" refreshedVersion="6" minRefreshableVersion="3" recordCount="4114" xr:uid="{8DF1C8F3-58BE-4F9E-B2D4-56144401342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Buswell" refreshedDate="43696.720446180552" createdVersion="6" refreshedVersion="6" minRefreshableVersion="3" recordCount="4114" xr:uid="{3B5B2C89-1DEB-4474-B20B-CB0DD371CE6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C0080-3FF9-493F-9058-27969A1E209D}" name="Cat_stats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multipleItemSelectionAllowe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5AE7D-2BB6-49CE-B776-420F7672DC7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A4:F9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 sortType="descending">
      <items count="22">
        <item x="0"/>
        <item x="20"/>
        <item x="11"/>
        <item x="4"/>
        <item x="10"/>
        <item x="9"/>
        <item x="14"/>
        <item x="19"/>
        <item x="13"/>
        <item x="17"/>
        <item x="7"/>
        <item x="1"/>
        <item x="6"/>
        <item x="3"/>
        <item x="8"/>
        <item x="12"/>
        <item x="16"/>
        <item x="5"/>
        <item x="18"/>
        <item x="2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sd="0" x="0"/>
        <item h="1" sd="0" x="7"/>
        <item h="1" sd="0" x="6"/>
        <item h="1" sd="0" x="5"/>
        <item h="1" x="4"/>
        <item h="1" sd="0" x="8"/>
        <item h="1" sd="0" x="3"/>
        <item h="1" sd="0" x="2"/>
        <item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17" baseItem="0" numFmtId="10"/>
  </dataFields>
  <formats count="3"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B093C-0C1E-42A9-ACCA-F4CBD4CB52B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958BF5-C31A-41AA-8EEA-49EB9C813A19}" name="Table1" displayName="Table1" ref="A1:C5" totalsRowShown="0">
  <autoFilter ref="A1:C5" xr:uid="{3BD7670B-6A29-4D62-B1F6-ADFD52BF96A2}"/>
  <tableColumns count="3">
    <tableColumn id="1" xr3:uid="{F82D3627-F78D-4901-B95A-A9ED7AF101D9}" name="state"/>
    <tableColumn id="2" xr3:uid="{F1D744B5-6C72-4428-A20C-5AB3AE85BC45}" name="featured"/>
    <tableColumn id="3" xr3:uid="{5113B4F0-462D-4671-B038-C5D002BDAE9A}" name="staff pic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6" zoomScaleNormal="4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bestFit="1" customWidth="1"/>
    <col min="16" max="16" width="22.42578125" bestFit="1" customWidth="1"/>
    <col min="17" max="17" width="12.140625" bestFit="1" customWidth="1"/>
    <col min="18" max="18" width="18" bestFit="1" customWidth="1"/>
    <col min="19" max="19" width="31.5703125" bestFit="1" customWidth="1"/>
    <col min="20" max="20" width="29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  <c r="U1" s="1" t="s">
        <v>8368</v>
      </c>
    </row>
    <row r="2" spans="1:21" ht="60" x14ac:dyDescent="0.25">
      <c r="A2" t="s">
        <v>8374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IF(L2=0,0,E2/L2)</f>
        <v>63.917582417582416</v>
      </c>
      <c r="Q2" s="3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 t="str">
        <f t="array" ref="U2">IF(COUNTIF($B$2:$B4115, $B2)&gt;1, "Duplicate", "")</f>
        <v/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IF(L3=0,0,E3/L3)</f>
        <v>185.48101265822785</v>
      </c>
      <c r="Q3" s="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" si="4">(((J3/60)/60)/24)+DATE(1970,1,1)</f>
        <v>42766.600497685184</v>
      </c>
      <c r="T3" s="11">
        <f t="shared" ref="T3:T6" si="5">(((I3/60)/60)/24)+DATE(1970,1,1)</f>
        <v>42796.600497685184</v>
      </c>
      <c r="U3" t="str">
        <f t="array" ref="U3">IF(COUNTIF($B$2:$B4116, $B3)&gt;1, "Duplicate", "")</f>
        <v/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s="3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t="str">
        <f t="array" ref="U4">IF(COUNTIF($B$2:$B4117, $B4)&gt;1, "Duplicate", "")</f>
        <v/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s="3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t="str">
        <f t="array" ref="U5">IF(COUNTIF($B$2:$B4118, $B5)&gt;1, "Duplicate", "")</f>
        <v/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s="3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t="str">
        <f t="array" ref="U6">IF(COUNTIF($B$2:$B4119, $B6)&gt;1, "Duplicate", "")</f>
        <v/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s="3" t="str">
        <f t="shared" si="2"/>
        <v>film &amp; video</v>
      </c>
      <c r="R7" t="str">
        <f t="shared" si="3"/>
        <v>television</v>
      </c>
      <c r="S7" s="11">
        <f t="shared" ref="S7:S70" si="6">(((J7/60)/60)/24)+DATE(1970,1,1)</f>
        <v>42563.932951388888</v>
      </c>
      <c r="T7" s="11">
        <f t="shared" ref="T7:T70" si="7">(((I7/60)/60)/24)+DATE(1970,1,1)</f>
        <v>42580.232638888891</v>
      </c>
      <c r="U7" t="str">
        <f t="array" ref="U7">IF(COUNTIF($B$2:$B4120, $B7)&gt;1, "Duplicate", "")</f>
        <v/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s="3" t="str">
        <f t="shared" si="2"/>
        <v>film &amp; video</v>
      </c>
      <c r="R8" t="str">
        <f t="shared" si="3"/>
        <v>television</v>
      </c>
      <c r="S8" s="11">
        <f t="shared" si="6"/>
        <v>41794.072337962964</v>
      </c>
      <c r="T8" s="11">
        <f t="shared" si="7"/>
        <v>41804.072337962964</v>
      </c>
      <c r="U8" t="str">
        <f t="array" ref="U8">IF(COUNTIF($B$2:$B4121, $B8)&gt;1, "Duplicate", "")</f>
        <v/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s="3" t="str">
        <f t="shared" si="2"/>
        <v>film &amp; video</v>
      </c>
      <c r="R9" t="str">
        <f t="shared" si="3"/>
        <v>television</v>
      </c>
      <c r="S9" s="11">
        <f t="shared" si="6"/>
        <v>42516.047071759262</v>
      </c>
      <c r="T9" s="11">
        <f t="shared" si="7"/>
        <v>42556.047071759262</v>
      </c>
      <c r="U9" t="str">
        <f t="array" ref="U9">IF(COUNTIF($B$2:$B4122, $B9)&gt;1, "Duplicate", "")</f>
        <v/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s="3" t="str">
        <f t="shared" si="2"/>
        <v>film &amp; video</v>
      </c>
      <c r="R10" t="str">
        <f t="shared" si="3"/>
        <v>television</v>
      </c>
      <c r="S10" s="11">
        <f t="shared" si="6"/>
        <v>42468.94458333333</v>
      </c>
      <c r="T10" s="11">
        <f t="shared" si="7"/>
        <v>42475.875</v>
      </c>
      <c r="U10" t="str">
        <f t="array" ref="U10">IF(COUNTIF($B$2:$B4123, $B10)&gt;1, "Duplicate", "")</f>
        <v/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s="3" t="str">
        <f t="shared" si="2"/>
        <v>film &amp; video</v>
      </c>
      <c r="R11" t="str">
        <f t="shared" si="3"/>
        <v>television</v>
      </c>
      <c r="S11" s="11">
        <f t="shared" si="6"/>
        <v>42447.103518518517</v>
      </c>
      <c r="T11" s="11">
        <f t="shared" si="7"/>
        <v>42477.103518518517</v>
      </c>
      <c r="U11" t="str">
        <f t="array" ref="U11">IF(COUNTIF($B$2:$B4124, $B11)&gt;1, "Duplicate", "")</f>
        <v/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s="3" t="str">
        <f t="shared" si="2"/>
        <v>film &amp; video</v>
      </c>
      <c r="R12" t="str">
        <f t="shared" si="3"/>
        <v>television</v>
      </c>
      <c r="S12" s="11">
        <f t="shared" si="6"/>
        <v>41780.068043981482</v>
      </c>
      <c r="T12" s="11">
        <f t="shared" si="7"/>
        <v>41815.068043981482</v>
      </c>
      <c r="U12" t="str">
        <f t="array" ref="U12">IF(COUNTIF($B$2:$B4125, $B12)&gt;1, "Duplicate", "")</f>
        <v/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s="3" t="str">
        <f t="shared" si="2"/>
        <v>film &amp; video</v>
      </c>
      <c r="R13" t="str">
        <f t="shared" si="3"/>
        <v>television</v>
      </c>
      <c r="S13" s="11">
        <f t="shared" si="6"/>
        <v>42572.778495370367</v>
      </c>
      <c r="T13" s="11">
        <f t="shared" si="7"/>
        <v>42604.125</v>
      </c>
      <c r="U13" t="str">
        <f t="array" ref="U13">IF(COUNTIF($B$2:$B4126, $B13)&gt;1, "Duplicate", "")</f>
        <v/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s="3" t="str">
        <f t="shared" si="2"/>
        <v>film &amp; video</v>
      </c>
      <c r="R14" t="str">
        <f t="shared" si="3"/>
        <v>television</v>
      </c>
      <c r="S14" s="11">
        <f t="shared" si="6"/>
        <v>41791.713252314818</v>
      </c>
      <c r="T14" s="11">
        <f t="shared" si="7"/>
        <v>41836.125</v>
      </c>
      <c r="U14" t="str">
        <f t="array" ref="U14">IF(COUNTIF($B$2:$B4127, $B14)&gt;1, "Duplicate", "")</f>
        <v/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s="3" t="str">
        <f t="shared" si="2"/>
        <v>film &amp; video</v>
      </c>
      <c r="R15" t="str">
        <f t="shared" si="3"/>
        <v>television</v>
      </c>
      <c r="S15" s="11">
        <f t="shared" si="6"/>
        <v>42508.677187499998</v>
      </c>
      <c r="T15" s="11">
        <f t="shared" si="7"/>
        <v>42544.852083333331</v>
      </c>
      <c r="U15" t="str">
        <f t="array" ref="U15">IF(COUNTIF($B$2:$B4128, $B15)&gt;1, "Duplicate", "")</f>
        <v/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s="3" t="str">
        <f t="shared" si="2"/>
        <v>film &amp; video</v>
      </c>
      <c r="R16" t="str">
        <f t="shared" si="3"/>
        <v>television</v>
      </c>
      <c r="S16" s="11">
        <f t="shared" si="6"/>
        <v>41808.02648148148</v>
      </c>
      <c r="T16" s="11">
        <f t="shared" si="7"/>
        <v>41833.582638888889</v>
      </c>
      <c r="U16" t="str">
        <f t="array" ref="U16">IF(COUNTIF($B$2:$B4129, $B16)&gt;1, "Duplicate", "")</f>
        <v/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s="3" t="str">
        <f t="shared" si="2"/>
        <v>film &amp; video</v>
      </c>
      <c r="R17" t="str">
        <f t="shared" si="3"/>
        <v>television</v>
      </c>
      <c r="S17" s="11">
        <f t="shared" si="6"/>
        <v>42256.391875000001</v>
      </c>
      <c r="T17" s="11">
        <f t="shared" si="7"/>
        <v>42274.843055555553</v>
      </c>
      <c r="U17" t="str">
        <f t="array" ref="U17">IF(COUNTIF($B$2:$B4130, $B17)&gt;1, "Duplicate", "")</f>
        <v/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s="3" t="str">
        <f t="shared" si="2"/>
        <v>film &amp; video</v>
      </c>
      <c r="R18" t="str">
        <f t="shared" si="3"/>
        <v>television</v>
      </c>
      <c r="S18" s="11">
        <f t="shared" si="6"/>
        <v>41760.796423611115</v>
      </c>
      <c r="T18" s="11">
        <f t="shared" si="7"/>
        <v>41806.229166666664</v>
      </c>
      <c r="U18" t="str">
        <f t="array" ref="U18">IF(COUNTIF($B$2:$B4131, $B18)&gt;1, "Duplicate", "")</f>
        <v/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s="3" t="str">
        <f t="shared" si="2"/>
        <v>film &amp; video</v>
      </c>
      <c r="R19" t="str">
        <f t="shared" si="3"/>
        <v>television</v>
      </c>
      <c r="S19" s="11">
        <f t="shared" si="6"/>
        <v>41917.731736111113</v>
      </c>
      <c r="T19" s="11">
        <f t="shared" si="7"/>
        <v>41947.773402777777</v>
      </c>
      <c r="U19" t="str">
        <f t="array" ref="U19">IF(COUNTIF($B$2:$B4132, $B19)&gt;1, "Duplicate", "")</f>
        <v/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s="3" t="str">
        <f t="shared" si="2"/>
        <v>film &amp; video</v>
      </c>
      <c r="R20" t="str">
        <f t="shared" si="3"/>
        <v>television</v>
      </c>
      <c r="S20" s="11">
        <f t="shared" si="6"/>
        <v>41869.542314814818</v>
      </c>
      <c r="T20" s="11">
        <f t="shared" si="7"/>
        <v>41899.542314814818</v>
      </c>
      <c r="U20" t="str">
        <f t="array" ref="U20">IF(COUNTIF($B$2:$B4133, $B20)&gt;1, "Duplicate", "")</f>
        <v/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s="3" t="str">
        <f t="shared" si="2"/>
        <v>film &amp; video</v>
      </c>
      <c r="R21" t="str">
        <f t="shared" si="3"/>
        <v>television</v>
      </c>
      <c r="S21" s="11">
        <f t="shared" si="6"/>
        <v>42175.816365740742</v>
      </c>
      <c r="T21" s="11">
        <f t="shared" si="7"/>
        <v>42205.816365740742</v>
      </c>
      <c r="U21" t="str">
        <f t="array" ref="U21">IF(COUNTIF($B$2:$B4134, $B21)&gt;1, "Duplicate", "")</f>
        <v/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s="3" t="str">
        <f t="shared" si="2"/>
        <v>film &amp; video</v>
      </c>
      <c r="R22" t="str">
        <f t="shared" si="3"/>
        <v>television</v>
      </c>
      <c r="S22" s="11">
        <f t="shared" si="6"/>
        <v>42200.758240740746</v>
      </c>
      <c r="T22" s="11">
        <f t="shared" si="7"/>
        <v>42260.758240740746</v>
      </c>
      <c r="U22" t="str">
        <f t="array" ref="U22">IF(COUNTIF($B$2:$B4135, $B22)&gt;1, "Duplicate", "")</f>
        <v/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s="3" t="str">
        <f t="shared" si="2"/>
        <v>film &amp; video</v>
      </c>
      <c r="R23" t="str">
        <f t="shared" si="3"/>
        <v>television</v>
      </c>
      <c r="S23" s="11">
        <f t="shared" si="6"/>
        <v>41878.627187500002</v>
      </c>
      <c r="T23" s="11">
        <f t="shared" si="7"/>
        <v>41908.627187500002</v>
      </c>
      <c r="U23" t="str">
        <f t="array" ref="U23">IF(COUNTIF($B$2:$B4136, $B23)&gt;1, "Duplicate", "")</f>
        <v/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s="3" t="str">
        <f t="shared" si="2"/>
        <v>film &amp; video</v>
      </c>
      <c r="R24" t="str">
        <f t="shared" si="3"/>
        <v>television</v>
      </c>
      <c r="S24" s="11">
        <f t="shared" si="6"/>
        <v>41989.91134259259</v>
      </c>
      <c r="T24" s="11">
        <f t="shared" si="7"/>
        <v>42005.332638888889</v>
      </c>
      <c r="U24" t="str">
        <f t="array" ref="U24">IF(COUNTIF($B$2:$B4137, $B24)&gt;1, "Duplicate", "")</f>
        <v/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s="3" t="str">
        <f t="shared" si="2"/>
        <v>film &amp; video</v>
      </c>
      <c r="R25" t="str">
        <f t="shared" si="3"/>
        <v>television</v>
      </c>
      <c r="S25" s="11">
        <f t="shared" si="6"/>
        <v>42097.778946759259</v>
      </c>
      <c r="T25" s="11">
        <f t="shared" si="7"/>
        <v>42124.638888888891</v>
      </c>
      <c r="U25" t="str">
        <f t="array" ref="U25">IF(COUNTIF($B$2:$B4138, $B25)&gt;1, "Duplicate", "")</f>
        <v/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s="3" t="str">
        <f t="shared" si="2"/>
        <v>film &amp; video</v>
      </c>
      <c r="R26" t="str">
        <f t="shared" si="3"/>
        <v>television</v>
      </c>
      <c r="S26" s="11">
        <f t="shared" si="6"/>
        <v>42229.820173611108</v>
      </c>
      <c r="T26" s="11">
        <f t="shared" si="7"/>
        <v>42262.818750000006</v>
      </c>
      <c r="U26" t="str">
        <f t="array" ref="U26">IF(COUNTIF($B$2:$B4139, $B26)&gt;1, "Duplicate", "")</f>
        <v/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s="3" t="str">
        <f t="shared" si="2"/>
        <v>film &amp; video</v>
      </c>
      <c r="R27" t="str">
        <f t="shared" si="3"/>
        <v>television</v>
      </c>
      <c r="S27" s="11">
        <f t="shared" si="6"/>
        <v>42318.025011574078</v>
      </c>
      <c r="T27" s="11">
        <f t="shared" si="7"/>
        <v>42378.025011574078</v>
      </c>
      <c r="U27" t="str">
        <f t="array" ref="U27">IF(COUNTIF($B$2:$B4140, $B27)&gt;1, "Duplicate", "")</f>
        <v/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s="3" t="str">
        <f t="shared" si="2"/>
        <v>film &amp; video</v>
      </c>
      <c r="R28" t="str">
        <f t="shared" si="3"/>
        <v>television</v>
      </c>
      <c r="S28" s="11">
        <f t="shared" si="6"/>
        <v>41828.515555555554</v>
      </c>
      <c r="T28" s="11">
        <f t="shared" si="7"/>
        <v>41868.515555555554</v>
      </c>
      <c r="U28" t="str">
        <f t="array" ref="U28">IF(COUNTIF($B$2:$B4141, $B28)&gt;1, "Duplicate", "")</f>
        <v/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s="3" t="str">
        <f t="shared" si="2"/>
        <v>film &amp; video</v>
      </c>
      <c r="R29" t="str">
        <f t="shared" si="3"/>
        <v>television</v>
      </c>
      <c r="S29" s="11">
        <f t="shared" si="6"/>
        <v>41929.164733796293</v>
      </c>
      <c r="T29" s="11">
        <f t="shared" si="7"/>
        <v>41959.206400462965</v>
      </c>
      <c r="U29" t="str">
        <f t="array" ref="U29">IF(COUNTIF($B$2:$B4142, $B29)&gt;1, "Duplicate", "")</f>
        <v/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s="3" t="str">
        <f t="shared" si="2"/>
        <v>film &amp; video</v>
      </c>
      <c r="R30" t="str">
        <f t="shared" si="3"/>
        <v>television</v>
      </c>
      <c r="S30" s="11">
        <f t="shared" si="6"/>
        <v>42324.96393518518</v>
      </c>
      <c r="T30" s="11">
        <f t="shared" si="7"/>
        <v>42354.96393518518</v>
      </c>
      <c r="U30" t="str">
        <f t="array" ref="U30">IF(COUNTIF($B$2:$B4143, $B30)&gt;1, "Duplicate", "")</f>
        <v/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s="3" t="str">
        <f t="shared" si="2"/>
        <v>film &amp; video</v>
      </c>
      <c r="R31" t="str">
        <f t="shared" si="3"/>
        <v>television</v>
      </c>
      <c r="S31" s="11">
        <f t="shared" si="6"/>
        <v>41812.67324074074</v>
      </c>
      <c r="T31" s="11">
        <f t="shared" si="7"/>
        <v>41842.67324074074</v>
      </c>
      <c r="U31" t="str">
        <f t="array" ref="U31">IF(COUNTIF($B$2:$B4144, $B31)&gt;1, "Duplicate", "")</f>
        <v/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s="3" t="str">
        <f t="shared" si="2"/>
        <v>film &amp; video</v>
      </c>
      <c r="R32" t="str">
        <f t="shared" si="3"/>
        <v>television</v>
      </c>
      <c r="S32" s="11">
        <f t="shared" si="6"/>
        <v>41842.292997685188</v>
      </c>
      <c r="T32" s="11">
        <f t="shared" si="7"/>
        <v>41872.292997685188</v>
      </c>
      <c r="U32" t="str">
        <f t="array" ref="U32">IF(COUNTIF($B$2:$B4145, $B32)&gt;1, "Duplicate", "")</f>
        <v/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s="3" t="str">
        <f t="shared" si="2"/>
        <v>film &amp; video</v>
      </c>
      <c r="R33" t="str">
        <f t="shared" si="3"/>
        <v>television</v>
      </c>
      <c r="S33" s="11">
        <f t="shared" si="6"/>
        <v>42376.79206018518</v>
      </c>
      <c r="T33" s="11">
        <f t="shared" si="7"/>
        <v>42394.79206018518</v>
      </c>
      <c r="U33" t="str">
        <f t="array" ref="U33">IF(COUNTIF($B$2:$B4146, $B33)&gt;1, "Duplicate", "")</f>
        <v/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s="3" t="str">
        <f t="shared" si="2"/>
        <v>film &amp; video</v>
      </c>
      <c r="R34" t="str">
        <f t="shared" si="3"/>
        <v>television</v>
      </c>
      <c r="S34" s="11">
        <f t="shared" si="6"/>
        <v>42461.627511574072</v>
      </c>
      <c r="T34" s="11">
        <f t="shared" si="7"/>
        <v>42503.165972222225</v>
      </c>
      <c r="U34" t="str">
        <f t="array" ref="U34">IF(COUNTIF($B$2:$B4147, $B34)&gt;1, "Duplicate", "")</f>
        <v/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s="3" t="str">
        <f t="shared" si="2"/>
        <v>film &amp; video</v>
      </c>
      <c r="R35" t="str">
        <f t="shared" si="3"/>
        <v>television</v>
      </c>
      <c r="S35" s="11">
        <f t="shared" si="6"/>
        <v>42286.660891203705</v>
      </c>
      <c r="T35" s="11">
        <f t="shared" si="7"/>
        <v>42316.702557870376</v>
      </c>
      <c r="U35" t="str">
        <f t="array" ref="U35">IF(COUNTIF($B$2:$B4148, $B35)&gt;1, "Duplicate", "")</f>
        <v/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s="3" t="str">
        <f t="shared" si="2"/>
        <v>film &amp; video</v>
      </c>
      <c r="R36" t="str">
        <f t="shared" si="3"/>
        <v>television</v>
      </c>
      <c r="S36" s="11">
        <f t="shared" si="6"/>
        <v>41841.321770833332</v>
      </c>
      <c r="T36" s="11">
        <f t="shared" si="7"/>
        <v>41856.321770833332</v>
      </c>
      <c r="U36" t="str">
        <f t="array" ref="U36">IF(COUNTIF($B$2:$B4149, $B36)&gt;1, "Duplicate", "")</f>
        <v/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s="3" t="str">
        <f t="shared" si="2"/>
        <v>film &amp; video</v>
      </c>
      <c r="R37" t="str">
        <f t="shared" si="3"/>
        <v>television</v>
      </c>
      <c r="S37" s="11">
        <f t="shared" si="6"/>
        <v>42098.291828703703</v>
      </c>
      <c r="T37" s="11">
        <f t="shared" si="7"/>
        <v>42122</v>
      </c>
      <c r="U37" t="str">
        <f t="array" ref="U37">IF(COUNTIF($B$2:$B4150, $B37)&gt;1, "Duplicate", "")</f>
        <v/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s="3" t="str">
        <f t="shared" si="2"/>
        <v>film &amp; video</v>
      </c>
      <c r="R38" t="str">
        <f t="shared" si="3"/>
        <v>television</v>
      </c>
      <c r="S38" s="11">
        <f t="shared" si="6"/>
        <v>42068.307002314818</v>
      </c>
      <c r="T38" s="11">
        <f t="shared" si="7"/>
        <v>42098.265335648146</v>
      </c>
      <c r="U38" t="str">
        <f t="array" ref="U38">IF(COUNTIF($B$2:$B4151, $B38)&gt;1, "Duplicate", "")</f>
        <v/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s="3" t="str">
        <f t="shared" si="2"/>
        <v>film &amp; video</v>
      </c>
      <c r="R39" t="str">
        <f t="shared" si="3"/>
        <v>television</v>
      </c>
      <c r="S39" s="11">
        <f t="shared" si="6"/>
        <v>42032.693043981482</v>
      </c>
      <c r="T39" s="11">
        <f t="shared" si="7"/>
        <v>42062.693043981482</v>
      </c>
      <c r="U39" t="str">
        <f t="array" ref="U39">IF(COUNTIF($B$2:$B4152, $B39)&gt;1, "Duplicate", "")</f>
        <v/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s="3" t="str">
        <f t="shared" si="2"/>
        <v>film &amp; video</v>
      </c>
      <c r="R40" t="str">
        <f t="shared" si="3"/>
        <v>television</v>
      </c>
      <c r="S40" s="11">
        <f t="shared" si="6"/>
        <v>41375.057222222218</v>
      </c>
      <c r="T40" s="11">
        <f t="shared" si="7"/>
        <v>41405.057222222218</v>
      </c>
      <c r="U40" t="str">
        <f t="array" ref="U40">IF(COUNTIF($B$2:$B4153, $B40)&gt;1, "Duplicate", "")</f>
        <v/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s="3" t="str">
        <f t="shared" si="2"/>
        <v>film &amp; video</v>
      </c>
      <c r="R41" t="str">
        <f t="shared" si="3"/>
        <v>television</v>
      </c>
      <c r="S41" s="11">
        <f t="shared" si="6"/>
        <v>41754.047083333331</v>
      </c>
      <c r="T41" s="11">
        <f t="shared" si="7"/>
        <v>41784.957638888889</v>
      </c>
      <c r="U41" t="str">
        <f t="array" ref="U41">IF(COUNTIF($B$2:$B4154, $B41)&gt;1, "Duplicate", "")</f>
        <v/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s="3" t="str">
        <f t="shared" si="2"/>
        <v>film &amp; video</v>
      </c>
      <c r="R42" t="str">
        <f t="shared" si="3"/>
        <v>television</v>
      </c>
      <c r="S42" s="11">
        <f t="shared" si="6"/>
        <v>41789.21398148148</v>
      </c>
      <c r="T42" s="11">
        <f t="shared" si="7"/>
        <v>41809.166666666664</v>
      </c>
      <c r="U42" t="str">
        <f t="array" ref="U42">IF(COUNTIF($B$2:$B4155, $B42)&gt;1, "Duplicate", "")</f>
        <v/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s="3" t="str">
        <f t="shared" si="2"/>
        <v>film &amp; video</v>
      </c>
      <c r="R43" t="str">
        <f t="shared" si="3"/>
        <v>television</v>
      </c>
      <c r="S43" s="11">
        <f t="shared" si="6"/>
        <v>41887.568912037037</v>
      </c>
      <c r="T43" s="11">
        <f t="shared" si="7"/>
        <v>41917.568912037037</v>
      </c>
      <c r="U43" t="str">
        <f t="array" ref="U43">IF(COUNTIF($B$2:$B4156, $B43)&gt;1, "Duplicate", "")</f>
        <v/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s="3" t="str">
        <f t="shared" si="2"/>
        <v>film &amp; video</v>
      </c>
      <c r="R44" t="str">
        <f t="shared" si="3"/>
        <v>television</v>
      </c>
      <c r="S44" s="11">
        <f t="shared" si="6"/>
        <v>41971.639189814814</v>
      </c>
      <c r="T44" s="11">
        <f t="shared" si="7"/>
        <v>42001.639189814814</v>
      </c>
      <c r="U44" t="str">
        <f t="array" ref="U44">IF(COUNTIF($B$2:$B4157, $B44)&gt;1, "Duplicate", "")</f>
        <v/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s="3" t="str">
        <f t="shared" si="2"/>
        <v>film &amp; video</v>
      </c>
      <c r="R45" t="str">
        <f t="shared" si="3"/>
        <v>television</v>
      </c>
      <c r="S45" s="11">
        <f t="shared" si="6"/>
        <v>41802.790347222224</v>
      </c>
      <c r="T45" s="11">
        <f t="shared" si="7"/>
        <v>41833</v>
      </c>
      <c r="U45" t="str">
        <f t="array" ref="U45">IF(COUNTIF($B$2:$B4158, $B45)&gt;1, "Duplicate", "")</f>
        <v/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s="3" t="str">
        <f t="shared" si="2"/>
        <v>film &amp; video</v>
      </c>
      <c r="R46" t="str">
        <f t="shared" si="3"/>
        <v>television</v>
      </c>
      <c r="S46" s="11">
        <f t="shared" si="6"/>
        <v>41874.098807870374</v>
      </c>
      <c r="T46" s="11">
        <f t="shared" si="7"/>
        <v>41919.098807870374</v>
      </c>
      <c r="U46" t="str">
        <f t="array" ref="U46">IF(COUNTIF($B$2:$B4159, $B46)&gt;1, "Duplicate", "")</f>
        <v/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s="3" t="str">
        <f t="shared" si="2"/>
        <v>film &amp; video</v>
      </c>
      <c r="R47" t="str">
        <f t="shared" si="3"/>
        <v>television</v>
      </c>
      <c r="S47" s="11">
        <f t="shared" si="6"/>
        <v>42457.623923611114</v>
      </c>
      <c r="T47" s="11">
        <f t="shared" si="7"/>
        <v>42487.623923611114</v>
      </c>
      <c r="U47" t="str">
        <f t="array" ref="U47">IF(COUNTIF($B$2:$B4160, $B47)&gt;1, "Duplicate", "")</f>
        <v/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s="3" t="str">
        <f t="shared" si="2"/>
        <v>film &amp; video</v>
      </c>
      <c r="R48" t="str">
        <f t="shared" si="3"/>
        <v>television</v>
      </c>
      <c r="S48" s="11">
        <f t="shared" si="6"/>
        <v>42323.964976851858</v>
      </c>
      <c r="T48" s="11">
        <f t="shared" si="7"/>
        <v>42353.964976851858</v>
      </c>
      <c r="U48" t="str">
        <f t="array" ref="U48">IF(COUNTIF($B$2:$B4161, $B48)&gt;1, "Duplicate", "")</f>
        <v/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s="3" t="str">
        <f t="shared" si="2"/>
        <v>film &amp; video</v>
      </c>
      <c r="R49" t="str">
        <f t="shared" si="3"/>
        <v>television</v>
      </c>
      <c r="S49" s="11">
        <f t="shared" si="6"/>
        <v>41932.819525462961</v>
      </c>
      <c r="T49" s="11">
        <f t="shared" si="7"/>
        <v>41992.861192129625</v>
      </c>
      <c r="U49" t="str">
        <f t="array" ref="U49">IF(COUNTIF($B$2:$B4162, $B49)&gt;1, "Duplicate", "")</f>
        <v/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s="3" t="str">
        <f t="shared" si="2"/>
        <v>film &amp; video</v>
      </c>
      <c r="R50" t="str">
        <f t="shared" si="3"/>
        <v>television</v>
      </c>
      <c r="S50" s="11">
        <f t="shared" si="6"/>
        <v>42033.516898148147</v>
      </c>
      <c r="T50" s="11">
        <f t="shared" si="7"/>
        <v>42064.5</v>
      </c>
      <c r="U50" t="str">
        <f t="array" ref="U50">IF(COUNTIF($B$2:$B4163, $B50)&gt;1, "Duplicate", "")</f>
        <v/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s="3" t="str">
        <f t="shared" si="2"/>
        <v>film &amp; video</v>
      </c>
      <c r="R51" t="str">
        <f t="shared" si="3"/>
        <v>television</v>
      </c>
      <c r="S51" s="11">
        <f t="shared" si="6"/>
        <v>42271.176446759258</v>
      </c>
      <c r="T51" s="11">
        <f t="shared" si="7"/>
        <v>42301.176446759258</v>
      </c>
      <c r="U51" t="str">
        <f t="array" ref="U51">IF(COUNTIF($B$2:$B4164, $B51)&gt;1, "Duplicate", "")</f>
        <v/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s="3" t="str">
        <f t="shared" si="2"/>
        <v>film &amp; video</v>
      </c>
      <c r="R52" t="str">
        <f t="shared" si="3"/>
        <v>television</v>
      </c>
      <c r="S52" s="11">
        <f t="shared" si="6"/>
        <v>41995.752986111111</v>
      </c>
      <c r="T52" s="11">
        <f t="shared" si="7"/>
        <v>42034.708333333328</v>
      </c>
      <c r="U52" t="str">
        <f t="array" ref="U52">IF(COUNTIF($B$2:$B4165, $B52)&gt;1, "Duplicate", "")</f>
        <v/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s="3" t="str">
        <f t="shared" si="2"/>
        <v>film &amp; video</v>
      </c>
      <c r="R53" t="str">
        <f t="shared" si="3"/>
        <v>television</v>
      </c>
      <c r="S53" s="11">
        <f t="shared" si="6"/>
        <v>42196.928668981483</v>
      </c>
      <c r="T53" s="11">
        <f t="shared" si="7"/>
        <v>42226.928668981483</v>
      </c>
      <c r="U53" t="str">
        <f t="array" ref="U53">IF(COUNTIF($B$2:$B4166, $B53)&gt;1, "Duplicate", "")</f>
        <v/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s="3" t="str">
        <f t="shared" si="2"/>
        <v>film &amp; video</v>
      </c>
      <c r="R54" t="str">
        <f t="shared" si="3"/>
        <v>television</v>
      </c>
      <c r="S54" s="11">
        <f t="shared" si="6"/>
        <v>41807.701921296299</v>
      </c>
      <c r="T54" s="11">
        <f t="shared" si="7"/>
        <v>41837.701921296299</v>
      </c>
      <c r="U54" t="str">
        <f t="array" ref="U54">IF(COUNTIF($B$2:$B4167, $B54)&gt;1, "Duplicate", "")</f>
        <v/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s="3" t="str">
        <f t="shared" si="2"/>
        <v>film &amp; video</v>
      </c>
      <c r="R55" t="str">
        <f t="shared" si="3"/>
        <v>television</v>
      </c>
      <c r="S55" s="11">
        <f t="shared" si="6"/>
        <v>41719.549131944441</v>
      </c>
      <c r="T55" s="11">
        <f t="shared" si="7"/>
        <v>41733.916666666664</v>
      </c>
      <c r="U55" t="str">
        <f t="array" ref="U55">IF(COUNTIF($B$2:$B4168, $B55)&gt;1, "Duplicate", "")</f>
        <v/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s="3" t="str">
        <f t="shared" si="2"/>
        <v>film &amp; video</v>
      </c>
      <c r="R56" t="str">
        <f t="shared" si="3"/>
        <v>television</v>
      </c>
      <c r="S56" s="11">
        <f t="shared" si="6"/>
        <v>42333.713206018518</v>
      </c>
      <c r="T56" s="11">
        <f t="shared" si="7"/>
        <v>42363.713206018518</v>
      </c>
      <c r="U56" t="str">
        <f t="array" ref="U56">IF(COUNTIF($B$2:$B4169, $B56)&gt;1, "Duplicate", "")</f>
        <v/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s="3" t="str">
        <f t="shared" si="2"/>
        <v>film &amp; video</v>
      </c>
      <c r="R57" t="str">
        <f t="shared" si="3"/>
        <v>television</v>
      </c>
      <c r="S57" s="11">
        <f t="shared" si="6"/>
        <v>42496.968935185185</v>
      </c>
      <c r="T57" s="11">
        <f t="shared" si="7"/>
        <v>42517.968935185185</v>
      </c>
      <c r="U57" t="str">
        <f t="array" ref="U57">IF(COUNTIF($B$2:$B4170, $B57)&gt;1, "Duplicate", "")</f>
        <v/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s="3" t="str">
        <f t="shared" si="2"/>
        <v>film &amp; video</v>
      </c>
      <c r="R58" t="str">
        <f t="shared" si="3"/>
        <v>television</v>
      </c>
      <c r="S58" s="11">
        <f t="shared" si="6"/>
        <v>42149.548888888887</v>
      </c>
      <c r="T58" s="11">
        <f t="shared" si="7"/>
        <v>42163.666666666672</v>
      </c>
      <c r="U58" t="str">
        <f t="array" ref="U58">IF(COUNTIF($B$2:$B4171, $B58)&gt;1, "Duplicate", "")</f>
        <v/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s="3" t="str">
        <f t="shared" si="2"/>
        <v>film &amp; video</v>
      </c>
      <c r="R59" t="str">
        <f t="shared" si="3"/>
        <v>television</v>
      </c>
      <c r="S59" s="11">
        <f t="shared" si="6"/>
        <v>42089.83289351852</v>
      </c>
      <c r="T59" s="11">
        <f t="shared" si="7"/>
        <v>42119.83289351852</v>
      </c>
      <c r="U59" t="str">
        <f t="array" ref="U59">IF(COUNTIF($B$2:$B4172, $B59)&gt;1, "Duplicate", "")</f>
        <v/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s="3" t="str">
        <f t="shared" si="2"/>
        <v>film &amp; video</v>
      </c>
      <c r="R60" t="str">
        <f t="shared" si="3"/>
        <v>television</v>
      </c>
      <c r="S60" s="11">
        <f t="shared" si="6"/>
        <v>41932.745046296295</v>
      </c>
      <c r="T60" s="11">
        <f t="shared" si="7"/>
        <v>41962.786712962959</v>
      </c>
      <c r="U60" t="str">
        <f t="array" ref="U60">IF(COUNTIF($B$2:$B4173, $B60)&gt;1, "Duplicate", "")</f>
        <v/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s="3" t="str">
        <f t="shared" si="2"/>
        <v>film &amp; video</v>
      </c>
      <c r="R61" t="str">
        <f t="shared" si="3"/>
        <v>television</v>
      </c>
      <c r="S61" s="11">
        <f t="shared" si="6"/>
        <v>42230.23583333334</v>
      </c>
      <c r="T61" s="11">
        <f t="shared" si="7"/>
        <v>42261.875</v>
      </c>
      <c r="U61" t="str">
        <f t="array" ref="U61">IF(COUNTIF($B$2:$B4174, $B61)&gt;1, "Duplicate", "")</f>
        <v/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s="3" t="str">
        <f t="shared" si="2"/>
        <v>film &amp; video</v>
      </c>
      <c r="R62" t="str">
        <f t="shared" si="3"/>
        <v>shorts</v>
      </c>
      <c r="S62" s="11">
        <f t="shared" si="6"/>
        <v>41701.901817129627</v>
      </c>
      <c r="T62" s="11">
        <f t="shared" si="7"/>
        <v>41721</v>
      </c>
      <c r="U62" t="str">
        <f t="array" ref="U62">IF(COUNTIF($B$2:$B4175, $B62)&gt;1, "Duplicate", "")</f>
        <v/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s="3" t="str">
        <f t="shared" si="2"/>
        <v>film &amp; video</v>
      </c>
      <c r="R63" t="str">
        <f t="shared" si="3"/>
        <v>shorts</v>
      </c>
      <c r="S63" s="11">
        <f t="shared" si="6"/>
        <v>41409.814317129632</v>
      </c>
      <c r="T63" s="11">
        <f t="shared" si="7"/>
        <v>41431.814317129632</v>
      </c>
      <c r="U63" t="str">
        <f t="array" ref="U63">IF(COUNTIF($B$2:$B4176, $B63)&gt;1, "Duplicate", "")</f>
        <v/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s="3" t="str">
        <f t="shared" si="2"/>
        <v>film &amp; video</v>
      </c>
      <c r="R64" t="str">
        <f t="shared" si="3"/>
        <v>shorts</v>
      </c>
      <c r="S64" s="11">
        <f t="shared" si="6"/>
        <v>41311.799513888887</v>
      </c>
      <c r="T64" s="11">
        <f t="shared" si="7"/>
        <v>41336.799513888887</v>
      </c>
      <c r="U64" t="str">
        <f t="array" ref="U64">IF(COUNTIF($B$2:$B4177, $B64)&gt;1, "Duplicate", "")</f>
        <v/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s="3" t="str">
        <f t="shared" si="2"/>
        <v>film &amp; video</v>
      </c>
      <c r="R65" t="str">
        <f t="shared" si="3"/>
        <v>shorts</v>
      </c>
      <c r="S65" s="11">
        <f t="shared" si="6"/>
        <v>41612.912187499998</v>
      </c>
      <c r="T65" s="11">
        <f t="shared" si="7"/>
        <v>41636.207638888889</v>
      </c>
      <c r="U65" t="str">
        <f t="array" ref="U65">IF(COUNTIF($B$2:$B4178, $B65)&gt;1, "Duplicate", "")</f>
        <v/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s="3" t="str">
        <f t="shared" si="2"/>
        <v>film &amp; video</v>
      </c>
      <c r="R66" t="str">
        <f t="shared" si="3"/>
        <v>shorts</v>
      </c>
      <c r="S66" s="11">
        <f t="shared" si="6"/>
        <v>41433.01829861111</v>
      </c>
      <c r="T66" s="11">
        <f t="shared" si="7"/>
        <v>41463.01829861111</v>
      </c>
      <c r="U66" t="str">
        <f t="array" ref="U66">IF(COUNTIF($B$2:$B4179, $B66)&gt;1, "Duplicate", "")</f>
        <v/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</f>
        <v>1.0752857142857142</v>
      </c>
      <c r="P67">
        <f t="shared" ref="P67:P130" si="9">IF(L67=0,0,E67/L67)</f>
        <v>132.05263157894737</v>
      </c>
      <c r="Q67" s="3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11">
        <f t="shared" si="6"/>
        <v>41835.821226851855</v>
      </c>
      <c r="T67" s="11">
        <f t="shared" si="7"/>
        <v>41862.249305555553</v>
      </c>
      <c r="U67" t="str">
        <f t="array" ref="U67">IF(COUNTIF($B$2:$B4180, $B67)&gt;1, "Duplicate", "")</f>
        <v/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>
        <f t="shared" si="9"/>
        <v>91.230769230769226</v>
      </c>
      <c r="Q68" s="3" t="str">
        <f t="shared" si="10"/>
        <v>film &amp; video</v>
      </c>
      <c r="R68" t="str">
        <f t="shared" si="11"/>
        <v>shorts</v>
      </c>
      <c r="S68" s="11">
        <f t="shared" si="6"/>
        <v>42539.849768518514</v>
      </c>
      <c r="T68" s="11">
        <f t="shared" si="7"/>
        <v>42569.849768518514</v>
      </c>
      <c r="U68" t="str">
        <f t="array" ref="U68">IF(COUNTIF($B$2:$B4181, $B68)&gt;1, "Duplicate", "")</f>
        <v/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>
        <f t="shared" si="9"/>
        <v>116.25</v>
      </c>
      <c r="Q69" s="3" t="str">
        <f t="shared" si="10"/>
        <v>film &amp; video</v>
      </c>
      <c r="R69" t="str">
        <f t="shared" si="11"/>
        <v>shorts</v>
      </c>
      <c r="S69" s="11">
        <f t="shared" si="6"/>
        <v>41075.583379629628</v>
      </c>
      <c r="T69" s="11">
        <f t="shared" si="7"/>
        <v>41105.583379629628</v>
      </c>
      <c r="U69" t="str">
        <f t="array" ref="U69">IF(COUNTIF($B$2:$B4182, $B69)&gt;1, "Duplicate", "")</f>
        <v/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>
        <f t="shared" si="9"/>
        <v>21.194444444444443</v>
      </c>
      <c r="Q70" s="3" t="str">
        <f t="shared" si="10"/>
        <v>film &amp; video</v>
      </c>
      <c r="R70" t="str">
        <f t="shared" si="11"/>
        <v>shorts</v>
      </c>
      <c r="S70" s="11">
        <f t="shared" si="6"/>
        <v>41663.569340277776</v>
      </c>
      <c r="T70" s="11">
        <f t="shared" si="7"/>
        <v>41693.569340277776</v>
      </c>
      <c r="U70" t="str">
        <f t="array" ref="U70">IF(COUNTIF($B$2:$B4183, $B70)&gt;1, "Duplicate", "")</f>
        <v/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>
        <f t="shared" si="9"/>
        <v>62.327134831460668</v>
      </c>
      <c r="Q71" s="3" t="str">
        <f t="shared" si="10"/>
        <v>film &amp; video</v>
      </c>
      <c r="R71" t="str">
        <f t="shared" si="11"/>
        <v>shorts</v>
      </c>
      <c r="S71" s="11">
        <f t="shared" ref="S71:S134" si="12">(((J71/60)/60)/24)+DATE(1970,1,1)</f>
        <v>40786.187789351854</v>
      </c>
      <c r="T71" s="11">
        <f t="shared" ref="T71:T134" si="13">(((I71/60)/60)/24)+DATE(1970,1,1)</f>
        <v>40818.290972222225</v>
      </c>
      <c r="U71" t="str">
        <f t="array" ref="U71">IF(COUNTIF($B$2:$B4184, $B71)&gt;1, "Duplicate", "")</f>
        <v/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>
        <f t="shared" si="9"/>
        <v>37.411764705882355</v>
      </c>
      <c r="Q72" s="3" t="str">
        <f t="shared" si="10"/>
        <v>film &amp; video</v>
      </c>
      <c r="R72" t="str">
        <f t="shared" si="11"/>
        <v>shorts</v>
      </c>
      <c r="S72" s="11">
        <f t="shared" si="12"/>
        <v>40730.896354166667</v>
      </c>
      <c r="T72" s="11">
        <f t="shared" si="13"/>
        <v>40790.896354166667</v>
      </c>
      <c r="U72" t="str">
        <f t="array" ref="U72">IF(COUNTIF($B$2:$B4185, $B72)&gt;1, "Duplicate", "")</f>
        <v/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>
        <f t="shared" si="9"/>
        <v>69.71875</v>
      </c>
      <c r="Q73" s="3" t="str">
        <f t="shared" si="10"/>
        <v>film &amp; video</v>
      </c>
      <c r="R73" t="str">
        <f t="shared" si="11"/>
        <v>shorts</v>
      </c>
      <c r="S73" s="11">
        <f t="shared" si="12"/>
        <v>40997.271493055552</v>
      </c>
      <c r="T73" s="11">
        <f t="shared" si="13"/>
        <v>41057.271493055552</v>
      </c>
      <c r="U73" t="str">
        <f t="array" ref="U73">IF(COUNTIF($B$2:$B4186, $B73)&gt;1, "Duplicate", "")</f>
        <v/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>
        <f t="shared" si="9"/>
        <v>58.170731707317074</v>
      </c>
      <c r="Q74" s="3" t="str">
        <f t="shared" si="10"/>
        <v>film &amp; video</v>
      </c>
      <c r="R74" t="str">
        <f t="shared" si="11"/>
        <v>shorts</v>
      </c>
      <c r="S74" s="11">
        <f t="shared" si="12"/>
        <v>41208.010196759256</v>
      </c>
      <c r="T74" s="11">
        <f t="shared" si="13"/>
        <v>41228</v>
      </c>
      <c r="U74" t="str">
        <f t="array" ref="U74">IF(COUNTIF($B$2:$B4187, $B74)&gt;1, "Duplicate", "")</f>
        <v/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>
        <f t="shared" si="9"/>
        <v>50</v>
      </c>
      <c r="Q75" s="3" t="str">
        <f t="shared" si="10"/>
        <v>film &amp; video</v>
      </c>
      <c r="R75" t="str">
        <f t="shared" si="11"/>
        <v>shorts</v>
      </c>
      <c r="S75" s="11">
        <f t="shared" si="12"/>
        <v>40587.75675925926</v>
      </c>
      <c r="T75" s="11">
        <f t="shared" si="13"/>
        <v>40666.165972222225</v>
      </c>
      <c r="U75" t="str">
        <f t="array" ref="U75">IF(COUNTIF($B$2:$B4188, $B75)&gt;1, "Duplicate", "")</f>
        <v/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>
        <f t="shared" si="9"/>
        <v>19.471034482758618</v>
      </c>
      <c r="Q76" s="3" t="str">
        <f t="shared" si="10"/>
        <v>film &amp; video</v>
      </c>
      <c r="R76" t="str">
        <f t="shared" si="11"/>
        <v>shorts</v>
      </c>
      <c r="S76" s="11">
        <f t="shared" si="12"/>
        <v>42360.487210648149</v>
      </c>
      <c r="T76" s="11">
        <f t="shared" si="13"/>
        <v>42390.487210648149</v>
      </c>
      <c r="U76" t="str">
        <f t="array" ref="U76">IF(COUNTIF($B$2:$B4189, $B76)&gt;1, "Duplicate", "")</f>
        <v/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>
        <f t="shared" si="9"/>
        <v>85.957446808510639</v>
      </c>
      <c r="Q77" s="3" t="str">
        <f t="shared" si="10"/>
        <v>film &amp; video</v>
      </c>
      <c r="R77" t="str">
        <f t="shared" si="11"/>
        <v>shorts</v>
      </c>
      <c r="S77" s="11">
        <f t="shared" si="12"/>
        <v>41357.209166666667</v>
      </c>
      <c r="T77" s="11">
        <f t="shared" si="13"/>
        <v>41387.209166666667</v>
      </c>
      <c r="U77" t="str">
        <f t="array" ref="U77">IF(COUNTIF($B$2:$B4190, $B77)&gt;1, "Duplicate", "")</f>
        <v/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>
        <f t="shared" si="9"/>
        <v>30.666666666666668</v>
      </c>
      <c r="Q78" s="3" t="str">
        <f t="shared" si="10"/>
        <v>film &amp; video</v>
      </c>
      <c r="R78" t="str">
        <f t="shared" si="11"/>
        <v>shorts</v>
      </c>
      <c r="S78" s="11">
        <f t="shared" si="12"/>
        <v>40844.691643518519</v>
      </c>
      <c r="T78" s="11">
        <f t="shared" si="13"/>
        <v>40904.733310185184</v>
      </c>
      <c r="U78" t="str">
        <f t="array" ref="U78">IF(COUNTIF($B$2:$B4191, $B78)&gt;1, "Duplicate", "")</f>
        <v/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>
        <f t="shared" si="9"/>
        <v>60.384615384615387</v>
      </c>
      <c r="Q79" s="3" t="str">
        <f t="shared" si="10"/>
        <v>film &amp; video</v>
      </c>
      <c r="R79" t="str">
        <f t="shared" si="11"/>
        <v>shorts</v>
      </c>
      <c r="S79" s="11">
        <f t="shared" si="12"/>
        <v>40997.144872685189</v>
      </c>
      <c r="T79" s="11">
        <f t="shared" si="13"/>
        <v>41050.124305555553</v>
      </c>
      <c r="U79" t="str">
        <f t="array" ref="U79">IF(COUNTIF($B$2:$B4192, $B79)&gt;1, "Duplicate", "")</f>
        <v/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>
        <f t="shared" si="9"/>
        <v>38.6</v>
      </c>
      <c r="Q80" s="3" t="str">
        <f t="shared" si="10"/>
        <v>film &amp; video</v>
      </c>
      <c r="R80" t="str">
        <f t="shared" si="11"/>
        <v>shorts</v>
      </c>
      <c r="S80" s="11">
        <f t="shared" si="12"/>
        <v>42604.730567129634</v>
      </c>
      <c r="T80" s="11">
        <f t="shared" si="13"/>
        <v>42614.730567129634</v>
      </c>
      <c r="U80" t="str">
        <f t="array" ref="U80">IF(COUNTIF($B$2:$B4193, $B80)&gt;1, "Duplicate", "")</f>
        <v/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>
        <f t="shared" si="9"/>
        <v>40.268292682926827</v>
      </c>
      <c r="Q81" s="3" t="str">
        <f t="shared" si="10"/>
        <v>film &amp; video</v>
      </c>
      <c r="R81" t="str">
        <f t="shared" si="11"/>
        <v>shorts</v>
      </c>
      <c r="S81" s="11">
        <f t="shared" si="12"/>
        <v>41724.776539351849</v>
      </c>
      <c r="T81" s="11">
        <f t="shared" si="13"/>
        <v>41754.776539351849</v>
      </c>
      <c r="U81" t="str">
        <f t="array" ref="U81">IF(COUNTIF($B$2:$B4194, $B81)&gt;1, "Duplicate", "")</f>
        <v/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>
        <f t="shared" si="9"/>
        <v>273.82978723404256</v>
      </c>
      <c r="Q82" s="3" t="str">
        <f t="shared" si="10"/>
        <v>film &amp; video</v>
      </c>
      <c r="R82" t="str">
        <f t="shared" si="11"/>
        <v>shorts</v>
      </c>
      <c r="S82" s="11">
        <f t="shared" si="12"/>
        <v>41583.083981481483</v>
      </c>
      <c r="T82" s="11">
        <f t="shared" si="13"/>
        <v>41618.083981481483</v>
      </c>
      <c r="U82" t="str">
        <f t="array" ref="U82">IF(COUNTIF($B$2:$B4195, $B82)&gt;1, "Duplicate", "")</f>
        <v/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>
        <f t="shared" si="9"/>
        <v>53.035714285714285</v>
      </c>
      <c r="Q83" s="3" t="str">
        <f t="shared" si="10"/>
        <v>film &amp; video</v>
      </c>
      <c r="R83" t="str">
        <f t="shared" si="11"/>
        <v>shorts</v>
      </c>
      <c r="S83" s="11">
        <f t="shared" si="12"/>
        <v>41100.158877314818</v>
      </c>
      <c r="T83" s="11">
        <f t="shared" si="13"/>
        <v>41104.126388888886</v>
      </c>
      <c r="U83" t="str">
        <f t="array" ref="U83">IF(COUNTIF($B$2:$B4196, $B83)&gt;1, "Duplicate", "")</f>
        <v/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>
        <f t="shared" si="9"/>
        <v>40.005000000000003</v>
      </c>
      <c r="Q84" s="3" t="str">
        <f t="shared" si="10"/>
        <v>film &amp; video</v>
      </c>
      <c r="R84" t="str">
        <f t="shared" si="11"/>
        <v>shorts</v>
      </c>
      <c r="S84" s="11">
        <f t="shared" si="12"/>
        <v>40795.820150462961</v>
      </c>
      <c r="T84" s="11">
        <f t="shared" si="13"/>
        <v>40825.820150462961</v>
      </c>
      <c r="U84" t="str">
        <f t="array" ref="U84">IF(COUNTIF($B$2:$B4197, $B84)&gt;1, "Duplicate", "")</f>
        <v/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>
        <f t="shared" si="9"/>
        <v>15.76923076923077</v>
      </c>
      <c r="Q85" s="3" t="str">
        <f t="shared" si="10"/>
        <v>film &amp; video</v>
      </c>
      <c r="R85" t="str">
        <f t="shared" si="11"/>
        <v>shorts</v>
      </c>
      <c r="S85" s="11">
        <f t="shared" si="12"/>
        <v>42042.615613425922</v>
      </c>
      <c r="T85" s="11">
        <f t="shared" si="13"/>
        <v>42057.479166666672</v>
      </c>
      <c r="U85" t="str">
        <f t="array" ref="U85">IF(COUNTIF($B$2:$B4198, $B85)&gt;1, "Duplicate", "")</f>
        <v/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>
        <f t="shared" si="9"/>
        <v>71.428571428571431</v>
      </c>
      <c r="Q86" s="3" t="str">
        <f t="shared" si="10"/>
        <v>film &amp; video</v>
      </c>
      <c r="R86" t="str">
        <f t="shared" si="11"/>
        <v>shorts</v>
      </c>
      <c r="S86" s="11">
        <f t="shared" si="12"/>
        <v>40648.757939814815</v>
      </c>
      <c r="T86" s="11">
        <f t="shared" si="13"/>
        <v>40678.757939814815</v>
      </c>
      <c r="U86" t="str">
        <f t="array" ref="U86">IF(COUNTIF($B$2:$B4199, $B86)&gt;1, "Duplicate", "")</f>
        <v/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>
        <f t="shared" si="9"/>
        <v>71.714285714285708</v>
      </c>
      <c r="Q87" s="3" t="str">
        <f t="shared" si="10"/>
        <v>film &amp; video</v>
      </c>
      <c r="R87" t="str">
        <f t="shared" si="11"/>
        <v>shorts</v>
      </c>
      <c r="S87" s="11">
        <f t="shared" si="12"/>
        <v>40779.125428240739</v>
      </c>
      <c r="T87" s="11">
        <f t="shared" si="13"/>
        <v>40809.125428240739</v>
      </c>
      <c r="U87" t="str">
        <f t="array" ref="U87">IF(COUNTIF($B$2:$B4200, $B87)&gt;1, "Duplicate", "")</f>
        <v/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>
        <f t="shared" si="9"/>
        <v>375.76470588235293</v>
      </c>
      <c r="Q88" s="3" t="str">
        <f t="shared" si="10"/>
        <v>film &amp; video</v>
      </c>
      <c r="R88" t="str">
        <f t="shared" si="11"/>
        <v>shorts</v>
      </c>
      <c r="S88" s="11">
        <f t="shared" si="12"/>
        <v>42291.556076388893</v>
      </c>
      <c r="T88" s="11">
        <f t="shared" si="13"/>
        <v>42365.59774305555</v>
      </c>
      <c r="U88" t="str">
        <f t="array" ref="U88">IF(COUNTIF($B$2:$B4201, $B88)&gt;1, "Duplicate", "")</f>
        <v/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>
        <f t="shared" si="9"/>
        <v>104.6</v>
      </c>
      <c r="Q89" s="3" t="str">
        <f t="shared" si="10"/>
        <v>film &amp; video</v>
      </c>
      <c r="R89" t="str">
        <f t="shared" si="11"/>
        <v>shorts</v>
      </c>
      <c r="S89" s="11">
        <f t="shared" si="12"/>
        <v>40322.53938657407</v>
      </c>
      <c r="T89" s="11">
        <f t="shared" si="13"/>
        <v>40332.070138888892</v>
      </c>
      <c r="U89" t="str">
        <f t="array" ref="U89">IF(COUNTIF($B$2:$B4202, $B89)&gt;1, "Duplicate", "")</f>
        <v/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>
        <f t="shared" si="9"/>
        <v>60</v>
      </c>
      <c r="Q90" s="3" t="str">
        <f t="shared" si="10"/>
        <v>film &amp; video</v>
      </c>
      <c r="R90" t="str">
        <f t="shared" si="11"/>
        <v>shorts</v>
      </c>
      <c r="S90" s="11">
        <f t="shared" si="12"/>
        <v>41786.65892361111</v>
      </c>
      <c r="T90" s="11">
        <f t="shared" si="13"/>
        <v>41812.65892361111</v>
      </c>
      <c r="U90" t="str">
        <f t="array" ref="U90">IF(COUNTIF($B$2:$B4203, $B90)&gt;1, "Duplicate", "")</f>
        <v/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>
        <f t="shared" si="9"/>
        <v>123.28571428571429</v>
      </c>
      <c r="Q91" s="3" t="str">
        <f t="shared" si="10"/>
        <v>film &amp; video</v>
      </c>
      <c r="R91" t="str">
        <f t="shared" si="11"/>
        <v>shorts</v>
      </c>
      <c r="S91" s="11">
        <f t="shared" si="12"/>
        <v>41402.752222222225</v>
      </c>
      <c r="T91" s="11">
        <f t="shared" si="13"/>
        <v>41427.752222222225</v>
      </c>
      <c r="U91" t="str">
        <f t="array" ref="U91">IF(COUNTIF($B$2:$B4204, $B91)&gt;1, "Duplicate", "")</f>
        <v/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>
        <f t="shared" si="9"/>
        <v>31.375</v>
      </c>
      <c r="Q92" s="3" t="str">
        <f t="shared" si="10"/>
        <v>film &amp; video</v>
      </c>
      <c r="R92" t="str">
        <f t="shared" si="11"/>
        <v>shorts</v>
      </c>
      <c r="S92" s="11">
        <f t="shared" si="12"/>
        <v>40706.297442129631</v>
      </c>
      <c r="T92" s="11">
        <f t="shared" si="13"/>
        <v>40736.297442129631</v>
      </c>
      <c r="U92" t="str">
        <f t="array" ref="U92">IF(COUNTIF($B$2:$B4205, $B92)&gt;1, "Duplicate", "")</f>
        <v/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>
        <f t="shared" si="9"/>
        <v>78.260869565217391</v>
      </c>
      <c r="Q93" s="3" t="str">
        <f t="shared" si="10"/>
        <v>film &amp; video</v>
      </c>
      <c r="R93" t="str">
        <f t="shared" si="11"/>
        <v>shorts</v>
      </c>
      <c r="S93" s="11">
        <f t="shared" si="12"/>
        <v>40619.402361111112</v>
      </c>
      <c r="T93" s="11">
        <f t="shared" si="13"/>
        <v>40680.402361111112</v>
      </c>
      <c r="U93" t="str">
        <f t="array" ref="U93">IF(COUNTIF($B$2:$B4206, $B93)&gt;1, "Duplicate", "")</f>
        <v/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>
        <f t="shared" si="9"/>
        <v>122.32558139534883</v>
      </c>
      <c r="Q94" s="3" t="str">
        <f t="shared" si="10"/>
        <v>film &amp; video</v>
      </c>
      <c r="R94" t="str">
        <f t="shared" si="11"/>
        <v>shorts</v>
      </c>
      <c r="S94" s="11">
        <f t="shared" si="12"/>
        <v>42721.198877314819</v>
      </c>
      <c r="T94" s="11">
        <f t="shared" si="13"/>
        <v>42767.333333333328</v>
      </c>
      <c r="U94" t="str">
        <f t="array" ref="U94">IF(COUNTIF($B$2:$B4207, $B94)&gt;1, "Duplicate", "")</f>
        <v/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>
        <f t="shared" si="9"/>
        <v>73.733333333333334</v>
      </c>
      <c r="Q95" s="3" t="str">
        <f t="shared" si="10"/>
        <v>film &amp; video</v>
      </c>
      <c r="R95" t="str">
        <f t="shared" si="11"/>
        <v>shorts</v>
      </c>
      <c r="S95" s="11">
        <f t="shared" si="12"/>
        <v>41065.858067129629</v>
      </c>
      <c r="T95" s="11">
        <f t="shared" si="13"/>
        <v>41093.875</v>
      </c>
      <c r="U95" t="str">
        <f t="array" ref="U95">IF(COUNTIF($B$2:$B4208, $B95)&gt;1, "Duplicate", "")</f>
        <v/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>
        <f t="shared" si="9"/>
        <v>21.666666666666668</v>
      </c>
      <c r="Q96" s="3" t="str">
        <f t="shared" si="10"/>
        <v>film &amp; video</v>
      </c>
      <c r="R96" t="str">
        <f t="shared" si="11"/>
        <v>shorts</v>
      </c>
      <c r="S96" s="11">
        <f t="shared" si="12"/>
        <v>41716.717847222222</v>
      </c>
      <c r="T96" s="11">
        <f t="shared" si="13"/>
        <v>41736.717847222222</v>
      </c>
      <c r="U96" t="str">
        <f t="array" ref="U96">IF(COUNTIF($B$2:$B4209, $B96)&gt;1, "Duplicate", "")</f>
        <v/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>
        <f t="shared" si="9"/>
        <v>21.904761904761905</v>
      </c>
      <c r="Q97" s="3" t="str">
        <f t="shared" si="10"/>
        <v>film &amp; video</v>
      </c>
      <c r="R97" t="str">
        <f t="shared" si="11"/>
        <v>shorts</v>
      </c>
      <c r="S97" s="11">
        <f t="shared" si="12"/>
        <v>40935.005104166667</v>
      </c>
      <c r="T97" s="11">
        <f t="shared" si="13"/>
        <v>40965.005104166667</v>
      </c>
      <c r="U97" t="str">
        <f t="array" ref="U97">IF(COUNTIF($B$2:$B4210, $B97)&gt;1, "Duplicate", "")</f>
        <v/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>
        <f t="shared" si="9"/>
        <v>50.588235294117645</v>
      </c>
      <c r="Q98" s="3" t="str">
        <f t="shared" si="10"/>
        <v>film &amp; video</v>
      </c>
      <c r="R98" t="str">
        <f t="shared" si="11"/>
        <v>shorts</v>
      </c>
      <c r="S98" s="11">
        <f t="shared" si="12"/>
        <v>40324.662511574075</v>
      </c>
      <c r="T98" s="11">
        <f t="shared" si="13"/>
        <v>40391.125</v>
      </c>
      <c r="U98" t="str">
        <f t="array" ref="U98">IF(COUNTIF($B$2:$B4211, $B98)&gt;1, "Duplicate", "")</f>
        <v/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>
        <f t="shared" si="9"/>
        <v>53.125</v>
      </c>
      <c r="Q99" s="3" t="str">
        <f t="shared" si="10"/>
        <v>film &amp; video</v>
      </c>
      <c r="R99" t="str">
        <f t="shared" si="11"/>
        <v>shorts</v>
      </c>
      <c r="S99" s="11">
        <f t="shared" si="12"/>
        <v>40706.135208333333</v>
      </c>
      <c r="T99" s="11">
        <f t="shared" si="13"/>
        <v>40736.135208333333</v>
      </c>
      <c r="U99" t="str">
        <f t="array" ref="U99">IF(COUNTIF($B$2:$B4212, $B99)&gt;1, "Duplicate", "")</f>
        <v/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>
        <f t="shared" si="9"/>
        <v>56.666666666666664</v>
      </c>
      <c r="Q100" s="3" t="str">
        <f t="shared" si="10"/>
        <v>film &amp; video</v>
      </c>
      <c r="R100" t="str">
        <f t="shared" si="11"/>
        <v>shorts</v>
      </c>
      <c r="S100" s="11">
        <f t="shared" si="12"/>
        <v>41214.79483796296</v>
      </c>
      <c r="T100" s="11">
        <f t="shared" si="13"/>
        <v>41250.979166666664</v>
      </c>
      <c r="U100" t="str">
        <f t="array" ref="U100">IF(COUNTIF($B$2:$B4213, $B100)&gt;1, "Duplicate", "")</f>
        <v/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>
        <f t="shared" si="9"/>
        <v>40.776666666666664</v>
      </c>
      <c r="Q101" s="3" t="str">
        <f t="shared" si="10"/>
        <v>film &amp; video</v>
      </c>
      <c r="R101" t="str">
        <f t="shared" si="11"/>
        <v>shorts</v>
      </c>
      <c r="S101" s="11">
        <f t="shared" si="12"/>
        <v>41631.902766203704</v>
      </c>
      <c r="T101" s="11">
        <f t="shared" si="13"/>
        <v>41661.902766203704</v>
      </c>
      <c r="U101" t="str">
        <f t="array" ref="U101">IF(COUNTIF($B$2:$B4214, $B101)&gt;1, "Duplicate", "")</f>
        <v/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>
        <f t="shared" si="9"/>
        <v>192.30769230769232</v>
      </c>
      <c r="Q102" s="3" t="str">
        <f t="shared" si="10"/>
        <v>film &amp; video</v>
      </c>
      <c r="R102" t="str">
        <f t="shared" si="11"/>
        <v>shorts</v>
      </c>
      <c r="S102" s="11">
        <f t="shared" si="12"/>
        <v>41197.753310185188</v>
      </c>
      <c r="T102" s="11">
        <f t="shared" si="13"/>
        <v>41217.794976851852</v>
      </c>
      <c r="U102" t="str">
        <f t="array" ref="U102">IF(COUNTIF($B$2:$B4215, $B102)&gt;1, "Duplicate", "")</f>
        <v/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>
        <f t="shared" si="9"/>
        <v>100</v>
      </c>
      <c r="Q103" s="3" t="str">
        <f t="shared" si="10"/>
        <v>film &amp; video</v>
      </c>
      <c r="R103" t="str">
        <f t="shared" si="11"/>
        <v>shorts</v>
      </c>
      <c r="S103" s="11">
        <f t="shared" si="12"/>
        <v>41274.776736111111</v>
      </c>
      <c r="T103" s="11">
        <f t="shared" si="13"/>
        <v>41298.776736111111</v>
      </c>
      <c r="U103" t="str">
        <f t="array" ref="U103">IF(COUNTIF($B$2:$B4216, $B103)&gt;1, "Duplicate", "")</f>
        <v/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>
        <f t="shared" si="9"/>
        <v>117.92307692307692</v>
      </c>
      <c r="Q104" s="3" t="str">
        <f t="shared" si="10"/>
        <v>film &amp; video</v>
      </c>
      <c r="R104" t="str">
        <f t="shared" si="11"/>
        <v>shorts</v>
      </c>
      <c r="S104" s="11">
        <f t="shared" si="12"/>
        <v>40505.131168981483</v>
      </c>
      <c r="T104" s="11">
        <f t="shared" si="13"/>
        <v>40535.131168981483</v>
      </c>
      <c r="U104" t="str">
        <f t="array" ref="U104">IF(COUNTIF($B$2:$B4217, $B104)&gt;1, "Duplicate", "")</f>
        <v/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>
        <f t="shared" si="9"/>
        <v>27.897959183673468</v>
      </c>
      <c r="Q105" s="3" t="str">
        <f t="shared" si="10"/>
        <v>film &amp; video</v>
      </c>
      <c r="R105" t="str">
        <f t="shared" si="11"/>
        <v>shorts</v>
      </c>
      <c r="S105" s="11">
        <f t="shared" si="12"/>
        <v>41682.805902777778</v>
      </c>
      <c r="T105" s="11">
        <f t="shared" si="13"/>
        <v>41705.805902777778</v>
      </c>
      <c r="U105" t="str">
        <f t="array" ref="U105">IF(COUNTIF($B$2:$B4218, $B105)&gt;1, "Duplicate", "")</f>
        <v/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>
        <f t="shared" si="9"/>
        <v>60</v>
      </c>
      <c r="Q106" s="3" t="str">
        <f t="shared" si="10"/>
        <v>film &amp; video</v>
      </c>
      <c r="R106" t="str">
        <f t="shared" si="11"/>
        <v>shorts</v>
      </c>
      <c r="S106" s="11">
        <f t="shared" si="12"/>
        <v>40612.695208333331</v>
      </c>
      <c r="T106" s="11">
        <f t="shared" si="13"/>
        <v>40636.041666666664</v>
      </c>
      <c r="U106" t="str">
        <f t="array" ref="U106">IF(COUNTIF($B$2:$B4219, $B106)&gt;1, "Duplicate", "")</f>
        <v/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>
        <f t="shared" si="9"/>
        <v>39.383333333333333</v>
      </c>
      <c r="Q107" s="3" t="str">
        <f t="shared" si="10"/>
        <v>film &amp; video</v>
      </c>
      <c r="R107" t="str">
        <f t="shared" si="11"/>
        <v>shorts</v>
      </c>
      <c r="S107" s="11">
        <f t="shared" si="12"/>
        <v>42485.724768518514</v>
      </c>
      <c r="T107" s="11">
        <f t="shared" si="13"/>
        <v>42504</v>
      </c>
      <c r="U107" t="str">
        <f t="array" ref="U107">IF(COUNTIF($B$2:$B4220, $B107)&gt;1, "Duplicate", "")</f>
        <v/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>
        <f t="shared" si="9"/>
        <v>186.11111111111111</v>
      </c>
      <c r="Q108" s="3" t="str">
        <f t="shared" si="10"/>
        <v>film &amp; video</v>
      </c>
      <c r="R108" t="str">
        <f t="shared" si="11"/>
        <v>shorts</v>
      </c>
      <c r="S108" s="11">
        <f t="shared" si="12"/>
        <v>40987.776631944449</v>
      </c>
      <c r="T108" s="11">
        <f t="shared" si="13"/>
        <v>41001.776631944449</v>
      </c>
      <c r="U108" t="str">
        <f t="array" ref="U108">IF(COUNTIF($B$2:$B4221, $B108)&gt;1, "Duplicate", "")</f>
        <v/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>
        <f t="shared" si="9"/>
        <v>111.37681159420291</v>
      </c>
      <c r="Q109" s="3" t="str">
        <f t="shared" si="10"/>
        <v>film &amp; video</v>
      </c>
      <c r="R109" t="str">
        <f t="shared" si="11"/>
        <v>shorts</v>
      </c>
      <c r="S109" s="11">
        <f t="shared" si="12"/>
        <v>40635.982488425929</v>
      </c>
      <c r="T109" s="11">
        <f t="shared" si="13"/>
        <v>40657.982488425929</v>
      </c>
      <c r="U109" t="str">
        <f t="array" ref="U109">IF(COUNTIF($B$2:$B4222, $B109)&gt;1, "Duplicate", "")</f>
        <v/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>
        <f t="shared" si="9"/>
        <v>78.723404255319153</v>
      </c>
      <c r="Q110" s="3" t="str">
        <f t="shared" si="10"/>
        <v>film &amp; video</v>
      </c>
      <c r="R110" t="str">
        <f t="shared" si="11"/>
        <v>shorts</v>
      </c>
      <c r="S110" s="11">
        <f t="shared" si="12"/>
        <v>41365.613078703704</v>
      </c>
      <c r="T110" s="11">
        <f t="shared" si="13"/>
        <v>41425.613078703704</v>
      </c>
      <c r="U110" t="str">
        <f t="array" ref="U110">IF(COUNTIF($B$2:$B4223, $B110)&gt;1, "Duplicate", "")</f>
        <v/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>
        <f t="shared" si="9"/>
        <v>46.702127659574465</v>
      </c>
      <c r="Q111" s="3" t="str">
        <f t="shared" si="10"/>
        <v>film &amp; video</v>
      </c>
      <c r="R111" t="str">
        <f t="shared" si="11"/>
        <v>shorts</v>
      </c>
      <c r="S111" s="11">
        <f t="shared" si="12"/>
        <v>40570.025810185187</v>
      </c>
      <c r="T111" s="11">
        <f t="shared" si="13"/>
        <v>40600.025810185187</v>
      </c>
      <c r="U111" t="str">
        <f t="array" ref="U111">IF(COUNTIF($B$2:$B4224, $B111)&gt;1, "Duplicate", "")</f>
        <v/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>
        <f t="shared" si="9"/>
        <v>65.384615384615387</v>
      </c>
      <c r="Q112" s="3" t="str">
        <f t="shared" si="10"/>
        <v>film &amp; video</v>
      </c>
      <c r="R112" t="str">
        <f t="shared" si="11"/>
        <v>shorts</v>
      </c>
      <c r="S112" s="11">
        <f t="shared" si="12"/>
        <v>41557.949687500004</v>
      </c>
      <c r="T112" s="11">
        <f t="shared" si="13"/>
        <v>41592.249305555553</v>
      </c>
      <c r="U112" t="str">
        <f t="array" ref="U112">IF(COUNTIF($B$2:$B4225, $B112)&gt;1, "Duplicate", "")</f>
        <v/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>
        <f t="shared" si="9"/>
        <v>102.0754716981132</v>
      </c>
      <c r="Q113" s="3" t="str">
        <f t="shared" si="10"/>
        <v>film &amp; video</v>
      </c>
      <c r="R113" t="str">
        <f t="shared" si="11"/>
        <v>shorts</v>
      </c>
      <c r="S113" s="11">
        <f t="shared" si="12"/>
        <v>42125.333182870367</v>
      </c>
      <c r="T113" s="11">
        <f t="shared" si="13"/>
        <v>42155.333182870367</v>
      </c>
      <c r="U113" t="str">
        <f t="array" ref="U113">IF(COUNTIF($B$2:$B4226, $B113)&gt;1, "Duplicate", "")</f>
        <v/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>
        <f t="shared" si="9"/>
        <v>64.197530864197532</v>
      </c>
      <c r="Q114" s="3" t="str">
        <f t="shared" si="10"/>
        <v>film &amp; video</v>
      </c>
      <c r="R114" t="str">
        <f t="shared" si="11"/>
        <v>shorts</v>
      </c>
      <c r="S114" s="11">
        <f t="shared" si="12"/>
        <v>41718.043032407404</v>
      </c>
      <c r="T114" s="11">
        <f t="shared" si="13"/>
        <v>41742.083333333336</v>
      </c>
      <c r="U114" t="str">
        <f t="array" ref="U114">IF(COUNTIF($B$2:$B4227, $B114)&gt;1, "Duplicate", "")</f>
        <v/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>
        <f t="shared" si="9"/>
        <v>90.384615384615387</v>
      </c>
      <c r="Q115" s="3" t="str">
        <f t="shared" si="10"/>
        <v>film &amp; video</v>
      </c>
      <c r="R115" t="str">
        <f t="shared" si="11"/>
        <v>shorts</v>
      </c>
      <c r="S115" s="11">
        <f t="shared" si="12"/>
        <v>40753.758425925924</v>
      </c>
      <c r="T115" s="11">
        <f t="shared" si="13"/>
        <v>40761.625</v>
      </c>
      <c r="U115" t="str">
        <f t="array" ref="U115">IF(COUNTIF($B$2:$B4228, $B115)&gt;1, "Duplicate", "")</f>
        <v/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>
        <f t="shared" si="9"/>
        <v>88.571428571428569</v>
      </c>
      <c r="Q116" s="3" t="str">
        <f t="shared" si="10"/>
        <v>film &amp; video</v>
      </c>
      <c r="R116" t="str">
        <f t="shared" si="11"/>
        <v>shorts</v>
      </c>
      <c r="S116" s="11">
        <f t="shared" si="12"/>
        <v>40861.27416666667</v>
      </c>
      <c r="T116" s="11">
        <f t="shared" si="13"/>
        <v>40921.27416666667</v>
      </c>
      <c r="U116" t="str">
        <f t="array" ref="U116">IF(COUNTIF($B$2:$B4229, $B116)&gt;1, "Duplicate", "")</f>
        <v/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>
        <f t="shared" si="9"/>
        <v>28.727272727272727</v>
      </c>
      <c r="Q117" s="3" t="str">
        <f t="shared" si="10"/>
        <v>film &amp; video</v>
      </c>
      <c r="R117" t="str">
        <f t="shared" si="11"/>
        <v>shorts</v>
      </c>
      <c r="S117" s="11">
        <f t="shared" si="12"/>
        <v>40918.738935185182</v>
      </c>
      <c r="T117" s="11">
        <f t="shared" si="13"/>
        <v>40943.738935185182</v>
      </c>
      <c r="U117" t="str">
        <f t="array" ref="U117">IF(COUNTIF($B$2:$B4230, $B117)&gt;1, "Duplicate", "")</f>
        <v/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>
        <f t="shared" si="9"/>
        <v>69.78947368421052</v>
      </c>
      <c r="Q118" s="3" t="str">
        <f t="shared" si="10"/>
        <v>film &amp; video</v>
      </c>
      <c r="R118" t="str">
        <f t="shared" si="11"/>
        <v>shorts</v>
      </c>
      <c r="S118" s="11">
        <f t="shared" si="12"/>
        <v>40595.497164351851</v>
      </c>
      <c r="T118" s="11">
        <f t="shared" si="13"/>
        <v>40641.455497685187</v>
      </c>
      <c r="U118" t="str">
        <f t="array" ref="U118">IF(COUNTIF($B$2:$B4231, $B118)&gt;1, "Duplicate", "")</f>
        <v/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>
        <f t="shared" si="9"/>
        <v>167.48962962962963</v>
      </c>
      <c r="Q119" s="3" t="str">
        <f t="shared" si="10"/>
        <v>film &amp; video</v>
      </c>
      <c r="R119" t="str">
        <f t="shared" si="11"/>
        <v>shorts</v>
      </c>
      <c r="S119" s="11">
        <f t="shared" si="12"/>
        <v>40248.834999999999</v>
      </c>
      <c r="T119" s="11">
        <f t="shared" si="13"/>
        <v>40338.791666666664</v>
      </c>
      <c r="U119" t="str">
        <f t="array" ref="U119">IF(COUNTIF($B$2:$B4232, $B119)&gt;1, "Duplicate", "")</f>
        <v/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>
        <f t="shared" si="9"/>
        <v>144.91230769230768</v>
      </c>
      <c r="Q120" s="3" t="str">
        <f t="shared" si="10"/>
        <v>film &amp; video</v>
      </c>
      <c r="R120" t="str">
        <f t="shared" si="11"/>
        <v>shorts</v>
      </c>
      <c r="S120" s="11">
        <f t="shared" si="12"/>
        <v>40723.053657407407</v>
      </c>
      <c r="T120" s="11">
        <f t="shared" si="13"/>
        <v>40753.053657407407</v>
      </c>
      <c r="U120" t="str">
        <f t="array" ref="U120">IF(COUNTIF($B$2:$B4233, $B120)&gt;1, "Duplicate", "")</f>
        <v/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>
        <f t="shared" si="9"/>
        <v>91.840540540540545</v>
      </c>
      <c r="Q121" s="3" t="str">
        <f t="shared" si="10"/>
        <v>film &amp; video</v>
      </c>
      <c r="R121" t="str">
        <f t="shared" si="11"/>
        <v>shorts</v>
      </c>
      <c r="S121" s="11">
        <f t="shared" si="12"/>
        <v>40739.069282407407</v>
      </c>
      <c r="T121" s="11">
        <f t="shared" si="13"/>
        <v>40768.958333333336</v>
      </c>
      <c r="U121" t="str">
        <f t="array" ref="U121">IF(COUNTIF($B$2:$B4234, $B121)&gt;1, "Duplicate", "")</f>
        <v/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>
        <f t="shared" si="9"/>
        <v>10</v>
      </c>
      <c r="Q122" s="3" t="str">
        <f t="shared" si="10"/>
        <v>film &amp; video</v>
      </c>
      <c r="R122" t="str">
        <f t="shared" si="11"/>
        <v>science fiction</v>
      </c>
      <c r="S122" s="11">
        <f t="shared" si="12"/>
        <v>42616.049849537041</v>
      </c>
      <c r="T122" s="11">
        <f t="shared" si="13"/>
        <v>42646.049849537041</v>
      </c>
      <c r="U122" t="str">
        <f t="array" ref="U122">IF(COUNTIF($B$2:$B4235, $B122)&gt;1, "Duplicate", "")</f>
        <v/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>
        <f t="shared" si="9"/>
        <v>1</v>
      </c>
      <c r="Q123" s="3" t="str">
        <f t="shared" si="10"/>
        <v>film &amp; video</v>
      </c>
      <c r="R123" t="str">
        <f t="shared" si="11"/>
        <v>science fiction</v>
      </c>
      <c r="S123" s="11">
        <f t="shared" si="12"/>
        <v>42096.704976851848</v>
      </c>
      <c r="T123" s="11">
        <f t="shared" si="13"/>
        <v>42112.427777777775</v>
      </c>
      <c r="U123" t="str">
        <f t="array" ref="U123">IF(COUNTIF($B$2:$B4236, $B123)&gt;1, "Duplicate", "")</f>
        <v/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>
        <f t="shared" si="9"/>
        <v>0</v>
      </c>
      <c r="Q124" s="3" t="str">
        <f t="shared" si="10"/>
        <v>film &amp; video</v>
      </c>
      <c r="R124" t="str">
        <f t="shared" si="11"/>
        <v>science fiction</v>
      </c>
      <c r="S124" s="11">
        <f t="shared" si="12"/>
        <v>42593.431793981479</v>
      </c>
      <c r="T124" s="11">
        <f t="shared" si="13"/>
        <v>42653.431793981479</v>
      </c>
      <c r="U124" t="str">
        <f t="array" ref="U124">IF(COUNTIF($B$2:$B4237, $B124)&gt;1, "Duplicate", "")</f>
        <v/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>
        <f t="shared" si="9"/>
        <v>25.166666666666668</v>
      </c>
      <c r="Q125" s="3" t="str">
        <f t="shared" si="10"/>
        <v>film &amp; video</v>
      </c>
      <c r="R125" t="str">
        <f t="shared" si="11"/>
        <v>science fiction</v>
      </c>
      <c r="S125" s="11">
        <f t="shared" si="12"/>
        <v>41904.781990740739</v>
      </c>
      <c r="T125" s="11">
        <f t="shared" si="13"/>
        <v>41940.916666666664</v>
      </c>
      <c r="U125" t="str">
        <f t="array" ref="U125">IF(COUNTIF($B$2:$B4238, $B125)&gt;1, "Duplicate", "")</f>
        <v/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>
        <f t="shared" si="9"/>
        <v>0</v>
      </c>
      <c r="Q126" s="3" t="str">
        <f t="shared" si="10"/>
        <v>film &amp; video</v>
      </c>
      <c r="R126" t="str">
        <f t="shared" si="11"/>
        <v>science fiction</v>
      </c>
      <c r="S126" s="11">
        <f t="shared" si="12"/>
        <v>42114.928726851853</v>
      </c>
      <c r="T126" s="11">
        <f t="shared" si="13"/>
        <v>42139.928726851853</v>
      </c>
      <c r="U126" t="str">
        <f t="array" ref="U126">IF(COUNTIF($B$2:$B4239, $B126)&gt;1, "Duplicate", "")</f>
        <v/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>
        <f t="shared" si="9"/>
        <v>11.666666666666666</v>
      </c>
      <c r="Q127" s="3" t="str">
        <f t="shared" si="10"/>
        <v>film &amp; video</v>
      </c>
      <c r="R127" t="str">
        <f t="shared" si="11"/>
        <v>science fiction</v>
      </c>
      <c r="S127" s="11">
        <f t="shared" si="12"/>
        <v>42709.993981481486</v>
      </c>
      <c r="T127" s="11">
        <f t="shared" si="13"/>
        <v>42769.993981481486</v>
      </c>
      <c r="U127" t="str">
        <f t="array" ref="U127">IF(COUNTIF($B$2:$B4240, $B127)&gt;1, "Duplicate", "")</f>
        <v/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>
        <f t="shared" si="9"/>
        <v>106.69230769230769</v>
      </c>
      <c r="Q128" s="3" t="str">
        <f t="shared" si="10"/>
        <v>film &amp; video</v>
      </c>
      <c r="R128" t="str">
        <f t="shared" si="11"/>
        <v>science fiction</v>
      </c>
      <c r="S128" s="11">
        <f t="shared" si="12"/>
        <v>42135.589548611111</v>
      </c>
      <c r="T128" s="11">
        <f t="shared" si="13"/>
        <v>42166.083333333328</v>
      </c>
      <c r="U128" t="str">
        <f t="array" ref="U128">IF(COUNTIF($B$2:$B4241, $B128)&gt;1, "Duplicate", "")</f>
        <v/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>
        <f t="shared" si="9"/>
        <v>47.5</v>
      </c>
      <c r="Q129" s="3" t="str">
        <f t="shared" si="10"/>
        <v>film &amp; video</v>
      </c>
      <c r="R129" t="str">
        <f t="shared" si="11"/>
        <v>science fiction</v>
      </c>
      <c r="S129" s="11">
        <f t="shared" si="12"/>
        <v>42067.62431712963</v>
      </c>
      <c r="T129" s="11">
        <f t="shared" si="13"/>
        <v>42097.582650462966</v>
      </c>
      <c r="U129" t="str">
        <f t="array" ref="U129">IF(COUNTIF($B$2:$B4242, $B129)&gt;1, "Duplicate", "")</f>
        <v/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>
        <f t="shared" si="9"/>
        <v>311.16666666666669</v>
      </c>
      <c r="Q130" s="3" t="str">
        <f t="shared" si="10"/>
        <v>film &amp; video</v>
      </c>
      <c r="R130" t="str">
        <f t="shared" si="11"/>
        <v>science fiction</v>
      </c>
      <c r="S130" s="11">
        <f t="shared" si="12"/>
        <v>42628.22792824074</v>
      </c>
      <c r="T130" s="11">
        <f t="shared" si="13"/>
        <v>42663.22792824074</v>
      </c>
      <c r="U130" t="str">
        <f t="array" ref="U130">IF(COUNTIF($B$2:$B4243, $B130)&gt;1, "Duplicate", "")</f>
        <v/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>
        <f t="shared" ref="P131:P194" si="15">IF(L131=0,0,E131/L131)</f>
        <v>0</v>
      </c>
      <c r="Q131" s="3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11">
        <f t="shared" si="12"/>
        <v>41882.937303240738</v>
      </c>
      <c r="T131" s="11">
        <f t="shared" si="13"/>
        <v>41942.937303240738</v>
      </c>
      <c r="U131" t="str">
        <f t="array" ref="U131">IF(COUNTIF($B$2:$B4244, $B131)&gt;1, "Duplicate", "")</f>
        <v/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>
        <f t="shared" si="15"/>
        <v>0</v>
      </c>
      <c r="Q132" s="3" t="str">
        <f t="shared" si="16"/>
        <v>film &amp; video</v>
      </c>
      <c r="R132" t="str">
        <f t="shared" si="17"/>
        <v>science fiction</v>
      </c>
      <c r="S132" s="11">
        <f t="shared" si="12"/>
        <v>41778.915416666663</v>
      </c>
      <c r="T132" s="11">
        <f t="shared" si="13"/>
        <v>41806.844444444447</v>
      </c>
      <c r="U132" t="str">
        <f t="array" ref="U132">IF(COUNTIF($B$2:$B4245, $B132)&gt;1, "Duplicate", "")</f>
        <v/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>
        <f t="shared" si="15"/>
        <v>0</v>
      </c>
      <c r="Q133" s="3" t="str">
        <f t="shared" si="16"/>
        <v>film &amp; video</v>
      </c>
      <c r="R133" t="str">
        <f t="shared" si="17"/>
        <v>science fiction</v>
      </c>
      <c r="S133" s="11">
        <f t="shared" si="12"/>
        <v>42541.837511574078</v>
      </c>
      <c r="T133" s="11">
        <f t="shared" si="13"/>
        <v>42557</v>
      </c>
      <c r="U133" t="str">
        <f t="array" ref="U133">IF(COUNTIF($B$2:$B4246, $B133)&gt;1, "Duplicate", "")</f>
        <v/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>
        <f t="shared" si="15"/>
        <v>94.506172839506178</v>
      </c>
      <c r="Q134" s="3" t="str">
        <f t="shared" si="16"/>
        <v>film &amp; video</v>
      </c>
      <c r="R134" t="str">
        <f t="shared" si="17"/>
        <v>science fiction</v>
      </c>
      <c r="S134" s="11">
        <f t="shared" si="12"/>
        <v>41905.812581018516</v>
      </c>
      <c r="T134" s="11">
        <f t="shared" si="13"/>
        <v>41950.854247685187</v>
      </c>
      <c r="U134" t="str">
        <f t="array" ref="U134">IF(COUNTIF($B$2:$B4247, $B134)&gt;1, "Duplicate", "")</f>
        <v/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>
        <f t="shared" si="15"/>
        <v>0</v>
      </c>
      <c r="Q135" s="3" t="str">
        <f t="shared" si="16"/>
        <v>film &amp; video</v>
      </c>
      <c r="R135" t="str">
        <f t="shared" si="17"/>
        <v>science fiction</v>
      </c>
      <c r="S135" s="11">
        <f t="shared" ref="S135:S198" si="18">(((J135/60)/60)/24)+DATE(1970,1,1)</f>
        <v>42491.80768518518</v>
      </c>
      <c r="T135" s="11">
        <f t="shared" ref="T135:T198" si="19">(((I135/60)/60)/24)+DATE(1970,1,1)</f>
        <v>42521.729861111111</v>
      </c>
      <c r="U135" t="str">
        <f t="array" ref="U135">IF(COUNTIF($B$2:$B4248, $B135)&gt;1, "Duplicate", "")</f>
        <v/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>
        <f t="shared" si="15"/>
        <v>0</v>
      </c>
      <c r="Q136" s="3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 t="str">
        <f t="array" ref="U136">IF(COUNTIF($B$2:$B4249, $B136)&gt;1, "Duplicate", "")</f>
        <v/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>
        <f t="shared" si="15"/>
        <v>80.599999999999994</v>
      </c>
      <c r="Q137" s="3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 t="str">
        <f t="array" ref="U137">IF(COUNTIF($B$2:$B4250, $B137)&gt;1, "Duplicate", "")</f>
        <v/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>
        <f t="shared" si="15"/>
        <v>0</v>
      </c>
      <c r="Q138" s="3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 t="str">
        <f t="array" ref="U138">IF(COUNTIF($B$2:$B4251, $B138)&gt;1, "Duplicate", "")</f>
        <v/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>
        <f t="shared" si="15"/>
        <v>0</v>
      </c>
      <c r="Q139" s="3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 t="str">
        <f t="array" ref="U139">IF(COUNTIF($B$2:$B4252, $B139)&gt;1, "Duplicate", "")</f>
        <v/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>
        <f t="shared" si="15"/>
        <v>81.241379310344826</v>
      </c>
      <c r="Q140" s="3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 t="str">
        <f t="array" ref="U140">IF(COUNTIF($B$2:$B4253, $B140)&gt;1, "Duplicate", "")</f>
        <v/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>
        <f t="shared" si="15"/>
        <v>500</v>
      </c>
      <c r="Q141" s="3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 t="str">
        <f t="array" ref="U141">IF(COUNTIF($B$2:$B4254, $B141)&gt;1, "Duplicate", "")</f>
        <v/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>
        <f t="shared" si="15"/>
        <v>0</v>
      </c>
      <c r="Q142" s="3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 t="str">
        <f t="array" ref="U142">IF(COUNTIF($B$2:$B4255, $B142)&gt;1, "Duplicate", "")</f>
        <v/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>
        <f t="shared" si="15"/>
        <v>46.178571428571431</v>
      </c>
      <c r="Q143" s="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 t="str">
        <f t="array" ref="U143">IF(COUNTIF($B$2:$B4256, $B143)&gt;1, "Duplicate", "")</f>
        <v/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>
        <f t="shared" si="15"/>
        <v>10</v>
      </c>
      <c r="Q144" s="3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 t="str">
        <f t="array" ref="U144">IF(COUNTIF($B$2:$B4257, $B144)&gt;1, "Duplicate", "")</f>
        <v/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>
        <f t="shared" si="15"/>
        <v>0</v>
      </c>
      <c r="Q145" s="3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 t="str">
        <f t="array" ref="U145">IF(COUNTIF($B$2:$B4258, $B145)&gt;1, "Duplicate", "")</f>
        <v/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>
        <f t="shared" si="15"/>
        <v>55.945945945945944</v>
      </c>
      <c r="Q146" s="3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 t="str">
        <f t="array" ref="U146">IF(COUNTIF($B$2:$B4259, $B146)&gt;1, "Duplicate", "")</f>
        <v/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>
        <f t="shared" si="15"/>
        <v>37.555555555555557</v>
      </c>
      <c r="Q147" s="3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 t="str">
        <f t="array" ref="U147">IF(COUNTIF($B$2:$B4260, $B147)&gt;1, "Duplicate", "")</f>
        <v/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>
        <f t="shared" si="15"/>
        <v>38.333333333333336</v>
      </c>
      <c r="Q148" s="3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 t="str">
        <f t="array" ref="U148">IF(COUNTIF($B$2:$B4261, $B148)&gt;1, "Duplicate", "")</f>
        <v/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>
        <f t="shared" si="15"/>
        <v>0</v>
      </c>
      <c r="Q149" s="3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 t="str">
        <f t="array" ref="U149">IF(COUNTIF($B$2:$B4262, $B149)&gt;1, "Duplicate", "")</f>
        <v/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>
        <f t="shared" si="15"/>
        <v>20</v>
      </c>
      <c r="Q150" s="3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 t="str">
        <f t="array" ref="U150">IF(COUNTIF($B$2:$B4263, $B150)&gt;1, "Duplicate", "")</f>
        <v/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>
        <f t="shared" si="15"/>
        <v>15.333333333333334</v>
      </c>
      <c r="Q151" s="3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 t="str">
        <f t="array" ref="U151">IF(COUNTIF($B$2:$B4264, $B151)&gt;1, "Duplicate", "")</f>
        <v/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>
        <f t="shared" si="15"/>
        <v>449.43283582089555</v>
      </c>
      <c r="Q152" s="3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 t="str">
        <f t="array" ref="U152">IF(COUNTIF($B$2:$B4265, $B152)&gt;1, "Duplicate", "")</f>
        <v/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>
        <f t="shared" si="15"/>
        <v>28</v>
      </c>
      <c r="Q153" s="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 t="str">
        <f t="array" ref="U153">IF(COUNTIF($B$2:$B4266, $B153)&gt;1, "Duplicate", "")</f>
        <v/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>
        <f t="shared" si="15"/>
        <v>15</v>
      </c>
      <c r="Q154" s="3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 t="str">
        <f t="array" ref="U154">IF(COUNTIF($B$2:$B4267, $B154)&gt;1, "Duplicate", "")</f>
        <v/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>
        <f t="shared" si="15"/>
        <v>35.9</v>
      </c>
      <c r="Q155" s="3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 t="str">
        <f t="array" ref="U155">IF(COUNTIF($B$2:$B4268, $B155)&gt;1, "Duplicate", "")</f>
        <v/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>
        <f t="shared" si="15"/>
        <v>13.333333333333334</v>
      </c>
      <c r="Q156" s="3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 t="str">
        <f t="array" ref="U156">IF(COUNTIF($B$2:$B4269, $B156)&gt;1, "Duplicate", "")</f>
        <v/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>
        <f t="shared" si="15"/>
        <v>20.25</v>
      </c>
      <c r="Q157" s="3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 t="str">
        <f t="array" ref="U157">IF(COUNTIF($B$2:$B4270, $B157)&gt;1, "Duplicate", "")</f>
        <v/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>
        <f t="shared" si="15"/>
        <v>119</v>
      </c>
      <c r="Q158" s="3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 t="str">
        <f t="array" ref="U158">IF(COUNTIF($B$2:$B4271, $B158)&gt;1, "Duplicate", "")</f>
        <v/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>
        <f t="shared" si="15"/>
        <v>4</v>
      </c>
      <c r="Q159" s="3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 t="str">
        <f t="array" ref="U159">IF(COUNTIF($B$2:$B4272, $B159)&gt;1, "Duplicate", "")</f>
        <v/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>
        <f t="shared" si="15"/>
        <v>0</v>
      </c>
      <c r="Q160" s="3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 t="str">
        <f t="array" ref="U160">IF(COUNTIF($B$2:$B4273, $B160)&gt;1, "Duplicate", "")</f>
        <v/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>
        <f t="shared" si="15"/>
        <v>10</v>
      </c>
      <c r="Q161" s="3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 t="str">
        <f t="array" ref="U161">IF(COUNTIF($B$2:$B4274, $B161)&gt;1, "Duplicate", "")</f>
        <v/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>
        <f t="shared" si="15"/>
        <v>0</v>
      </c>
      <c r="Q162" s="3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 t="str">
        <f t="array" ref="U162">IF(COUNTIF($B$2:$B4275, $B162)&gt;1, "Duplicate", "")</f>
        <v/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>
        <f t="shared" si="15"/>
        <v>5</v>
      </c>
      <c r="Q163" s="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 t="str">
        <f t="array" ref="U163">IF(COUNTIF($B$2:$B4276, $B163)&gt;1, "Duplicate", "")</f>
        <v/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>
        <f t="shared" si="15"/>
        <v>43.5</v>
      </c>
      <c r="Q164" s="3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 t="str">
        <f t="array" ref="U164">IF(COUNTIF($B$2:$B4277, $B164)&gt;1, "Duplicate", "")</f>
        <v/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>
        <f t="shared" si="15"/>
        <v>0</v>
      </c>
      <c r="Q165" s="3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 t="str">
        <f t="array" ref="U165">IF(COUNTIF($B$2:$B4278, $B165)&gt;1, "Duplicate", "")</f>
        <v/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>
        <f t="shared" si="15"/>
        <v>91.428571428571431</v>
      </c>
      <c r="Q166" s="3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 t="str">
        <f t="array" ref="U166">IF(COUNTIF($B$2:$B4279, $B166)&gt;1, "Duplicate", "")</f>
        <v/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>
        <f t="shared" si="15"/>
        <v>0</v>
      </c>
      <c r="Q167" s="3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 t="str">
        <f t="array" ref="U167">IF(COUNTIF($B$2:$B4280, $B167)&gt;1, "Duplicate", "")</f>
        <v/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>
        <f t="shared" si="15"/>
        <v>3000</v>
      </c>
      <c r="Q168" s="3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 t="str">
        <f t="array" ref="U168">IF(COUNTIF($B$2:$B4281, $B168)&gt;1, "Duplicate", "")</f>
        <v/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>
        <f t="shared" si="15"/>
        <v>5.5</v>
      </c>
      <c r="Q169" s="3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 t="str">
        <f t="array" ref="U169">IF(COUNTIF($B$2:$B4282, $B169)&gt;1, "Duplicate", "")</f>
        <v/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>
        <f t="shared" si="15"/>
        <v>108.33333333333333</v>
      </c>
      <c r="Q170" s="3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 t="str">
        <f t="array" ref="U170">IF(COUNTIF($B$2:$B4283, $B170)&gt;1, "Duplicate", "")</f>
        <v/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>
        <f t="shared" si="15"/>
        <v>56</v>
      </c>
      <c r="Q171" s="3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 t="str">
        <f t="array" ref="U171">IF(COUNTIF($B$2:$B4284, $B171)&gt;1, "Duplicate", "")</f>
        <v/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>
        <f t="shared" si="15"/>
        <v>32.5</v>
      </c>
      <c r="Q172" s="3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 t="str">
        <f t="array" ref="U172">IF(COUNTIF($B$2:$B4285, $B172)&gt;1, "Duplicate", "")</f>
        <v/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>
        <f t="shared" si="15"/>
        <v>1</v>
      </c>
      <c r="Q173" s="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 t="str">
        <f t="array" ref="U173">IF(COUNTIF($B$2:$B4286, $B173)&gt;1, "Duplicate", "")</f>
        <v/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>
        <f t="shared" si="15"/>
        <v>0</v>
      </c>
      <c r="Q174" s="3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 t="str">
        <f t="array" ref="U174">IF(COUNTIF($B$2:$B4287, $B174)&gt;1, "Duplicate", "")</f>
        <v/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>
        <f t="shared" si="15"/>
        <v>0</v>
      </c>
      <c r="Q175" s="3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 t="str">
        <f t="array" ref="U175">IF(COUNTIF($B$2:$B4288, $B175)&gt;1, "Duplicate", "")</f>
        <v/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>
        <f t="shared" si="15"/>
        <v>0</v>
      </c>
      <c r="Q176" s="3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 t="str">
        <f t="array" ref="U176">IF(COUNTIF($B$2:$B4289, $B176)&gt;1, "Duplicate", "")</f>
        <v/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>
        <f t="shared" si="15"/>
        <v>49.884615384615387</v>
      </c>
      <c r="Q177" s="3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 t="str">
        <f t="array" ref="U177">IF(COUNTIF($B$2:$B4290, $B177)&gt;1, "Duplicate", "")</f>
        <v/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>
        <f t="shared" si="15"/>
        <v>0</v>
      </c>
      <c r="Q178" s="3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 t="str">
        <f t="array" ref="U178">IF(COUNTIF($B$2:$B4291, $B178)&gt;1, "Duplicate", "")</f>
        <v/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>
        <f t="shared" si="15"/>
        <v>25.714285714285715</v>
      </c>
      <c r="Q179" s="3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 t="str">
        <f t="array" ref="U179">IF(COUNTIF($B$2:$B4292, $B179)&gt;1, "Duplicate", "")</f>
        <v/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>
        <f t="shared" si="15"/>
        <v>0</v>
      </c>
      <c r="Q180" s="3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 t="str">
        <f t="array" ref="U180">IF(COUNTIF($B$2:$B4293, $B180)&gt;1, "Duplicate", "")</f>
        <v/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>
        <f t="shared" si="15"/>
        <v>100</v>
      </c>
      <c r="Q181" s="3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 t="str">
        <f t="array" ref="U181">IF(COUNTIF($B$2:$B4294, $B181)&gt;1, "Duplicate", "")</f>
        <v/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>
        <f t="shared" si="15"/>
        <v>30.846153846153847</v>
      </c>
      <c r="Q182" s="3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 t="str">
        <f t="array" ref="U182">IF(COUNTIF($B$2:$B4295, $B182)&gt;1, "Duplicate", "")</f>
        <v/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>
        <f t="shared" si="15"/>
        <v>180.5</v>
      </c>
      <c r="Q183" s="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 t="str">
        <f t="array" ref="U183">IF(COUNTIF($B$2:$B4296, $B183)&gt;1, "Duplicate", "")</f>
        <v/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>
        <f t="shared" si="15"/>
        <v>0</v>
      </c>
      <c r="Q184" s="3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 t="str">
        <f t="array" ref="U184">IF(COUNTIF($B$2:$B4297, $B184)&gt;1, "Duplicate", "")</f>
        <v/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>
        <f t="shared" si="15"/>
        <v>373.5</v>
      </c>
      <c r="Q185" s="3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 t="str">
        <f t="array" ref="U185">IF(COUNTIF($B$2:$B4298, $B185)&gt;1, "Duplicate", "")</f>
        <v/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>
        <f t="shared" si="15"/>
        <v>25.5</v>
      </c>
      <c r="Q186" s="3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 t="str">
        <f t="array" ref="U186">IF(COUNTIF($B$2:$B4299, $B186)&gt;1, "Duplicate", "")</f>
        <v/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>
        <f t="shared" si="15"/>
        <v>220</v>
      </c>
      <c r="Q187" s="3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 t="str">
        <f t="array" ref="U187">IF(COUNTIF($B$2:$B4300, $B187)&gt;1, "Duplicate", "")</f>
        <v/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>
        <f t="shared" si="15"/>
        <v>0</v>
      </c>
      <c r="Q188" s="3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 t="str">
        <f t="array" ref="U188">IF(COUNTIF($B$2:$B4301, $B188)&gt;1, "Duplicate", "")</f>
        <v/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>
        <f t="shared" si="15"/>
        <v>160</v>
      </c>
      <c r="Q189" s="3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 t="str">
        <f t="array" ref="U189">IF(COUNTIF($B$2:$B4302, $B189)&gt;1, "Duplicate", "")</f>
        <v/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>
        <f t="shared" si="15"/>
        <v>0</v>
      </c>
      <c r="Q190" s="3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 t="str">
        <f t="array" ref="U190">IF(COUNTIF($B$2:$B4303, $B190)&gt;1, "Duplicate", "")</f>
        <v/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>
        <f t="shared" si="15"/>
        <v>69</v>
      </c>
      <c r="Q191" s="3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 t="str">
        <f t="array" ref="U191">IF(COUNTIF($B$2:$B4304, $B191)&gt;1, "Duplicate", "")</f>
        <v/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>
        <f t="shared" si="15"/>
        <v>50</v>
      </c>
      <c r="Q192" s="3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 t="str">
        <f t="array" ref="U192">IF(COUNTIF($B$2:$B4305, $B192)&gt;1, "Duplicate", "")</f>
        <v/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>
        <f t="shared" si="15"/>
        <v>83.333333333333329</v>
      </c>
      <c r="Q193" s="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 t="str">
        <f t="array" ref="U193">IF(COUNTIF($B$2:$B4306, $B193)&gt;1, "Duplicate", "")</f>
        <v/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>
        <f t="shared" si="15"/>
        <v>5.666666666666667</v>
      </c>
      <c r="Q194" s="3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 t="str">
        <f t="array" ref="U194">IF(COUNTIF($B$2:$B4307, $B194)&gt;1, "Duplicate", "")</f>
        <v/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0">E195/D195</f>
        <v>0</v>
      </c>
      <c r="P195">
        <f t="shared" ref="P195:P258" si="21">IF(L195=0,0,E195/L195)</f>
        <v>0</v>
      </c>
      <c r="Q195" s="3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11">
        <f t="shared" si="18"/>
        <v>41911.934791666667</v>
      </c>
      <c r="T195" s="11">
        <f t="shared" si="19"/>
        <v>41971.976458333331</v>
      </c>
      <c r="U195" t="str">
        <f t="array" ref="U195">IF(COUNTIF($B$2:$B4308, $B195)&gt;1, "Duplicate", "")</f>
        <v/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0"/>
        <v>1.1999999999999999E-3</v>
      </c>
      <c r="P196">
        <f t="shared" si="21"/>
        <v>1</v>
      </c>
      <c r="Q196" s="3" t="str">
        <f t="shared" si="22"/>
        <v>film &amp; video</v>
      </c>
      <c r="R196" t="str">
        <f t="shared" si="23"/>
        <v>drama</v>
      </c>
      <c r="S196" s="11">
        <f t="shared" si="18"/>
        <v>42375.996886574074</v>
      </c>
      <c r="T196" s="11">
        <f t="shared" si="19"/>
        <v>42435.996886574074</v>
      </c>
      <c r="U196" t="str">
        <f t="array" ref="U196">IF(COUNTIF($B$2:$B4309, $B196)&gt;1, "Duplicate", "")</f>
        <v/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0"/>
        <v>0</v>
      </c>
      <c r="P197">
        <f t="shared" si="21"/>
        <v>0</v>
      </c>
      <c r="Q197" s="3" t="str">
        <f t="shared" si="22"/>
        <v>film &amp; video</v>
      </c>
      <c r="R197" t="str">
        <f t="shared" si="23"/>
        <v>drama</v>
      </c>
      <c r="S197" s="11">
        <f t="shared" si="18"/>
        <v>42135.67050925926</v>
      </c>
      <c r="T197" s="11">
        <f t="shared" si="19"/>
        <v>42195.67050925926</v>
      </c>
      <c r="U197" t="str">
        <f t="array" ref="U197">IF(COUNTIF($B$2:$B4310, $B197)&gt;1, "Duplicate", "")</f>
        <v/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0"/>
        <v>0.41857142857142859</v>
      </c>
      <c r="P198">
        <f t="shared" si="21"/>
        <v>77.10526315789474</v>
      </c>
      <c r="Q198" s="3" t="str">
        <f t="shared" si="22"/>
        <v>film &amp; video</v>
      </c>
      <c r="R198" t="str">
        <f t="shared" si="23"/>
        <v>drama</v>
      </c>
      <c r="S198" s="11">
        <f t="shared" si="18"/>
        <v>42259.542800925927</v>
      </c>
      <c r="T198" s="11">
        <f t="shared" si="19"/>
        <v>42287.875</v>
      </c>
      <c r="U198" t="str">
        <f t="array" ref="U198">IF(COUNTIF($B$2:$B4311, $B198)&gt;1, "Duplicate", "")</f>
        <v/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0"/>
        <v>0.1048</v>
      </c>
      <c r="P199">
        <f t="shared" si="21"/>
        <v>32.75</v>
      </c>
      <c r="Q199" s="3" t="str">
        <f t="shared" si="22"/>
        <v>film &amp; video</v>
      </c>
      <c r="R199" t="str">
        <f t="shared" si="23"/>
        <v>drama</v>
      </c>
      <c r="S199" s="11">
        <f t="shared" ref="S199:S262" si="24">(((J199/60)/60)/24)+DATE(1970,1,1)</f>
        <v>42741.848379629635</v>
      </c>
      <c r="T199" s="11">
        <f t="shared" ref="T199:T262" si="25">(((I199/60)/60)/24)+DATE(1970,1,1)</f>
        <v>42783.875</v>
      </c>
      <c r="U199" t="str">
        <f t="array" ref="U199">IF(COUNTIF($B$2:$B4312, $B199)&gt;1, "Duplicate", "")</f>
        <v/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0"/>
        <v>1.116E-2</v>
      </c>
      <c r="P200">
        <f t="shared" si="21"/>
        <v>46.5</v>
      </c>
      <c r="Q200" s="3" t="str">
        <f t="shared" si="22"/>
        <v>film &amp; video</v>
      </c>
      <c r="R200" t="str">
        <f t="shared" si="23"/>
        <v>drama</v>
      </c>
      <c r="S200" s="11">
        <f t="shared" si="24"/>
        <v>41887.383356481485</v>
      </c>
      <c r="T200" s="11">
        <f t="shared" si="25"/>
        <v>41917.383356481485</v>
      </c>
      <c r="U200" t="str">
        <f t="array" ref="U200">IF(COUNTIF($B$2:$B4313, $B200)&gt;1, "Duplicate", "")</f>
        <v/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0"/>
        <v>0</v>
      </c>
      <c r="P201">
        <f t="shared" si="21"/>
        <v>0</v>
      </c>
      <c r="Q201" s="3" t="str">
        <f t="shared" si="22"/>
        <v>film &amp; video</v>
      </c>
      <c r="R201" t="str">
        <f t="shared" si="23"/>
        <v>drama</v>
      </c>
      <c r="S201" s="11">
        <f t="shared" si="24"/>
        <v>42584.123865740738</v>
      </c>
      <c r="T201" s="11">
        <f t="shared" si="25"/>
        <v>42614.123865740738</v>
      </c>
      <c r="U201" t="str">
        <f t="array" ref="U201">IF(COUNTIF($B$2:$B4314, $B201)&gt;1, "Duplicate", "")</f>
        <v/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0"/>
        <v>0.26192500000000002</v>
      </c>
      <c r="P202">
        <f t="shared" si="21"/>
        <v>87.308333333333337</v>
      </c>
      <c r="Q202" s="3" t="str">
        <f t="shared" si="22"/>
        <v>film &amp; video</v>
      </c>
      <c r="R202" t="str">
        <f t="shared" si="23"/>
        <v>drama</v>
      </c>
      <c r="S202" s="11">
        <f t="shared" si="24"/>
        <v>41867.083368055559</v>
      </c>
      <c r="T202" s="11">
        <f t="shared" si="25"/>
        <v>41897.083368055559</v>
      </c>
      <c r="U202" t="str">
        <f t="array" ref="U202">IF(COUNTIF($B$2:$B4315, $B202)&gt;1, "Duplicate", "")</f>
        <v/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0"/>
        <v>0.58461538461538465</v>
      </c>
      <c r="P203">
        <f t="shared" si="21"/>
        <v>54.285714285714285</v>
      </c>
      <c r="Q203" s="3" t="str">
        <f t="shared" si="22"/>
        <v>film &amp; video</v>
      </c>
      <c r="R203" t="str">
        <f t="shared" si="23"/>
        <v>drama</v>
      </c>
      <c r="S203" s="11">
        <f t="shared" si="24"/>
        <v>42023.818622685183</v>
      </c>
      <c r="T203" s="11">
        <f t="shared" si="25"/>
        <v>42043.818622685183</v>
      </c>
      <c r="U203" t="str">
        <f t="array" ref="U203">IF(COUNTIF($B$2:$B4316, $B203)&gt;1, "Duplicate", "")</f>
        <v/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0"/>
        <v>0</v>
      </c>
      <c r="P204">
        <f t="shared" si="21"/>
        <v>0</v>
      </c>
      <c r="Q204" s="3" t="str">
        <f t="shared" si="22"/>
        <v>film &amp; video</v>
      </c>
      <c r="R204" t="str">
        <f t="shared" si="23"/>
        <v>drama</v>
      </c>
      <c r="S204" s="11">
        <f t="shared" si="24"/>
        <v>42255.927824074075</v>
      </c>
      <c r="T204" s="11">
        <f t="shared" si="25"/>
        <v>42285.874305555553</v>
      </c>
      <c r="U204" t="str">
        <f t="array" ref="U204">IF(COUNTIF($B$2:$B4317, $B204)&gt;1, "Duplicate", "")</f>
        <v/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0"/>
        <v>0.2984</v>
      </c>
      <c r="P205">
        <f t="shared" si="21"/>
        <v>93.25</v>
      </c>
      <c r="Q205" s="3" t="str">
        <f t="shared" si="22"/>
        <v>film &amp; video</v>
      </c>
      <c r="R205" t="str">
        <f t="shared" si="23"/>
        <v>drama</v>
      </c>
      <c r="S205" s="11">
        <f t="shared" si="24"/>
        <v>41973.847962962958</v>
      </c>
      <c r="T205" s="11">
        <f t="shared" si="25"/>
        <v>42033.847962962958</v>
      </c>
      <c r="U205" t="str">
        <f t="array" ref="U205">IF(COUNTIF($B$2:$B4318, $B205)&gt;1, "Duplicate", "")</f>
        <v/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0"/>
        <v>0.50721666666666665</v>
      </c>
      <c r="P206">
        <f t="shared" si="21"/>
        <v>117.68368136117556</v>
      </c>
      <c r="Q206" s="3" t="str">
        <f t="shared" si="22"/>
        <v>film &amp; video</v>
      </c>
      <c r="R206" t="str">
        <f t="shared" si="23"/>
        <v>drama</v>
      </c>
      <c r="S206" s="11">
        <f t="shared" si="24"/>
        <v>42556.583368055552</v>
      </c>
      <c r="T206" s="11">
        <f t="shared" si="25"/>
        <v>42586.583368055552</v>
      </c>
      <c r="U206" t="str">
        <f t="array" ref="U206">IF(COUNTIF($B$2:$B4319, $B206)&gt;1, "Duplicate", "")</f>
        <v/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0"/>
        <v>0.16250000000000001</v>
      </c>
      <c r="P207">
        <f t="shared" si="21"/>
        <v>76.470588235294116</v>
      </c>
      <c r="Q207" s="3" t="str">
        <f t="shared" si="22"/>
        <v>film &amp; video</v>
      </c>
      <c r="R207" t="str">
        <f t="shared" si="23"/>
        <v>drama</v>
      </c>
      <c r="S207" s="11">
        <f t="shared" si="24"/>
        <v>42248.632199074069</v>
      </c>
      <c r="T207" s="11">
        <f t="shared" si="25"/>
        <v>42283.632199074069</v>
      </c>
      <c r="U207" t="str">
        <f t="array" ref="U207">IF(COUNTIF($B$2:$B4320, $B207)&gt;1, "Duplicate", "")</f>
        <v/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0"/>
        <v>0</v>
      </c>
      <c r="P208">
        <f t="shared" si="21"/>
        <v>0</v>
      </c>
      <c r="Q208" s="3" t="str">
        <f t="shared" si="22"/>
        <v>film &amp; video</v>
      </c>
      <c r="R208" t="str">
        <f t="shared" si="23"/>
        <v>drama</v>
      </c>
      <c r="S208" s="11">
        <f t="shared" si="24"/>
        <v>42567.004432870366</v>
      </c>
      <c r="T208" s="11">
        <f t="shared" si="25"/>
        <v>42588.004432870366</v>
      </c>
      <c r="U208" t="str">
        <f t="array" ref="U208">IF(COUNTIF($B$2:$B4321, $B208)&gt;1, "Duplicate", "")</f>
        <v/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0"/>
        <v>0.15214285714285714</v>
      </c>
      <c r="P209">
        <f t="shared" si="21"/>
        <v>163.84615384615384</v>
      </c>
      <c r="Q209" s="3" t="str">
        <f t="shared" si="22"/>
        <v>film &amp; video</v>
      </c>
      <c r="R209" t="str">
        <f t="shared" si="23"/>
        <v>drama</v>
      </c>
      <c r="S209" s="11">
        <f t="shared" si="24"/>
        <v>41978.197199074071</v>
      </c>
      <c r="T209" s="11">
        <f t="shared" si="25"/>
        <v>42008.197199074071</v>
      </c>
      <c r="U209" t="str">
        <f t="array" ref="U209">IF(COUNTIF($B$2:$B4322, $B209)&gt;1, "Duplicate", "")</f>
        <v/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0"/>
        <v>0</v>
      </c>
      <c r="P210">
        <f t="shared" si="21"/>
        <v>0</v>
      </c>
      <c r="Q210" s="3" t="str">
        <f t="shared" si="22"/>
        <v>film &amp; video</v>
      </c>
      <c r="R210" t="str">
        <f t="shared" si="23"/>
        <v>drama</v>
      </c>
      <c r="S210" s="11">
        <f t="shared" si="24"/>
        <v>41959.369988425926</v>
      </c>
      <c r="T210" s="11">
        <f t="shared" si="25"/>
        <v>41989.369988425926</v>
      </c>
      <c r="U210" t="str">
        <f t="array" ref="U210">IF(COUNTIF($B$2:$B4323, $B210)&gt;1, "Duplicate", "")</f>
        <v/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0"/>
        <v>0</v>
      </c>
      <c r="P211">
        <f t="shared" si="21"/>
        <v>0</v>
      </c>
      <c r="Q211" s="3" t="str">
        <f t="shared" si="22"/>
        <v>film &amp; video</v>
      </c>
      <c r="R211" t="str">
        <f t="shared" si="23"/>
        <v>drama</v>
      </c>
      <c r="S211" s="11">
        <f t="shared" si="24"/>
        <v>42165.922858796301</v>
      </c>
      <c r="T211" s="11">
        <f t="shared" si="25"/>
        <v>42195.922858796301</v>
      </c>
      <c r="U211" t="str">
        <f t="array" ref="U211">IF(COUNTIF($B$2:$B4324, $B211)&gt;1, "Duplicate", "")</f>
        <v/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0"/>
        <v>0.2525</v>
      </c>
      <c r="P212">
        <f t="shared" si="21"/>
        <v>91.818181818181813</v>
      </c>
      <c r="Q212" s="3" t="str">
        <f t="shared" si="22"/>
        <v>film &amp; video</v>
      </c>
      <c r="R212" t="str">
        <f t="shared" si="23"/>
        <v>drama</v>
      </c>
      <c r="S212" s="11">
        <f t="shared" si="24"/>
        <v>42249.064722222218</v>
      </c>
      <c r="T212" s="11">
        <f t="shared" si="25"/>
        <v>42278.208333333328</v>
      </c>
      <c r="U212" t="str">
        <f t="array" ref="U212">IF(COUNTIF($B$2:$B4325, $B212)&gt;1, "Duplicate", "")</f>
        <v/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0"/>
        <v>0.44600000000000001</v>
      </c>
      <c r="P213">
        <f t="shared" si="21"/>
        <v>185.83333333333334</v>
      </c>
      <c r="Q213" s="3" t="str">
        <f t="shared" si="22"/>
        <v>film &amp; video</v>
      </c>
      <c r="R213" t="str">
        <f t="shared" si="23"/>
        <v>drama</v>
      </c>
      <c r="S213" s="11">
        <f t="shared" si="24"/>
        <v>42236.159918981488</v>
      </c>
      <c r="T213" s="11">
        <f t="shared" si="25"/>
        <v>42266.159918981488</v>
      </c>
      <c r="U213" t="str">
        <f t="array" ref="U213">IF(COUNTIF($B$2:$B4326, $B213)&gt;1, "Duplicate", "")</f>
        <v/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0"/>
        <v>1.5873015873015873E-4</v>
      </c>
      <c r="P214">
        <f t="shared" si="21"/>
        <v>1</v>
      </c>
      <c r="Q214" s="3" t="str">
        <f t="shared" si="22"/>
        <v>film &amp; video</v>
      </c>
      <c r="R214" t="str">
        <f t="shared" si="23"/>
        <v>drama</v>
      </c>
      <c r="S214" s="11">
        <f t="shared" si="24"/>
        <v>42416.881018518514</v>
      </c>
      <c r="T214" s="11">
        <f t="shared" si="25"/>
        <v>42476.839351851857</v>
      </c>
      <c r="U214" t="str">
        <f t="array" ref="U214">IF(COUNTIF($B$2:$B4327, $B214)&gt;1, "Duplicate", "")</f>
        <v/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0"/>
        <v>4.0000000000000002E-4</v>
      </c>
      <c r="P215">
        <f t="shared" si="21"/>
        <v>20</v>
      </c>
      <c r="Q215" s="3" t="str">
        <f t="shared" si="22"/>
        <v>film &amp; video</v>
      </c>
      <c r="R215" t="str">
        <f t="shared" si="23"/>
        <v>drama</v>
      </c>
      <c r="S215" s="11">
        <f t="shared" si="24"/>
        <v>42202.594293981485</v>
      </c>
      <c r="T215" s="11">
        <f t="shared" si="25"/>
        <v>42232.587974537033</v>
      </c>
      <c r="U215" t="str">
        <f t="array" ref="U215">IF(COUNTIF($B$2:$B4328, $B215)&gt;1, "Duplicate", "")</f>
        <v/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0"/>
        <v>8.0000000000000007E-5</v>
      </c>
      <c r="P216">
        <f t="shared" si="21"/>
        <v>1</v>
      </c>
      <c r="Q216" s="3" t="str">
        <f t="shared" si="22"/>
        <v>film &amp; video</v>
      </c>
      <c r="R216" t="str">
        <f t="shared" si="23"/>
        <v>drama</v>
      </c>
      <c r="S216" s="11">
        <f t="shared" si="24"/>
        <v>42009.64061342593</v>
      </c>
      <c r="T216" s="11">
        <f t="shared" si="25"/>
        <v>42069.64061342593</v>
      </c>
      <c r="U216" t="str">
        <f t="array" ref="U216">IF(COUNTIF($B$2:$B4329, $B216)&gt;1, "Duplicate", "")</f>
        <v/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0"/>
        <v>2.2727272727272726E-3</v>
      </c>
      <c r="P217">
        <f t="shared" si="21"/>
        <v>10</v>
      </c>
      <c r="Q217" s="3" t="str">
        <f t="shared" si="22"/>
        <v>film &amp; video</v>
      </c>
      <c r="R217" t="str">
        <f t="shared" si="23"/>
        <v>drama</v>
      </c>
      <c r="S217" s="11">
        <f t="shared" si="24"/>
        <v>42375.230115740742</v>
      </c>
      <c r="T217" s="11">
        <f t="shared" si="25"/>
        <v>42417.999305555553</v>
      </c>
      <c r="U217" t="str">
        <f t="array" ref="U217">IF(COUNTIF($B$2:$B4330, $B217)&gt;1, "Duplicate", "")</f>
        <v/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0"/>
        <v>0.55698440000000005</v>
      </c>
      <c r="P218">
        <f t="shared" si="21"/>
        <v>331.53833333333336</v>
      </c>
      <c r="Q218" s="3" t="str">
        <f t="shared" si="22"/>
        <v>film &amp; video</v>
      </c>
      <c r="R218" t="str">
        <f t="shared" si="23"/>
        <v>drama</v>
      </c>
      <c r="S218" s="11">
        <f t="shared" si="24"/>
        <v>42066.958761574075</v>
      </c>
      <c r="T218" s="11">
        <f t="shared" si="25"/>
        <v>42116.917094907403</v>
      </c>
      <c r="U218" t="str">
        <f t="array" ref="U218">IF(COUNTIF($B$2:$B4331, $B218)&gt;1, "Duplicate", "")</f>
        <v/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0"/>
        <v>0.11942999999999999</v>
      </c>
      <c r="P219">
        <f t="shared" si="21"/>
        <v>314.28947368421052</v>
      </c>
      <c r="Q219" s="3" t="str">
        <f t="shared" si="22"/>
        <v>film &amp; video</v>
      </c>
      <c r="R219" t="str">
        <f t="shared" si="23"/>
        <v>drama</v>
      </c>
      <c r="S219" s="11">
        <f t="shared" si="24"/>
        <v>41970.64061342593</v>
      </c>
      <c r="T219" s="11">
        <f t="shared" si="25"/>
        <v>42001.64061342593</v>
      </c>
      <c r="U219" t="str">
        <f t="array" ref="U219">IF(COUNTIF($B$2:$B4332, $B219)&gt;1, "Duplicate", "")</f>
        <v/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0"/>
        <v>0.02</v>
      </c>
      <c r="P220">
        <f t="shared" si="21"/>
        <v>100</v>
      </c>
      <c r="Q220" s="3" t="str">
        <f t="shared" si="22"/>
        <v>film &amp; video</v>
      </c>
      <c r="R220" t="str">
        <f t="shared" si="23"/>
        <v>drama</v>
      </c>
      <c r="S220" s="11">
        <f t="shared" si="24"/>
        <v>42079.628344907411</v>
      </c>
      <c r="T220" s="11">
        <f t="shared" si="25"/>
        <v>42139.628344907411</v>
      </c>
      <c r="U220" t="str">
        <f t="array" ref="U220">IF(COUNTIF($B$2:$B4333, $B220)&gt;1, "Duplicate", "")</f>
        <v/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0"/>
        <v>0.17630000000000001</v>
      </c>
      <c r="P221">
        <f t="shared" si="21"/>
        <v>115.98684210526316</v>
      </c>
      <c r="Q221" s="3" t="str">
        <f t="shared" si="22"/>
        <v>film &amp; video</v>
      </c>
      <c r="R221" t="str">
        <f t="shared" si="23"/>
        <v>drama</v>
      </c>
      <c r="S221" s="11">
        <f t="shared" si="24"/>
        <v>42429.326678240745</v>
      </c>
      <c r="T221" s="11">
        <f t="shared" si="25"/>
        <v>42461.290972222225</v>
      </c>
      <c r="U221" t="str">
        <f t="array" ref="U221">IF(COUNTIF($B$2:$B4334, $B221)&gt;1, "Duplicate", "")</f>
        <v/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0"/>
        <v>7.1999999999999998E-3</v>
      </c>
      <c r="P222">
        <f t="shared" si="21"/>
        <v>120</v>
      </c>
      <c r="Q222" s="3" t="str">
        <f t="shared" si="22"/>
        <v>film &amp; video</v>
      </c>
      <c r="R222" t="str">
        <f t="shared" si="23"/>
        <v>drama</v>
      </c>
      <c r="S222" s="11">
        <f t="shared" si="24"/>
        <v>42195.643865740742</v>
      </c>
      <c r="T222" s="11">
        <f t="shared" si="25"/>
        <v>42236.837499999994</v>
      </c>
      <c r="U222" t="str">
        <f t="array" ref="U222">IF(COUNTIF($B$2:$B4335, $B222)&gt;1, "Duplicate", "")</f>
        <v/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0"/>
        <v>0</v>
      </c>
      <c r="P223">
        <f t="shared" si="21"/>
        <v>0</v>
      </c>
      <c r="Q223" s="3" t="str">
        <f t="shared" si="22"/>
        <v>film &amp; video</v>
      </c>
      <c r="R223" t="str">
        <f t="shared" si="23"/>
        <v>drama</v>
      </c>
      <c r="S223" s="11">
        <f t="shared" si="24"/>
        <v>42031.837546296301</v>
      </c>
      <c r="T223" s="11">
        <f t="shared" si="25"/>
        <v>42091.79587962963</v>
      </c>
      <c r="U223" t="str">
        <f t="array" ref="U223">IF(COUNTIF($B$2:$B4336, $B223)&gt;1, "Duplicate", "")</f>
        <v/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0"/>
        <v>0.13</v>
      </c>
      <c r="P224">
        <f t="shared" si="21"/>
        <v>65</v>
      </c>
      <c r="Q224" s="3" t="str">
        <f t="shared" si="22"/>
        <v>film &amp; video</v>
      </c>
      <c r="R224" t="str">
        <f t="shared" si="23"/>
        <v>drama</v>
      </c>
      <c r="S224" s="11">
        <f t="shared" si="24"/>
        <v>42031.769884259258</v>
      </c>
      <c r="T224" s="11">
        <f t="shared" si="25"/>
        <v>42090.110416666663</v>
      </c>
      <c r="U224" t="str">
        <f t="array" ref="U224">IF(COUNTIF($B$2:$B4337, $B224)&gt;1, "Duplicate", "")</f>
        <v/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0"/>
        <v>0</v>
      </c>
      <c r="P225">
        <f t="shared" si="21"/>
        <v>0</v>
      </c>
      <c r="Q225" s="3" t="str">
        <f t="shared" si="22"/>
        <v>film &amp; video</v>
      </c>
      <c r="R225" t="str">
        <f t="shared" si="23"/>
        <v>drama</v>
      </c>
      <c r="S225" s="11">
        <f t="shared" si="24"/>
        <v>42482.048032407409</v>
      </c>
      <c r="T225" s="11">
        <f t="shared" si="25"/>
        <v>42512.045138888891</v>
      </c>
      <c r="U225" t="str">
        <f t="array" ref="U225">IF(COUNTIF($B$2:$B4338, $B225)&gt;1, "Duplicate", "")</f>
        <v/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0"/>
        <v>0</v>
      </c>
      <c r="P226">
        <f t="shared" si="21"/>
        <v>0</v>
      </c>
      <c r="Q226" s="3" t="str">
        <f t="shared" si="22"/>
        <v>film &amp; video</v>
      </c>
      <c r="R226" t="str">
        <f t="shared" si="23"/>
        <v>drama</v>
      </c>
      <c r="S226" s="11">
        <f t="shared" si="24"/>
        <v>42135.235254629632</v>
      </c>
      <c r="T226" s="11">
        <f t="shared" si="25"/>
        <v>42195.235254629632</v>
      </c>
      <c r="U226" t="str">
        <f t="array" ref="U226">IF(COUNTIF($B$2:$B4339, $B226)&gt;1, "Duplicate", "")</f>
        <v/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0"/>
        <v>0</v>
      </c>
      <c r="P227">
        <f t="shared" si="21"/>
        <v>0</v>
      </c>
      <c r="Q227" s="3" t="str">
        <f t="shared" si="22"/>
        <v>film &amp; video</v>
      </c>
      <c r="R227" t="str">
        <f t="shared" si="23"/>
        <v>drama</v>
      </c>
      <c r="S227" s="11">
        <f t="shared" si="24"/>
        <v>42438.961273148147</v>
      </c>
      <c r="T227" s="11">
        <f t="shared" si="25"/>
        <v>42468.919606481482</v>
      </c>
      <c r="U227" t="str">
        <f t="array" ref="U227">IF(COUNTIF($B$2:$B4340, $B227)&gt;1, "Duplicate", "")</f>
        <v/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0"/>
        <v>8.6206896551724137E-3</v>
      </c>
      <c r="P228">
        <f t="shared" si="21"/>
        <v>125</v>
      </c>
      <c r="Q228" s="3" t="str">
        <f t="shared" si="22"/>
        <v>film &amp; video</v>
      </c>
      <c r="R228" t="str">
        <f t="shared" si="23"/>
        <v>drama</v>
      </c>
      <c r="S228" s="11">
        <f t="shared" si="24"/>
        <v>42106.666018518517</v>
      </c>
      <c r="T228" s="11">
        <f t="shared" si="25"/>
        <v>42155.395138888889</v>
      </c>
      <c r="U228" t="str">
        <f t="array" ref="U228">IF(COUNTIF($B$2:$B4341, $B228)&gt;1, "Duplicate", "")</f>
        <v/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0"/>
        <v>0</v>
      </c>
      <c r="P229">
        <f t="shared" si="21"/>
        <v>0</v>
      </c>
      <c r="Q229" s="3" t="str">
        <f t="shared" si="22"/>
        <v>film &amp; video</v>
      </c>
      <c r="R229" t="str">
        <f t="shared" si="23"/>
        <v>drama</v>
      </c>
      <c r="S229" s="11">
        <f t="shared" si="24"/>
        <v>42164.893993055557</v>
      </c>
      <c r="T229" s="11">
        <f t="shared" si="25"/>
        <v>42194.893993055557</v>
      </c>
      <c r="U229" t="str">
        <f t="array" ref="U229">IF(COUNTIF($B$2:$B4342, $B229)&gt;1, "Duplicate", "")</f>
        <v/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0"/>
        <v>0</v>
      </c>
      <c r="P230">
        <f t="shared" si="21"/>
        <v>0</v>
      </c>
      <c r="Q230" s="3" t="str">
        <f t="shared" si="22"/>
        <v>film &amp; video</v>
      </c>
      <c r="R230" t="str">
        <f t="shared" si="23"/>
        <v>drama</v>
      </c>
      <c r="S230" s="11">
        <f t="shared" si="24"/>
        <v>42096.686400462961</v>
      </c>
      <c r="T230" s="11">
        <f t="shared" si="25"/>
        <v>42156.686400462961</v>
      </c>
      <c r="U230" t="str">
        <f t="array" ref="U230">IF(COUNTIF($B$2:$B4343, $B230)&gt;1, "Duplicate", "")</f>
        <v/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0"/>
        <v>0</v>
      </c>
      <c r="P231">
        <f t="shared" si="21"/>
        <v>0</v>
      </c>
      <c r="Q231" s="3" t="str">
        <f t="shared" si="22"/>
        <v>film &amp; video</v>
      </c>
      <c r="R231" t="str">
        <f t="shared" si="23"/>
        <v>drama</v>
      </c>
      <c r="S231" s="11">
        <f t="shared" si="24"/>
        <v>42383.933993055558</v>
      </c>
      <c r="T231" s="11">
        <f t="shared" si="25"/>
        <v>42413.933993055558</v>
      </c>
      <c r="U231" t="str">
        <f t="array" ref="U231">IF(COUNTIF($B$2:$B4344, $B231)&gt;1, "Duplicate", "")</f>
        <v/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0"/>
        <v>4.0000000000000001E-3</v>
      </c>
      <c r="P232">
        <f t="shared" si="21"/>
        <v>30</v>
      </c>
      <c r="Q232" s="3" t="str">
        <f t="shared" si="22"/>
        <v>film &amp; video</v>
      </c>
      <c r="R232" t="str">
        <f t="shared" si="23"/>
        <v>drama</v>
      </c>
      <c r="S232" s="11">
        <f t="shared" si="24"/>
        <v>42129.777210648142</v>
      </c>
      <c r="T232" s="11">
        <f t="shared" si="25"/>
        <v>42159.777210648142</v>
      </c>
      <c r="U232" t="str">
        <f t="array" ref="U232">IF(COUNTIF($B$2:$B4345, $B232)&gt;1, "Duplicate", "")</f>
        <v/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0"/>
        <v>0</v>
      </c>
      <c r="P233">
        <f t="shared" si="21"/>
        <v>0</v>
      </c>
      <c r="Q233" s="3" t="str">
        <f t="shared" si="22"/>
        <v>film &amp; video</v>
      </c>
      <c r="R233" t="str">
        <f t="shared" si="23"/>
        <v>drama</v>
      </c>
      <c r="S233" s="11">
        <f t="shared" si="24"/>
        <v>42341.958923611113</v>
      </c>
      <c r="T233" s="11">
        <f t="shared" si="25"/>
        <v>42371.958923611113</v>
      </c>
      <c r="U233" t="str">
        <f t="array" ref="U233">IF(COUNTIF($B$2:$B4346, $B233)&gt;1, "Duplicate", "")</f>
        <v/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0"/>
        <v>2.75E-2</v>
      </c>
      <c r="P234">
        <f t="shared" si="21"/>
        <v>15.714285714285714</v>
      </c>
      <c r="Q234" s="3" t="str">
        <f t="shared" si="22"/>
        <v>film &amp; video</v>
      </c>
      <c r="R234" t="str">
        <f t="shared" si="23"/>
        <v>drama</v>
      </c>
      <c r="S234" s="11">
        <f t="shared" si="24"/>
        <v>42032.82576388889</v>
      </c>
      <c r="T234" s="11">
        <f t="shared" si="25"/>
        <v>42062.82576388889</v>
      </c>
      <c r="U234" t="str">
        <f t="array" ref="U234">IF(COUNTIF($B$2:$B4347, $B234)&gt;1, "Duplicate", "")</f>
        <v/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0"/>
        <v>0</v>
      </c>
      <c r="P235">
        <f t="shared" si="21"/>
        <v>0</v>
      </c>
      <c r="Q235" s="3" t="str">
        <f t="shared" si="22"/>
        <v>film &amp; video</v>
      </c>
      <c r="R235" t="str">
        <f t="shared" si="23"/>
        <v>drama</v>
      </c>
      <c r="S235" s="11">
        <f t="shared" si="24"/>
        <v>42612.911712962959</v>
      </c>
      <c r="T235" s="11">
        <f t="shared" si="25"/>
        <v>42642.911712962959</v>
      </c>
      <c r="U235" t="str">
        <f t="array" ref="U235">IF(COUNTIF($B$2:$B4348, $B235)&gt;1, "Duplicate", "")</f>
        <v/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0"/>
        <v>0.40100000000000002</v>
      </c>
      <c r="P236">
        <f t="shared" si="21"/>
        <v>80.2</v>
      </c>
      <c r="Q236" s="3" t="str">
        <f t="shared" si="22"/>
        <v>film &amp; video</v>
      </c>
      <c r="R236" t="str">
        <f t="shared" si="23"/>
        <v>drama</v>
      </c>
      <c r="S236" s="11">
        <f t="shared" si="24"/>
        <v>42136.035405092596</v>
      </c>
      <c r="T236" s="11">
        <f t="shared" si="25"/>
        <v>42176.035405092596</v>
      </c>
      <c r="U236" t="str">
        <f t="array" ref="U236">IF(COUNTIF($B$2:$B4349, $B236)&gt;1, "Duplicate", "")</f>
        <v/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0"/>
        <v>0</v>
      </c>
      <c r="P237">
        <f t="shared" si="21"/>
        <v>0</v>
      </c>
      <c r="Q237" s="3" t="str">
        <f t="shared" si="22"/>
        <v>film &amp; video</v>
      </c>
      <c r="R237" t="str">
        <f t="shared" si="23"/>
        <v>drama</v>
      </c>
      <c r="S237" s="11">
        <f t="shared" si="24"/>
        <v>42164.908530092594</v>
      </c>
      <c r="T237" s="11">
        <f t="shared" si="25"/>
        <v>42194.908530092594</v>
      </c>
      <c r="U237" t="str">
        <f t="array" ref="U237">IF(COUNTIF($B$2:$B4350, $B237)&gt;1, "Duplicate", "")</f>
        <v/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0"/>
        <v>0</v>
      </c>
      <c r="P238">
        <f t="shared" si="21"/>
        <v>0</v>
      </c>
      <c r="Q238" s="3" t="str">
        <f t="shared" si="22"/>
        <v>film &amp; video</v>
      </c>
      <c r="R238" t="str">
        <f t="shared" si="23"/>
        <v>drama</v>
      </c>
      <c r="S238" s="11">
        <f t="shared" si="24"/>
        <v>42321.08447916666</v>
      </c>
      <c r="T238" s="11">
        <f t="shared" si="25"/>
        <v>42374</v>
      </c>
      <c r="U238" t="str">
        <f t="array" ref="U238">IF(COUNTIF($B$2:$B4351, $B238)&gt;1, "Duplicate", "")</f>
        <v/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0"/>
        <v>3.3333333333333335E-3</v>
      </c>
      <c r="P239">
        <f t="shared" si="21"/>
        <v>50</v>
      </c>
      <c r="Q239" s="3" t="str">
        <f t="shared" si="22"/>
        <v>film &amp; video</v>
      </c>
      <c r="R239" t="str">
        <f t="shared" si="23"/>
        <v>drama</v>
      </c>
      <c r="S239" s="11">
        <f t="shared" si="24"/>
        <v>42377.577187499999</v>
      </c>
      <c r="T239" s="11">
        <f t="shared" si="25"/>
        <v>42437.577187499999</v>
      </c>
      <c r="U239" t="str">
        <f t="array" ref="U239">IF(COUNTIF($B$2:$B4352, $B239)&gt;1, "Duplicate", "")</f>
        <v/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0"/>
        <v>0</v>
      </c>
      <c r="P240">
        <f t="shared" si="21"/>
        <v>0</v>
      </c>
      <c r="Q240" s="3" t="str">
        <f t="shared" si="22"/>
        <v>film &amp; video</v>
      </c>
      <c r="R240" t="str">
        <f t="shared" si="23"/>
        <v>drama</v>
      </c>
      <c r="S240" s="11">
        <f t="shared" si="24"/>
        <v>42713.962499999994</v>
      </c>
      <c r="T240" s="11">
        <f t="shared" si="25"/>
        <v>42734.375</v>
      </c>
      <c r="U240" t="str">
        <f t="array" ref="U240">IF(COUNTIF($B$2:$B4353, $B240)&gt;1, "Duplicate", "")</f>
        <v/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0"/>
        <v>0.25</v>
      </c>
      <c r="P241">
        <f t="shared" si="21"/>
        <v>50</v>
      </c>
      <c r="Q241" s="3" t="str">
        <f t="shared" si="22"/>
        <v>film &amp; video</v>
      </c>
      <c r="R241" t="str">
        <f t="shared" si="23"/>
        <v>drama</v>
      </c>
      <c r="S241" s="11">
        <f t="shared" si="24"/>
        <v>42297.110300925924</v>
      </c>
      <c r="T241" s="11">
        <f t="shared" si="25"/>
        <v>42316.5</v>
      </c>
      <c r="U241" t="str">
        <f t="array" ref="U241">IF(COUNTIF($B$2:$B4354, $B241)&gt;1, "Duplicate", "")</f>
        <v/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0"/>
        <v>1.0763413333333334</v>
      </c>
      <c r="P242">
        <f t="shared" si="21"/>
        <v>117.84759124087591</v>
      </c>
      <c r="Q242" s="3" t="str">
        <f t="shared" si="22"/>
        <v>film &amp; video</v>
      </c>
      <c r="R242" t="str">
        <f t="shared" si="23"/>
        <v>documentary</v>
      </c>
      <c r="S242" s="11">
        <f t="shared" si="24"/>
        <v>41354.708460648151</v>
      </c>
      <c r="T242" s="11">
        <f t="shared" si="25"/>
        <v>41399.708460648151</v>
      </c>
      <c r="U242" t="str">
        <f t="array" ref="U242">IF(COUNTIF($B$2:$B4355, $B242)&gt;1, "Duplicate", "")</f>
        <v/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0"/>
        <v>1.1263736263736264</v>
      </c>
      <c r="P243">
        <f t="shared" si="21"/>
        <v>109.04255319148936</v>
      </c>
      <c r="Q243" s="3" t="str">
        <f t="shared" si="22"/>
        <v>film &amp; video</v>
      </c>
      <c r="R243" t="str">
        <f t="shared" si="23"/>
        <v>documentary</v>
      </c>
      <c r="S243" s="11">
        <f t="shared" si="24"/>
        <v>41949.697962962964</v>
      </c>
      <c r="T243" s="11">
        <f t="shared" si="25"/>
        <v>41994.697962962964</v>
      </c>
      <c r="U243" t="str">
        <f t="array" ref="U243">IF(COUNTIF($B$2:$B4356, $B243)&gt;1, "Duplicate", "")</f>
        <v/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0"/>
        <v>1.1346153846153846</v>
      </c>
      <c r="P244">
        <f t="shared" si="21"/>
        <v>73.019801980198025</v>
      </c>
      <c r="Q244" s="3" t="str">
        <f t="shared" si="22"/>
        <v>film &amp; video</v>
      </c>
      <c r="R244" t="str">
        <f t="shared" si="23"/>
        <v>documentary</v>
      </c>
      <c r="S244" s="11">
        <f t="shared" si="24"/>
        <v>40862.492939814816</v>
      </c>
      <c r="T244" s="11">
        <f t="shared" si="25"/>
        <v>40897.492939814816</v>
      </c>
      <c r="U244" t="str">
        <f t="array" ref="U244">IF(COUNTIF($B$2:$B4357, $B244)&gt;1, "Duplicate", "")</f>
        <v/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0"/>
        <v>1.0259199999999999</v>
      </c>
      <c r="P245">
        <f t="shared" si="21"/>
        <v>78.195121951219505</v>
      </c>
      <c r="Q245" s="3" t="str">
        <f t="shared" si="22"/>
        <v>film &amp; video</v>
      </c>
      <c r="R245" t="str">
        <f t="shared" si="23"/>
        <v>documentary</v>
      </c>
      <c r="S245" s="11">
        <f t="shared" si="24"/>
        <v>41662.047500000001</v>
      </c>
      <c r="T245" s="11">
        <f t="shared" si="25"/>
        <v>41692.047500000001</v>
      </c>
      <c r="U245" t="str">
        <f t="array" ref="U245">IF(COUNTIF($B$2:$B4358, $B245)&gt;1, "Duplicate", "")</f>
        <v/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0"/>
        <v>1.1375714285714287</v>
      </c>
      <c r="P246">
        <f t="shared" si="21"/>
        <v>47.398809523809526</v>
      </c>
      <c r="Q246" s="3" t="str">
        <f t="shared" si="22"/>
        <v>film &amp; video</v>
      </c>
      <c r="R246" t="str">
        <f t="shared" si="23"/>
        <v>documentary</v>
      </c>
      <c r="S246" s="11">
        <f t="shared" si="24"/>
        <v>40213.323599537034</v>
      </c>
      <c r="T246" s="11">
        <f t="shared" si="25"/>
        <v>40253.29583333333</v>
      </c>
      <c r="U246" t="str">
        <f t="array" ref="U246">IF(COUNTIF($B$2:$B4359, $B246)&gt;1, "Duplicate", "")</f>
        <v/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0"/>
        <v>1.0371999999999999</v>
      </c>
      <c r="P247">
        <f t="shared" si="21"/>
        <v>54.020833333333336</v>
      </c>
      <c r="Q247" s="3" t="str">
        <f t="shared" si="22"/>
        <v>film &amp; video</v>
      </c>
      <c r="R247" t="str">
        <f t="shared" si="23"/>
        <v>documentary</v>
      </c>
      <c r="S247" s="11">
        <f t="shared" si="24"/>
        <v>41107.053067129629</v>
      </c>
      <c r="T247" s="11">
        <f t="shared" si="25"/>
        <v>41137.053067129629</v>
      </c>
      <c r="U247" t="str">
        <f t="array" ref="U247">IF(COUNTIF($B$2:$B4360, $B247)&gt;1, "Duplicate", "")</f>
        <v/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0"/>
        <v>3.0546000000000002</v>
      </c>
      <c r="P248">
        <f t="shared" si="21"/>
        <v>68.488789237668158</v>
      </c>
      <c r="Q248" s="3" t="str">
        <f t="shared" si="22"/>
        <v>film &amp; video</v>
      </c>
      <c r="R248" t="str">
        <f t="shared" si="23"/>
        <v>documentary</v>
      </c>
      <c r="S248" s="11">
        <f t="shared" si="24"/>
        <v>40480.363483796296</v>
      </c>
      <c r="T248" s="11">
        <f t="shared" si="25"/>
        <v>40530.405150462961</v>
      </c>
      <c r="U248" t="str">
        <f t="array" ref="U248">IF(COUNTIF($B$2:$B4361, $B248)&gt;1, "Duplicate", "")</f>
        <v/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0"/>
        <v>1.341</v>
      </c>
      <c r="P249">
        <f t="shared" si="21"/>
        <v>108.14516129032258</v>
      </c>
      <c r="Q249" s="3" t="str">
        <f t="shared" si="22"/>
        <v>film &amp; video</v>
      </c>
      <c r="R249" t="str">
        <f t="shared" si="23"/>
        <v>documentary</v>
      </c>
      <c r="S249" s="11">
        <f t="shared" si="24"/>
        <v>40430.604328703703</v>
      </c>
      <c r="T249" s="11">
        <f t="shared" si="25"/>
        <v>40467.152083333334</v>
      </c>
      <c r="U249" t="str">
        <f t="array" ref="U249">IF(COUNTIF($B$2:$B4362, $B249)&gt;1, "Duplicate", "")</f>
        <v/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0"/>
        <v>1.0133294117647058</v>
      </c>
      <c r="P250">
        <f t="shared" si="21"/>
        <v>589.95205479452056</v>
      </c>
      <c r="Q250" s="3" t="str">
        <f t="shared" si="22"/>
        <v>film &amp; video</v>
      </c>
      <c r="R250" t="str">
        <f t="shared" si="23"/>
        <v>documentary</v>
      </c>
      <c r="S250" s="11">
        <f t="shared" si="24"/>
        <v>40870.774409722224</v>
      </c>
      <c r="T250" s="11">
        <f t="shared" si="25"/>
        <v>40915.774409722224</v>
      </c>
      <c r="U250" t="str">
        <f t="array" ref="U250">IF(COUNTIF($B$2:$B4363, $B250)&gt;1, "Duplicate", "")</f>
        <v/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0"/>
        <v>1.1292</v>
      </c>
      <c r="P251">
        <f t="shared" si="21"/>
        <v>48.051063829787232</v>
      </c>
      <c r="Q251" s="3" t="str">
        <f t="shared" si="22"/>
        <v>film &amp; video</v>
      </c>
      <c r="R251" t="str">
        <f t="shared" si="23"/>
        <v>documentary</v>
      </c>
      <c r="S251" s="11">
        <f t="shared" si="24"/>
        <v>40332.923842592594</v>
      </c>
      <c r="T251" s="11">
        <f t="shared" si="25"/>
        <v>40412.736111111109</v>
      </c>
      <c r="U251" t="str">
        <f t="array" ref="U251">IF(COUNTIF($B$2:$B4364, $B251)&gt;1, "Duplicate", "")</f>
        <v/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0"/>
        <v>1.0558333333333334</v>
      </c>
      <c r="P252">
        <f t="shared" si="21"/>
        <v>72.482837528604122</v>
      </c>
      <c r="Q252" s="3" t="str">
        <f t="shared" si="22"/>
        <v>film &amp; video</v>
      </c>
      <c r="R252" t="str">
        <f t="shared" si="23"/>
        <v>documentary</v>
      </c>
      <c r="S252" s="11">
        <f t="shared" si="24"/>
        <v>41401.565868055557</v>
      </c>
      <c r="T252" s="11">
        <f t="shared" si="25"/>
        <v>41431.565868055557</v>
      </c>
      <c r="U252" t="str">
        <f t="array" ref="U252">IF(COUNTIF($B$2:$B4365, $B252)&gt;1, "Duplicate", "")</f>
        <v/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0"/>
        <v>1.2557142857142858</v>
      </c>
      <c r="P253">
        <f t="shared" si="21"/>
        <v>57.077922077922075</v>
      </c>
      <c r="Q253" s="3" t="str">
        <f t="shared" si="22"/>
        <v>film &amp; video</v>
      </c>
      <c r="R253" t="str">
        <f t="shared" si="23"/>
        <v>documentary</v>
      </c>
      <c r="S253" s="11">
        <f t="shared" si="24"/>
        <v>41013.787569444445</v>
      </c>
      <c r="T253" s="11">
        <f t="shared" si="25"/>
        <v>41045.791666666664</v>
      </c>
      <c r="U253" t="str">
        <f t="array" ref="U253">IF(COUNTIF($B$2:$B4366, $B253)&gt;1, "Duplicate", "")</f>
        <v/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0"/>
        <v>1.8455999999999999</v>
      </c>
      <c r="P254">
        <f t="shared" si="21"/>
        <v>85.444444444444443</v>
      </c>
      <c r="Q254" s="3" t="str">
        <f t="shared" si="22"/>
        <v>film &amp; video</v>
      </c>
      <c r="R254" t="str">
        <f t="shared" si="23"/>
        <v>documentary</v>
      </c>
      <c r="S254" s="11">
        <f t="shared" si="24"/>
        <v>40266.662708333337</v>
      </c>
      <c r="T254" s="11">
        <f t="shared" si="25"/>
        <v>40330.165972222225</v>
      </c>
      <c r="U254" t="str">
        <f t="array" ref="U254">IF(COUNTIF($B$2:$B4367, $B254)&gt;1, "Duplicate", "")</f>
        <v/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0"/>
        <v>1.0073333333333334</v>
      </c>
      <c r="P255">
        <f t="shared" si="21"/>
        <v>215.85714285714286</v>
      </c>
      <c r="Q255" s="3" t="str">
        <f t="shared" si="22"/>
        <v>film &amp; video</v>
      </c>
      <c r="R255" t="str">
        <f t="shared" si="23"/>
        <v>documentary</v>
      </c>
      <c r="S255" s="11">
        <f t="shared" si="24"/>
        <v>40924.650868055556</v>
      </c>
      <c r="T255" s="11">
        <f t="shared" si="25"/>
        <v>40954.650868055556</v>
      </c>
      <c r="U255" t="str">
        <f t="array" ref="U255">IF(COUNTIF($B$2:$B4368, $B255)&gt;1, "Duplicate", "")</f>
        <v/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0"/>
        <v>1.1694724999999999</v>
      </c>
      <c r="P256">
        <f t="shared" si="21"/>
        <v>89.38643312101911</v>
      </c>
      <c r="Q256" s="3" t="str">
        <f t="shared" si="22"/>
        <v>film &amp; video</v>
      </c>
      <c r="R256" t="str">
        <f t="shared" si="23"/>
        <v>documentary</v>
      </c>
      <c r="S256" s="11">
        <f t="shared" si="24"/>
        <v>42263.952662037031</v>
      </c>
      <c r="T256" s="11">
        <f t="shared" si="25"/>
        <v>42294.083333333328</v>
      </c>
      <c r="U256" t="str">
        <f t="array" ref="U256">IF(COUNTIF($B$2:$B4369, $B256)&gt;1, "Duplicate", "")</f>
        <v/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0"/>
        <v>1.0673325</v>
      </c>
      <c r="P257">
        <f t="shared" si="21"/>
        <v>45.418404255319146</v>
      </c>
      <c r="Q257" s="3" t="str">
        <f t="shared" si="22"/>
        <v>film &amp; video</v>
      </c>
      <c r="R257" t="str">
        <f t="shared" si="23"/>
        <v>documentary</v>
      </c>
      <c r="S257" s="11">
        <f t="shared" si="24"/>
        <v>40588.526412037041</v>
      </c>
      <c r="T257" s="11">
        <f t="shared" si="25"/>
        <v>40618.48474537037</v>
      </c>
      <c r="U257" t="str">
        <f t="array" ref="U257">IF(COUNTIF($B$2:$B4370, $B257)&gt;1, "Duplicate", "")</f>
        <v/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0"/>
        <v>1.391</v>
      </c>
      <c r="P258">
        <f t="shared" si="21"/>
        <v>65.756363636363631</v>
      </c>
      <c r="Q258" s="3" t="str">
        <f t="shared" si="22"/>
        <v>film &amp; video</v>
      </c>
      <c r="R258" t="str">
        <f t="shared" si="23"/>
        <v>documentary</v>
      </c>
      <c r="S258" s="11">
        <f t="shared" si="24"/>
        <v>41319.769293981481</v>
      </c>
      <c r="T258" s="11">
        <f t="shared" si="25"/>
        <v>41349.769293981481</v>
      </c>
      <c r="U258" t="str">
        <f t="array" ref="U258">IF(COUNTIF($B$2:$B4371, $B258)&gt;1, "Duplicate", "")</f>
        <v/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E259/D259</f>
        <v>1.0672648571428571</v>
      </c>
      <c r="P259">
        <f t="shared" ref="P259:P322" si="27">IF(L259=0,0,E259/L259)</f>
        <v>66.70405357142856</v>
      </c>
      <c r="Q259" s="3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11">
        <f t="shared" si="24"/>
        <v>42479.626875000002</v>
      </c>
      <c r="T259" s="11">
        <f t="shared" si="25"/>
        <v>42509.626875000002</v>
      </c>
      <c r="U259" t="str">
        <f t="array" ref="U259">IF(COUNTIF($B$2:$B4372, $B259)&gt;1, "Duplicate", "")</f>
        <v/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1.9114</v>
      </c>
      <c r="P260">
        <f t="shared" si="27"/>
        <v>83.345930232558146</v>
      </c>
      <c r="Q260" s="3" t="str">
        <f t="shared" si="28"/>
        <v>film &amp; video</v>
      </c>
      <c r="R260" t="str">
        <f t="shared" si="29"/>
        <v>documentary</v>
      </c>
      <c r="S260" s="11">
        <f t="shared" si="24"/>
        <v>40682.051689814813</v>
      </c>
      <c r="T260" s="11">
        <f t="shared" si="25"/>
        <v>40712.051689814813</v>
      </c>
      <c r="U260" t="str">
        <f t="array" ref="U260">IF(COUNTIF($B$2:$B4373, $B260)&gt;1, "Duplicate", "")</f>
        <v/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1.3193789333333332</v>
      </c>
      <c r="P261">
        <f t="shared" si="27"/>
        <v>105.04609341825902</v>
      </c>
      <c r="Q261" s="3" t="str">
        <f t="shared" si="28"/>
        <v>film &amp; video</v>
      </c>
      <c r="R261" t="str">
        <f t="shared" si="29"/>
        <v>documentary</v>
      </c>
      <c r="S261" s="11">
        <f t="shared" si="24"/>
        <v>42072.738067129627</v>
      </c>
      <c r="T261" s="11">
        <f t="shared" si="25"/>
        <v>42102.738067129627</v>
      </c>
      <c r="U261" t="str">
        <f t="array" ref="U261">IF(COUNTIF($B$2:$B4374, $B261)&gt;1, "Duplicate", "")</f>
        <v/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1.0640000000000001</v>
      </c>
      <c r="P262">
        <f t="shared" si="27"/>
        <v>120.90909090909091</v>
      </c>
      <c r="Q262" s="3" t="str">
        <f t="shared" si="28"/>
        <v>film &amp; video</v>
      </c>
      <c r="R262" t="str">
        <f t="shared" si="29"/>
        <v>documentary</v>
      </c>
      <c r="S262" s="11">
        <f t="shared" si="24"/>
        <v>40330.755543981482</v>
      </c>
      <c r="T262" s="11">
        <f t="shared" si="25"/>
        <v>40376.415972222225</v>
      </c>
      <c r="U262" t="str">
        <f t="array" ref="U262">IF(COUNTIF($B$2:$B4375, $B262)&gt;1, "Duplicate", "")</f>
        <v/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1.0740000000000001</v>
      </c>
      <c r="P263">
        <f t="shared" si="27"/>
        <v>97.63636363636364</v>
      </c>
      <c r="Q263" s="3" t="str">
        <f t="shared" si="28"/>
        <v>film &amp; video</v>
      </c>
      <c r="R263" t="str">
        <f t="shared" si="29"/>
        <v>documentary</v>
      </c>
      <c r="S263" s="11">
        <f t="shared" ref="S263:S326" si="30">(((J263/60)/60)/24)+DATE(1970,1,1)</f>
        <v>41017.885462962964</v>
      </c>
      <c r="T263" s="11">
        <f t="shared" ref="T263:T326" si="31">(((I263/60)/60)/24)+DATE(1970,1,1)</f>
        <v>41067.621527777781</v>
      </c>
      <c r="U263" t="str">
        <f t="array" ref="U263">IF(COUNTIF($B$2:$B4376, $B263)&gt;1, "Duplicate", "")</f>
        <v/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2.4</v>
      </c>
      <c r="P264">
        <f t="shared" si="27"/>
        <v>41.379310344827587</v>
      </c>
      <c r="Q264" s="3" t="str">
        <f t="shared" si="28"/>
        <v>film &amp; video</v>
      </c>
      <c r="R264" t="str">
        <f t="shared" si="29"/>
        <v>documentary</v>
      </c>
      <c r="S264" s="11">
        <f t="shared" si="30"/>
        <v>40555.24800925926</v>
      </c>
      <c r="T264" s="11">
        <f t="shared" si="31"/>
        <v>40600.24800925926</v>
      </c>
      <c r="U264" t="str">
        <f t="array" ref="U264">IF(COUNTIF($B$2:$B4377, $B264)&gt;1, "Duplicate", "")</f>
        <v/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1.1808107999999999</v>
      </c>
      <c r="P265">
        <f t="shared" si="27"/>
        <v>30.654485981308412</v>
      </c>
      <c r="Q265" s="3" t="str">
        <f t="shared" si="28"/>
        <v>film &amp; video</v>
      </c>
      <c r="R265" t="str">
        <f t="shared" si="29"/>
        <v>documentary</v>
      </c>
      <c r="S265" s="11">
        <f t="shared" si="30"/>
        <v>41149.954791666663</v>
      </c>
      <c r="T265" s="11">
        <f t="shared" si="31"/>
        <v>41179.954791666663</v>
      </c>
      <c r="U265" t="str">
        <f t="array" ref="U265">IF(COUNTIF($B$2:$B4378, $B265)&gt;1, "Duplicate", "")</f>
        <v/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1.1819999999999999</v>
      </c>
      <c r="P266">
        <f t="shared" si="27"/>
        <v>64.945054945054949</v>
      </c>
      <c r="Q266" s="3" t="str">
        <f t="shared" si="28"/>
        <v>film &amp; video</v>
      </c>
      <c r="R266" t="str">
        <f t="shared" si="29"/>
        <v>documentary</v>
      </c>
      <c r="S266" s="11">
        <f t="shared" si="30"/>
        <v>41010.620312500003</v>
      </c>
      <c r="T266" s="11">
        <f t="shared" si="31"/>
        <v>41040.620312500003</v>
      </c>
      <c r="U266" t="str">
        <f t="array" ref="U266">IF(COUNTIF($B$2:$B4379, $B266)&gt;1, "Duplicate", "")</f>
        <v/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1.111</v>
      </c>
      <c r="P267">
        <f t="shared" si="27"/>
        <v>95.775862068965523</v>
      </c>
      <c r="Q267" s="3" t="str">
        <f t="shared" si="28"/>
        <v>film &amp; video</v>
      </c>
      <c r="R267" t="str">
        <f t="shared" si="29"/>
        <v>documentary</v>
      </c>
      <c r="S267" s="11">
        <f t="shared" si="30"/>
        <v>40267.245717592588</v>
      </c>
      <c r="T267" s="11">
        <f t="shared" si="31"/>
        <v>40308.844444444447</v>
      </c>
      <c r="U267" t="str">
        <f t="array" ref="U267">IF(COUNTIF($B$2:$B4380, $B267)&gt;1, "Duplicate", "")</f>
        <v/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1.4550000000000001</v>
      </c>
      <c r="P268">
        <f t="shared" si="27"/>
        <v>40.416666666666664</v>
      </c>
      <c r="Q268" s="3" t="str">
        <f t="shared" si="28"/>
        <v>film &amp; video</v>
      </c>
      <c r="R268" t="str">
        <f t="shared" si="29"/>
        <v>documentary</v>
      </c>
      <c r="S268" s="11">
        <f t="shared" si="30"/>
        <v>40205.174849537041</v>
      </c>
      <c r="T268" s="11">
        <f t="shared" si="31"/>
        <v>40291.160416666666</v>
      </c>
      <c r="U268" t="str">
        <f t="array" ref="U268">IF(COUNTIF($B$2:$B4381, $B268)&gt;1, "Duplicate", "")</f>
        <v/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1.3162883248730965</v>
      </c>
      <c r="P269">
        <f t="shared" si="27"/>
        <v>78.578424242424248</v>
      </c>
      <c r="Q269" s="3" t="str">
        <f t="shared" si="28"/>
        <v>film &amp; video</v>
      </c>
      <c r="R269" t="str">
        <f t="shared" si="29"/>
        <v>documentary</v>
      </c>
      <c r="S269" s="11">
        <f t="shared" si="30"/>
        <v>41785.452534722222</v>
      </c>
      <c r="T269" s="11">
        <f t="shared" si="31"/>
        <v>41815.452534722222</v>
      </c>
      <c r="U269" t="str">
        <f t="array" ref="U269">IF(COUNTIF($B$2:$B4382, $B269)&gt;1, "Duplicate", "")</f>
        <v/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1.1140000000000001</v>
      </c>
      <c r="P270">
        <f t="shared" si="27"/>
        <v>50.18018018018018</v>
      </c>
      <c r="Q270" s="3" t="str">
        <f t="shared" si="28"/>
        <v>film &amp; video</v>
      </c>
      <c r="R270" t="str">
        <f t="shared" si="29"/>
        <v>documentary</v>
      </c>
      <c r="S270" s="11">
        <f t="shared" si="30"/>
        <v>40809.15252314815</v>
      </c>
      <c r="T270" s="11">
        <f t="shared" si="31"/>
        <v>40854.194189814814</v>
      </c>
      <c r="U270" t="str">
        <f t="array" ref="U270">IF(COUNTIF($B$2:$B4383, $B270)&gt;1, "Duplicate", "")</f>
        <v/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1.4723377</v>
      </c>
      <c r="P271">
        <f t="shared" si="27"/>
        <v>92.251735588972423</v>
      </c>
      <c r="Q271" s="3" t="str">
        <f t="shared" si="28"/>
        <v>film &amp; video</v>
      </c>
      <c r="R271" t="str">
        <f t="shared" si="29"/>
        <v>documentary</v>
      </c>
      <c r="S271" s="11">
        <f t="shared" si="30"/>
        <v>42758.197013888886</v>
      </c>
      <c r="T271" s="11">
        <f t="shared" si="31"/>
        <v>42788.197013888886</v>
      </c>
      <c r="U271" t="str">
        <f t="array" ref="U271">IF(COUNTIF($B$2:$B4384, $B271)&gt;1, "Duplicate", "")</f>
        <v/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1.5260869565217392</v>
      </c>
      <c r="P272">
        <f t="shared" si="27"/>
        <v>57.540983606557376</v>
      </c>
      <c r="Q272" s="3" t="str">
        <f t="shared" si="28"/>
        <v>film &amp; video</v>
      </c>
      <c r="R272" t="str">
        <f t="shared" si="29"/>
        <v>documentary</v>
      </c>
      <c r="S272" s="11">
        <f t="shared" si="30"/>
        <v>40637.866550925923</v>
      </c>
      <c r="T272" s="11">
        <f t="shared" si="31"/>
        <v>40688.166666666664</v>
      </c>
      <c r="U272" t="str">
        <f t="array" ref="U272">IF(COUNTIF($B$2:$B4385, $B272)&gt;1, "Duplicate", "")</f>
        <v/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1.0468</v>
      </c>
      <c r="P273">
        <f t="shared" si="27"/>
        <v>109.42160278745645</v>
      </c>
      <c r="Q273" s="3" t="str">
        <f t="shared" si="28"/>
        <v>film &amp; video</v>
      </c>
      <c r="R273" t="str">
        <f t="shared" si="29"/>
        <v>documentary</v>
      </c>
      <c r="S273" s="11">
        <f t="shared" si="30"/>
        <v>41612.10024305556</v>
      </c>
      <c r="T273" s="11">
        <f t="shared" si="31"/>
        <v>41641.333333333336</v>
      </c>
      <c r="U273" t="str">
        <f t="array" ref="U273">IF(COUNTIF($B$2:$B4386, $B273)&gt;1, "Duplicate", "")</f>
        <v/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1.7743366666666667</v>
      </c>
      <c r="P274">
        <f t="shared" si="27"/>
        <v>81.892461538461546</v>
      </c>
      <c r="Q274" s="3" t="str">
        <f t="shared" si="28"/>
        <v>film &amp; video</v>
      </c>
      <c r="R274" t="str">
        <f t="shared" si="29"/>
        <v>documentary</v>
      </c>
      <c r="S274" s="11">
        <f t="shared" si="30"/>
        <v>40235.900358796294</v>
      </c>
      <c r="T274" s="11">
        <f t="shared" si="31"/>
        <v>40296.78402777778</v>
      </c>
      <c r="U274" t="str">
        <f t="array" ref="U274">IF(COUNTIF($B$2:$B4387, $B274)&gt;1, "Duplicate", "")</f>
        <v/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1.077758</v>
      </c>
      <c r="P275">
        <f t="shared" si="27"/>
        <v>45.667711864406776</v>
      </c>
      <c r="Q275" s="3" t="str">
        <f t="shared" si="28"/>
        <v>film &amp; video</v>
      </c>
      <c r="R275" t="str">
        <f t="shared" si="29"/>
        <v>documentary</v>
      </c>
      <c r="S275" s="11">
        <f t="shared" si="30"/>
        <v>40697.498449074075</v>
      </c>
      <c r="T275" s="11">
        <f t="shared" si="31"/>
        <v>40727.498449074075</v>
      </c>
      <c r="U275" t="str">
        <f t="array" ref="U275">IF(COUNTIF($B$2:$B4388, $B275)&gt;1, "Duplicate", "")</f>
        <v/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1.56</v>
      </c>
      <c r="P276">
        <f t="shared" si="27"/>
        <v>55.221238938053098</v>
      </c>
      <c r="Q276" s="3" t="str">
        <f t="shared" si="28"/>
        <v>film &amp; video</v>
      </c>
      <c r="R276" t="str">
        <f t="shared" si="29"/>
        <v>documentary</v>
      </c>
      <c r="S276" s="11">
        <f t="shared" si="30"/>
        <v>40969.912372685183</v>
      </c>
      <c r="T276" s="11">
        <f t="shared" si="31"/>
        <v>41004.290972222225</v>
      </c>
      <c r="U276" t="str">
        <f t="array" ref="U276">IF(COUNTIF($B$2:$B4389, $B276)&gt;1, "Duplicate", "")</f>
        <v/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1.08395</v>
      </c>
      <c r="P277">
        <f t="shared" si="27"/>
        <v>65.298192771084331</v>
      </c>
      <c r="Q277" s="3" t="str">
        <f t="shared" si="28"/>
        <v>film &amp; video</v>
      </c>
      <c r="R277" t="str">
        <f t="shared" si="29"/>
        <v>documentary</v>
      </c>
      <c r="S277" s="11">
        <f t="shared" si="30"/>
        <v>41193.032013888893</v>
      </c>
      <c r="T277" s="11">
        <f t="shared" si="31"/>
        <v>41223.073680555557</v>
      </c>
      <c r="U277" t="str">
        <f t="array" ref="U277">IF(COUNTIF($B$2:$B4390, $B277)&gt;1, "Duplicate", "")</f>
        <v/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1.476</v>
      </c>
      <c r="P278">
        <f t="shared" si="27"/>
        <v>95.225806451612897</v>
      </c>
      <c r="Q278" s="3" t="str">
        <f t="shared" si="28"/>
        <v>film &amp; video</v>
      </c>
      <c r="R278" t="str">
        <f t="shared" si="29"/>
        <v>documentary</v>
      </c>
      <c r="S278" s="11">
        <f t="shared" si="30"/>
        <v>40967.081874999996</v>
      </c>
      <c r="T278" s="11">
        <f t="shared" si="31"/>
        <v>41027.040208333332</v>
      </c>
      <c r="U278" t="str">
        <f t="array" ref="U278">IF(COUNTIF($B$2:$B4391, $B278)&gt;1, "Duplicate", "")</f>
        <v/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1.1038153846153846</v>
      </c>
      <c r="P279">
        <f t="shared" si="27"/>
        <v>75.444794952681391</v>
      </c>
      <c r="Q279" s="3" t="str">
        <f t="shared" si="28"/>
        <v>film &amp; video</v>
      </c>
      <c r="R279" t="str">
        <f t="shared" si="29"/>
        <v>documentary</v>
      </c>
      <c r="S279" s="11">
        <f t="shared" si="30"/>
        <v>42117.891423611116</v>
      </c>
      <c r="T279" s="11">
        <f t="shared" si="31"/>
        <v>42147.891423611116</v>
      </c>
      <c r="U279" t="str">
        <f t="array" ref="U279">IF(COUNTIF($B$2:$B4392, $B279)&gt;1, "Duplicate", "")</f>
        <v/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1.5034814814814814</v>
      </c>
      <c r="P280">
        <f t="shared" si="27"/>
        <v>97.816867469879512</v>
      </c>
      <c r="Q280" s="3" t="str">
        <f t="shared" si="28"/>
        <v>film &amp; video</v>
      </c>
      <c r="R280" t="str">
        <f t="shared" si="29"/>
        <v>documentary</v>
      </c>
      <c r="S280" s="11">
        <f t="shared" si="30"/>
        <v>41164.040960648148</v>
      </c>
      <c r="T280" s="11">
        <f t="shared" si="31"/>
        <v>41194.040960648148</v>
      </c>
      <c r="U280" t="str">
        <f t="array" ref="U280">IF(COUNTIF($B$2:$B4393, $B280)&gt;1, "Duplicate", "")</f>
        <v/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1.5731829411764706</v>
      </c>
      <c r="P281">
        <f t="shared" si="27"/>
        <v>87.685606557377056</v>
      </c>
      <c r="Q281" s="3" t="str">
        <f t="shared" si="28"/>
        <v>film &amp; video</v>
      </c>
      <c r="R281" t="str">
        <f t="shared" si="29"/>
        <v>documentary</v>
      </c>
      <c r="S281" s="11">
        <f t="shared" si="30"/>
        <v>42759.244166666671</v>
      </c>
      <c r="T281" s="11">
        <f t="shared" si="31"/>
        <v>42793.084027777775</v>
      </c>
      <c r="U281" t="str">
        <f t="array" ref="U281">IF(COUNTIF($B$2:$B4394, $B281)&gt;1, "Duplicate", "")</f>
        <v/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1.5614399999999999</v>
      </c>
      <c r="P282">
        <f t="shared" si="27"/>
        <v>54.748948106591868</v>
      </c>
      <c r="Q282" s="3" t="str">
        <f t="shared" si="28"/>
        <v>film &amp; video</v>
      </c>
      <c r="R282" t="str">
        <f t="shared" si="29"/>
        <v>documentary</v>
      </c>
      <c r="S282" s="11">
        <f t="shared" si="30"/>
        <v>41744.590682870366</v>
      </c>
      <c r="T282" s="11">
        <f t="shared" si="31"/>
        <v>41789.590682870366</v>
      </c>
      <c r="U282" t="str">
        <f t="array" ref="U282">IF(COUNTIF($B$2:$B4395, $B282)&gt;1, "Duplicate", "")</f>
        <v/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1.2058763636363636</v>
      </c>
      <c r="P283">
        <f t="shared" si="27"/>
        <v>83.953417721518989</v>
      </c>
      <c r="Q283" s="3" t="str">
        <f t="shared" si="28"/>
        <v>film &amp; video</v>
      </c>
      <c r="R283" t="str">
        <f t="shared" si="29"/>
        <v>documentary</v>
      </c>
      <c r="S283" s="11">
        <f t="shared" si="30"/>
        <v>39950.163344907407</v>
      </c>
      <c r="T283" s="11">
        <f t="shared" si="31"/>
        <v>40035.80972222222</v>
      </c>
      <c r="U283" t="str">
        <f t="array" ref="U283">IF(COUNTIF($B$2:$B4396, $B283)&gt;1, "Duplicate", "")</f>
        <v/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1.0118888888888888</v>
      </c>
      <c r="P284">
        <f t="shared" si="27"/>
        <v>254.38547486033519</v>
      </c>
      <c r="Q284" s="3" t="str">
        <f t="shared" si="28"/>
        <v>film &amp; video</v>
      </c>
      <c r="R284" t="str">
        <f t="shared" si="29"/>
        <v>documentary</v>
      </c>
      <c r="S284" s="11">
        <f t="shared" si="30"/>
        <v>40194.920046296298</v>
      </c>
      <c r="T284" s="11">
        <f t="shared" si="31"/>
        <v>40231.916666666664</v>
      </c>
      <c r="U284" t="str">
        <f t="array" ref="U284">IF(COUNTIF($B$2:$B4397, $B284)&gt;1, "Duplicate", "")</f>
        <v/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1.142725</v>
      </c>
      <c r="P285">
        <f t="shared" si="27"/>
        <v>101.8269801980198</v>
      </c>
      <c r="Q285" s="3" t="str">
        <f t="shared" si="28"/>
        <v>film &amp; video</v>
      </c>
      <c r="R285" t="str">
        <f t="shared" si="29"/>
        <v>documentary</v>
      </c>
      <c r="S285" s="11">
        <f t="shared" si="30"/>
        <v>40675.71</v>
      </c>
      <c r="T285" s="11">
        <f t="shared" si="31"/>
        <v>40695.207638888889</v>
      </c>
      <c r="U285" t="str">
        <f t="array" ref="U285">IF(COUNTIF($B$2:$B4398, $B285)&gt;1, "Duplicate", "")</f>
        <v/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1.0462615</v>
      </c>
      <c r="P286">
        <f t="shared" si="27"/>
        <v>55.066394736842106</v>
      </c>
      <c r="Q286" s="3" t="str">
        <f t="shared" si="28"/>
        <v>film &amp; video</v>
      </c>
      <c r="R286" t="str">
        <f t="shared" si="29"/>
        <v>documentary</v>
      </c>
      <c r="S286" s="11">
        <f t="shared" si="30"/>
        <v>40904.738194444442</v>
      </c>
      <c r="T286" s="11">
        <f t="shared" si="31"/>
        <v>40929.738194444442</v>
      </c>
      <c r="U286" t="str">
        <f t="array" ref="U286">IF(COUNTIF($B$2:$B4399, $B286)&gt;1, "Duplicate", "")</f>
        <v/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2.2882507142857142</v>
      </c>
      <c r="P287">
        <f t="shared" si="27"/>
        <v>56.901438721136763</v>
      </c>
      <c r="Q287" s="3" t="str">
        <f t="shared" si="28"/>
        <v>film &amp; video</v>
      </c>
      <c r="R287" t="str">
        <f t="shared" si="29"/>
        <v>documentary</v>
      </c>
      <c r="S287" s="11">
        <f t="shared" si="30"/>
        <v>41506.756111111114</v>
      </c>
      <c r="T287" s="11">
        <f t="shared" si="31"/>
        <v>41536.756111111114</v>
      </c>
      <c r="U287" t="str">
        <f t="array" ref="U287">IF(COUNTIF($B$2:$B4400, $B287)&gt;1, "Duplicate", "")</f>
        <v/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1.0915333333333332</v>
      </c>
      <c r="P288">
        <f t="shared" si="27"/>
        <v>121.28148148148148</v>
      </c>
      <c r="Q288" s="3" t="str">
        <f t="shared" si="28"/>
        <v>film &amp; video</v>
      </c>
      <c r="R288" t="str">
        <f t="shared" si="29"/>
        <v>documentary</v>
      </c>
      <c r="S288" s="11">
        <f t="shared" si="30"/>
        <v>41313.816249999996</v>
      </c>
      <c r="T288" s="11">
        <f t="shared" si="31"/>
        <v>41358.774583333332</v>
      </c>
      <c r="U288" t="str">
        <f t="array" ref="U288">IF(COUNTIF($B$2:$B4401, $B288)&gt;1, "Duplicate", "")</f>
        <v/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1.7629999999999999</v>
      </c>
      <c r="P289">
        <f t="shared" si="27"/>
        <v>91.189655172413794</v>
      </c>
      <c r="Q289" s="3" t="str">
        <f t="shared" si="28"/>
        <v>film &amp; video</v>
      </c>
      <c r="R289" t="str">
        <f t="shared" si="29"/>
        <v>documentary</v>
      </c>
      <c r="S289" s="11">
        <f t="shared" si="30"/>
        <v>41184.277986111112</v>
      </c>
      <c r="T289" s="11">
        <f t="shared" si="31"/>
        <v>41215.166666666664</v>
      </c>
      <c r="U289" t="str">
        <f t="array" ref="U289">IF(COUNTIF($B$2:$B4402, $B289)&gt;1, "Duplicate", "")</f>
        <v/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1.0321061999999999</v>
      </c>
      <c r="P290">
        <f t="shared" si="27"/>
        <v>115.44812080536913</v>
      </c>
      <c r="Q290" s="3" t="str">
        <f t="shared" si="28"/>
        <v>film &amp; video</v>
      </c>
      <c r="R290" t="str">
        <f t="shared" si="29"/>
        <v>documentary</v>
      </c>
      <c r="S290" s="11">
        <f t="shared" si="30"/>
        <v>41051.168900462959</v>
      </c>
      <c r="T290" s="11">
        <f t="shared" si="31"/>
        <v>41086.168900462959</v>
      </c>
      <c r="U290" t="str">
        <f t="array" ref="U290">IF(COUNTIF($B$2:$B4403, $B290)&gt;1, "Duplicate", "")</f>
        <v/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1.0482</v>
      </c>
      <c r="P291">
        <f t="shared" si="27"/>
        <v>67.771551724137936</v>
      </c>
      <c r="Q291" s="3" t="str">
        <f t="shared" si="28"/>
        <v>film &amp; video</v>
      </c>
      <c r="R291" t="str">
        <f t="shared" si="29"/>
        <v>documentary</v>
      </c>
      <c r="S291" s="11">
        <f t="shared" si="30"/>
        <v>41550.456412037034</v>
      </c>
      <c r="T291" s="11">
        <f t="shared" si="31"/>
        <v>41580.456412037034</v>
      </c>
      <c r="U291" t="str">
        <f t="array" ref="U291">IF(COUNTIF($B$2:$B4404, $B291)&gt;1, "Duplicate", "")</f>
        <v/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1.0668444444444445</v>
      </c>
      <c r="P292">
        <f t="shared" si="27"/>
        <v>28.576190476190476</v>
      </c>
      <c r="Q292" s="3" t="str">
        <f t="shared" si="28"/>
        <v>film &amp; video</v>
      </c>
      <c r="R292" t="str">
        <f t="shared" si="29"/>
        <v>documentary</v>
      </c>
      <c r="S292" s="11">
        <f t="shared" si="30"/>
        <v>40526.36917824074</v>
      </c>
      <c r="T292" s="11">
        <f t="shared" si="31"/>
        <v>40576.332638888889</v>
      </c>
      <c r="U292" t="str">
        <f t="array" ref="U292">IF(COUNTIF($B$2:$B4405, $B292)&gt;1, "Duplicate", "")</f>
        <v/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1.2001999999999999</v>
      </c>
      <c r="P293">
        <f t="shared" si="27"/>
        <v>46.8828125</v>
      </c>
      <c r="Q293" s="3" t="str">
        <f t="shared" si="28"/>
        <v>film &amp; video</v>
      </c>
      <c r="R293" t="str">
        <f t="shared" si="29"/>
        <v>documentary</v>
      </c>
      <c r="S293" s="11">
        <f t="shared" si="30"/>
        <v>41376.769050925926</v>
      </c>
      <c r="T293" s="11">
        <f t="shared" si="31"/>
        <v>41395.000694444447</v>
      </c>
      <c r="U293" t="str">
        <f t="array" ref="U293">IF(COUNTIF($B$2:$B4406, $B293)&gt;1, "Duplicate", "")</f>
        <v/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1.0150693333333334</v>
      </c>
      <c r="P294">
        <f t="shared" si="27"/>
        <v>154.42231237322514</v>
      </c>
      <c r="Q294" s="3" t="str">
        <f t="shared" si="28"/>
        <v>film &amp; video</v>
      </c>
      <c r="R294" t="str">
        <f t="shared" si="29"/>
        <v>documentary</v>
      </c>
      <c r="S294" s="11">
        <f t="shared" si="30"/>
        <v>40812.803229166668</v>
      </c>
      <c r="T294" s="11">
        <f t="shared" si="31"/>
        <v>40845.165972222225</v>
      </c>
      <c r="U294" t="str">
        <f t="array" ref="U294">IF(COUNTIF($B$2:$B4407, $B294)&gt;1, "Duplicate", "")</f>
        <v/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1.0138461538461538</v>
      </c>
      <c r="P295">
        <f t="shared" si="27"/>
        <v>201.22137404580153</v>
      </c>
      <c r="Q295" s="3" t="str">
        <f t="shared" si="28"/>
        <v>film &amp; video</v>
      </c>
      <c r="R295" t="str">
        <f t="shared" si="29"/>
        <v>documentary</v>
      </c>
      <c r="S295" s="11">
        <f t="shared" si="30"/>
        <v>41719.667986111112</v>
      </c>
      <c r="T295" s="11">
        <f t="shared" si="31"/>
        <v>41749.667986111112</v>
      </c>
      <c r="U295" t="str">
        <f t="array" ref="U295">IF(COUNTIF($B$2:$B4408, $B295)&gt;1, "Duplicate", "")</f>
        <v/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</v>
      </c>
      <c r="P296">
        <f t="shared" si="27"/>
        <v>100</v>
      </c>
      <c r="Q296" s="3" t="str">
        <f t="shared" si="28"/>
        <v>film &amp; video</v>
      </c>
      <c r="R296" t="str">
        <f t="shared" si="29"/>
        <v>documentary</v>
      </c>
      <c r="S296" s="11">
        <f t="shared" si="30"/>
        <v>40343.084421296298</v>
      </c>
      <c r="T296" s="11">
        <f t="shared" si="31"/>
        <v>40378.666666666664</v>
      </c>
      <c r="U296" t="str">
        <f t="array" ref="U296">IF(COUNTIF($B$2:$B4409, $B296)&gt;1, "Duplicate", "")</f>
        <v/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1.3310911999999999</v>
      </c>
      <c r="P297">
        <f t="shared" si="27"/>
        <v>100.08204511278196</v>
      </c>
      <c r="Q297" s="3" t="str">
        <f t="shared" si="28"/>
        <v>film &amp; video</v>
      </c>
      <c r="R297" t="str">
        <f t="shared" si="29"/>
        <v>documentary</v>
      </c>
      <c r="S297" s="11">
        <f t="shared" si="30"/>
        <v>41519.004733796297</v>
      </c>
      <c r="T297" s="11">
        <f t="shared" si="31"/>
        <v>41579</v>
      </c>
      <c r="U297" t="str">
        <f t="array" ref="U297">IF(COUNTIF($B$2:$B4410, $B297)&gt;1, "Duplicate", "")</f>
        <v/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1.187262</v>
      </c>
      <c r="P298">
        <f t="shared" si="27"/>
        <v>230.08953488372092</v>
      </c>
      <c r="Q298" s="3" t="str">
        <f t="shared" si="28"/>
        <v>film &amp; video</v>
      </c>
      <c r="R298" t="str">
        <f t="shared" si="29"/>
        <v>documentary</v>
      </c>
      <c r="S298" s="11">
        <f t="shared" si="30"/>
        <v>41134.475497685184</v>
      </c>
      <c r="T298" s="11">
        <f t="shared" si="31"/>
        <v>41159.475497685184</v>
      </c>
      <c r="U298" t="str">
        <f t="array" ref="U298">IF(COUNTIF($B$2:$B4411, $B298)&gt;1, "Duplicate", "")</f>
        <v/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1.0064</v>
      </c>
      <c r="P299">
        <f t="shared" si="27"/>
        <v>141.74647887323943</v>
      </c>
      <c r="Q299" s="3" t="str">
        <f t="shared" si="28"/>
        <v>film &amp; video</v>
      </c>
      <c r="R299" t="str">
        <f t="shared" si="29"/>
        <v>documentary</v>
      </c>
      <c r="S299" s="11">
        <f t="shared" si="30"/>
        <v>42089.72802083334</v>
      </c>
      <c r="T299" s="11">
        <f t="shared" si="31"/>
        <v>42125.165972222225</v>
      </c>
      <c r="U299" t="str">
        <f t="array" ref="U299">IF(COUNTIF($B$2:$B4412, $B299)&gt;1, "Duplicate", "")</f>
        <v/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1.089324126984127</v>
      </c>
      <c r="P300">
        <f t="shared" si="27"/>
        <v>56.344351395730705</v>
      </c>
      <c r="Q300" s="3" t="str">
        <f t="shared" si="28"/>
        <v>film &amp; video</v>
      </c>
      <c r="R300" t="str">
        <f t="shared" si="29"/>
        <v>documentary</v>
      </c>
      <c r="S300" s="11">
        <f t="shared" si="30"/>
        <v>41709.463518518518</v>
      </c>
      <c r="T300" s="11">
        <f t="shared" si="31"/>
        <v>41768.875</v>
      </c>
      <c r="U300" t="str">
        <f t="array" ref="U300">IF(COUNTIF($B$2:$B4413, $B300)&gt;1, "Duplicate", "")</f>
        <v/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1.789525</v>
      </c>
      <c r="P301">
        <f t="shared" si="27"/>
        <v>73.341188524590166</v>
      </c>
      <c r="Q301" s="3" t="str">
        <f t="shared" si="28"/>
        <v>film &amp; video</v>
      </c>
      <c r="R301" t="str">
        <f t="shared" si="29"/>
        <v>documentary</v>
      </c>
      <c r="S301" s="11">
        <f t="shared" si="30"/>
        <v>40469.225231481483</v>
      </c>
      <c r="T301" s="11">
        <f t="shared" si="31"/>
        <v>40499.266898148147</v>
      </c>
      <c r="U301" t="str">
        <f t="array" ref="U301">IF(COUNTIF($B$2:$B4414, $B301)&gt;1, "Duplicate", "")</f>
        <v/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1.0172264</v>
      </c>
      <c r="P302">
        <f t="shared" si="27"/>
        <v>85.337785234899329</v>
      </c>
      <c r="Q302" s="3" t="str">
        <f t="shared" si="28"/>
        <v>film &amp; video</v>
      </c>
      <c r="R302" t="str">
        <f t="shared" si="29"/>
        <v>documentary</v>
      </c>
      <c r="S302" s="11">
        <f t="shared" si="30"/>
        <v>40626.959930555553</v>
      </c>
      <c r="T302" s="11">
        <f t="shared" si="31"/>
        <v>40657.959930555553</v>
      </c>
      <c r="U302" t="str">
        <f t="array" ref="U302">IF(COUNTIF($B$2:$B4415, $B302)&gt;1, "Duplicate", "")</f>
        <v/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1.1873499999999999</v>
      </c>
      <c r="P303">
        <f t="shared" si="27"/>
        <v>61.496215139442228</v>
      </c>
      <c r="Q303" s="3" t="str">
        <f t="shared" si="28"/>
        <v>film &amp; video</v>
      </c>
      <c r="R303" t="str">
        <f t="shared" si="29"/>
        <v>documentary</v>
      </c>
      <c r="S303" s="11">
        <f t="shared" si="30"/>
        <v>41312.737673611111</v>
      </c>
      <c r="T303" s="11">
        <f t="shared" si="31"/>
        <v>41352.696006944447</v>
      </c>
      <c r="U303" t="str">
        <f t="array" ref="U303">IF(COUNTIF($B$2:$B4416, $B303)&gt;1, "Duplicate", "")</f>
        <v/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1.0045999999999999</v>
      </c>
      <c r="P304">
        <f t="shared" si="27"/>
        <v>93.018518518518519</v>
      </c>
      <c r="Q304" s="3" t="str">
        <f t="shared" si="28"/>
        <v>film &amp; video</v>
      </c>
      <c r="R304" t="str">
        <f t="shared" si="29"/>
        <v>documentary</v>
      </c>
      <c r="S304" s="11">
        <f t="shared" si="30"/>
        <v>40933.856921296298</v>
      </c>
      <c r="T304" s="11">
        <f t="shared" si="31"/>
        <v>40963.856921296298</v>
      </c>
      <c r="U304" t="str">
        <f t="array" ref="U304">IF(COUNTIF($B$2:$B4417, $B304)&gt;1, "Duplicate", "")</f>
        <v/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1.3746666666666667</v>
      </c>
      <c r="P305">
        <f t="shared" si="27"/>
        <v>50.292682926829265</v>
      </c>
      <c r="Q305" s="3" t="str">
        <f t="shared" si="28"/>
        <v>film &amp; video</v>
      </c>
      <c r="R305" t="str">
        <f t="shared" si="29"/>
        <v>documentary</v>
      </c>
      <c r="S305" s="11">
        <f t="shared" si="30"/>
        <v>41032.071134259262</v>
      </c>
      <c r="T305" s="11">
        <f t="shared" si="31"/>
        <v>41062.071134259262</v>
      </c>
      <c r="U305" t="str">
        <f t="array" ref="U305">IF(COUNTIF($B$2:$B4418, $B305)&gt;1, "Duplicate", "")</f>
        <v/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2.3164705882352941</v>
      </c>
      <c r="P306">
        <f t="shared" si="27"/>
        <v>106.43243243243244</v>
      </c>
      <c r="Q306" s="3" t="str">
        <f t="shared" si="28"/>
        <v>film &amp; video</v>
      </c>
      <c r="R306" t="str">
        <f t="shared" si="29"/>
        <v>documentary</v>
      </c>
      <c r="S306" s="11">
        <f t="shared" si="30"/>
        <v>41114.094872685186</v>
      </c>
      <c r="T306" s="11">
        <f t="shared" si="31"/>
        <v>41153.083333333336</v>
      </c>
      <c r="U306" t="str">
        <f t="array" ref="U306">IF(COUNTIF($B$2:$B4419, $B306)&gt;1, "Duplicate", "")</f>
        <v/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1.3033333333333332</v>
      </c>
      <c r="P307">
        <f t="shared" si="27"/>
        <v>51.719576719576722</v>
      </c>
      <c r="Q307" s="3" t="str">
        <f t="shared" si="28"/>
        <v>film &amp; video</v>
      </c>
      <c r="R307" t="str">
        <f t="shared" si="29"/>
        <v>documentary</v>
      </c>
      <c r="S307" s="11">
        <f t="shared" si="30"/>
        <v>40948.630196759259</v>
      </c>
      <c r="T307" s="11">
        <f t="shared" si="31"/>
        <v>40978.630196759259</v>
      </c>
      <c r="U307" t="str">
        <f t="array" ref="U307">IF(COUNTIF($B$2:$B4420, $B307)&gt;1, "Duplicate", "")</f>
        <v/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2.9289999999999998</v>
      </c>
      <c r="P308">
        <f t="shared" si="27"/>
        <v>36.612499999999997</v>
      </c>
      <c r="Q308" s="3" t="str">
        <f t="shared" si="28"/>
        <v>film &amp; video</v>
      </c>
      <c r="R308" t="str">
        <f t="shared" si="29"/>
        <v>documentary</v>
      </c>
      <c r="S308" s="11">
        <f t="shared" si="30"/>
        <v>41333.837187500001</v>
      </c>
      <c r="T308" s="11">
        <f t="shared" si="31"/>
        <v>41353.795520833337</v>
      </c>
      <c r="U308" t="str">
        <f t="array" ref="U308">IF(COUNTIF($B$2:$B4421, $B308)&gt;1, "Duplicate", "")</f>
        <v/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1.1131818181818183</v>
      </c>
      <c r="P309">
        <f t="shared" si="27"/>
        <v>42.517361111111114</v>
      </c>
      <c r="Q309" s="3" t="str">
        <f t="shared" si="28"/>
        <v>film &amp; video</v>
      </c>
      <c r="R309" t="str">
        <f t="shared" si="29"/>
        <v>documentary</v>
      </c>
      <c r="S309" s="11">
        <f t="shared" si="30"/>
        <v>41282.944456018515</v>
      </c>
      <c r="T309" s="11">
        <f t="shared" si="31"/>
        <v>41312.944456018515</v>
      </c>
      <c r="U309" t="str">
        <f t="array" ref="U309">IF(COUNTIF($B$2:$B4422, $B309)&gt;1, "Duplicate", "")</f>
        <v/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1.0556666666666668</v>
      </c>
      <c r="P310">
        <f t="shared" si="27"/>
        <v>62.712871287128714</v>
      </c>
      <c r="Q310" s="3" t="str">
        <f t="shared" si="28"/>
        <v>film &amp; video</v>
      </c>
      <c r="R310" t="str">
        <f t="shared" si="29"/>
        <v>documentary</v>
      </c>
      <c r="S310" s="11">
        <f t="shared" si="30"/>
        <v>40567.694560185184</v>
      </c>
      <c r="T310" s="11">
        <f t="shared" si="31"/>
        <v>40612.694560185184</v>
      </c>
      <c r="U310" t="str">
        <f t="array" ref="U310">IF(COUNTIF($B$2:$B4423, $B310)&gt;1, "Duplicate", "")</f>
        <v/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1.1894444444444445</v>
      </c>
      <c r="P311">
        <f t="shared" si="27"/>
        <v>89.957983193277315</v>
      </c>
      <c r="Q311" s="3" t="str">
        <f t="shared" si="28"/>
        <v>film &amp; video</v>
      </c>
      <c r="R311" t="str">
        <f t="shared" si="29"/>
        <v>documentary</v>
      </c>
      <c r="S311" s="11">
        <f t="shared" si="30"/>
        <v>41134.751550925925</v>
      </c>
      <c r="T311" s="11">
        <f t="shared" si="31"/>
        <v>41155.751550925925</v>
      </c>
      <c r="U311" t="str">
        <f t="array" ref="U311">IF(COUNTIF($B$2:$B4424, $B311)&gt;1, "Duplicate", "")</f>
        <v/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1.04129</v>
      </c>
      <c r="P312">
        <f t="shared" si="27"/>
        <v>28.924722222222222</v>
      </c>
      <c r="Q312" s="3" t="str">
        <f t="shared" si="28"/>
        <v>film &amp; video</v>
      </c>
      <c r="R312" t="str">
        <f t="shared" si="29"/>
        <v>documentary</v>
      </c>
      <c r="S312" s="11">
        <f t="shared" si="30"/>
        <v>40821.183136574073</v>
      </c>
      <c r="T312" s="11">
        <f t="shared" si="31"/>
        <v>40836.083333333336</v>
      </c>
      <c r="U312" t="str">
        <f t="array" ref="U312">IF(COUNTIF($B$2:$B4425, $B312)&gt;1, "Duplicate", "")</f>
        <v/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1.0410165</v>
      </c>
      <c r="P313">
        <f t="shared" si="27"/>
        <v>138.8022</v>
      </c>
      <c r="Q313" s="3" t="str">
        <f t="shared" si="28"/>
        <v>film &amp; video</v>
      </c>
      <c r="R313" t="str">
        <f t="shared" si="29"/>
        <v>documentary</v>
      </c>
      <c r="S313" s="11">
        <f t="shared" si="30"/>
        <v>40868.219814814816</v>
      </c>
      <c r="T313" s="11">
        <f t="shared" si="31"/>
        <v>40909.332638888889</v>
      </c>
      <c r="U313" t="str">
        <f t="array" ref="U313">IF(COUNTIF($B$2:$B4426, $B313)&gt;1, "Duplicate", "")</f>
        <v/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1.1187499999999999</v>
      </c>
      <c r="P314">
        <f t="shared" si="27"/>
        <v>61.301369863013697</v>
      </c>
      <c r="Q314" s="3" t="str">
        <f t="shared" si="28"/>
        <v>film &amp; video</v>
      </c>
      <c r="R314" t="str">
        <f t="shared" si="29"/>
        <v>documentary</v>
      </c>
      <c r="S314" s="11">
        <f t="shared" si="30"/>
        <v>41348.877685185187</v>
      </c>
      <c r="T314" s="11">
        <f t="shared" si="31"/>
        <v>41378.877685185187</v>
      </c>
      <c r="U314" t="str">
        <f t="array" ref="U314">IF(COUNTIF($B$2:$B4427, $B314)&gt;1, "Duplicate", "")</f>
        <v/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1.0473529411764706</v>
      </c>
      <c r="P315">
        <f t="shared" si="27"/>
        <v>80.202702702702709</v>
      </c>
      <c r="Q315" s="3" t="str">
        <f t="shared" si="28"/>
        <v>film &amp; video</v>
      </c>
      <c r="R315" t="str">
        <f t="shared" si="29"/>
        <v>documentary</v>
      </c>
      <c r="S315" s="11">
        <f t="shared" si="30"/>
        <v>40357.227939814817</v>
      </c>
      <c r="T315" s="11">
        <f t="shared" si="31"/>
        <v>40401.665972222225</v>
      </c>
      <c r="U315" t="str">
        <f t="array" ref="U315">IF(COUNTIF($B$2:$B4428, $B315)&gt;1, "Duplicate", "")</f>
        <v/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3.8515000000000001</v>
      </c>
      <c r="P316">
        <f t="shared" si="27"/>
        <v>32.095833333333331</v>
      </c>
      <c r="Q316" s="3" t="str">
        <f t="shared" si="28"/>
        <v>film &amp; video</v>
      </c>
      <c r="R316" t="str">
        <f t="shared" si="29"/>
        <v>documentary</v>
      </c>
      <c r="S316" s="11">
        <f t="shared" si="30"/>
        <v>41304.833194444444</v>
      </c>
      <c r="T316" s="11">
        <f t="shared" si="31"/>
        <v>41334.833194444444</v>
      </c>
      <c r="U316" t="str">
        <f t="array" ref="U316">IF(COUNTIF($B$2:$B4429, $B316)&gt;1, "Duplicate", "")</f>
        <v/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1.01248</v>
      </c>
      <c r="P317">
        <f t="shared" si="27"/>
        <v>200.88888888888889</v>
      </c>
      <c r="Q317" s="3" t="str">
        <f t="shared" si="28"/>
        <v>film &amp; video</v>
      </c>
      <c r="R317" t="str">
        <f t="shared" si="29"/>
        <v>documentary</v>
      </c>
      <c r="S317" s="11">
        <f t="shared" si="30"/>
        <v>41113.77238425926</v>
      </c>
      <c r="T317" s="11">
        <f t="shared" si="31"/>
        <v>41143.77238425926</v>
      </c>
      <c r="U317" t="str">
        <f t="array" ref="U317">IF(COUNTIF($B$2:$B4430, $B317)&gt;1, "Duplicate", "")</f>
        <v/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1.1377333333333333</v>
      </c>
      <c r="P318">
        <f t="shared" si="27"/>
        <v>108.01265822784811</v>
      </c>
      <c r="Q318" s="3" t="str">
        <f t="shared" si="28"/>
        <v>film &amp; video</v>
      </c>
      <c r="R318" t="str">
        <f t="shared" si="29"/>
        <v>documentary</v>
      </c>
      <c r="S318" s="11">
        <f t="shared" si="30"/>
        <v>41950.923576388886</v>
      </c>
      <c r="T318" s="11">
        <f t="shared" si="31"/>
        <v>41984.207638888889</v>
      </c>
      <c r="U318" t="str">
        <f t="array" ref="U318">IF(COUNTIF($B$2:$B4431, $B318)&gt;1, "Duplicate", "")</f>
        <v/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1.0080333333333333</v>
      </c>
      <c r="P319">
        <f t="shared" si="27"/>
        <v>95.699367088607602</v>
      </c>
      <c r="Q319" s="3" t="str">
        <f t="shared" si="28"/>
        <v>film &amp; video</v>
      </c>
      <c r="R319" t="str">
        <f t="shared" si="29"/>
        <v>documentary</v>
      </c>
      <c r="S319" s="11">
        <f t="shared" si="30"/>
        <v>41589.676886574074</v>
      </c>
      <c r="T319" s="11">
        <f t="shared" si="31"/>
        <v>41619.676886574074</v>
      </c>
      <c r="U319" t="str">
        <f t="array" ref="U319">IF(COUNTIF($B$2:$B4432, $B319)&gt;1, "Duplicate", "")</f>
        <v/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2.8332000000000002</v>
      </c>
      <c r="P320">
        <f t="shared" si="27"/>
        <v>49.880281690140848</v>
      </c>
      <c r="Q320" s="3" t="str">
        <f t="shared" si="28"/>
        <v>film &amp; video</v>
      </c>
      <c r="R320" t="str">
        <f t="shared" si="29"/>
        <v>documentary</v>
      </c>
      <c r="S320" s="11">
        <f t="shared" si="30"/>
        <v>41330.038784722223</v>
      </c>
      <c r="T320" s="11">
        <f t="shared" si="31"/>
        <v>41359.997118055559</v>
      </c>
      <c r="U320" t="str">
        <f t="array" ref="U320">IF(COUNTIF($B$2:$B4433, $B320)&gt;1, "Duplicate", "")</f>
        <v/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1.1268</v>
      </c>
      <c r="P321">
        <f t="shared" si="27"/>
        <v>110.47058823529412</v>
      </c>
      <c r="Q321" s="3" t="str">
        <f t="shared" si="28"/>
        <v>film &amp; video</v>
      </c>
      <c r="R321" t="str">
        <f t="shared" si="29"/>
        <v>documentary</v>
      </c>
      <c r="S321" s="11">
        <f t="shared" si="30"/>
        <v>40123.83829861111</v>
      </c>
      <c r="T321" s="11">
        <f t="shared" si="31"/>
        <v>40211.332638888889</v>
      </c>
      <c r="U321" t="str">
        <f t="array" ref="U321">IF(COUNTIF($B$2:$B4434, $B321)&gt;1, "Duplicate", "")</f>
        <v/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1.0658000000000001</v>
      </c>
      <c r="P322">
        <f t="shared" si="27"/>
        <v>134.91139240506328</v>
      </c>
      <c r="Q322" s="3" t="str">
        <f t="shared" si="28"/>
        <v>film &amp; video</v>
      </c>
      <c r="R322" t="str">
        <f t="shared" si="29"/>
        <v>documentary</v>
      </c>
      <c r="S322" s="11">
        <f t="shared" si="30"/>
        <v>42331.551307870366</v>
      </c>
      <c r="T322" s="11">
        <f t="shared" si="31"/>
        <v>42360.958333333328</v>
      </c>
      <c r="U322" t="str">
        <f t="array" ref="U322">IF(COUNTIF($B$2:$B4435, $B322)&gt;1, "Duplicate", "")</f>
        <v/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E323/D323</f>
        <v>1.0266285714285714</v>
      </c>
      <c r="P323">
        <f t="shared" ref="P323:P386" si="33">IF(L323=0,0,E323/L323)</f>
        <v>106.62314540059347</v>
      </c>
      <c r="Q323" s="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11">
        <f t="shared" si="30"/>
        <v>42647.446597222224</v>
      </c>
      <c r="T323" s="11">
        <f t="shared" si="31"/>
        <v>42682.488263888896</v>
      </c>
      <c r="U323" t="str">
        <f t="array" ref="U323">IF(COUNTIF($B$2:$B4436, $B323)&gt;1, "Duplicate", "")</f>
        <v/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1.0791200000000001</v>
      </c>
      <c r="P324">
        <f t="shared" si="33"/>
        <v>145.04301075268816</v>
      </c>
      <c r="Q324" s="3" t="str">
        <f t="shared" si="34"/>
        <v>film &amp; video</v>
      </c>
      <c r="R324" t="str">
        <f t="shared" si="35"/>
        <v>documentary</v>
      </c>
      <c r="S324" s="11">
        <f t="shared" si="30"/>
        <v>42473.57</v>
      </c>
      <c r="T324" s="11">
        <f t="shared" si="31"/>
        <v>42503.57</v>
      </c>
      <c r="U324" t="str">
        <f t="array" ref="U324">IF(COUNTIF($B$2:$B4437, $B324)&gt;1, "Duplicate", "")</f>
        <v/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1.2307407407407407</v>
      </c>
      <c r="P325">
        <f t="shared" si="33"/>
        <v>114.58620689655173</v>
      </c>
      <c r="Q325" s="3" t="str">
        <f t="shared" si="34"/>
        <v>film &amp; video</v>
      </c>
      <c r="R325" t="str">
        <f t="shared" si="35"/>
        <v>documentary</v>
      </c>
      <c r="S325" s="11">
        <f t="shared" si="30"/>
        <v>42697.32136574074</v>
      </c>
      <c r="T325" s="11">
        <f t="shared" si="31"/>
        <v>42725.332638888889</v>
      </c>
      <c r="U325" t="str">
        <f t="array" ref="U325">IF(COUNTIF($B$2:$B4438, $B325)&gt;1, "Duplicate", "")</f>
        <v/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1.016</v>
      </c>
      <c r="P326">
        <f t="shared" si="33"/>
        <v>105.3170731707317</v>
      </c>
      <c r="Q326" s="3" t="str">
        <f t="shared" si="34"/>
        <v>film &amp; video</v>
      </c>
      <c r="R326" t="str">
        <f t="shared" si="35"/>
        <v>documentary</v>
      </c>
      <c r="S326" s="11">
        <f t="shared" si="30"/>
        <v>42184.626250000001</v>
      </c>
      <c r="T326" s="11">
        <f t="shared" si="31"/>
        <v>42217.626250000001</v>
      </c>
      <c r="U326" t="str">
        <f t="array" ref="U326">IF(COUNTIF($B$2:$B4439, $B326)&gt;1, "Duplicate", "")</f>
        <v/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1.04396</v>
      </c>
      <c r="P327">
        <f t="shared" si="33"/>
        <v>70.921195652173907</v>
      </c>
      <c r="Q327" s="3" t="str">
        <f t="shared" si="34"/>
        <v>film &amp; video</v>
      </c>
      <c r="R327" t="str">
        <f t="shared" si="35"/>
        <v>documentary</v>
      </c>
      <c r="S327" s="11">
        <f t="shared" ref="S327:S390" si="36">(((J327/60)/60)/24)+DATE(1970,1,1)</f>
        <v>42689.187881944439</v>
      </c>
      <c r="T327" s="11">
        <f t="shared" ref="T327:T390" si="37">(((I327/60)/60)/24)+DATE(1970,1,1)</f>
        <v>42724.187881944439</v>
      </c>
      <c r="U327" t="str">
        <f t="array" ref="U327">IF(COUNTIF($B$2:$B4440, $B327)&gt;1, "Duplicate", "")</f>
        <v/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1.1292973333333334</v>
      </c>
      <c r="P328">
        <f t="shared" si="33"/>
        <v>147.17167680278018</v>
      </c>
      <c r="Q328" s="3" t="str">
        <f t="shared" si="34"/>
        <v>film &amp; video</v>
      </c>
      <c r="R328" t="str">
        <f t="shared" si="35"/>
        <v>documentary</v>
      </c>
      <c r="S328" s="11">
        <f t="shared" si="36"/>
        <v>42775.314884259264</v>
      </c>
      <c r="T328" s="11">
        <f t="shared" si="37"/>
        <v>42808.956250000003</v>
      </c>
      <c r="U328" t="str">
        <f t="array" ref="U328">IF(COUNTIF($B$2:$B4441, $B328)&gt;1, "Duplicate", "")</f>
        <v/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1.3640000000000001</v>
      </c>
      <c r="P329">
        <f t="shared" si="33"/>
        <v>160.47058823529412</v>
      </c>
      <c r="Q329" s="3" t="str">
        <f t="shared" si="34"/>
        <v>film &amp; video</v>
      </c>
      <c r="R329" t="str">
        <f t="shared" si="35"/>
        <v>documentary</v>
      </c>
      <c r="S329" s="11">
        <f t="shared" si="36"/>
        <v>42058.235289351855</v>
      </c>
      <c r="T329" s="11">
        <f t="shared" si="37"/>
        <v>42085.333333333328</v>
      </c>
      <c r="U329" t="str">
        <f t="array" ref="U329">IF(COUNTIF($B$2:$B4442, $B329)&gt;1, "Duplicate", "")</f>
        <v/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1.036144</v>
      </c>
      <c r="P330">
        <f t="shared" si="33"/>
        <v>156.04578313253012</v>
      </c>
      <c r="Q330" s="3" t="str">
        <f t="shared" si="34"/>
        <v>film &amp; video</v>
      </c>
      <c r="R330" t="str">
        <f t="shared" si="35"/>
        <v>documentary</v>
      </c>
      <c r="S330" s="11">
        <f t="shared" si="36"/>
        <v>42278.946620370371</v>
      </c>
      <c r="T330" s="11">
        <f t="shared" si="37"/>
        <v>42309.166666666672</v>
      </c>
      <c r="U330" t="str">
        <f t="array" ref="U330">IF(COUNTIF($B$2:$B4443, $B330)&gt;1, "Duplicate", "")</f>
        <v/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1.0549999999999999</v>
      </c>
      <c r="P331">
        <f t="shared" si="33"/>
        <v>63.17365269461078</v>
      </c>
      <c r="Q331" s="3" t="str">
        <f t="shared" si="34"/>
        <v>film &amp; video</v>
      </c>
      <c r="R331" t="str">
        <f t="shared" si="35"/>
        <v>documentary</v>
      </c>
      <c r="S331" s="11">
        <f t="shared" si="36"/>
        <v>42291.46674768519</v>
      </c>
      <c r="T331" s="11">
        <f t="shared" si="37"/>
        <v>42315.166666666672</v>
      </c>
      <c r="U331" t="str">
        <f t="array" ref="U331">IF(COUNTIF($B$2:$B4444, $B331)&gt;1, "Duplicate", "")</f>
        <v/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1.0182857142857142</v>
      </c>
      <c r="P332">
        <f t="shared" si="33"/>
        <v>104.82352941176471</v>
      </c>
      <c r="Q332" s="3" t="str">
        <f t="shared" si="34"/>
        <v>film &amp; video</v>
      </c>
      <c r="R332" t="str">
        <f t="shared" si="35"/>
        <v>documentary</v>
      </c>
      <c r="S332" s="11">
        <f t="shared" si="36"/>
        <v>41379.515775462962</v>
      </c>
      <c r="T332" s="11">
        <f t="shared" si="37"/>
        <v>41411.165972222225</v>
      </c>
      <c r="U332" t="str">
        <f t="array" ref="U332">IF(COUNTIF($B$2:$B4445, $B332)&gt;1, "Duplicate", "")</f>
        <v/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1.0660499999999999</v>
      </c>
      <c r="P333">
        <f t="shared" si="33"/>
        <v>97.356164383561648</v>
      </c>
      <c r="Q333" s="3" t="str">
        <f t="shared" si="34"/>
        <v>film &amp; video</v>
      </c>
      <c r="R333" t="str">
        <f t="shared" si="35"/>
        <v>documentary</v>
      </c>
      <c r="S333" s="11">
        <f t="shared" si="36"/>
        <v>42507.581412037034</v>
      </c>
      <c r="T333" s="11">
        <f t="shared" si="37"/>
        <v>42538.581412037034</v>
      </c>
      <c r="U333" t="str">
        <f t="array" ref="U333">IF(COUNTIF($B$2:$B4446, $B333)&gt;1, "Duplicate", "")</f>
        <v/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1.13015</v>
      </c>
      <c r="P334">
        <f t="shared" si="33"/>
        <v>203.63063063063063</v>
      </c>
      <c r="Q334" s="3" t="str">
        <f t="shared" si="34"/>
        <v>film &amp; video</v>
      </c>
      <c r="R334" t="str">
        <f t="shared" si="35"/>
        <v>documentary</v>
      </c>
      <c r="S334" s="11">
        <f t="shared" si="36"/>
        <v>42263.680289351847</v>
      </c>
      <c r="T334" s="11">
        <f t="shared" si="37"/>
        <v>42305.333333333328</v>
      </c>
      <c r="U334" t="str">
        <f t="array" ref="U334">IF(COUNTIF($B$2:$B4447, $B334)&gt;1, "Duplicate", "")</f>
        <v/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1.252275</v>
      </c>
      <c r="P335">
        <f t="shared" si="33"/>
        <v>188.31203007518798</v>
      </c>
      <c r="Q335" s="3" t="str">
        <f t="shared" si="34"/>
        <v>film &amp; video</v>
      </c>
      <c r="R335" t="str">
        <f t="shared" si="35"/>
        <v>documentary</v>
      </c>
      <c r="S335" s="11">
        <f t="shared" si="36"/>
        <v>42437.636469907404</v>
      </c>
      <c r="T335" s="11">
        <f t="shared" si="37"/>
        <v>42467.59480324074</v>
      </c>
      <c r="U335" t="str">
        <f t="array" ref="U335">IF(COUNTIF($B$2:$B4448, $B335)&gt;1, "Duplicate", "")</f>
        <v/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1.0119</v>
      </c>
      <c r="P336">
        <f t="shared" si="33"/>
        <v>146.65217391304347</v>
      </c>
      <c r="Q336" s="3" t="str">
        <f t="shared" si="34"/>
        <v>film &amp; video</v>
      </c>
      <c r="R336" t="str">
        <f t="shared" si="35"/>
        <v>documentary</v>
      </c>
      <c r="S336" s="11">
        <f t="shared" si="36"/>
        <v>42101.682372685187</v>
      </c>
      <c r="T336" s="11">
        <f t="shared" si="37"/>
        <v>42139.791666666672</v>
      </c>
      <c r="U336" t="str">
        <f t="array" ref="U336">IF(COUNTIF($B$2:$B4449, $B336)&gt;1, "Duplicate", "")</f>
        <v/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1.0276470588235294</v>
      </c>
      <c r="P337">
        <f t="shared" si="33"/>
        <v>109.1875</v>
      </c>
      <c r="Q337" s="3" t="str">
        <f t="shared" si="34"/>
        <v>film &amp; video</v>
      </c>
      <c r="R337" t="str">
        <f t="shared" si="35"/>
        <v>documentary</v>
      </c>
      <c r="S337" s="11">
        <f t="shared" si="36"/>
        <v>42101.737442129626</v>
      </c>
      <c r="T337" s="11">
        <f t="shared" si="37"/>
        <v>42132.916666666672</v>
      </c>
      <c r="U337" t="str">
        <f t="array" ref="U337">IF(COUNTIF($B$2:$B4450, $B337)&gt;1, "Duplicate", "")</f>
        <v/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1.1683911999999999</v>
      </c>
      <c r="P338">
        <f t="shared" si="33"/>
        <v>59.249046653144013</v>
      </c>
      <c r="Q338" s="3" t="str">
        <f t="shared" si="34"/>
        <v>film &amp; video</v>
      </c>
      <c r="R338" t="str">
        <f t="shared" si="35"/>
        <v>documentary</v>
      </c>
      <c r="S338" s="11">
        <f t="shared" si="36"/>
        <v>42291.596273148149</v>
      </c>
      <c r="T338" s="11">
        <f t="shared" si="37"/>
        <v>42321.637939814813</v>
      </c>
      <c r="U338" t="str">
        <f t="array" ref="U338">IF(COUNTIF($B$2:$B4451, $B338)&gt;1, "Duplicate", "")</f>
        <v/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1.0116833333333335</v>
      </c>
      <c r="P339">
        <f t="shared" si="33"/>
        <v>97.904838709677421</v>
      </c>
      <c r="Q339" s="3" t="str">
        <f t="shared" si="34"/>
        <v>film &amp; video</v>
      </c>
      <c r="R339" t="str">
        <f t="shared" si="35"/>
        <v>documentary</v>
      </c>
      <c r="S339" s="11">
        <f t="shared" si="36"/>
        <v>42047.128564814819</v>
      </c>
      <c r="T339" s="11">
        <f t="shared" si="37"/>
        <v>42077.086898148147</v>
      </c>
      <c r="U339" t="str">
        <f t="array" ref="U339">IF(COUNTIF($B$2:$B4452, $B339)&gt;1, "Duplicate", "")</f>
        <v/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1.1013360000000001</v>
      </c>
      <c r="P340">
        <f t="shared" si="33"/>
        <v>70.000169491525426</v>
      </c>
      <c r="Q340" s="3" t="str">
        <f t="shared" si="34"/>
        <v>film &amp; video</v>
      </c>
      <c r="R340" t="str">
        <f t="shared" si="35"/>
        <v>documentary</v>
      </c>
      <c r="S340" s="11">
        <f t="shared" si="36"/>
        <v>42559.755671296298</v>
      </c>
      <c r="T340" s="11">
        <f t="shared" si="37"/>
        <v>42616.041666666672</v>
      </c>
      <c r="U340" t="str">
        <f t="array" ref="U340">IF(COUNTIF($B$2:$B4453, $B340)&gt;1, "Duplicate", "")</f>
        <v/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1.0808333333333333</v>
      </c>
      <c r="P341">
        <f t="shared" si="33"/>
        <v>72.865168539325836</v>
      </c>
      <c r="Q341" s="3" t="str">
        <f t="shared" si="34"/>
        <v>film &amp; video</v>
      </c>
      <c r="R341" t="str">
        <f t="shared" si="35"/>
        <v>documentary</v>
      </c>
      <c r="S341" s="11">
        <f t="shared" si="36"/>
        <v>42093.760046296295</v>
      </c>
      <c r="T341" s="11">
        <f t="shared" si="37"/>
        <v>42123.760046296295</v>
      </c>
      <c r="U341" t="str">
        <f t="array" ref="U341">IF(COUNTIF($B$2:$B4454, $B341)&gt;1, "Duplicate", "")</f>
        <v/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1.2502285714285715</v>
      </c>
      <c r="P342">
        <f t="shared" si="33"/>
        <v>146.34782608695653</v>
      </c>
      <c r="Q342" s="3" t="str">
        <f t="shared" si="34"/>
        <v>film &amp; video</v>
      </c>
      <c r="R342" t="str">
        <f t="shared" si="35"/>
        <v>documentary</v>
      </c>
      <c r="S342" s="11">
        <f t="shared" si="36"/>
        <v>42772.669062500005</v>
      </c>
      <c r="T342" s="11">
        <f t="shared" si="37"/>
        <v>42802.875</v>
      </c>
      <c r="U342" t="str">
        <f t="array" ref="U342">IF(COUNTIF($B$2:$B4455, $B342)&gt;1, "Duplicate", "")</f>
        <v/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1.0671428571428572</v>
      </c>
      <c r="P343">
        <f t="shared" si="33"/>
        <v>67.909090909090907</v>
      </c>
      <c r="Q343" s="3" t="str">
        <f t="shared" si="34"/>
        <v>film &amp; video</v>
      </c>
      <c r="R343" t="str">
        <f t="shared" si="35"/>
        <v>documentary</v>
      </c>
      <c r="S343" s="11">
        <f t="shared" si="36"/>
        <v>41894.879606481481</v>
      </c>
      <c r="T343" s="11">
        <f t="shared" si="37"/>
        <v>41913.165972222225</v>
      </c>
      <c r="U343" t="str">
        <f t="array" ref="U343">IF(COUNTIF($B$2:$B4456, $B343)&gt;1, "Duplicate", "")</f>
        <v/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1.0036639999999999</v>
      </c>
      <c r="P344">
        <f t="shared" si="33"/>
        <v>169.85083076923075</v>
      </c>
      <c r="Q344" s="3" t="str">
        <f t="shared" si="34"/>
        <v>film &amp; video</v>
      </c>
      <c r="R344" t="str">
        <f t="shared" si="35"/>
        <v>documentary</v>
      </c>
      <c r="S344" s="11">
        <f t="shared" si="36"/>
        <v>42459.780844907407</v>
      </c>
      <c r="T344" s="11">
        <f t="shared" si="37"/>
        <v>42489.780844907407</v>
      </c>
      <c r="U344" t="str">
        <f t="array" ref="U344">IF(COUNTIF($B$2:$B4457, $B344)&gt;1, "Duplicate", "")</f>
        <v/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1.0202863333333334</v>
      </c>
      <c r="P345">
        <f t="shared" si="33"/>
        <v>58.413339694656486</v>
      </c>
      <c r="Q345" s="3" t="str">
        <f t="shared" si="34"/>
        <v>film &amp; video</v>
      </c>
      <c r="R345" t="str">
        <f t="shared" si="35"/>
        <v>documentary</v>
      </c>
      <c r="S345" s="11">
        <f t="shared" si="36"/>
        <v>41926.73778935185</v>
      </c>
      <c r="T345" s="11">
        <f t="shared" si="37"/>
        <v>41957.125</v>
      </c>
      <c r="U345" t="str">
        <f t="array" ref="U345">IF(COUNTIF($B$2:$B4458, $B345)&gt;1, "Duplicate", "")</f>
        <v/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1.0208358208955224</v>
      </c>
      <c r="P346">
        <f t="shared" si="33"/>
        <v>119.99298245614035</v>
      </c>
      <c r="Q346" s="3" t="str">
        <f t="shared" si="34"/>
        <v>film &amp; video</v>
      </c>
      <c r="R346" t="str">
        <f t="shared" si="35"/>
        <v>documentary</v>
      </c>
      <c r="S346" s="11">
        <f t="shared" si="36"/>
        <v>42111.970995370371</v>
      </c>
      <c r="T346" s="11">
        <f t="shared" si="37"/>
        <v>42156.097222222219</v>
      </c>
      <c r="U346" t="str">
        <f t="array" ref="U346">IF(COUNTIF($B$2:$B4459, $B346)&gt;1, "Duplicate", "")</f>
        <v/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1.2327586206896552</v>
      </c>
      <c r="P347">
        <f t="shared" si="33"/>
        <v>99.860335195530723</v>
      </c>
      <c r="Q347" s="3" t="str">
        <f t="shared" si="34"/>
        <v>film &amp; video</v>
      </c>
      <c r="R347" t="str">
        <f t="shared" si="35"/>
        <v>documentary</v>
      </c>
      <c r="S347" s="11">
        <f t="shared" si="36"/>
        <v>42114.944328703699</v>
      </c>
      <c r="T347" s="11">
        <f t="shared" si="37"/>
        <v>42144.944328703699</v>
      </c>
      <c r="U347" t="str">
        <f t="array" ref="U347">IF(COUNTIF($B$2:$B4460, $B347)&gt;1, "Duplicate", "")</f>
        <v/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1.7028880000000002</v>
      </c>
      <c r="P348">
        <f t="shared" si="33"/>
        <v>90.579148936170213</v>
      </c>
      <c r="Q348" s="3" t="str">
        <f t="shared" si="34"/>
        <v>film &amp; video</v>
      </c>
      <c r="R348" t="str">
        <f t="shared" si="35"/>
        <v>documentary</v>
      </c>
      <c r="S348" s="11">
        <f t="shared" si="36"/>
        <v>42261.500243055561</v>
      </c>
      <c r="T348" s="11">
        <f t="shared" si="37"/>
        <v>42291.500243055561</v>
      </c>
      <c r="U348" t="str">
        <f t="array" ref="U348">IF(COUNTIF($B$2:$B4461, $B348)&gt;1, "Duplicate", "")</f>
        <v/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1.1159049999999999</v>
      </c>
      <c r="P349">
        <f t="shared" si="33"/>
        <v>117.77361477572559</v>
      </c>
      <c r="Q349" s="3" t="str">
        <f t="shared" si="34"/>
        <v>film &amp; video</v>
      </c>
      <c r="R349" t="str">
        <f t="shared" si="35"/>
        <v>documentary</v>
      </c>
      <c r="S349" s="11">
        <f t="shared" si="36"/>
        <v>42292.495474537034</v>
      </c>
      <c r="T349" s="11">
        <f t="shared" si="37"/>
        <v>42322.537141203706</v>
      </c>
      <c r="U349" t="str">
        <f t="array" ref="U349">IF(COUNTIF($B$2:$B4462, $B349)&gt;1, "Duplicate", "")</f>
        <v/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1.03</v>
      </c>
      <c r="P350">
        <f t="shared" si="33"/>
        <v>86.554621848739501</v>
      </c>
      <c r="Q350" s="3" t="str">
        <f t="shared" si="34"/>
        <v>film &amp; video</v>
      </c>
      <c r="R350" t="str">
        <f t="shared" si="35"/>
        <v>documentary</v>
      </c>
      <c r="S350" s="11">
        <f t="shared" si="36"/>
        <v>42207.58699074074</v>
      </c>
      <c r="T350" s="11">
        <f t="shared" si="37"/>
        <v>42237.58699074074</v>
      </c>
      <c r="U350" t="str">
        <f t="array" ref="U350">IF(COUNTIF($B$2:$B4463, $B350)&gt;1, "Duplicate", "")</f>
        <v/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1.0663570159857905</v>
      </c>
      <c r="P351">
        <f t="shared" si="33"/>
        <v>71.899281437125751</v>
      </c>
      <c r="Q351" s="3" t="str">
        <f t="shared" si="34"/>
        <v>film &amp; video</v>
      </c>
      <c r="R351" t="str">
        <f t="shared" si="35"/>
        <v>documentary</v>
      </c>
      <c r="S351" s="11">
        <f t="shared" si="36"/>
        <v>42760.498935185184</v>
      </c>
      <c r="T351" s="11">
        <f t="shared" si="37"/>
        <v>42790.498935185184</v>
      </c>
      <c r="U351" t="str">
        <f t="array" ref="U351">IF(COUNTIF($B$2:$B4464, $B351)&gt;1, "Duplicate", "")</f>
        <v/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1.1476</v>
      </c>
      <c r="P352">
        <f t="shared" si="33"/>
        <v>129.81900452488688</v>
      </c>
      <c r="Q352" s="3" t="str">
        <f t="shared" si="34"/>
        <v>film &amp; video</v>
      </c>
      <c r="R352" t="str">
        <f t="shared" si="35"/>
        <v>documentary</v>
      </c>
      <c r="S352" s="11">
        <f t="shared" si="36"/>
        <v>42586.066076388888</v>
      </c>
      <c r="T352" s="11">
        <f t="shared" si="37"/>
        <v>42624.165972222225</v>
      </c>
      <c r="U352" t="str">
        <f t="array" ref="U352">IF(COUNTIF($B$2:$B4465, $B352)&gt;1, "Duplicate", "")</f>
        <v/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1.2734117647058822</v>
      </c>
      <c r="P353">
        <f t="shared" si="33"/>
        <v>44.912863070539416</v>
      </c>
      <c r="Q353" s="3" t="str">
        <f t="shared" si="34"/>
        <v>film &amp; video</v>
      </c>
      <c r="R353" t="str">
        <f t="shared" si="35"/>
        <v>documentary</v>
      </c>
      <c r="S353" s="11">
        <f t="shared" si="36"/>
        <v>42427.964745370366</v>
      </c>
      <c r="T353" s="11">
        <f t="shared" si="37"/>
        <v>42467.923078703709</v>
      </c>
      <c r="U353" t="str">
        <f t="array" ref="U353">IF(COUNTIF($B$2:$B4466, $B353)&gt;1, "Duplicate", "")</f>
        <v/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1.1656</v>
      </c>
      <c r="P354">
        <f t="shared" si="33"/>
        <v>40.755244755244753</v>
      </c>
      <c r="Q354" s="3" t="str">
        <f t="shared" si="34"/>
        <v>film &amp; video</v>
      </c>
      <c r="R354" t="str">
        <f t="shared" si="35"/>
        <v>documentary</v>
      </c>
      <c r="S354" s="11">
        <f t="shared" si="36"/>
        <v>41890.167453703703</v>
      </c>
      <c r="T354" s="11">
        <f t="shared" si="37"/>
        <v>41920.167453703703</v>
      </c>
      <c r="U354" t="str">
        <f t="array" ref="U354">IF(COUNTIF($B$2:$B4467, $B354)&gt;1, "Duplicate", "")</f>
        <v/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1.0861819426615318</v>
      </c>
      <c r="P355">
        <f t="shared" si="33"/>
        <v>103.52394779771615</v>
      </c>
      <c r="Q355" s="3" t="str">
        <f t="shared" si="34"/>
        <v>film &amp; video</v>
      </c>
      <c r="R355" t="str">
        <f t="shared" si="35"/>
        <v>documentary</v>
      </c>
      <c r="S355" s="11">
        <f t="shared" si="36"/>
        <v>42297.791886574079</v>
      </c>
      <c r="T355" s="11">
        <f t="shared" si="37"/>
        <v>42327.833553240736</v>
      </c>
      <c r="U355" t="str">
        <f t="array" ref="U355">IF(COUNTIF($B$2:$B4468, $B355)&gt;1, "Duplicate", "")</f>
        <v/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1.0394285714285714</v>
      </c>
      <c r="P356">
        <f t="shared" si="33"/>
        <v>125.44827586206897</v>
      </c>
      <c r="Q356" s="3" t="str">
        <f t="shared" si="34"/>
        <v>film &amp; video</v>
      </c>
      <c r="R356" t="str">
        <f t="shared" si="35"/>
        <v>documentary</v>
      </c>
      <c r="S356" s="11">
        <f t="shared" si="36"/>
        <v>42438.827789351853</v>
      </c>
      <c r="T356" s="11">
        <f t="shared" si="37"/>
        <v>42468.786122685182</v>
      </c>
      <c r="U356" t="str">
        <f t="array" ref="U356">IF(COUNTIF($B$2:$B4469, $B356)&gt;1, "Duplicate", "")</f>
        <v/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1.1625714285714286</v>
      </c>
      <c r="P357">
        <f t="shared" si="33"/>
        <v>246.60606060606059</v>
      </c>
      <c r="Q357" s="3" t="str">
        <f t="shared" si="34"/>
        <v>film &amp; video</v>
      </c>
      <c r="R357" t="str">
        <f t="shared" si="35"/>
        <v>documentary</v>
      </c>
      <c r="S357" s="11">
        <f t="shared" si="36"/>
        <v>41943.293912037036</v>
      </c>
      <c r="T357" s="11">
        <f t="shared" si="37"/>
        <v>41974.3355787037</v>
      </c>
      <c r="U357" t="str">
        <f t="array" ref="U357">IF(COUNTIF($B$2:$B4470, $B357)&gt;1, "Duplicate", "")</f>
        <v/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1.0269239999999999</v>
      </c>
      <c r="P358">
        <f t="shared" si="33"/>
        <v>79.401340206185566</v>
      </c>
      <c r="Q358" s="3" t="str">
        <f t="shared" si="34"/>
        <v>film &amp; video</v>
      </c>
      <c r="R358" t="str">
        <f t="shared" si="35"/>
        <v>documentary</v>
      </c>
      <c r="S358" s="11">
        <f t="shared" si="36"/>
        <v>42415.803159722222</v>
      </c>
      <c r="T358" s="11">
        <f t="shared" si="37"/>
        <v>42445.761493055557</v>
      </c>
      <c r="U358" t="str">
        <f t="array" ref="U358">IF(COUNTIF($B$2:$B4471, $B358)&gt;1, "Duplicate", "")</f>
        <v/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1.74</v>
      </c>
      <c r="P359">
        <f t="shared" si="33"/>
        <v>86.138613861386133</v>
      </c>
      <c r="Q359" s="3" t="str">
        <f t="shared" si="34"/>
        <v>film &amp; video</v>
      </c>
      <c r="R359" t="str">
        <f t="shared" si="35"/>
        <v>documentary</v>
      </c>
      <c r="S359" s="11">
        <f t="shared" si="36"/>
        <v>42078.222187499996</v>
      </c>
      <c r="T359" s="11">
        <f t="shared" si="37"/>
        <v>42118.222187499996</v>
      </c>
      <c r="U359" t="str">
        <f t="array" ref="U359">IF(COUNTIF($B$2:$B4472, $B359)&gt;1, "Duplicate", "")</f>
        <v/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1.03088</v>
      </c>
      <c r="P360">
        <f t="shared" si="33"/>
        <v>193.04868913857678</v>
      </c>
      <c r="Q360" s="3" t="str">
        <f t="shared" si="34"/>
        <v>film &amp; video</v>
      </c>
      <c r="R360" t="str">
        <f t="shared" si="35"/>
        <v>documentary</v>
      </c>
      <c r="S360" s="11">
        <f t="shared" si="36"/>
        <v>42507.860196759255</v>
      </c>
      <c r="T360" s="11">
        <f t="shared" si="37"/>
        <v>42536.625</v>
      </c>
      <c r="U360" t="str">
        <f t="array" ref="U360">IF(COUNTIF($B$2:$B4473, $B360)&gt;1, "Duplicate", "")</f>
        <v/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1.0485537190082646</v>
      </c>
      <c r="P361">
        <f t="shared" si="33"/>
        <v>84.023178807947019</v>
      </c>
      <c r="Q361" s="3" t="str">
        <f t="shared" si="34"/>
        <v>film &amp; video</v>
      </c>
      <c r="R361" t="str">
        <f t="shared" si="35"/>
        <v>documentary</v>
      </c>
      <c r="S361" s="11">
        <f t="shared" si="36"/>
        <v>41935.070486111108</v>
      </c>
      <c r="T361" s="11">
        <f t="shared" si="37"/>
        <v>41957.216666666667</v>
      </c>
      <c r="U361" t="str">
        <f t="array" ref="U361">IF(COUNTIF($B$2:$B4474, $B361)&gt;1, "Duplicate", "")</f>
        <v/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1.0137499999999999</v>
      </c>
      <c r="P362">
        <f t="shared" si="33"/>
        <v>139.82758620689654</v>
      </c>
      <c r="Q362" s="3" t="str">
        <f t="shared" si="34"/>
        <v>film &amp; video</v>
      </c>
      <c r="R362" t="str">
        <f t="shared" si="35"/>
        <v>documentary</v>
      </c>
      <c r="S362" s="11">
        <f t="shared" si="36"/>
        <v>42163.897916666669</v>
      </c>
      <c r="T362" s="11">
        <f t="shared" si="37"/>
        <v>42208.132638888885</v>
      </c>
      <c r="U362" t="str">
        <f t="array" ref="U362">IF(COUNTIF($B$2:$B4475, $B362)&gt;1, "Duplicate", "")</f>
        <v/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1.1107699999999998</v>
      </c>
      <c r="P363">
        <f t="shared" si="33"/>
        <v>109.82189265536722</v>
      </c>
      <c r="Q363" s="3" t="str">
        <f t="shared" si="34"/>
        <v>film &amp; video</v>
      </c>
      <c r="R363" t="str">
        <f t="shared" si="35"/>
        <v>documentary</v>
      </c>
      <c r="S363" s="11">
        <f t="shared" si="36"/>
        <v>41936.001226851848</v>
      </c>
      <c r="T363" s="11">
        <f t="shared" si="37"/>
        <v>41966.042893518519</v>
      </c>
      <c r="U363" t="str">
        <f t="array" ref="U363">IF(COUNTIF($B$2:$B4476, $B363)&gt;1, "Duplicate", "")</f>
        <v/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1.2415933781686497</v>
      </c>
      <c r="P364">
        <f t="shared" si="33"/>
        <v>139.53488372093022</v>
      </c>
      <c r="Q364" s="3" t="str">
        <f t="shared" si="34"/>
        <v>film &amp; video</v>
      </c>
      <c r="R364" t="str">
        <f t="shared" si="35"/>
        <v>documentary</v>
      </c>
      <c r="S364" s="11">
        <f t="shared" si="36"/>
        <v>41837.210543981484</v>
      </c>
      <c r="T364" s="11">
        <f t="shared" si="37"/>
        <v>41859</v>
      </c>
      <c r="U364" t="str">
        <f t="array" ref="U364">IF(COUNTIF($B$2:$B4477, $B364)&gt;1, "Duplicate", "")</f>
        <v/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1.0133333333333334</v>
      </c>
      <c r="P365">
        <f t="shared" si="33"/>
        <v>347.84615384615387</v>
      </c>
      <c r="Q365" s="3" t="str">
        <f t="shared" si="34"/>
        <v>film &amp; video</v>
      </c>
      <c r="R365" t="str">
        <f t="shared" si="35"/>
        <v>documentary</v>
      </c>
      <c r="S365" s="11">
        <f t="shared" si="36"/>
        <v>40255.744629629626</v>
      </c>
      <c r="T365" s="11">
        <f t="shared" si="37"/>
        <v>40300.806944444441</v>
      </c>
      <c r="U365" t="str">
        <f t="array" ref="U365">IF(COUNTIF($B$2:$B4478, $B365)&gt;1, "Duplicate", "")</f>
        <v/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1.1016142857142857</v>
      </c>
      <c r="P366">
        <f t="shared" si="33"/>
        <v>68.24159292035398</v>
      </c>
      <c r="Q366" s="3" t="str">
        <f t="shared" si="34"/>
        <v>film &amp; video</v>
      </c>
      <c r="R366" t="str">
        <f t="shared" si="35"/>
        <v>documentary</v>
      </c>
      <c r="S366" s="11">
        <f t="shared" si="36"/>
        <v>41780.859629629631</v>
      </c>
      <c r="T366" s="11">
        <f t="shared" si="37"/>
        <v>41811.165972222225</v>
      </c>
      <c r="U366" t="str">
        <f t="array" ref="U366">IF(COUNTIF($B$2:$B4479, $B366)&gt;1, "Duplicate", "")</f>
        <v/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1.0397333333333334</v>
      </c>
      <c r="P367">
        <f t="shared" si="33"/>
        <v>239.93846153846152</v>
      </c>
      <c r="Q367" s="3" t="str">
        <f t="shared" si="34"/>
        <v>film &amp; video</v>
      </c>
      <c r="R367" t="str">
        <f t="shared" si="35"/>
        <v>documentary</v>
      </c>
      <c r="S367" s="11">
        <f t="shared" si="36"/>
        <v>41668.606469907405</v>
      </c>
      <c r="T367" s="11">
        <f t="shared" si="37"/>
        <v>41698.606469907405</v>
      </c>
      <c r="U367" t="str">
        <f t="array" ref="U367">IF(COUNTIF($B$2:$B4480, $B367)&gt;1, "Duplicate", "")</f>
        <v/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1.013157894736842</v>
      </c>
      <c r="P368">
        <f t="shared" si="33"/>
        <v>287.31343283582089</v>
      </c>
      <c r="Q368" s="3" t="str">
        <f t="shared" si="34"/>
        <v>film &amp; video</v>
      </c>
      <c r="R368" t="str">
        <f t="shared" si="35"/>
        <v>documentary</v>
      </c>
      <c r="S368" s="11">
        <f t="shared" si="36"/>
        <v>41019.793032407404</v>
      </c>
      <c r="T368" s="11">
        <f t="shared" si="37"/>
        <v>41049.793032407404</v>
      </c>
      <c r="U368" t="str">
        <f t="array" ref="U368">IF(COUNTIF($B$2:$B4481, $B368)&gt;1, "Duplicate", "")</f>
        <v/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1.033501</v>
      </c>
      <c r="P369">
        <f t="shared" si="33"/>
        <v>86.84882352941176</v>
      </c>
      <c r="Q369" s="3" t="str">
        <f t="shared" si="34"/>
        <v>film &amp; video</v>
      </c>
      <c r="R369" t="str">
        <f t="shared" si="35"/>
        <v>documentary</v>
      </c>
      <c r="S369" s="11">
        <f t="shared" si="36"/>
        <v>41355.577291666668</v>
      </c>
      <c r="T369" s="11">
        <f t="shared" si="37"/>
        <v>41395.207638888889</v>
      </c>
      <c r="U369" t="str">
        <f t="array" ref="U369">IF(COUNTIF($B$2:$B4482, $B369)&gt;1, "Duplicate", "")</f>
        <v/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1.04112</v>
      </c>
      <c r="P370">
        <f t="shared" si="33"/>
        <v>81.84905660377359</v>
      </c>
      <c r="Q370" s="3" t="str">
        <f t="shared" si="34"/>
        <v>film &amp; video</v>
      </c>
      <c r="R370" t="str">
        <f t="shared" si="35"/>
        <v>documentary</v>
      </c>
      <c r="S370" s="11">
        <f t="shared" si="36"/>
        <v>42043.605578703704</v>
      </c>
      <c r="T370" s="11">
        <f t="shared" si="37"/>
        <v>42078.563912037032</v>
      </c>
      <c r="U370" t="str">
        <f t="array" ref="U370">IF(COUNTIF($B$2:$B4483, $B370)&gt;1, "Duplicate", "")</f>
        <v/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1.1015569230769231</v>
      </c>
      <c r="P371">
        <f t="shared" si="33"/>
        <v>42.874970059880241</v>
      </c>
      <c r="Q371" s="3" t="str">
        <f t="shared" si="34"/>
        <v>film &amp; video</v>
      </c>
      <c r="R371" t="str">
        <f t="shared" si="35"/>
        <v>documentary</v>
      </c>
      <c r="S371" s="11">
        <f t="shared" si="36"/>
        <v>40893.551724537036</v>
      </c>
      <c r="T371" s="11">
        <f t="shared" si="37"/>
        <v>40923.551724537036</v>
      </c>
      <c r="U371" t="str">
        <f t="array" ref="U371">IF(COUNTIF($B$2:$B4484, $B371)&gt;1, "Duplicate", "")</f>
        <v/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1.2202</v>
      </c>
      <c r="P372">
        <f t="shared" si="33"/>
        <v>709.41860465116281</v>
      </c>
      <c r="Q372" s="3" t="str">
        <f t="shared" si="34"/>
        <v>film &amp; video</v>
      </c>
      <c r="R372" t="str">
        <f t="shared" si="35"/>
        <v>documentary</v>
      </c>
      <c r="S372" s="11">
        <f t="shared" si="36"/>
        <v>42711.795138888891</v>
      </c>
      <c r="T372" s="11">
        <f t="shared" si="37"/>
        <v>42741.795138888891</v>
      </c>
      <c r="U372" t="str">
        <f t="array" ref="U372">IF(COUNTIF($B$2:$B4485, $B372)&gt;1, "Duplicate", "")</f>
        <v/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1.1416866666666667</v>
      </c>
      <c r="P373">
        <f t="shared" si="33"/>
        <v>161.25517890772127</v>
      </c>
      <c r="Q373" s="3" t="str">
        <f t="shared" si="34"/>
        <v>film &amp; video</v>
      </c>
      <c r="R373" t="str">
        <f t="shared" si="35"/>
        <v>documentary</v>
      </c>
      <c r="S373" s="11">
        <f t="shared" si="36"/>
        <v>41261.767812500002</v>
      </c>
      <c r="T373" s="11">
        <f t="shared" si="37"/>
        <v>41306.767812500002</v>
      </c>
      <c r="U373" t="str">
        <f t="array" ref="U373">IF(COUNTIF($B$2:$B4486, $B373)&gt;1, "Duplicate", "")</f>
        <v/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1.2533333333333334</v>
      </c>
      <c r="P374">
        <f t="shared" si="33"/>
        <v>41.777777777777779</v>
      </c>
      <c r="Q374" s="3" t="str">
        <f t="shared" si="34"/>
        <v>film &amp; video</v>
      </c>
      <c r="R374" t="str">
        <f t="shared" si="35"/>
        <v>documentary</v>
      </c>
      <c r="S374" s="11">
        <f t="shared" si="36"/>
        <v>42425.576898148152</v>
      </c>
      <c r="T374" s="11">
        <f t="shared" si="37"/>
        <v>42465.666666666672</v>
      </c>
      <c r="U374" t="str">
        <f t="array" ref="U374">IF(COUNTIF($B$2:$B4487, $B374)&gt;1, "Duplicate", "")</f>
        <v/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1.0666666666666667</v>
      </c>
      <c r="P375">
        <f t="shared" si="33"/>
        <v>89.887640449438209</v>
      </c>
      <c r="Q375" s="3" t="str">
        <f t="shared" si="34"/>
        <v>film &amp; video</v>
      </c>
      <c r="R375" t="str">
        <f t="shared" si="35"/>
        <v>documentary</v>
      </c>
      <c r="S375" s="11">
        <f t="shared" si="36"/>
        <v>41078.91201388889</v>
      </c>
      <c r="T375" s="11">
        <f t="shared" si="37"/>
        <v>41108.91201388889</v>
      </c>
      <c r="U375" t="str">
        <f t="array" ref="U375">IF(COUNTIF($B$2:$B4488, $B375)&gt;1, "Duplicate", "")</f>
        <v/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1.3065</v>
      </c>
      <c r="P376">
        <f t="shared" si="33"/>
        <v>45.051724137931032</v>
      </c>
      <c r="Q376" s="3" t="str">
        <f t="shared" si="34"/>
        <v>film &amp; video</v>
      </c>
      <c r="R376" t="str">
        <f t="shared" si="35"/>
        <v>documentary</v>
      </c>
      <c r="S376" s="11">
        <f t="shared" si="36"/>
        <v>40757.889247685183</v>
      </c>
      <c r="T376" s="11">
        <f t="shared" si="37"/>
        <v>40802.889247685183</v>
      </c>
      <c r="U376" t="str">
        <f t="array" ref="U376">IF(COUNTIF($B$2:$B4489, $B376)&gt;1, "Duplicate", "")</f>
        <v/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1.2</v>
      </c>
      <c r="P377">
        <f t="shared" si="33"/>
        <v>42.857142857142854</v>
      </c>
      <c r="Q377" s="3" t="str">
        <f t="shared" si="34"/>
        <v>film &amp; video</v>
      </c>
      <c r="R377" t="str">
        <f t="shared" si="35"/>
        <v>documentary</v>
      </c>
      <c r="S377" s="11">
        <f t="shared" si="36"/>
        <v>41657.985081018516</v>
      </c>
      <c r="T377" s="11">
        <f t="shared" si="37"/>
        <v>41699.720833333333</v>
      </c>
      <c r="U377" t="str">
        <f t="array" ref="U377">IF(COUNTIF($B$2:$B4490, $B377)&gt;1, "Duplicate", "")</f>
        <v/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1.0595918367346939</v>
      </c>
      <c r="P378">
        <f t="shared" si="33"/>
        <v>54.083333333333336</v>
      </c>
      <c r="Q378" s="3" t="str">
        <f t="shared" si="34"/>
        <v>film &amp; video</v>
      </c>
      <c r="R378" t="str">
        <f t="shared" si="35"/>
        <v>documentary</v>
      </c>
      <c r="S378" s="11">
        <f t="shared" si="36"/>
        <v>42576.452731481477</v>
      </c>
      <c r="T378" s="11">
        <f t="shared" si="37"/>
        <v>42607.452731481477</v>
      </c>
      <c r="U378" t="str">
        <f t="array" ref="U378">IF(COUNTIF($B$2:$B4491, $B378)&gt;1, "Duplicate", "")</f>
        <v/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1.1439999999999999</v>
      </c>
      <c r="P379">
        <f t="shared" si="33"/>
        <v>103.21804511278195</v>
      </c>
      <c r="Q379" s="3" t="str">
        <f t="shared" si="34"/>
        <v>film &amp; video</v>
      </c>
      <c r="R379" t="str">
        <f t="shared" si="35"/>
        <v>documentary</v>
      </c>
      <c r="S379" s="11">
        <f t="shared" si="36"/>
        <v>42292.250787037032</v>
      </c>
      <c r="T379" s="11">
        <f t="shared" si="37"/>
        <v>42322.292361111111</v>
      </c>
      <c r="U379" t="str">
        <f t="array" ref="U379">IF(COUNTIF($B$2:$B4492, $B379)&gt;1, "Duplicate", "")</f>
        <v/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1.1176666666666666</v>
      </c>
      <c r="P380">
        <f t="shared" si="33"/>
        <v>40.397590361445786</v>
      </c>
      <c r="Q380" s="3" t="str">
        <f t="shared" si="34"/>
        <v>film &amp; video</v>
      </c>
      <c r="R380" t="str">
        <f t="shared" si="35"/>
        <v>documentary</v>
      </c>
      <c r="S380" s="11">
        <f t="shared" si="36"/>
        <v>42370.571851851855</v>
      </c>
      <c r="T380" s="11">
        <f t="shared" si="37"/>
        <v>42394.994444444441</v>
      </c>
      <c r="U380" t="str">
        <f t="array" ref="U380">IF(COUNTIF($B$2:$B4493, $B380)&gt;1, "Duplicate", "")</f>
        <v/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1.1608000000000001</v>
      </c>
      <c r="P381">
        <f t="shared" si="33"/>
        <v>116.85906040268456</v>
      </c>
      <c r="Q381" s="3" t="str">
        <f t="shared" si="34"/>
        <v>film &amp; video</v>
      </c>
      <c r="R381" t="str">
        <f t="shared" si="35"/>
        <v>documentary</v>
      </c>
      <c r="S381" s="11">
        <f t="shared" si="36"/>
        <v>40987.688333333332</v>
      </c>
      <c r="T381" s="11">
        <f t="shared" si="37"/>
        <v>41032.688333333332</v>
      </c>
      <c r="U381" t="str">
        <f t="array" ref="U381">IF(COUNTIF($B$2:$B4494, $B381)&gt;1, "Duplicate", "")</f>
        <v/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1.415</v>
      </c>
      <c r="P382">
        <f t="shared" si="33"/>
        <v>115.51020408163265</v>
      </c>
      <c r="Q382" s="3" t="str">
        <f t="shared" si="34"/>
        <v>film &amp; video</v>
      </c>
      <c r="R382" t="str">
        <f t="shared" si="35"/>
        <v>documentary</v>
      </c>
      <c r="S382" s="11">
        <f t="shared" si="36"/>
        <v>42367.719814814816</v>
      </c>
      <c r="T382" s="11">
        <f t="shared" si="37"/>
        <v>42392.719814814816</v>
      </c>
      <c r="U382" t="str">
        <f t="array" ref="U382">IF(COUNTIF($B$2:$B4495, $B382)&gt;1, "Duplicate", "")</f>
        <v/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1.0472999999999999</v>
      </c>
      <c r="P383">
        <f t="shared" si="33"/>
        <v>104.31274900398407</v>
      </c>
      <c r="Q383" s="3" t="str">
        <f t="shared" si="34"/>
        <v>film &amp; video</v>
      </c>
      <c r="R383" t="str">
        <f t="shared" si="35"/>
        <v>documentary</v>
      </c>
      <c r="S383" s="11">
        <f t="shared" si="36"/>
        <v>41085.698113425926</v>
      </c>
      <c r="T383" s="11">
        <f t="shared" si="37"/>
        <v>41120.208333333336</v>
      </c>
      <c r="U383" t="str">
        <f t="array" ref="U383">IF(COUNTIF($B$2:$B4496, $B383)&gt;1, "Duplicate", "")</f>
        <v/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2.5583333333333331</v>
      </c>
      <c r="P384">
        <f t="shared" si="33"/>
        <v>69.772727272727266</v>
      </c>
      <c r="Q384" s="3" t="str">
        <f t="shared" si="34"/>
        <v>film &amp; video</v>
      </c>
      <c r="R384" t="str">
        <f t="shared" si="35"/>
        <v>documentary</v>
      </c>
      <c r="S384" s="11">
        <f t="shared" si="36"/>
        <v>41144.709490740745</v>
      </c>
      <c r="T384" s="11">
        <f t="shared" si="37"/>
        <v>41158.709490740745</v>
      </c>
      <c r="U384" t="str">
        <f t="array" ref="U384">IF(COUNTIF($B$2:$B4497, $B384)&gt;1, "Duplicate", "")</f>
        <v/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2.0670670670670672</v>
      </c>
      <c r="P385">
        <f t="shared" si="33"/>
        <v>43.020833333333336</v>
      </c>
      <c r="Q385" s="3" t="str">
        <f t="shared" si="34"/>
        <v>film &amp; video</v>
      </c>
      <c r="R385" t="str">
        <f t="shared" si="35"/>
        <v>documentary</v>
      </c>
      <c r="S385" s="11">
        <f t="shared" si="36"/>
        <v>41755.117581018516</v>
      </c>
      <c r="T385" s="11">
        <f t="shared" si="37"/>
        <v>41778.117581018516</v>
      </c>
      <c r="U385" t="str">
        <f t="array" ref="U385">IF(COUNTIF($B$2:$B4498, $B385)&gt;1, "Duplicate", "")</f>
        <v/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1.1210500000000001</v>
      </c>
      <c r="P386">
        <f t="shared" si="33"/>
        <v>58.540469973890339</v>
      </c>
      <c r="Q386" s="3" t="str">
        <f t="shared" si="34"/>
        <v>film &amp; video</v>
      </c>
      <c r="R386" t="str">
        <f t="shared" si="35"/>
        <v>documentary</v>
      </c>
      <c r="S386" s="11">
        <f t="shared" si="36"/>
        <v>41980.781793981485</v>
      </c>
      <c r="T386" s="11">
        <f t="shared" si="37"/>
        <v>42010.781793981485</v>
      </c>
      <c r="U386" t="str">
        <f t="array" ref="U386">IF(COUNTIF($B$2:$B4499, $B386)&gt;1, "Duplicate", "")</f>
        <v/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E387/D387</f>
        <v>1.05982</v>
      </c>
      <c r="P387">
        <f t="shared" ref="P387:P450" si="39">IF(L387=0,0,E387/L387)</f>
        <v>111.79535864978902</v>
      </c>
      <c r="Q387" s="3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11">
        <f t="shared" si="36"/>
        <v>41934.584502314814</v>
      </c>
      <c r="T387" s="11">
        <f t="shared" si="37"/>
        <v>41964.626168981486</v>
      </c>
      <c r="U387" t="str">
        <f t="array" ref="U387">IF(COUNTIF($B$2:$B4500, $B387)&gt;1, "Duplicate", "")</f>
        <v/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1.0016666666666667</v>
      </c>
      <c r="P388">
        <f t="shared" si="39"/>
        <v>46.230769230769234</v>
      </c>
      <c r="Q388" s="3" t="str">
        <f t="shared" si="40"/>
        <v>film &amp; video</v>
      </c>
      <c r="R388" t="str">
        <f t="shared" si="41"/>
        <v>documentary</v>
      </c>
      <c r="S388" s="11">
        <f t="shared" si="36"/>
        <v>42211.951284722221</v>
      </c>
      <c r="T388" s="11">
        <f t="shared" si="37"/>
        <v>42226.951284722221</v>
      </c>
      <c r="U388" t="str">
        <f t="array" ref="U388">IF(COUNTIF($B$2:$B4501, $B388)&gt;1, "Duplicate", "")</f>
        <v/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2.1398947368421051</v>
      </c>
      <c r="P389">
        <f t="shared" si="39"/>
        <v>144.69039145907473</v>
      </c>
      <c r="Q389" s="3" t="str">
        <f t="shared" si="40"/>
        <v>film &amp; video</v>
      </c>
      <c r="R389" t="str">
        <f t="shared" si="41"/>
        <v>documentary</v>
      </c>
      <c r="S389" s="11">
        <f t="shared" si="36"/>
        <v>42200.67659722222</v>
      </c>
      <c r="T389" s="11">
        <f t="shared" si="37"/>
        <v>42231.25</v>
      </c>
      <c r="U389" t="str">
        <f t="array" ref="U389">IF(COUNTIF($B$2:$B4502, $B389)&gt;1, "Duplicate", "")</f>
        <v/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1.2616000000000001</v>
      </c>
      <c r="P390">
        <f t="shared" si="39"/>
        <v>88.845070422535215</v>
      </c>
      <c r="Q390" s="3" t="str">
        <f t="shared" si="40"/>
        <v>film &amp; video</v>
      </c>
      <c r="R390" t="str">
        <f t="shared" si="41"/>
        <v>documentary</v>
      </c>
      <c r="S390" s="11">
        <f t="shared" si="36"/>
        <v>42549.076157407413</v>
      </c>
      <c r="T390" s="11">
        <f t="shared" si="37"/>
        <v>42579.076157407413</v>
      </c>
      <c r="U390" t="str">
        <f t="array" ref="U390">IF(COUNTIF($B$2:$B4503, $B390)&gt;1, "Duplicate", "")</f>
        <v/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1.8153547058823529</v>
      </c>
      <c r="P391">
        <f t="shared" si="39"/>
        <v>81.75107284768211</v>
      </c>
      <c r="Q391" s="3" t="str">
        <f t="shared" si="40"/>
        <v>film &amp; video</v>
      </c>
      <c r="R391" t="str">
        <f t="shared" si="41"/>
        <v>documentary</v>
      </c>
      <c r="S391" s="11">
        <f t="shared" ref="S391:S454" si="42">(((J391/60)/60)/24)+DATE(1970,1,1)</f>
        <v>41674.063078703701</v>
      </c>
      <c r="T391" s="11">
        <f t="shared" ref="T391:T454" si="43">(((I391/60)/60)/24)+DATE(1970,1,1)</f>
        <v>41705.957638888889</v>
      </c>
      <c r="U391" t="str">
        <f t="array" ref="U391">IF(COUNTIF($B$2:$B4504, $B391)&gt;1, "Duplicate", "")</f>
        <v/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</v>
      </c>
      <c r="P392">
        <f t="shared" si="39"/>
        <v>71.428571428571431</v>
      </c>
      <c r="Q392" s="3" t="str">
        <f t="shared" si="40"/>
        <v>film &amp; video</v>
      </c>
      <c r="R392" t="str">
        <f t="shared" si="41"/>
        <v>documentary</v>
      </c>
      <c r="S392" s="11">
        <f t="shared" si="42"/>
        <v>42112.036712962959</v>
      </c>
      <c r="T392" s="11">
        <f t="shared" si="43"/>
        <v>42132.036712962959</v>
      </c>
      <c r="U392" t="str">
        <f t="array" ref="U392">IF(COUNTIF($B$2:$B4505, $B392)&gt;1, "Duplicate", "")</f>
        <v/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1.0061</v>
      </c>
      <c r="P393">
        <f t="shared" si="39"/>
        <v>104.25906735751295</v>
      </c>
      <c r="Q393" s="3" t="str">
        <f t="shared" si="40"/>
        <v>film &amp; video</v>
      </c>
      <c r="R393" t="str">
        <f t="shared" si="41"/>
        <v>documentary</v>
      </c>
      <c r="S393" s="11">
        <f t="shared" si="42"/>
        <v>40865.042256944449</v>
      </c>
      <c r="T393" s="11">
        <f t="shared" si="43"/>
        <v>40895.040972222225</v>
      </c>
      <c r="U393" t="str">
        <f t="array" ref="U393">IF(COUNTIF($B$2:$B4506, $B393)&gt;1, "Duplicate", "")</f>
        <v/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1.009027027027027</v>
      </c>
      <c r="P394">
        <f t="shared" si="39"/>
        <v>90.616504854368927</v>
      </c>
      <c r="Q394" s="3" t="str">
        <f t="shared" si="40"/>
        <v>film &amp; video</v>
      </c>
      <c r="R394" t="str">
        <f t="shared" si="41"/>
        <v>documentary</v>
      </c>
      <c r="S394" s="11">
        <f t="shared" si="42"/>
        <v>40763.717256944445</v>
      </c>
      <c r="T394" s="11">
        <f t="shared" si="43"/>
        <v>40794.125</v>
      </c>
      <c r="U394" t="str">
        <f t="array" ref="U394">IF(COUNTIF($B$2:$B4507, $B394)&gt;1, "Duplicate", "")</f>
        <v/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1.10446</v>
      </c>
      <c r="P395">
        <f t="shared" si="39"/>
        <v>157.33048433048432</v>
      </c>
      <c r="Q395" s="3" t="str">
        <f t="shared" si="40"/>
        <v>film &amp; video</v>
      </c>
      <c r="R395" t="str">
        <f t="shared" si="41"/>
        <v>documentary</v>
      </c>
      <c r="S395" s="11">
        <f t="shared" si="42"/>
        <v>41526.708935185183</v>
      </c>
      <c r="T395" s="11">
        <f t="shared" si="43"/>
        <v>41557.708935185183</v>
      </c>
      <c r="U395" t="str">
        <f t="array" ref="U395">IF(COUNTIF($B$2:$B4508, $B395)&gt;1, "Duplicate", "")</f>
        <v/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1.118936170212766</v>
      </c>
      <c r="P396">
        <f t="shared" si="39"/>
        <v>105.18</v>
      </c>
      <c r="Q396" s="3" t="str">
        <f t="shared" si="40"/>
        <v>film &amp; video</v>
      </c>
      <c r="R396" t="str">
        <f t="shared" si="41"/>
        <v>documentary</v>
      </c>
      <c r="S396" s="11">
        <f t="shared" si="42"/>
        <v>42417.818078703705</v>
      </c>
      <c r="T396" s="11">
        <f t="shared" si="43"/>
        <v>42477.776412037041</v>
      </c>
      <c r="U396" t="str">
        <f t="array" ref="U396">IF(COUNTIF($B$2:$B4509, $B396)&gt;1, "Duplicate", "")</f>
        <v/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1.0804450000000001</v>
      </c>
      <c r="P397">
        <f t="shared" si="39"/>
        <v>58.719836956521746</v>
      </c>
      <c r="Q397" s="3" t="str">
        <f t="shared" si="40"/>
        <v>film &amp; video</v>
      </c>
      <c r="R397" t="str">
        <f t="shared" si="41"/>
        <v>documentary</v>
      </c>
      <c r="S397" s="11">
        <f t="shared" si="42"/>
        <v>40990.909259259257</v>
      </c>
      <c r="T397" s="11">
        <f t="shared" si="43"/>
        <v>41026.897222222222</v>
      </c>
      <c r="U397" t="str">
        <f t="array" ref="U397">IF(COUNTIF($B$2:$B4510, $B397)&gt;1, "Duplicate", "")</f>
        <v/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1.0666666666666667</v>
      </c>
      <c r="P398">
        <f t="shared" si="39"/>
        <v>81.632653061224488</v>
      </c>
      <c r="Q398" s="3" t="str">
        <f t="shared" si="40"/>
        <v>film &amp; video</v>
      </c>
      <c r="R398" t="str">
        <f t="shared" si="41"/>
        <v>documentary</v>
      </c>
      <c r="S398" s="11">
        <f t="shared" si="42"/>
        <v>41082.564884259256</v>
      </c>
      <c r="T398" s="11">
        <f t="shared" si="43"/>
        <v>41097.564884259256</v>
      </c>
      <c r="U398" t="str">
        <f t="array" ref="U398">IF(COUNTIF($B$2:$B4511, $B398)&gt;1, "Duplicate", "")</f>
        <v/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1.0390027322404372</v>
      </c>
      <c r="P399">
        <f t="shared" si="39"/>
        <v>56.460043668122275</v>
      </c>
      <c r="Q399" s="3" t="str">
        <f t="shared" si="40"/>
        <v>film &amp; video</v>
      </c>
      <c r="R399" t="str">
        <f t="shared" si="41"/>
        <v>documentary</v>
      </c>
      <c r="S399" s="11">
        <f t="shared" si="42"/>
        <v>40379.776435185187</v>
      </c>
      <c r="T399" s="11">
        <f t="shared" si="43"/>
        <v>40422.155555555553</v>
      </c>
      <c r="U399" t="str">
        <f t="array" ref="U399">IF(COUNTIF($B$2:$B4512, $B399)&gt;1, "Duplicate", "")</f>
        <v/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1.2516</v>
      </c>
      <c r="P400">
        <f t="shared" si="39"/>
        <v>140.1044776119403</v>
      </c>
      <c r="Q400" s="3" t="str">
        <f t="shared" si="40"/>
        <v>film &amp; video</v>
      </c>
      <c r="R400" t="str">
        <f t="shared" si="41"/>
        <v>documentary</v>
      </c>
      <c r="S400" s="11">
        <f t="shared" si="42"/>
        <v>42078.793124999997</v>
      </c>
      <c r="T400" s="11">
        <f t="shared" si="43"/>
        <v>42123.793124999997</v>
      </c>
      <c r="U400" t="str">
        <f t="array" ref="U400">IF(COUNTIF($B$2:$B4513, $B400)&gt;1, "Duplicate", "")</f>
        <v/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1.0680499999999999</v>
      </c>
      <c r="P401">
        <f t="shared" si="39"/>
        <v>224.85263157894738</v>
      </c>
      <c r="Q401" s="3" t="str">
        <f t="shared" si="40"/>
        <v>film &amp; video</v>
      </c>
      <c r="R401" t="str">
        <f t="shared" si="41"/>
        <v>documentary</v>
      </c>
      <c r="S401" s="11">
        <f t="shared" si="42"/>
        <v>42687.875775462962</v>
      </c>
      <c r="T401" s="11">
        <f t="shared" si="43"/>
        <v>42718.5</v>
      </c>
      <c r="U401" t="str">
        <f t="array" ref="U401">IF(COUNTIF($B$2:$B4514, $B401)&gt;1, "Duplicate", "")</f>
        <v/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1.1230249999999999</v>
      </c>
      <c r="P402">
        <f t="shared" si="39"/>
        <v>181.13306451612902</v>
      </c>
      <c r="Q402" s="3" t="str">
        <f t="shared" si="40"/>
        <v>film &amp; video</v>
      </c>
      <c r="R402" t="str">
        <f t="shared" si="41"/>
        <v>documentary</v>
      </c>
      <c r="S402" s="11">
        <f t="shared" si="42"/>
        <v>41745.635960648149</v>
      </c>
      <c r="T402" s="11">
        <f t="shared" si="43"/>
        <v>41776.145833333336</v>
      </c>
      <c r="U402" t="str">
        <f t="array" ref="U402">IF(COUNTIF($B$2:$B4515, $B402)&gt;1, "Duplicate", "")</f>
        <v/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1.0381199999999999</v>
      </c>
      <c r="P403">
        <f t="shared" si="39"/>
        <v>711.04109589041093</v>
      </c>
      <c r="Q403" s="3" t="str">
        <f t="shared" si="40"/>
        <v>film &amp; video</v>
      </c>
      <c r="R403" t="str">
        <f t="shared" si="41"/>
        <v>documentary</v>
      </c>
      <c r="S403" s="11">
        <f t="shared" si="42"/>
        <v>40732.842245370368</v>
      </c>
      <c r="T403" s="11">
        <f t="shared" si="43"/>
        <v>40762.842245370368</v>
      </c>
      <c r="U403" t="str">
        <f t="array" ref="U403">IF(COUNTIF($B$2:$B4516, $B403)&gt;1, "Duplicate", "")</f>
        <v/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1.4165000000000001</v>
      </c>
      <c r="P404">
        <f t="shared" si="39"/>
        <v>65.883720930232556</v>
      </c>
      <c r="Q404" s="3" t="str">
        <f t="shared" si="40"/>
        <v>film &amp; video</v>
      </c>
      <c r="R404" t="str">
        <f t="shared" si="41"/>
        <v>documentary</v>
      </c>
      <c r="S404" s="11">
        <f t="shared" si="42"/>
        <v>42292.539548611108</v>
      </c>
      <c r="T404" s="11">
        <f t="shared" si="43"/>
        <v>42313.58121527778</v>
      </c>
      <c r="U404" t="str">
        <f t="array" ref="U404">IF(COUNTIF($B$2:$B4517, $B404)&gt;1, "Duplicate", "")</f>
        <v/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1.0526</v>
      </c>
      <c r="P405">
        <f t="shared" si="39"/>
        <v>75.185714285714283</v>
      </c>
      <c r="Q405" s="3" t="str">
        <f t="shared" si="40"/>
        <v>film &amp; video</v>
      </c>
      <c r="R405" t="str">
        <f t="shared" si="41"/>
        <v>documentary</v>
      </c>
      <c r="S405" s="11">
        <f t="shared" si="42"/>
        <v>40718.310659722221</v>
      </c>
      <c r="T405" s="11">
        <f t="shared" si="43"/>
        <v>40765.297222222223</v>
      </c>
      <c r="U405" t="str">
        <f t="array" ref="U405">IF(COUNTIF($B$2:$B4518, $B405)&gt;1, "Duplicate", "")</f>
        <v/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1.0309142857142857</v>
      </c>
      <c r="P406">
        <f t="shared" si="39"/>
        <v>133.14391143911439</v>
      </c>
      <c r="Q406" s="3" t="str">
        <f t="shared" si="40"/>
        <v>film &amp; video</v>
      </c>
      <c r="R406" t="str">
        <f t="shared" si="41"/>
        <v>documentary</v>
      </c>
      <c r="S406" s="11">
        <f t="shared" si="42"/>
        <v>41646.628032407411</v>
      </c>
      <c r="T406" s="11">
        <f t="shared" si="43"/>
        <v>41675.961111111108</v>
      </c>
      <c r="U406" t="str">
        <f t="array" ref="U406">IF(COUNTIF($B$2:$B4519, $B406)&gt;1, "Duplicate", "")</f>
        <v/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1.0765957446808512</v>
      </c>
      <c r="P407">
        <f t="shared" si="39"/>
        <v>55.2</v>
      </c>
      <c r="Q407" s="3" t="str">
        <f t="shared" si="40"/>
        <v>film &amp; video</v>
      </c>
      <c r="R407" t="str">
        <f t="shared" si="41"/>
        <v>documentary</v>
      </c>
      <c r="S407" s="11">
        <f t="shared" si="42"/>
        <v>41674.08494212963</v>
      </c>
      <c r="T407" s="11">
        <f t="shared" si="43"/>
        <v>41704.08494212963</v>
      </c>
      <c r="U407" t="str">
        <f t="array" ref="U407">IF(COUNTIF($B$2:$B4520, $B407)&gt;1, "Duplicate", "")</f>
        <v/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1.0770464285714285</v>
      </c>
      <c r="P408">
        <f t="shared" si="39"/>
        <v>86.163714285714292</v>
      </c>
      <c r="Q408" s="3" t="str">
        <f t="shared" si="40"/>
        <v>film &amp; video</v>
      </c>
      <c r="R408" t="str">
        <f t="shared" si="41"/>
        <v>documentary</v>
      </c>
      <c r="S408" s="11">
        <f t="shared" si="42"/>
        <v>40638.162465277775</v>
      </c>
      <c r="T408" s="11">
        <f t="shared" si="43"/>
        <v>40672.249305555553</v>
      </c>
      <c r="U408" t="str">
        <f t="array" ref="U408">IF(COUNTIF($B$2:$B4521, $B408)&gt;1, "Duplicate", "")</f>
        <v/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1.0155000000000001</v>
      </c>
      <c r="P409">
        <f t="shared" si="39"/>
        <v>92.318181818181813</v>
      </c>
      <c r="Q409" s="3" t="str">
        <f t="shared" si="40"/>
        <v>film &amp; video</v>
      </c>
      <c r="R409" t="str">
        <f t="shared" si="41"/>
        <v>documentary</v>
      </c>
      <c r="S409" s="11">
        <f t="shared" si="42"/>
        <v>40806.870949074073</v>
      </c>
      <c r="T409" s="11">
        <f t="shared" si="43"/>
        <v>40866.912615740745</v>
      </c>
      <c r="U409" t="str">
        <f t="array" ref="U409">IF(COUNTIF($B$2:$B4522, $B409)&gt;1, "Duplicate", "")</f>
        <v/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1.0143766666666667</v>
      </c>
      <c r="P410">
        <f t="shared" si="39"/>
        <v>160.16473684210527</v>
      </c>
      <c r="Q410" s="3" t="str">
        <f t="shared" si="40"/>
        <v>film &amp; video</v>
      </c>
      <c r="R410" t="str">
        <f t="shared" si="41"/>
        <v>documentary</v>
      </c>
      <c r="S410" s="11">
        <f t="shared" si="42"/>
        <v>41543.735995370371</v>
      </c>
      <c r="T410" s="11">
        <f t="shared" si="43"/>
        <v>41583.777662037035</v>
      </c>
      <c r="U410" t="str">
        <f t="array" ref="U410">IF(COUNTIF($B$2:$B4523, $B410)&gt;1, "Duplicate", "")</f>
        <v/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1.3680000000000001</v>
      </c>
      <c r="P411">
        <f t="shared" si="39"/>
        <v>45.6</v>
      </c>
      <c r="Q411" s="3" t="str">
        <f t="shared" si="40"/>
        <v>film &amp; video</v>
      </c>
      <c r="R411" t="str">
        <f t="shared" si="41"/>
        <v>documentary</v>
      </c>
      <c r="S411" s="11">
        <f t="shared" si="42"/>
        <v>42543.862777777773</v>
      </c>
      <c r="T411" s="11">
        <f t="shared" si="43"/>
        <v>42573.862777777773</v>
      </c>
      <c r="U411" t="str">
        <f t="array" ref="U411">IF(COUNTIF($B$2:$B4524, $B411)&gt;1, "Duplicate", "")</f>
        <v/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1.2829999999999999</v>
      </c>
      <c r="P412">
        <f t="shared" si="39"/>
        <v>183.28571428571428</v>
      </c>
      <c r="Q412" s="3" t="str">
        <f t="shared" si="40"/>
        <v>film &amp; video</v>
      </c>
      <c r="R412" t="str">
        <f t="shared" si="41"/>
        <v>documentary</v>
      </c>
      <c r="S412" s="11">
        <f t="shared" si="42"/>
        <v>42113.981446759266</v>
      </c>
      <c r="T412" s="11">
        <f t="shared" si="43"/>
        <v>42173.981446759266</v>
      </c>
      <c r="U412" t="str">
        <f t="array" ref="U412">IF(COUNTIF($B$2:$B4525, $B412)&gt;1, "Duplicate", "")</f>
        <v/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1.0105</v>
      </c>
      <c r="P413">
        <f t="shared" si="39"/>
        <v>125.78838174273859</v>
      </c>
      <c r="Q413" s="3" t="str">
        <f t="shared" si="40"/>
        <v>film &amp; video</v>
      </c>
      <c r="R413" t="str">
        <f t="shared" si="41"/>
        <v>documentary</v>
      </c>
      <c r="S413" s="11">
        <f t="shared" si="42"/>
        <v>41598.17597222222</v>
      </c>
      <c r="T413" s="11">
        <f t="shared" si="43"/>
        <v>41630.208333333336</v>
      </c>
      <c r="U413" t="str">
        <f t="array" ref="U413">IF(COUNTIF($B$2:$B4526, $B413)&gt;1, "Duplicate", "")</f>
        <v/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1.2684</v>
      </c>
      <c r="P414">
        <f t="shared" si="39"/>
        <v>57.654545454545456</v>
      </c>
      <c r="Q414" s="3" t="str">
        <f t="shared" si="40"/>
        <v>film &amp; video</v>
      </c>
      <c r="R414" t="str">
        <f t="shared" si="41"/>
        <v>documentary</v>
      </c>
      <c r="S414" s="11">
        <f t="shared" si="42"/>
        <v>41099.742800925924</v>
      </c>
      <c r="T414" s="11">
        <f t="shared" si="43"/>
        <v>41115.742800925924</v>
      </c>
      <c r="U414" t="str">
        <f t="array" ref="U414">IF(COUNTIF($B$2:$B4527, $B414)&gt;1, "Duplicate", "")</f>
        <v/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1.0508593749999999</v>
      </c>
      <c r="P415">
        <f t="shared" si="39"/>
        <v>78.660818713450297</v>
      </c>
      <c r="Q415" s="3" t="str">
        <f t="shared" si="40"/>
        <v>film &amp; video</v>
      </c>
      <c r="R415" t="str">
        <f t="shared" si="41"/>
        <v>documentary</v>
      </c>
      <c r="S415" s="11">
        <f t="shared" si="42"/>
        <v>41079.877442129626</v>
      </c>
      <c r="T415" s="11">
        <f t="shared" si="43"/>
        <v>41109.877442129626</v>
      </c>
      <c r="U415" t="str">
        <f t="array" ref="U415">IF(COUNTIF($B$2:$B4528, $B415)&gt;1, "Duplicate", "")</f>
        <v/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1.0285405405405406</v>
      </c>
      <c r="P416">
        <f t="shared" si="39"/>
        <v>91.480769230769226</v>
      </c>
      <c r="Q416" s="3" t="str">
        <f t="shared" si="40"/>
        <v>film &amp; video</v>
      </c>
      <c r="R416" t="str">
        <f t="shared" si="41"/>
        <v>documentary</v>
      </c>
      <c r="S416" s="11">
        <f t="shared" si="42"/>
        <v>41529.063252314816</v>
      </c>
      <c r="T416" s="11">
        <f t="shared" si="43"/>
        <v>41559.063252314816</v>
      </c>
      <c r="U416" t="str">
        <f t="array" ref="U416">IF(COUNTIF($B$2:$B4529, $B416)&gt;1, "Duplicate", "")</f>
        <v/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1.0214714285714286</v>
      </c>
      <c r="P417">
        <f t="shared" si="39"/>
        <v>68.09809523809524</v>
      </c>
      <c r="Q417" s="3" t="str">
        <f t="shared" si="40"/>
        <v>film &amp; video</v>
      </c>
      <c r="R417" t="str">
        <f t="shared" si="41"/>
        <v>documentary</v>
      </c>
      <c r="S417" s="11">
        <f t="shared" si="42"/>
        <v>41904.851875</v>
      </c>
      <c r="T417" s="11">
        <f t="shared" si="43"/>
        <v>41929.5</v>
      </c>
      <c r="U417" t="str">
        <f t="array" ref="U417">IF(COUNTIF($B$2:$B4530, $B417)&gt;1, "Duplicate", "")</f>
        <v/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1.2021700000000002</v>
      </c>
      <c r="P418">
        <f t="shared" si="39"/>
        <v>48.086800000000004</v>
      </c>
      <c r="Q418" s="3" t="str">
        <f t="shared" si="40"/>
        <v>film &amp; video</v>
      </c>
      <c r="R418" t="str">
        <f t="shared" si="41"/>
        <v>documentary</v>
      </c>
      <c r="S418" s="11">
        <f t="shared" si="42"/>
        <v>41648.396192129629</v>
      </c>
      <c r="T418" s="11">
        <f t="shared" si="43"/>
        <v>41678.396192129629</v>
      </c>
      <c r="U418" t="str">
        <f t="array" ref="U418">IF(COUNTIF($B$2:$B4531, $B418)&gt;1, "Duplicate", "")</f>
        <v/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1.0024761904761905</v>
      </c>
      <c r="P419">
        <f t="shared" si="39"/>
        <v>202.42307692307693</v>
      </c>
      <c r="Q419" s="3" t="str">
        <f t="shared" si="40"/>
        <v>film &amp; video</v>
      </c>
      <c r="R419" t="str">
        <f t="shared" si="41"/>
        <v>documentary</v>
      </c>
      <c r="S419" s="11">
        <f t="shared" si="42"/>
        <v>41360.970601851855</v>
      </c>
      <c r="T419" s="11">
        <f t="shared" si="43"/>
        <v>41372.189583333333</v>
      </c>
      <c r="U419" t="str">
        <f t="array" ref="U419">IF(COUNTIF($B$2:$B4532, $B419)&gt;1, "Duplicate", "")</f>
        <v/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1.0063392857142857</v>
      </c>
      <c r="P420">
        <f t="shared" si="39"/>
        <v>216.75</v>
      </c>
      <c r="Q420" s="3" t="str">
        <f t="shared" si="40"/>
        <v>film &amp; video</v>
      </c>
      <c r="R420" t="str">
        <f t="shared" si="41"/>
        <v>documentary</v>
      </c>
      <c r="S420" s="11">
        <f t="shared" si="42"/>
        <v>42178.282372685186</v>
      </c>
      <c r="T420" s="11">
        <f t="shared" si="43"/>
        <v>42208.282372685186</v>
      </c>
      <c r="U420" t="str">
        <f t="array" ref="U420">IF(COUNTIF($B$2:$B4533, $B420)&gt;1, "Duplicate", "")</f>
        <v/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1.004375</v>
      </c>
      <c r="P421">
        <f t="shared" si="39"/>
        <v>110.06849315068493</v>
      </c>
      <c r="Q421" s="3" t="str">
        <f t="shared" si="40"/>
        <v>film &amp; video</v>
      </c>
      <c r="R421" t="str">
        <f t="shared" si="41"/>
        <v>documentary</v>
      </c>
      <c r="S421" s="11">
        <f t="shared" si="42"/>
        <v>41394.842442129629</v>
      </c>
      <c r="T421" s="11">
        <f t="shared" si="43"/>
        <v>41454.842442129629</v>
      </c>
      <c r="U421" t="str">
        <f t="array" ref="U421">IF(COUNTIF($B$2:$B4534, $B421)&gt;1, "Duplicate", "")</f>
        <v/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4.3939393939393936E-3</v>
      </c>
      <c r="P422">
        <f t="shared" si="39"/>
        <v>4.833333333333333</v>
      </c>
      <c r="Q422" s="3" t="str">
        <f t="shared" si="40"/>
        <v>film &amp; video</v>
      </c>
      <c r="R422" t="str">
        <f t="shared" si="41"/>
        <v>animation</v>
      </c>
      <c r="S422" s="11">
        <f t="shared" si="42"/>
        <v>41682.23646990741</v>
      </c>
      <c r="T422" s="11">
        <f t="shared" si="43"/>
        <v>41712.194803240738</v>
      </c>
      <c r="U422" t="str">
        <f t="array" ref="U422">IF(COUNTIF($B$2:$B4535, $B422)&gt;1, "Duplicate", "")</f>
        <v/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2.0066666666666667E-2</v>
      </c>
      <c r="P423">
        <f t="shared" si="39"/>
        <v>50.166666666666664</v>
      </c>
      <c r="Q423" s="3" t="str">
        <f t="shared" si="40"/>
        <v>film &amp; video</v>
      </c>
      <c r="R423" t="str">
        <f t="shared" si="41"/>
        <v>animation</v>
      </c>
      <c r="S423" s="11">
        <f t="shared" si="42"/>
        <v>42177.491388888884</v>
      </c>
      <c r="T423" s="11">
        <f t="shared" si="43"/>
        <v>42237.491388888884</v>
      </c>
      <c r="U423" t="str">
        <f t="array" ref="U423">IF(COUNTIF($B$2:$B4536, $B423)&gt;1, "Duplicate", "")</f>
        <v/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1.0749999999999999E-2</v>
      </c>
      <c r="P424">
        <f t="shared" si="39"/>
        <v>35.833333333333336</v>
      </c>
      <c r="Q424" s="3" t="str">
        <f t="shared" si="40"/>
        <v>film &amp; video</v>
      </c>
      <c r="R424" t="str">
        <f t="shared" si="41"/>
        <v>animation</v>
      </c>
      <c r="S424" s="11">
        <f t="shared" si="42"/>
        <v>41863.260381944441</v>
      </c>
      <c r="T424" s="11">
        <f t="shared" si="43"/>
        <v>41893.260381944441</v>
      </c>
      <c r="U424" t="str">
        <f t="array" ref="U424">IF(COUNTIF($B$2:$B4537, $B424)&gt;1, "Duplicate", "")</f>
        <v/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7.6499999999999997E-3</v>
      </c>
      <c r="P425">
        <f t="shared" si="39"/>
        <v>11.76923076923077</v>
      </c>
      <c r="Q425" s="3" t="str">
        <f t="shared" si="40"/>
        <v>film &amp; video</v>
      </c>
      <c r="R425" t="str">
        <f t="shared" si="41"/>
        <v>animation</v>
      </c>
      <c r="S425" s="11">
        <f t="shared" si="42"/>
        <v>41400.92627314815</v>
      </c>
      <c r="T425" s="11">
        <f t="shared" si="43"/>
        <v>41430.92627314815</v>
      </c>
      <c r="U425" t="str">
        <f t="array" ref="U425">IF(COUNTIF($B$2:$B4538, $B425)&gt;1, "Duplicate", "")</f>
        <v/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6.7966666666666675E-2</v>
      </c>
      <c r="P426">
        <f t="shared" si="39"/>
        <v>40.78</v>
      </c>
      <c r="Q426" s="3" t="str">
        <f t="shared" si="40"/>
        <v>film &amp; video</v>
      </c>
      <c r="R426" t="str">
        <f t="shared" si="41"/>
        <v>animation</v>
      </c>
      <c r="S426" s="11">
        <f t="shared" si="42"/>
        <v>40934.376145833332</v>
      </c>
      <c r="T426" s="11">
        <f t="shared" si="43"/>
        <v>40994.334479166668</v>
      </c>
      <c r="U426" t="str">
        <f t="array" ref="U426">IF(COUNTIF($B$2:$B4539, $B426)&gt;1, "Duplicate", "")</f>
        <v/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1.2E-4</v>
      </c>
      <c r="P427">
        <f t="shared" si="39"/>
        <v>3</v>
      </c>
      <c r="Q427" s="3" t="str">
        <f t="shared" si="40"/>
        <v>film &amp; video</v>
      </c>
      <c r="R427" t="str">
        <f t="shared" si="41"/>
        <v>animation</v>
      </c>
      <c r="S427" s="11">
        <f t="shared" si="42"/>
        <v>42275.861157407402</v>
      </c>
      <c r="T427" s="11">
        <f t="shared" si="43"/>
        <v>42335.902824074074</v>
      </c>
      <c r="U427" t="str">
        <f t="array" ref="U427">IF(COUNTIF($B$2:$B4540, $B427)&gt;1, "Duplicate", "")</f>
        <v/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1.3299999999999999E-2</v>
      </c>
      <c r="P428">
        <f t="shared" si="39"/>
        <v>16.625</v>
      </c>
      <c r="Q428" s="3" t="str">
        <f t="shared" si="40"/>
        <v>film &amp; video</v>
      </c>
      <c r="R428" t="str">
        <f t="shared" si="41"/>
        <v>animation</v>
      </c>
      <c r="S428" s="11">
        <f t="shared" si="42"/>
        <v>42400.711967592593</v>
      </c>
      <c r="T428" s="11">
        <f t="shared" si="43"/>
        <v>42430.711967592593</v>
      </c>
      <c r="U428" t="str">
        <f t="array" ref="U428">IF(COUNTIF($B$2:$B4541, $B428)&gt;1, "Duplicate", "")</f>
        <v/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>
        <f t="shared" si="39"/>
        <v>0</v>
      </c>
      <c r="Q429" s="3" t="str">
        <f t="shared" si="40"/>
        <v>film &amp; video</v>
      </c>
      <c r="R429" t="str">
        <f t="shared" si="41"/>
        <v>animation</v>
      </c>
      <c r="S429" s="11">
        <f t="shared" si="42"/>
        <v>42285.909027777772</v>
      </c>
      <c r="T429" s="11">
        <f t="shared" si="43"/>
        <v>42299.790972222225</v>
      </c>
      <c r="U429" t="str">
        <f t="array" ref="U429">IF(COUNTIF($B$2:$B4542, $B429)&gt;1, "Duplicate", "")</f>
        <v/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5.6333333333333332E-2</v>
      </c>
      <c r="P430">
        <f t="shared" si="39"/>
        <v>52</v>
      </c>
      <c r="Q430" s="3" t="str">
        <f t="shared" si="40"/>
        <v>film &amp; video</v>
      </c>
      <c r="R430" t="str">
        <f t="shared" si="41"/>
        <v>animation</v>
      </c>
      <c r="S430" s="11">
        <f t="shared" si="42"/>
        <v>41778.766724537039</v>
      </c>
      <c r="T430" s="11">
        <f t="shared" si="43"/>
        <v>41806.916666666664</v>
      </c>
      <c r="U430" t="str">
        <f t="array" ref="U430">IF(COUNTIF($B$2:$B4543, $B430)&gt;1, "Duplicate", "")</f>
        <v/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>
        <f t="shared" si="39"/>
        <v>0</v>
      </c>
      <c r="Q431" s="3" t="str">
        <f t="shared" si="40"/>
        <v>film &amp; video</v>
      </c>
      <c r="R431" t="str">
        <f t="shared" si="41"/>
        <v>animation</v>
      </c>
      <c r="S431" s="11">
        <f t="shared" si="42"/>
        <v>40070.901412037041</v>
      </c>
      <c r="T431" s="11">
        <f t="shared" si="43"/>
        <v>40144.207638888889</v>
      </c>
      <c r="U431" t="str">
        <f t="array" ref="U431">IF(COUNTIF($B$2:$B4544, $B431)&gt;1, "Duplicate", "")</f>
        <v/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2.4E-2</v>
      </c>
      <c r="P432">
        <f t="shared" si="39"/>
        <v>4.8</v>
      </c>
      <c r="Q432" s="3" t="str">
        <f t="shared" si="40"/>
        <v>film &amp; video</v>
      </c>
      <c r="R432" t="str">
        <f t="shared" si="41"/>
        <v>animation</v>
      </c>
      <c r="S432" s="11">
        <f t="shared" si="42"/>
        <v>41513.107256944444</v>
      </c>
      <c r="T432" s="11">
        <f t="shared" si="43"/>
        <v>41528.107256944444</v>
      </c>
      <c r="U432" t="str">
        <f t="array" ref="U432">IF(COUNTIF($B$2:$B4545, $B432)&gt;1, "Duplicate", "")</f>
        <v/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0.13833333333333334</v>
      </c>
      <c r="P433">
        <f t="shared" si="39"/>
        <v>51.875</v>
      </c>
      <c r="Q433" s="3" t="str">
        <f t="shared" si="40"/>
        <v>film &amp; video</v>
      </c>
      <c r="R433" t="str">
        <f t="shared" si="41"/>
        <v>animation</v>
      </c>
      <c r="S433" s="11">
        <f t="shared" si="42"/>
        <v>42526.871331018512</v>
      </c>
      <c r="T433" s="11">
        <f t="shared" si="43"/>
        <v>42556.871331018512</v>
      </c>
      <c r="U433" t="str">
        <f t="array" ref="U433">IF(COUNTIF($B$2:$B4546, $B433)&gt;1, "Duplicate", "")</f>
        <v/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9.5000000000000001E-2</v>
      </c>
      <c r="P434">
        <f t="shared" si="39"/>
        <v>71.25</v>
      </c>
      <c r="Q434" s="3" t="str">
        <f t="shared" si="40"/>
        <v>film &amp; video</v>
      </c>
      <c r="R434" t="str">
        <f t="shared" si="41"/>
        <v>animation</v>
      </c>
      <c r="S434" s="11">
        <f t="shared" si="42"/>
        <v>42238.726631944446</v>
      </c>
      <c r="T434" s="11">
        <f t="shared" si="43"/>
        <v>42298.726631944446</v>
      </c>
      <c r="U434" t="str">
        <f t="array" ref="U434">IF(COUNTIF($B$2:$B4547, $B434)&gt;1, "Duplicate", "")</f>
        <v/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>
        <f t="shared" si="39"/>
        <v>0</v>
      </c>
      <c r="Q435" s="3" t="str">
        <f t="shared" si="40"/>
        <v>film &amp; video</v>
      </c>
      <c r="R435" t="str">
        <f t="shared" si="41"/>
        <v>animation</v>
      </c>
      <c r="S435" s="11">
        <f t="shared" si="42"/>
        <v>42228.629884259266</v>
      </c>
      <c r="T435" s="11">
        <f t="shared" si="43"/>
        <v>42288.629884259266</v>
      </c>
      <c r="U435" t="str">
        <f t="array" ref="U435">IF(COUNTIF($B$2:$B4548, $B435)&gt;1, "Duplicate", "")</f>
        <v/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0.05</v>
      </c>
      <c r="P436">
        <f t="shared" si="39"/>
        <v>62.5</v>
      </c>
      <c r="Q436" s="3" t="str">
        <f t="shared" si="40"/>
        <v>film &amp; video</v>
      </c>
      <c r="R436" t="str">
        <f t="shared" si="41"/>
        <v>animation</v>
      </c>
      <c r="S436" s="11">
        <f t="shared" si="42"/>
        <v>41576.834513888891</v>
      </c>
      <c r="T436" s="11">
        <f t="shared" si="43"/>
        <v>41609.876180555555</v>
      </c>
      <c r="U436" t="str">
        <f t="array" ref="U436">IF(COUNTIF($B$2:$B4549, $B436)&gt;1, "Duplicate", "")</f>
        <v/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2.7272727272727273E-5</v>
      </c>
      <c r="P437">
        <f t="shared" si="39"/>
        <v>1</v>
      </c>
      <c r="Q437" s="3" t="str">
        <f t="shared" si="40"/>
        <v>film &amp; video</v>
      </c>
      <c r="R437" t="str">
        <f t="shared" si="41"/>
        <v>animation</v>
      </c>
      <c r="S437" s="11">
        <f t="shared" si="42"/>
        <v>41500.747453703705</v>
      </c>
      <c r="T437" s="11">
        <f t="shared" si="43"/>
        <v>41530.747453703705</v>
      </c>
      <c r="U437" t="str">
        <f t="array" ref="U437">IF(COUNTIF($B$2:$B4550, $B437)&gt;1, "Duplicate", "")</f>
        <v/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>
        <f t="shared" si="39"/>
        <v>0</v>
      </c>
      <c r="Q438" s="3" t="str">
        <f t="shared" si="40"/>
        <v>film &amp; video</v>
      </c>
      <c r="R438" t="str">
        <f t="shared" si="41"/>
        <v>animation</v>
      </c>
      <c r="S438" s="11">
        <f t="shared" si="42"/>
        <v>41456.36241898148</v>
      </c>
      <c r="T438" s="11">
        <f t="shared" si="43"/>
        <v>41486.36241898148</v>
      </c>
      <c r="U438" t="str">
        <f t="array" ref="U438">IF(COUNTIF($B$2:$B4551, $B438)&gt;1, "Duplicate", "")</f>
        <v/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>
        <f t="shared" si="39"/>
        <v>0</v>
      </c>
      <c r="Q439" s="3" t="str">
        <f t="shared" si="40"/>
        <v>film &amp; video</v>
      </c>
      <c r="R439" t="str">
        <f t="shared" si="41"/>
        <v>animation</v>
      </c>
      <c r="S439" s="11">
        <f t="shared" si="42"/>
        <v>42591.31858796296</v>
      </c>
      <c r="T439" s="11">
        <f t="shared" si="43"/>
        <v>42651.31858796296</v>
      </c>
      <c r="U439" t="str">
        <f t="array" ref="U439">IF(COUNTIF($B$2:$B4552, $B439)&gt;1, "Duplicate", "")</f>
        <v/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9.3799999999999994E-2</v>
      </c>
      <c r="P440">
        <f t="shared" si="39"/>
        <v>170.54545454545453</v>
      </c>
      <c r="Q440" s="3" t="str">
        <f t="shared" si="40"/>
        <v>film &amp; video</v>
      </c>
      <c r="R440" t="str">
        <f t="shared" si="41"/>
        <v>animation</v>
      </c>
      <c r="S440" s="11">
        <f t="shared" si="42"/>
        <v>42296.261087962965</v>
      </c>
      <c r="T440" s="11">
        <f t="shared" si="43"/>
        <v>42326.302754629629</v>
      </c>
      <c r="U440" t="str">
        <f t="array" ref="U440">IF(COUNTIF($B$2:$B4553, $B440)&gt;1, "Duplicate", "")</f>
        <v/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>
        <f t="shared" si="39"/>
        <v>0</v>
      </c>
      <c r="Q441" s="3" t="str">
        <f t="shared" si="40"/>
        <v>film &amp; video</v>
      </c>
      <c r="R441" t="str">
        <f t="shared" si="41"/>
        <v>animation</v>
      </c>
      <c r="S441" s="11">
        <f t="shared" si="42"/>
        <v>41919.761782407404</v>
      </c>
      <c r="T441" s="11">
        <f t="shared" si="43"/>
        <v>41929.761782407404</v>
      </c>
      <c r="U441" t="str">
        <f t="array" ref="U441">IF(COUNTIF($B$2:$B4554, $B441)&gt;1, "Duplicate", "")</f>
        <v/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1E-3</v>
      </c>
      <c r="P442">
        <f t="shared" si="39"/>
        <v>5</v>
      </c>
      <c r="Q442" s="3" t="str">
        <f t="shared" si="40"/>
        <v>film &amp; video</v>
      </c>
      <c r="R442" t="str">
        <f t="shared" si="41"/>
        <v>animation</v>
      </c>
      <c r="S442" s="11">
        <f t="shared" si="42"/>
        <v>42423.985567129625</v>
      </c>
      <c r="T442" s="11">
        <f t="shared" si="43"/>
        <v>42453.943900462968</v>
      </c>
      <c r="U442" t="str">
        <f t="array" ref="U442">IF(COUNTIF($B$2:$B4555, $B442)&gt;1, "Duplicate", "")</f>
        <v/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>
        <f t="shared" si="39"/>
        <v>0</v>
      </c>
      <c r="Q443" s="3" t="str">
        <f t="shared" si="40"/>
        <v>film &amp; video</v>
      </c>
      <c r="R443" t="str">
        <f t="shared" si="41"/>
        <v>animation</v>
      </c>
      <c r="S443" s="11">
        <f t="shared" si="42"/>
        <v>41550.793935185182</v>
      </c>
      <c r="T443" s="11">
        <f t="shared" si="43"/>
        <v>41580.793935185182</v>
      </c>
      <c r="U443" t="str">
        <f t="array" ref="U443">IF(COUNTIF($B$2:$B4556, $B443)&gt;1, "Duplicate", "")</f>
        <v/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0.39358823529411763</v>
      </c>
      <c r="P444">
        <f t="shared" si="39"/>
        <v>393.58823529411762</v>
      </c>
      <c r="Q444" s="3" t="str">
        <f t="shared" si="40"/>
        <v>film &amp; video</v>
      </c>
      <c r="R444" t="str">
        <f t="shared" si="41"/>
        <v>animation</v>
      </c>
      <c r="S444" s="11">
        <f t="shared" si="42"/>
        <v>42024.888692129629</v>
      </c>
      <c r="T444" s="11">
        <f t="shared" si="43"/>
        <v>42054.888692129629</v>
      </c>
      <c r="U444" t="str">
        <f t="array" ref="U444">IF(COUNTIF($B$2:$B4557, $B444)&gt;1, "Duplicate", "")</f>
        <v/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1E-3</v>
      </c>
      <c r="P445">
        <f t="shared" si="39"/>
        <v>5</v>
      </c>
      <c r="Q445" s="3" t="str">
        <f t="shared" si="40"/>
        <v>film &amp; video</v>
      </c>
      <c r="R445" t="str">
        <f t="shared" si="41"/>
        <v>animation</v>
      </c>
      <c r="S445" s="11">
        <f t="shared" si="42"/>
        <v>41650.015057870369</v>
      </c>
      <c r="T445" s="11">
        <f t="shared" si="43"/>
        <v>41680.015057870369</v>
      </c>
      <c r="U445" t="str">
        <f t="array" ref="U445">IF(COUNTIF($B$2:$B4558, $B445)&gt;1, "Duplicate", "")</f>
        <v/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0.05</v>
      </c>
      <c r="P446">
        <f t="shared" si="39"/>
        <v>50</v>
      </c>
      <c r="Q446" s="3" t="str">
        <f t="shared" si="40"/>
        <v>film &amp; video</v>
      </c>
      <c r="R446" t="str">
        <f t="shared" si="41"/>
        <v>animation</v>
      </c>
      <c r="S446" s="11">
        <f t="shared" si="42"/>
        <v>40894.906956018516</v>
      </c>
      <c r="T446" s="11">
        <f t="shared" si="43"/>
        <v>40954.906956018516</v>
      </c>
      <c r="U446" t="str">
        <f t="array" ref="U446">IF(COUNTIF($B$2:$B4559, $B446)&gt;1, "Duplicate", "")</f>
        <v/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3.3333333333333335E-5</v>
      </c>
      <c r="P447">
        <f t="shared" si="39"/>
        <v>1</v>
      </c>
      <c r="Q447" s="3" t="str">
        <f t="shared" si="40"/>
        <v>film &amp; video</v>
      </c>
      <c r="R447" t="str">
        <f t="shared" si="41"/>
        <v>animation</v>
      </c>
      <c r="S447" s="11">
        <f t="shared" si="42"/>
        <v>42130.335358796292</v>
      </c>
      <c r="T447" s="11">
        <f t="shared" si="43"/>
        <v>42145.335358796292</v>
      </c>
      <c r="U447" t="str">
        <f t="array" ref="U447">IF(COUNTIF($B$2:$B4560, $B447)&gt;1, "Duplicate", "")</f>
        <v/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7.2952380952380949E-2</v>
      </c>
      <c r="P448">
        <f t="shared" si="39"/>
        <v>47.875</v>
      </c>
      <c r="Q448" s="3" t="str">
        <f t="shared" si="40"/>
        <v>film &amp; video</v>
      </c>
      <c r="R448" t="str">
        <f t="shared" si="41"/>
        <v>animation</v>
      </c>
      <c r="S448" s="11">
        <f t="shared" si="42"/>
        <v>42037.083564814813</v>
      </c>
      <c r="T448" s="11">
        <f t="shared" si="43"/>
        <v>42067.083564814813</v>
      </c>
      <c r="U448" t="str">
        <f t="array" ref="U448">IF(COUNTIF($B$2:$B4561, $B448)&gt;1, "Duplicate", "")</f>
        <v/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1.6666666666666666E-4</v>
      </c>
      <c r="P449">
        <f t="shared" si="39"/>
        <v>5</v>
      </c>
      <c r="Q449" s="3" t="str">
        <f t="shared" si="40"/>
        <v>film &amp; video</v>
      </c>
      <c r="R449" t="str">
        <f t="shared" si="41"/>
        <v>animation</v>
      </c>
      <c r="S449" s="11">
        <f t="shared" si="42"/>
        <v>41331.555127314816</v>
      </c>
      <c r="T449" s="11">
        <f t="shared" si="43"/>
        <v>41356.513460648144</v>
      </c>
      <c r="U449" t="str">
        <f t="array" ref="U449">IF(COUNTIF($B$2:$B4562, $B449)&gt;1, "Duplicate", "")</f>
        <v/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3.2804E-2</v>
      </c>
      <c r="P450">
        <f t="shared" si="39"/>
        <v>20.502500000000001</v>
      </c>
      <c r="Q450" s="3" t="str">
        <f t="shared" si="40"/>
        <v>film &amp; video</v>
      </c>
      <c r="R450" t="str">
        <f t="shared" si="41"/>
        <v>animation</v>
      </c>
      <c r="S450" s="11">
        <f t="shared" si="42"/>
        <v>41753.758043981477</v>
      </c>
      <c r="T450" s="11">
        <f t="shared" si="43"/>
        <v>41773.758043981477</v>
      </c>
      <c r="U450" t="str">
        <f t="array" ref="U450">IF(COUNTIF($B$2:$B4563, $B450)&gt;1, "Duplicate", "")</f>
        <v/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4">E451/D451</f>
        <v>2.2499999999999999E-2</v>
      </c>
      <c r="P451">
        <f t="shared" ref="P451:P514" si="45">IF(L451=0,0,E451/L451)</f>
        <v>9</v>
      </c>
      <c r="Q451" s="3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11">
        <f t="shared" si="42"/>
        <v>41534.568113425928</v>
      </c>
      <c r="T451" s="11">
        <f t="shared" si="43"/>
        <v>41564.568113425928</v>
      </c>
      <c r="U451" t="str">
        <f t="array" ref="U451">IF(COUNTIF($B$2:$B4564, $B451)&gt;1, "Duplicate", "")</f>
        <v/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4"/>
        <v>7.92E-3</v>
      </c>
      <c r="P452">
        <f t="shared" si="45"/>
        <v>56.571428571428569</v>
      </c>
      <c r="Q452" s="3" t="str">
        <f t="shared" si="46"/>
        <v>film &amp; video</v>
      </c>
      <c r="R452" t="str">
        <f t="shared" si="47"/>
        <v>animation</v>
      </c>
      <c r="S452" s="11">
        <f t="shared" si="42"/>
        <v>41654.946759259255</v>
      </c>
      <c r="T452" s="11">
        <f t="shared" si="43"/>
        <v>41684.946759259255</v>
      </c>
      <c r="U452" t="str">
        <f t="array" ref="U452">IF(COUNTIF($B$2:$B4565, $B452)&gt;1, "Duplicate", "")</f>
        <v/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4"/>
        <v>0</v>
      </c>
      <c r="P453">
        <f t="shared" si="45"/>
        <v>0</v>
      </c>
      <c r="Q453" s="3" t="str">
        <f t="shared" si="46"/>
        <v>film &amp; video</v>
      </c>
      <c r="R453" t="str">
        <f t="shared" si="47"/>
        <v>animation</v>
      </c>
      <c r="S453" s="11">
        <f t="shared" si="42"/>
        <v>41634.715173611112</v>
      </c>
      <c r="T453" s="11">
        <f t="shared" si="43"/>
        <v>41664.715173611112</v>
      </c>
      <c r="U453" t="str">
        <f t="array" ref="U453">IF(COUNTIF($B$2:$B4566, $B453)&gt;1, "Duplicate", "")</f>
        <v/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4"/>
        <v>0.64</v>
      </c>
      <c r="P454">
        <f t="shared" si="45"/>
        <v>40</v>
      </c>
      <c r="Q454" s="3" t="str">
        <f t="shared" si="46"/>
        <v>film &amp; video</v>
      </c>
      <c r="R454" t="str">
        <f t="shared" si="47"/>
        <v>animation</v>
      </c>
      <c r="S454" s="11">
        <f t="shared" si="42"/>
        <v>42107.703877314809</v>
      </c>
      <c r="T454" s="11">
        <f t="shared" si="43"/>
        <v>42137.703877314809</v>
      </c>
      <c r="U454" t="str">
        <f t="array" ref="U454">IF(COUNTIF($B$2:$B4567, $B454)&gt;1, "Duplicate", "")</f>
        <v/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4"/>
        <v>2.740447957839262E-4</v>
      </c>
      <c r="P455">
        <f t="shared" si="45"/>
        <v>13</v>
      </c>
      <c r="Q455" s="3" t="str">
        <f t="shared" si="46"/>
        <v>film &amp; video</v>
      </c>
      <c r="R455" t="str">
        <f t="shared" si="47"/>
        <v>animation</v>
      </c>
      <c r="S455" s="11">
        <f t="shared" ref="S455:S518" si="48">(((J455/60)/60)/24)+DATE(1970,1,1)</f>
        <v>42038.824988425928</v>
      </c>
      <c r="T455" s="11">
        <f t="shared" ref="T455:T518" si="49">(((I455/60)/60)/24)+DATE(1970,1,1)</f>
        <v>42054.824988425928</v>
      </c>
      <c r="U455" t="str">
        <f t="array" ref="U455">IF(COUNTIF($B$2:$B4568, $B455)&gt;1, "Duplicate", "")</f>
        <v/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4"/>
        <v>8.2000000000000007E-3</v>
      </c>
      <c r="P456">
        <f t="shared" si="45"/>
        <v>16.399999999999999</v>
      </c>
      <c r="Q456" s="3" t="str">
        <f t="shared" si="46"/>
        <v>film &amp; video</v>
      </c>
      <c r="R456" t="str">
        <f t="shared" si="47"/>
        <v>animation</v>
      </c>
      <c r="S456" s="11">
        <f t="shared" si="48"/>
        <v>41938.717256944445</v>
      </c>
      <c r="T456" s="11">
        <f t="shared" si="49"/>
        <v>41969.551388888889</v>
      </c>
      <c r="U456" t="str">
        <f t="array" ref="U456">IF(COUNTIF($B$2:$B4569, $B456)&gt;1, "Duplicate", "")</f>
        <v/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4"/>
        <v>6.9230769230769226E-4</v>
      </c>
      <c r="P457">
        <f t="shared" si="45"/>
        <v>22.5</v>
      </c>
      <c r="Q457" s="3" t="str">
        <f t="shared" si="46"/>
        <v>film &amp; video</v>
      </c>
      <c r="R457" t="str">
        <f t="shared" si="47"/>
        <v>animation</v>
      </c>
      <c r="S457" s="11">
        <f t="shared" si="48"/>
        <v>40971.002569444441</v>
      </c>
      <c r="T457" s="11">
        <f t="shared" si="49"/>
        <v>41016.021527777775</v>
      </c>
      <c r="U457" t="str">
        <f t="array" ref="U457">IF(COUNTIF($B$2:$B4570, $B457)&gt;1, "Duplicate", "")</f>
        <v/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4"/>
        <v>6.8631863186318634E-3</v>
      </c>
      <c r="P458">
        <f t="shared" si="45"/>
        <v>20.333333333333332</v>
      </c>
      <c r="Q458" s="3" t="str">
        <f t="shared" si="46"/>
        <v>film &amp; video</v>
      </c>
      <c r="R458" t="str">
        <f t="shared" si="47"/>
        <v>animation</v>
      </c>
      <c r="S458" s="11">
        <f t="shared" si="48"/>
        <v>41547.694456018515</v>
      </c>
      <c r="T458" s="11">
        <f t="shared" si="49"/>
        <v>41569.165972222225</v>
      </c>
      <c r="U458" t="str">
        <f t="array" ref="U458">IF(COUNTIF($B$2:$B4571, $B458)&gt;1, "Duplicate", "")</f>
        <v/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4"/>
        <v>0</v>
      </c>
      <c r="P459">
        <f t="shared" si="45"/>
        <v>0</v>
      </c>
      <c r="Q459" s="3" t="str">
        <f t="shared" si="46"/>
        <v>film &amp; video</v>
      </c>
      <c r="R459" t="str">
        <f t="shared" si="47"/>
        <v>animation</v>
      </c>
      <c r="S459" s="11">
        <f t="shared" si="48"/>
        <v>41837.767500000002</v>
      </c>
      <c r="T459" s="11">
        <f t="shared" si="49"/>
        <v>41867.767500000002</v>
      </c>
      <c r="U459" t="str">
        <f t="array" ref="U459">IF(COUNTIF($B$2:$B4572, $B459)&gt;1, "Duplicate", "")</f>
        <v/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4"/>
        <v>8.2100000000000006E-2</v>
      </c>
      <c r="P460">
        <f t="shared" si="45"/>
        <v>16.755102040816325</v>
      </c>
      <c r="Q460" s="3" t="str">
        <f t="shared" si="46"/>
        <v>film &amp; video</v>
      </c>
      <c r="R460" t="str">
        <f t="shared" si="47"/>
        <v>animation</v>
      </c>
      <c r="S460" s="11">
        <f t="shared" si="48"/>
        <v>41378.69976851852</v>
      </c>
      <c r="T460" s="11">
        <f t="shared" si="49"/>
        <v>41408.69976851852</v>
      </c>
      <c r="U460" t="str">
        <f t="array" ref="U460">IF(COUNTIF($B$2:$B4573, $B460)&gt;1, "Duplicate", "")</f>
        <v/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4"/>
        <v>6.4102564102564103E-4</v>
      </c>
      <c r="P461">
        <f t="shared" si="45"/>
        <v>25</v>
      </c>
      <c r="Q461" s="3" t="str">
        <f t="shared" si="46"/>
        <v>film &amp; video</v>
      </c>
      <c r="R461" t="str">
        <f t="shared" si="47"/>
        <v>animation</v>
      </c>
      <c r="S461" s="11">
        <f t="shared" si="48"/>
        <v>40800.6403587963</v>
      </c>
      <c r="T461" s="11">
        <f t="shared" si="49"/>
        <v>40860.682025462964</v>
      </c>
      <c r="U461" t="str">
        <f t="array" ref="U461">IF(COUNTIF($B$2:$B4574, $B461)&gt;1, "Duplicate", "")</f>
        <v/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4"/>
        <v>2.9411764705882353E-3</v>
      </c>
      <c r="P462">
        <f t="shared" si="45"/>
        <v>12.5</v>
      </c>
      <c r="Q462" s="3" t="str">
        <f t="shared" si="46"/>
        <v>film &amp; video</v>
      </c>
      <c r="R462" t="str">
        <f t="shared" si="47"/>
        <v>animation</v>
      </c>
      <c r="S462" s="11">
        <f t="shared" si="48"/>
        <v>41759.542534722219</v>
      </c>
      <c r="T462" s="11">
        <f t="shared" si="49"/>
        <v>41791.166666666664</v>
      </c>
      <c r="U462" t="str">
        <f t="array" ref="U462">IF(COUNTIF($B$2:$B4575, $B462)&gt;1, "Duplicate", "")</f>
        <v/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4"/>
        <v>0</v>
      </c>
      <c r="P463">
        <f t="shared" si="45"/>
        <v>0</v>
      </c>
      <c r="Q463" s="3" t="str">
        <f t="shared" si="46"/>
        <v>film &amp; video</v>
      </c>
      <c r="R463" t="str">
        <f t="shared" si="47"/>
        <v>animation</v>
      </c>
      <c r="S463" s="11">
        <f t="shared" si="48"/>
        <v>41407.84684027778</v>
      </c>
      <c r="T463" s="11">
        <f t="shared" si="49"/>
        <v>41427.84684027778</v>
      </c>
      <c r="U463" t="str">
        <f t="array" ref="U463">IF(COUNTIF($B$2:$B4576, $B463)&gt;1, "Duplicate", "")</f>
        <v/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4"/>
        <v>0</v>
      </c>
      <c r="P464">
        <f t="shared" si="45"/>
        <v>0</v>
      </c>
      <c r="Q464" s="3" t="str">
        <f t="shared" si="46"/>
        <v>film &amp; video</v>
      </c>
      <c r="R464" t="str">
        <f t="shared" si="47"/>
        <v>animation</v>
      </c>
      <c r="S464" s="11">
        <f t="shared" si="48"/>
        <v>40705.126631944448</v>
      </c>
      <c r="T464" s="11">
        <f t="shared" si="49"/>
        <v>40765.126631944448</v>
      </c>
      <c r="U464" t="str">
        <f t="array" ref="U464">IF(COUNTIF($B$2:$B4577, $B464)&gt;1, "Duplicate", "")</f>
        <v/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4"/>
        <v>2.2727272727272728E-2</v>
      </c>
      <c r="P465">
        <f t="shared" si="45"/>
        <v>113.63636363636364</v>
      </c>
      <c r="Q465" s="3" t="str">
        <f t="shared" si="46"/>
        <v>film &amp; video</v>
      </c>
      <c r="R465" t="str">
        <f t="shared" si="47"/>
        <v>animation</v>
      </c>
      <c r="S465" s="11">
        <f t="shared" si="48"/>
        <v>40750.710104166668</v>
      </c>
      <c r="T465" s="11">
        <f t="shared" si="49"/>
        <v>40810.710104166668</v>
      </c>
      <c r="U465" t="str">
        <f t="array" ref="U465">IF(COUNTIF($B$2:$B4578, $B465)&gt;1, "Duplicate", "")</f>
        <v/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4"/>
        <v>9.9009900990099011E-4</v>
      </c>
      <c r="P466">
        <f t="shared" si="45"/>
        <v>1</v>
      </c>
      <c r="Q466" s="3" t="str">
        <f t="shared" si="46"/>
        <v>film &amp; video</v>
      </c>
      <c r="R466" t="str">
        <f t="shared" si="47"/>
        <v>animation</v>
      </c>
      <c r="S466" s="11">
        <f t="shared" si="48"/>
        <v>42488.848784722228</v>
      </c>
      <c r="T466" s="11">
        <f t="shared" si="49"/>
        <v>42508.848784722228</v>
      </c>
      <c r="U466" t="str">
        <f t="array" ref="U466">IF(COUNTIF($B$2:$B4579, $B466)&gt;1, "Duplicate", "")</f>
        <v/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4"/>
        <v>0.26953125</v>
      </c>
      <c r="P467">
        <f t="shared" si="45"/>
        <v>17.25</v>
      </c>
      <c r="Q467" s="3" t="str">
        <f t="shared" si="46"/>
        <v>film &amp; video</v>
      </c>
      <c r="R467" t="str">
        <f t="shared" si="47"/>
        <v>animation</v>
      </c>
      <c r="S467" s="11">
        <f t="shared" si="48"/>
        <v>41801.120069444441</v>
      </c>
      <c r="T467" s="11">
        <f t="shared" si="49"/>
        <v>41817.120069444441</v>
      </c>
      <c r="U467" t="str">
        <f t="array" ref="U467">IF(COUNTIF($B$2:$B4580, $B467)&gt;1, "Duplicate", "")</f>
        <v/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4"/>
        <v>7.6E-3</v>
      </c>
      <c r="P468">
        <f t="shared" si="45"/>
        <v>15.2</v>
      </c>
      <c r="Q468" s="3" t="str">
        <f t="shared" si="46"/>
        <v>film &amp; video</v>
      </c>
      <c r="R468" t="str">
        <f t="shared" si="47"/>
        <v>animation</v>
      </c>
      <c r="S468" s="11">
        <f t="shared" si="48"/>
        <v>41129.942870370374</v>
      </c>
      <c r="T468" s="11">
        <f t="shared" si="49"/>
        <v>41159.942870370374</v>
      </c>
      <c r="U468" t="str">
        <f t="array" ref="U468">IF(COUNTIF($B$2:$B4581, $B468)&gt;1, "Duplicate", "")</f>
        <v/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4"/>
        <v>0.21575</v>
      </c>
      <c r="P469">
        <f t="shared" si="45"/>
        <v>110.64102564102564</v>
      </c>
      <c r="Q469" s="3" t="str">
        <f t="shared" si="46"/>
        <v>film &amp; video</v>
      </c>
      <c r="R469" t="str">
        <f t="shared" si="47"/>
        <v>animation</v>
      </c>
      <c r="S469" s="11">
        <f t="shared" si="48"/>
        <v>41135.679791666669</v>
      </c>
      <c r="T469" s="11">
        <f t="shared" si="49"/>
        <v>41180.679791666669</v>
      </c>
      <c r="U469" t="str">
        <f t="array" ref="U469">IF(COUNTIF($B$2:$B4582, $B469)&gt;1, "Duplicate", "")</f>
        <v/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4"/>
        <v>0</v>
      </c>
      <c r="P470">
        <f t="shared" si="45"/>
        <v>0</v>
      </c>
      <c r="Q470" s="3" t="str">
        <f t="shared" si="46"/>
        <v>film &amp; video</v>
      </c>
      <c r="R470" t="str">
        <f t="shared" si="47"/>
        <v>animation</v>
      </c>
      <c r="S470" s="11">
        <f t="shared" si="48"/>
        <v>41041.167627314811</v>
      </c>
      <c r="T470" s="11">
        <f t="shared" si="49"/>
        <v>41101.160474537035</v>
      </c>
      <c r="U470" t="str">
        <f t="array" ref="U470">IF(COUNTIF($B$2:$B4583, $B470)&gt;1, "Duplicate", "")</f>
        <v/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4"/>
        <v>0</v>
      </c>
      <c r="P471">
        <f t="shared" si="45"/>
        <v>0</v>
      </c>
      <c r="Q471" s="3" t="str">
        <f t="shared" si="46"/>
        <v>film &amp; video</v>
      </c>
      <c r="R471" t="str">
        <f t="shared" si="47"/>
        <v>animation</v>
      </c>
      <c r="S471" s="11">
        <f t="shared" si="48"/>
        <v>41827.989861111113</v>
      </c>
      <c r="T471" s="11">
        <f t="shared" si="49"/>
        <v>41887.989861111113</v>
      </c>
      <c r="U471" t="str">
        <f t="array" ref="U471">IF(COUNTIF($B$2:$B4584, $B471)&gt;1, "Duplicate", "")</f>
        <v/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4"/>
        <v>1.0200000000000001E-2</v>
      </c>
      <c r="P472">
        <f t="shared" si="45"/>
        <v>25.5</v>
      </c>
      <c r="Q472" s="3" t="str">
        <f t="shared" si="46"/>
        <v>film &amp; video</v>
      </c>
      <c r="R472" t="str">
        <f t="shared" si="47"/>
        <v>animation</v>
      </c>
      <c r="S472" s="11">
        <f t="shared" si="48"/>
        <v>41605.167696759258</v>
      </c>
      <c r="T472" s="11">
        <f t="shared" si="49"/>
        <v>41655.166666666664</v>
      </c>
      <c r="U472" t="str">
        <f t="array" ref="U472">IF(COUNTIF($B$2:$B4585, $B472)&gt;1, "Duplicate", "")</f>
        <v/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4"/>
        <v>0.11892727272727273</v>
      </c>
      <c r="P473">
        <f t="shared" si="45"/>
        <v>38.476470588235294</v>
      </c>
      <c r="Q473" s="3" t="str">
        <f t="shared" si="46"/>
        <v>film &amp; video</v>
      </c>
      <c r="R473" t="str">
        <f t="shared" si="47"/>
        <v>animation</v>
      </c>
      <c r="S473" s="11">
        <f t="shared" si="48"/>
        <v>41703.721979166665</v>
      </c>
      <c r="T473" s="11">
        <f t="shared" si="49"/>
        <v>41748.680312500001</v>
      </c>
      <c r="U473" t="str">
        <f t="array" ref="U473">IF(COUNTIF($B$2:$B4586, $B473)&gt;1, "Duplicate", "")</f>
        <v/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4"/>
        <v>0.17624999999999999</v>
      </c>
      <c r="P474">
        <f t="shared" si="45"/>
        <v>28.2</v>
      </c>
      <c r="Q474" s="3" t="str">
        <f t="shared" si="46"/>
        <v>film &amp; video</v>
      </c>
      <c r="R474" t="str">
        <f t="shared" si="47"/>
        <v>animation</v>
      </c>
      <c r="S474" s="11">
        <f t="shared" si="48"/>
        <v>41844.922662037039</v>
      </c>
      <c r="T474" s="11">
        <f t="shared" si="49"/>
        <v>41874.922662037039</v>
      </c>
      <c r="U474" t="str">
        <f t="array" ref="U474">IF(COUNTIF($B$2:$B4587, $B474)&gt;1, "Duplicate", "")</f>
        <v/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4"/>
        <v>2.87E-2</v>
      </c>
      <c r="P475">
        <f t="shared" si="45"/>
        <v>61.5</v>
      </c>
      <c r="Q475" s="3" t="str">
        <f t="shared" si="46"/>
        <v>film &amp; video</v>
      </c>
      <c r="R475" t="str">
        <f t="shared" si="47"/>
        <v>animation</v>
      </c>
      <c r="S475" s="11">
        <f t="shared" si="48"/>
        <v>41869.698136574072</v>
      </c>
      <c r="T475" s="11">
        <f t="shared" si="49"/>
        <v>41899.698136574072</v>
      </c>
      <c r="U475" t="str">
        <f t="array" ref="U475">IF(COUNTIF($B$2:$B4588, $B475)&gt;1, "Duplicate", "")</f>
        <v/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4"/>
        <v>3.0303030303030303E-4</v>
      </c>
      <c r="P476">
        <f t="shared" si="45"/>
        <v>1</v>
      </c>
      <c r="Q476" s="3" t="str">
        <f t="shared" si="46"/>
        <v>film &amp; video</v>
      </c>
      <c r="R476" t="str">
        <f t="shared" si="47"/>
        <v>animation</v>
      </c>
      <c r="S476" s="11">
        <f t="shared" si="48"/>
        <v>42753.329039351855</v>
      </c>
      <c r="T476" s="11">
        <f t="shared" si="49"/>
        <v>42783.329039351855</v>
      </c>
      <c r="U476" t="str">
        <f t="array" ref="U476">IF(COUNTIF($B$2:$B4589, $B476)&gt;1, "Duplicate", "")</f>
        <v/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4"/>
        <v>0</v>
      </c>
      <c r="P477">
        <f t="shared" si="45"/>
        <v>0</v>
      </c>
      <c r="Q477" s="3" t="str">
        <f t="shared" si="46"/>
        <v>film &amp; video</v>
      </c>
      <c r="R477" t="str">
        <f t="shared" si="47"/>
        <v>animation</v>
      </c>
      <c r="S477" s="11">
        <f t="shared" si="48"/>
        <v>42100.086145833338</v>
      </c>
      <c r="T477" s="11">
        <f t="shared" si="49"/>
        <v>42130.086145833338</v>
      </c>
      <c r="U477" t="str">
        <f t="array" ref="U477">IF(COUNTIF($B$2:$B4590, $B477)&gt;1, "Duplicate", "")</f>
        <v/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4"/>
        <v>2.2302681818181819E-2</v>
      </c>
      <c r="P478">
        <f t="shared" si="45"/>
        <v>39.569274193548388</v>
      </c>
      <c r="Q478" s="3" t="str">
        <f t="shared" si="46"/>
        <v>film &amp; video</v>
      </c>
      <c r="R478" t="str">
        <f t="shared" si="47"/>
        <v>animation</v>
      </c>
      <c r="S478" s="11">
        <f t="shared" si="48"/>
        <v>41757.975011574075</v>
      </c>
      <c r="T478" s="11">
        <f t="shared" si="49"/>
        <v>41793.165972222225</v>
      </c>
      <c r="U478" t="str">
        <f t="array" ref="U478">IF(COUNTIF($B$2:$B4591, $B478)&gt;1, "Duplicate", "")</f>
        <v/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4"/>
        <v>0</v>
      </c>
      <c r="P479">
        <f t="shared" si="45"/>
        <v>0</v>
      </c>
      <c r="Q479" s="3" t="str">
        <f t="shared" si="46"/>
        <v>film &amp; video</v>
      </c>
      <c r="R479" t="str">
        <f t="shared" si="47"/>
        <v>animation</v>
      </c>
      <c r="S479" s="11">
        <f t="shared" si="48"/>
        <v>40987.83488425926</v>
      </c>
      <c r="T479" s="11">
        <f t="shared" si="49"/>
        <v>41047.83488425926</v>
      </c>
      <c r="U479" t="str">
        <f t="array" ref="U479">IF(COUNTIF($B$2:$B4592, $B479)&gt;1, "Duplicate", "")</f>
        <v/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4"/>
        <v>0</v>
      </c>
      <c r="P480">
        <f t="shared" si="45"/>
        <v>0</v>
      </c>
      <c r="Q480" s="3" t="str">
        <f t="shared" si="46"/>
        <v>film &amp; video</v>
      </c>
      <c r="R480" t="str">
        <f t="shared" si="47"/>
        <v>animation</v>
      </c>
      <c r="S480" s="11">
        <f t="shared" si="48"/>
        <v>42065.910983796297</v>
      </c>
      <c r="T480" s="11">
        <f t="shared" si="49"/>
        <v>42095.869317129633</v>
      </c>
      <c r="U480" t="str">
        <f t="array" ref="U480">IF(COUNTIF($B$2:$B4593, $B480)&gt;1, "Duplicate", "")</f>
        <v/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4"/>
        <v>0.3256</v>
      </c>
      <c r="P481">
        <f t="shared" si="45"/>
        <v>88.8</v>
      </c>
      <c r="Q481" s="3" t="str">
        <f t="shared" si="46"/>
        <v>film &amp; video</v>
      </c>
      <c r="R481" t="str">
        <f t="shared" si="47"/>
        <v>animation</v>
      </c>
      <c r="S481" s="11">
        <f t="shared" si="48"/>
        <v>41904.407812500001</v>
      </c>
      <c r="T481" s="11">
        <f t="shared" si="49"/>
        <v>41964.449479166666</v>
      </c>
      <c r="U481" t="str">
        <f t="array" ref="U481">IF(COUNTIF($B$2:$B4594, $B481)&gt;1, "Duplicate", "")</f>
        <v/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4"/>
        <v>0.19409999999999999</v>
      </c>
      <c r="P482">
        <f t="shared" si="45"/>
        <v>55.457142857142856</v>
      </c>
      <c r="Q482" s="3" t="str">
        <f t="shared" si="46"/>
        <v>film &amp; video</v>
      </c>
      <c r="R482" t="str">
        <f t="shared" si="47"/>
        <v>animation</v>
      </c>
      <c r="S482" s="11">
        <f t="shared" si="48"/>
        <v>41465.500173611108</v>
      </c>
      <c r="T482" s="11">
        <f t="shared" si="49"/>
        <v>41495.500173611108</v>
      </c>
      <c r="U482" t="str">
        <f t="array" ref="U482">IF(COUNTIF($B$2:$B4595, $B482)&gt;1, "Duplicate", "")</f>
        <v/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4"/>
        <v>6.0999999999999999E-2</v>
      </c>
      <c r="P483">
        <f t="shared" si="45"/>
        <v>87.142857142857139</v>
      </c>
      <c r="Q483" s="3" t="str">
        <f t="shared" si="46"/>
        <v>film &amp; video</v>
      </c>
      <c r="R483" t="str">
        <f t="shared" si="47"/>
        <v>animation</v>
      </c>
      <c r="S483" s="11">
        <f t="shared" si="48"/>
        <v>41162.672326388885</v>
      </c>
      <c r="T483" s="11">
        <f t="shared" si="49"/>
        <v>41192.672326388885</v>
      </c>
      <c r="U483" t="str">
        <f t="array" ref="U483">IF(COUNTIF($B$2:$B4596, $B483)&gt;1, "Duplicate", "")</f>
        <v/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4"/>
        <v>1E-3</v>
      </c>
      <c r="P484">
        <f t="shared" si="45"/>
        <v>10</v>
      </c>
      <c r="Q484" s="3" t="str">
        <f t="shared" si="46"/>
        <v>film &amp; video</v>
      </c>
      <c r="R484" t="str">
        <f t="shared" si="47"/>
        <v>animation</v>
      </c>
      <c r="S484" s="11">
        <f t="shared" si="48"/>
        <v>42447.896875000006</v>
      </c>
      <c r="T484" s="11">
        <f t="shared" si="49"/>
        <v>42474.606944444444</v>
      </c>
      <c r="U484" t="str">
        <f t="array" ref="U484">IF(COUNTIF($B$2:$B4597, $B484)&gt;1, "Duplicate", "")</f>
        <v/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4"/>
        <v>0.502</v>
      </c>
      <c r="P485">
        <f t="shared" si="45"/>
        <v>51.224489795918366</v>
      </c>
      <c r="Q485" s="3" t="str">
        <f t="shared" si="46"/>
        <v>film &amp; video</v>
      </c>
      <c r="R485" t="str">
        <f t="shared" si="47"/>
        <v>animation</v>
      </c>
      <c r="S485" s="11">
        <f t="shared" si="48"/>
        <v>41243.197592592594</v>
      </c>
      <c r="T485" s="11">
        <f t="shared" si="49"/>
        <v>41303.197592592594</v>
      </c>
      <c r="U485" t="str">
        <f t="array" ref="U485">IF(COUNTIF($B$2:$B4598, $B485)&gt;1, "Duplicate", "")</f>
        <v/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4"/>
        <v>1.8625E-3</v>
      </c>
      <c r="P486">
        <f t="shared" si="45"/>
        <v>13.545454545454545</v>
      </c>
      <c r="Q486" s="3" t="str">
        <f t="shared" si="46"/>
        <v>film &amp; video</v>
      </c>
      <c r="R486" t="str">
        <f t="shared" si="47"/>
        <v>animation</v>
      </c>
      <c r="S486" s="11">
        <f t="shared" si="48"/>
        <v>42272.93949074074</v>
      </c>
      <c r="T486" s="11">
        <f t="shared" si="49"/>
        <v>42313.981157407412</v>
      </c>
      <c r="U486" t="str">
        <f t="array" ref="U486">IF(COUNTIF($B$2:$B4599, $B486)&gt;1, "Duplicate", "")</f>
        <v/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4"/>
        <v>0.21906971229845085</v>
      </c>
      <c r="P487">
        <f t="shared" si="45"/>
        <v>66.520080000000007</v>
      </c>
      <c r="Q487" s="3" t="str">
        <f t="shared" si="46"/>
        <v>film &amp; video</v>
      </c>
      <c r="R487" t="str">
        <f t="shared" si="47"/>
        <v>animation</v>
      </c>
      <c r="S487" s="11">
        <f t="shared" si="48"/>
        <v>41381.50577546296</v>
      </c>
      <c r="T487" s="11">
        <f t="shared" si="49"/>
        <v>41411.50577546296</v>
      </c>
      <c r="U487" t="str">
        <f t="array" ref="U487">IF(COUNTIF($B$2:$B4600, $B487)&gt;1, "Duplicate", "")</f>
        <v/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4"/>
        <v>9.0909090909090904E-5</v>
      </c>
      <c r="P488">
        <f t="shared" si="45"/>
        <v>50</v>
      </c>
      <c r="Q488" s="3" t="str">
        <f t="shared" si="46"/>
        <v>film &amp; video</v>
      </c>
      <c r="R488" t="str">
        <f t="shared" si="47"/>
        <v>animation</v>
      </c>
      <c r="S488" s="11">
        <f t="shared" si="48"/>
        <v>41761.94258101852</v>
      </c>
      <c r="T488" s="11">
        <f t="shared" si="49"/>
        <v>41791.94258101852</v>
      </c>
      <c r="U488" t="str">
        <f t="array" ref="U488">IF(COUNTIF($B$2:$B4601, $B488)&gt;1, "Duplicate", "")</f>
        <v/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4"/>
        <v>0</v>
      </c>
      <c r="P489">
        <f t="shared" si="45"/>
        <v>0</v>
      </c>
      <c r="Q489" s="3" t="str">
        <f t="shared" si="46"/>
        <v>film &amp; video</v>
      </c>
      <c r="R489" t="str">
        <f t="shared" si="47"/>
        <v>animation</v>
      </c>
      <c r="S489" s="11">
        <f t="shared" si="48"/>
        <v>42669.594837962963</v>
      </c>
      <c r="T489" s="11">
        <f t="shared" si="49"/>
        <v>42729.636504629627</v>
      </c>
      <c r="U489" t="str">
        <f t="array" ref="U489">IF(COUNTIF($B$2:$B4602, $B489)&gt;1, "Duplicate", "")</f>
        <v/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4"/>
        <v>0</v>
      </c>
      <c r="P490">
        <f t="shared" si="45"/>
        <v>0</v>
      </c>
      <c r="Q490" s="3" t="str">
        <f t="shared" si="46"/>
        <v>film &amp; video</v>
      </c>
      <c r="R490" t="str">
        <f t="shared" si="47"/>
        <v>animation</v>
      </c>
      <c r="S490" s="11">
        <f t="shared" si="48"/>
        <v>42714.054398148146</v>
      </c>
      <c r="T490" s="11">
        <f t="shared" si="49"/>
        <v>42744.054398148146</v>
      </c>
      <c r="U490" t="str">
        <f t="array" ref="U490">IF(COUNTIF($B$2:$B4603, $B490)&gt;1, "Duplicate", "")</f>
        <v/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4"/>
        <v>2.8667813379201833E-3</v>
      </c>
      <c r="P491">
        <f t="shared" si="45"/>
        <v>71.666666666666671</v>
      </c>
      <c r="Q491" s="3" t="str">
        <f t="shared" si="46"/>
        <v>film &amp; video</v>
      </c>
      <c r="R491" t="str">
        <f t="shared" si="47"/>
        <v>animation</v>
      </c>
      <c r="S491" s="11">
        <f t="shared" si="48"/>
        <v>40882.481666666667</v>
      </c>
      <c r="T491" s="11">
        <f t="shared" si="49"/>
        <v>40913.481249999997</v>
      </c>
      <c r="U491" t="str">
        <f t="array" ref="U491">IF(COUNTIF($B$2:$B4604, $B491)&gt;1, "Duplicate", "")</f>
        <v/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4"/>
        <v>0</v>
      </c>
      <c r="P492">
        <f t="shared" si="45"/>
        <v>0</v>
      </c>
      <c r="Q492" s="3" t="str">
        <f t="shared" si="46"/>
        <v>film &amp; video</v>
      </c>
      <c r="R492" t="str">
        <f t="shared" si="47"/>
        <v>animation</v>
      </c>
      <c r="S492" s="11">
        <f t="shared" si="48"/>
        <v>41113.968576388892</v>
      </c>
      <c r="T492" s="11">
        <f t="shared" si="49"/>
        <v>41143.968576388892</v>
      </c>
      <c r="U492" t="str">
        <f t="array" ref="U492">IF(COUNTIF($B$2:$B4605, $B492)&gt;1, "Duplicate", "")</f>
        <v/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4"/>
        <v>0</v>
      </c>
      <c r="P493">
        <f t="shared" si="45"/>
        <v>0</v>
      </c>
      <c r="Q493" s="3" t="str">
        <f t="shared" si="46"/>
        <v>film &amp; video</v>
      </c>
      <c r="R493" t="str">
        <f t="shared" si="47"/>
        <v>animation</v>
      </c>
      <c r="S493" s="11">
        <f t="shared" si="48"/>
        <v>42366.982627314821</v>
      </c>
      <c r="T493" s="11">
        <f t="shared" si="49"/>
        <v>42396.982627314821</v>
      </c>
      <c r="U493" t="str">
        <f t="array" ref="U493">IF(COUNTIF($B$2:$B4606, $B493)&gt;1, "Duplicate", "")</f>
        <v/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4"/>
        <v>0</v>
      </c>
      <c r="P494">
        <f t="shared" si="45"/>
        <v>0</v>
      </c>
      <c r="Q494" s="3" t="str">
        <f t="shared" si="46"/>
        <v>film &amp; video</v>
      </c>
      <c r="R494" t="str">
        <f t="shared" si="47"/>
        <v>animation</v>
      </c>
      <c r="S494" s="11">
        <f t="shared" si="48"/>
        <v>42596.03506944445</v>
      </c>
      <c r="T494" s="11">
        <f t="shared" si="49"/>
        <v>42656.03506944445</v>
      </c>
      <c r="U494" t="str">
        <f t="array" ref="U494">IF(COUNTIF($B$2:$B4607, $B494)&gt;1, "Duplicate", "")</f>
        <v/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4"/>
        <v>0</v>
      </c>
      <c r="P495">
        <f t="shared" si="45"/>
        <v>0</v>
      </c>
      <c r="Q495" s="3" t="str">
        <f t="shared" si="46"/>
        <v>film &amp; video</v>
      </c>
      <c r="R495" t="str">
        <f t="shared" si="47"/>
        <v>animation</v>
      </c>
      <c r="S495" s="11">
        <f t="shared" si="48"/>
        <v>42114.726134259254</v>
      </c>
      <c r="T495" s="11">
        <f t="shared" si="49"/>
        <v>42144.726134259254</v>
      </c>
      <c r="U495" t="str">
        <f t="array" ref="U495">IF(COUNTIF($B$2:$B4608, $B495)&gt;1, "Duplicate", "")</f>
        <v/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4"/>
        <v>1.5499999999999999E-3</v>
      </c>
      <c r="P496">
        <f t="shared" si="45"/>
        <v>10.333333333333334</v>
      </c>
      <c r="Q496" s="3" t="str">
        <f t="shared" si="46"/>
        <v>film &amp; video</v>
      </c>
      <c r="R496" t="str">
        <f t="shared" si="47"/>
        <v>animation</v>
      </c>
      <c r="S496" s="11">
        <f t="shared" si="48"/>
        <v>41799.830613425926</v>
      </c>
      <c r="T496" s="11">
        <f t="shared" si="49"/>
        <v>41823.125</v>
      </c>
      <c r="U496" t="str">
        <f t="array" ref="U496">IF(COUNTIF($B$2:$B4609, $B496)&gt;1, "Duplicate", "")</f>
        <v/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4"/>
        <v>0</v>
      </c>
      <c r="P497">
        <f t="shared" si="45"/>
        <v>0</v>
      </c>
      <c r="Q497" s="3" t="str">
        <f t="shared" si="46"/>
        <v>film &amp; video</v>
      </c>
      <c r="R497" t="str">
        <f t="shared" si="47"/>
        <v>animation</v>
      </c>
      <c r="S497" s="11">
        <f t="shared" si="48"/>
        <v>42171.827604166669</v>
      </c>
      <c r="T497" s="11">
        <f t="shared" si="49"/>
        <v>42201.827604166669</v>
      </c>
      <c r="U497" t="str">
        <f t="array" ref="U497">IF(COUNTIF($B$2:$B4610, $B497)&gt;1, "Duplicate", "")</f>
        <v/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4"/>
        <v>1.6666666666666667E-5</v>
      </c>
      <c r="P498">
        <f t="shared" si="45"/>
        <v>1</v>
      </c>
      <c r="Q498" s="3" t="str">
        <f t="shared" si="46"/>
        <v>film &amp; video</v>
      </c>
      <c r="R498" t="str">
        <f t="shared" si="47"/>
        <v>animation</v>
      </c>
      <c r="S498" s="11">
        <f t="shared" si="48"/>
        <v>41620.93141203704</v>
      </c>
      <c r="T498" s="11">
        <f t="shared" si="49"/>
        <v>41680.93141203704</v>
      </c>
      <c r="U498" t="str">
        <f t="array" ref="U498">IF(COUNTIF($B$2:$B4611, $B498)&gt;1, "Duplicate", "")</f>
        <v/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4"/>
        <v>6.6964285714285711E-3</v>
      </c>
      <c r="P499">
        <f t="shared" si="45"/>
        <v>10</v>
      </c>
      <c r="Q499" s="3" t="str">
        <f t="shared" si="46"/>
        <v>film &amp; video</v>
      </c>
      <c r="R499" t="str">
        <f t="shared" si="47"/>
        <v>animation</v>
      </c>
      <c r="S499" s="11">
        <f t="shared" si="48"/>
        <v>41945.037789351853</v>
      </c>
      <c r="T499" s="11">
        <f t="shared" si="49"/>
        <v>41998.208333333328</v>
      </c>
      <c r="U499" t="str">
        <f t="array" ref="U499">IF(COUNTIF($B$2:$B4612, $B499)&gt;1, "Duplicate", "")</f>
        <v/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4"/>
        <v>4.5985132395404561E-2</v>
      </c>
      <c r="P500">
        <f t="shared" si="45"/>
        <v>136.09090909090909</v>
      </c>
      <c r="Q500" s="3" t="str">
        <f t="shared" si="46"/>
        <v>film &amp; video</v>
      </c>
      <c r="R500" t="str">
        <f t="shared" si="47"/>
        <v>animation</v>
      </c>
      <c r="S500" s="11">
        <f t="shared" si="48"/>
        <v>40858.762141203704</v>
      </c>
      <c r="T500" s="11">
        <f t="shared" si="49"/>
        <v>40900.762141203704</v>
      </c>
      <c r="U500" t="str">
        <f t="array" ref="U500">IF(COUNTIF($B$2:$B4613, $B500)&gt;1, "Duplicate", "")</f>
        <v/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4"/>
        <v>9.5500000000000002E-2</v>
      </c>
      <c r="P501">
        <f t="shared" si="45"/>
        <v>73.461538461538467</v>
      </c>
      <c r="Q501" s="3" t="str">
        <f t="shared" si="46"/>
        <v>film &amp; video</v>
      </c>
      <c r="R501" t="str">
        <f t="shared" si="47"/>
        <v>animation</v>
      </c>
      <c r="S501" s="11">
        <f t="shared" si="48"/>
        <v>40043.895462962959</v>
      </c>
      <c r="T501" s="11">
        <f t="shared" si="49"/>
        <v>40098.874305555553</v>
      </c>
      <c r="U501" t="str">
        <f t="array" ref="U501">IF(COUNTIF($B$2:$B4614, $B501)&gt;1, "Duplicate", "")</f>
        <v/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4"/>
        <v>3.307692307692308E-2</v>
      </c>
      <c r="P502">
        <f t="shared" si="45"/>
        <v>53.75</v>
      </c>
      <c r="Q502" s="3" t="str">
        <f t="shared" si="46"/>
        <v>film &amp; video</v>
      </c>
      <c r="R502" t="str">
        <f t="shared" si="47"/>
        <v>animation</v>
      </c>
      <c r="S502" s="11">
        <f t="shared" si="48"/>
        <v>40247.886006944449</v>
      </c>
      <c r="T502" s="11">
        <f t="shared" si="49"/>
        <v>40306.927777777775</v>
      </c>
      <c r="U502" t="str">
        <f t="array" ref="U502">IF(COUNTIF($B$2:$B4615, $B502)&gt;1, "Duplicate", "")</f>
        <v/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4"/>
        <v>0</v>
      </c>
      <c r="P503">
        <f t="shared" si="45"/>
        <v>0</v>
      </c>
      <c r="Q503" s="3" t="str">
        <f t="shared" si="46"/>
        <v>film &amp; video</v>
      </c>
      <c r="R503" t="str">
        <f t="shared" si="47"/>
        <v>animation</v>
      </c>
      <c r="S503" s="11">
        <f t="shared" si="48"/>
        <v>40703.234386574077</v>
      </c>
      <c r="T503" s="11">
        <f t="shared" si="49"/>
        <v>40733.234386574077</v>
      </c>
      <c r="U503" t="str">
        <f t="array" ref="U503">IF(COUNTIF($B$2:$B4616, $B503)&gt;1, "Duplicate", "")</f>
        <v/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4"/>
        <v>1.15E-2</v>
      </c>
      <c r="P504">
        <f t="shared" si="45"/>
        <v>57.5</v>
      </c>
      <c r="Q504" s="3" t="str">
        <f t="shared" si="46"/>
        <v>film &amp; video</v>
      </c>
      <c r="R504" t="str">
        <f t="shared" si="47"/>
        <v>animation</v>
      </c>
      <c r="S504" s="11">
        <f t="shared" si="48"/>
        <v>40956.553530092591</v>
      </c>
      <c r="T504" s="11">
        <f t="shared" si="49"/>
        <v>40986.511863425927</v>
      </c>
      <c r="U504" t="str">
        <f t="array" ref="U504">IF(COUNTIF($B$2:$B4617, $B504)&gt;1, "Duplicate", "")</f>
        <v/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4"/>
        <v>1.7538461538461537E-2</v>
      </c>
      <c r="P505">
        <f t="shared" si="45"/>
        <v>12.666666666666666</v>
      </c>
      <c r="Q505" s="3" t="str">
        <f t="shared" si="46"/>
        <v>film &amp; video</v>
      </c>
      <c r="R505" t="str">
        <f t="shared" si="47"/>
        <v>animation</v>
      </c>
      <c r="S505" s="11">
        <f t="shared" si="48"/>
        <v>41991.526655092588</v>
      </c>
      <c r="T505" s="11">
        <f t="shared" si="49"/>
        <v>42021.526655092588</v>
      </c>
      <c r="U505" t="str">
        <f t="array" ref="U505">IF(COUNTIF($B$2:$B4618, $B505)&gt;1, "Duplicate", "")</f>
        <v/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4"/>
        <v>1.3673469387755101E-2</v>
      </c>
      <c r="P506">
        <f t="shared" si="45"/>
        <v>67</v>
      </c>
      <c r="Q506" s="3" t="str">
        <f t="shared" si="46"/>
        <v>film &amp; video</v>
      </c>
      <c r="R506" t="str">
        <f t="shared" si="47"/>
        <v>animation</v>
      </c>
      <c r="S506" s="11">
        <f t="shared" si="48"/>
        <v>40949.98364583333</v>
      </c>
      <c r="T506" s="11">
        <f t="shared" si="49"/>
        <v>41009.941979166666</v>
      </c>
      <c r="U506" t="str">
        <f t="array" ref="U506">IF(COUNTIF($B$2:$B4619, $B506)&gt;1, "Duplicate", "")</f>
        <v/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4"/>
        <v>4.3333333333333331E-3</v>
      </c>
      <c r="P507">
        <f t="shared" si="45"/>
        <v>3.7142857142857144</v>
      </c>
      <c r="Q507" s="3" t="str">
        <f t="shared" si="46"/>
        <v>film &amp; video</v>
      </c>
      <c r="R507" t="str">
        <f t="shared" si="47"/>
        <v>animation</v>
      </c>
      <c r="S507" s="11">
        <f t="shared" si="48"/>
        <v>42318.098217592589</v>
      </c>
      <c r="T507" s="11">
        <f t="shared" si="49"/>
        <v>42363.098217592589</v>
      </c>
      <c r="U507" t="str">
        <f t="array" ref="U507">IF(COUNTIF($B$2:$B4620, $B507)&gt;1, "Duplicate", "")</f>
        <v/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4"/>
        <v>1.25E-3</v>
      </c>
      <c r="P508">
        <f t="shared" si="45"/>
        <v>250</v>
      </c>
      <c r="Q508" s="3" t="str">
        <f t="shared" si="46"/>
        <v>film &amp; video</v>
      </c>
      <c r="R508" t="str">
        <f t="shared" si="47"/>
        <v>animation</v>
      </c>
      <c r="S508" s="11">
        <f t="shared" si="48"/>
        <v>41466.552314814813</v>
      </c>
      <c r="T508" s="11">
        <f t="shared" si="49"/>
        <v>41496.552314814813</v>
      </c>
      <c r="U508" t="str">
        <f t="array" ref="U508">IF(COUNTIF($B$2:$B4621, $B508)&gt;1, "Duplicate", "")</f>
        <v/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4"/>
        <v>3.2000000000000001E-2</v>
      </c>
      <c r="P509">
        <f t="shared" si="45"/>
        <v>64</v>
      </c>
      <c r="Q509" s="3" t="str">
        <f t="shared" si="46"/>
        <v>film &amp; video</v>
      </c>
      <c r="R509" t="str">
        <f t="shared" si="47"/>
        <v>animation</v>
      </c>
      <c r="S509" s="11">
        <f t="shared" si="48"/>
        <v>41156.958993055552</v>
      </c>
      <c r="T509" s="11">
        <f t="shared" si="49"/>
        <v>41201.958993055552</v>
      </c>
      <c r="U509" t="str">
        <f t="array" ref="U509">IF(COUNTIF($B$2:$B4622, $B509)&gt;1, "Duplicate", "")</f>
        <v/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4"/>
        <v>8.0000000000000002E-3</v>
      </c>
      <c r="P510">
        <f t="shared" si="45"/>
        <v>133.33333333333334</v>
      </c>
      <c r="Q510" s="3" t="str">
        <f t="shared" si="46"/>
        <v>film &amp; video</v>
      </c>
      <c r="R510" t="str">
        <f t="shared" si="47"/>
        <v>animation</v>
      </c>
      <c r="S510" s="11">
        <f t="shared" si="48"/>
        <v>40995.024317129632</v>
      </c>
      <c r="T510" s="11">
        <f t="shared" si="49"/>
        <v>41054.593055555553</v>
      </c>
      <c r="U510" t="str">
        <f t="array" ref="U510">IF(COUNTIF($B$2:$B4623, $B510)&gt;1, "Duplicate", "")</f>
        <v/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4"/>
        <v>2E-3</v>
      </c>
      <c r="P511">
        <f t="shared" si="45"/>
        <v>10</v>
      </c>
      <c r="Q511" s="3" t="str">
        <f t="shared" si="46"/>
        <v>film &amp; video</v>
      </c>
      <c r="R511" t="str">
        <f t="shared" si="47"/>
        <v>animation</v>
      </c>
      <c r="S511" s="11">
        <f t="shared" si="48"/>
        <v>42153.631597222222</v>
      </c>
      <c r="T511" s="11">
        <f t="shared" si="49"/>
        <v>42183.631597222222</v>
      </c>
      <c r="U511" t="str">
        <f t="array" ref="U511">IF(COUNTIF($B$2:$B4624, $B511)&gt;1, "Duplicate", "")</f>
        <v/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4"/>
        <v>0</v>
      </c>
      <c r="P512">
        <f t="shared" si="45"/>
        <v>0</v>
      </c>
      <c r="Q512" s="3" t="str">
        <f t="shared" si="46"/>
        <v>film &amp; video</v>
      </c>
      <c r="R512" t="str">
        <f t="shared" si="47"/>
        <v>animation</v>
      </c>
      <c r="S512" s="11">
        <f t="shared" si="48"/>
        <v>42400.176377314812</v>
      </c>
      <c r="T512" s="11">
        <f t="shared" si="49"/>
        <v>42430.176377314812</v>
      </c>
      <c r="U512" t="str">
        <f t="array" ref="U512">IF(COUNTIF($B$2:$B4625, $B512)&gt;1, "Duplicate", "")</f>
        <v/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4"/>
        <v>0.03</v>
      </c>
      <c r="P513">
        <f t="shared" si="45"/>
        <v>30</v>
      </c>
      <c r="Q513" s="3" t="str">
        <f t="shared" si="46"/>
        <v>film &amp; video</v>
      </c>
      <c r="R513" t="str">
        <f t="shared" si="47"/>
        <v>animation</v>
      </c>
      <c r="S513" s="11">
        <f t="shared" si="48"/>
        <v>41340.303032407406</v>
      </c>
      <c r="T513" s="11">
        <f t="shared" si="49"/>
        <v>41370.261365740742</v>
      </c>
      <c r="U513" t="str">
        <f t="array" ref="U513">IF(COUNTIF($B$2:$B4626, $B513)&gt;1, "Duplicate", "")</f>
        <v/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4"/>
        <v>1.3749999999999999E-3</v>
      </c>
      <c r="P514">
        <f t="shared" si="45"/>
        <v>5.5</v>
      </c>
      <c r="Q514" s="3" t="str">
        <f t="shared" si="46"/>
        <v>film &amp; video</v>
      </c>
      <c r="R514" t="str">
        <f t="shared" si="47"/>
        <v>animation</v>
      </c>
      <c r="S514" s="11">
        <f t="shared" si="48"/>
        <v>42649.742210648154</v>
      </c>
      <c r="T514" s="11">
        <f t="shared" si="49"/>
        <v>42694.783877314811</v>
      </c>
      <c r="U514" t="str">
        <f t="array" ref="U514">IF(COUNTIF($B$2:$B4627, $B514)&gt;1, "Duplicate", "")</f>
        <v/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0">E515/D515</f>
        <v>0.13924</v>
      </c>
      <c r="P515">
        <f t="shared" ref="P515:P578" si="51">IF(L515=0,0,E515/L515)</f>
        <v>102.38235294117646</v>
      </c>
      <c r="Q515" s="3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11">
        <f t="shared" si="48"/>
        <v>42552.653993055559</v>
      </c>
      <c r="T515" s="11">
        <f t="shared" si="49"/>
        <v>42597.291666666672</v>
      </c>
      <c r="U515" t="str">
        <f t="array" ref="U515">IF(COUNTIF($B$2:$B4628, $B515)&gt;1, "Duplicate", "")</f>
        <v/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0"/>
        <v>3.3333333333333333E-2</v>
      </c>
      <c r="P516">
        <f t="shared" si="51"/>
        <v>16.666666666666668</v>
      </c>
      <c r="Q516" s="3" t="str">
        <f t="shared" si="52"/>
        <v>film &amp; video</v>
      </c>
      <c r="R516" t="str">
        <f t="shared" si="53"/>
        <v>animation</v>
      </c>
      <c r="S516" s="11">
        <f t="shared" si="48"/>
        <v>41830.613969907405</v>
      </c>
      <c r="T516" s="11">
        <f t="shared" si="49"/>
        <v>41860.613969907405</v>
      </c>
      <c r="U516" t="str">
        <f t="array" ref="U516">IF(COUNTIF($B$2:$B4629, $B516)&gt;1, "Duplicate", "")</f>
        <v/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0"/>
        <v>0.25413402061855672</v>
      </c>
      <c r="P517">
        <f t="shared" si="51"/>
        <v>725.02941176470586</v>
      </c>
      <c r="Q517" s="3" t="str">
        <f t="shared" si="52"/>
        <v>film &amp; video</v>
      </c>
      <c r="R517" t="str">
        <f t="shared" si="53"/>
        <v>animation</v>
      </c>
      <c r="S517" s="11">
        <f t="shared" si="48"/>
        <v>42327.490752314814</v>
      </c>
      <c r="T517" s="11">
        <f t="shared" si="49"/>
        <v>42367.490752314814</v>
      </c>
      <c r="U517" t="str">
        <f t="array" ref="U517">IF(COUNTIF($B$2:$B4630, $B517)&gt;1, "Duplicate", "")</f>
        <v/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0"/>
        <v>0</v>
      </c>
      <c r="P518">
        <f t="shared" si="51"/>
        <v>0</v>
      </c>
      <c r="Q518" s="3" t="str">
        <f t="shared" si="52"/>
        <v>film &amp; video</v>
      </c>
      <c r="R518" t="str">
        <f t="shared" si="53"/>
        <v>animation</v>
      </c>
      <c r="S518" s="11">
        <f t="shared" si="48"/>
        <v>42091.778703703705</v>
      </c>
      <c r="T518" s="11">
        <f t="shared" si="49"/>
        <v>42151.778703703705</v>
      </c>
      <c r="U518" t="str">
        <f t="array" ref="U518">IF(COUNTIF($B$2:$B4631, $B518)&gt;1, "Duplicate", "")</f>
        <v/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0"/>
        <v>1.3666666666666667E-2</v>
      </c>
      <c r="P519">
        <f t="shared" si="51"/>
        <v>68.333333333333329</v>
      </c>
      <c r="Q519" s="3" t="str">
        <f t="shared" si="52"/>
        <v>film &amp; video</v>
      </c>
      <c r="R519" t="str">
        <f t="shared" si="53"/>
        <v>animation</v>
      </c>
      <c r="S519" s="11">
        <f t="shared" ref="S519:S582" si="54">(((J519/60)/60)/24)+DATE(1970,1,1)</f>
        <v>42738.615289351852</v>
      </c>
      <c r="T519" s="11">
        <f t="shared" ref="T519:T582" si="55">(((I519/60)/60)/24)+DATE(1970,1,1)</f>
        <v>42768.615289351852</v>
      </c>
      <c r="U519" t="str">
        <f t="array" ref="U519">IF(COUNTIF($B$2:$B4632, $B519)&gt;1, "Duplicate", "")</f>
        <v/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0"/>
        <v>0</v>
      </c>
      <c r="P520">
        <f t="shared" si="51"/>
        <v>0</v>
      </c>
      <c r="Q520" s="3" t="str">
        <f t="shared" si="52"/>
        <v>film &amp; video</v>
      </c>
      <c r="R520" t="str">
        <f t="shared" si="53"/>
        <v>animation</v>
      </c>
      <c r="S520" s="11">
        <f t="shared" si="54"/>
        <v>42223.616018518514</v>
      </c>
      <c r="T520" s="11">
        <f t="shared" si="55"/>
        <v>42253.615277777775</v>
      </c>
      <c r="U520" t="str">
        <f t="array" ref="U520">IF(COUNTIF($B$2:$B4633, $B520)&gt;1, "Duplicate", "")</f>
        <v/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0"/>
        <v>0.22881426547787684</v>
      </c>
      <c r="P521">
        <f t="shared" si="51"/>
        <v>39.228571428571428</v>
      </c>
      <c r="Q521" s="3" t="str">
        <f t="shared" si="52"/>
        <v>film &amp; video</v>
      </c>
      <c r="R521" t="str">
        <f t="shared" si="53"/>
        <v>animation</v>
      </c>
      <c r="S521" s="11">
        <f t="shared" si="54"/>
        <v>41218.391446759262</v>
      </c>
      <c r="T521" s="11">
        <f t="shared" si="55"/>
        <v>41248.391446759262</v>
      </c>
      <c r="U521" t="str">
        <f t="array" ref="U521">IF(COUNTIF($B$2:$B4634, $B521)&gt;1, "Duplicate", "")</f>
        <v/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0"/>
        <v>1.0209999999999999</v>
      </c>
      <c r="P522">
        <f t="shared" si="51"/>
        <v>150.14705882352942</v>
      </c>
      <c r="Q522" s="3" t="str">
        <f t="shared" si="52"/>
        <v>theater</v>
      </c>
      <c r="R522" t="str">
        <f t="shared" si="53"/>
        <v>plays</v>
      </c>
      <c r="S522" s="11">
        <f t="shared" si="54"/>
        <v>42318.702094907407</v>
      </c>
      <c r="T522" s="11">
        <f t="shared" si="55"/>
        <v>42348.702094907407</v>
      </c>
      <c r="U522" t="str">
        <f t="array" ref="U522">IF(COUNTIF($B$2:$B4635, $B522)&gt;1, "Duplicate", "")</f>
        <v/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0"/>
        <v>1.0464</v>
      </c>
      <c r="P523">
        <f t="shared" si="51"/>
        <v>93.428571428571431</v>
      </c>
      <c r="Q523" s="3" t="str">
        <f t="shared" si="52"/>
        <v>theater</v>
      </c>
      <c r="R523" t="str">
        <f t="shared" si="53"/>
        <v>plays</v>
      </c>
      <c r="S523" s="11">
        <f t="shared" si="54"/>
        <v>42646.092812499999</v>
      </c>
      <c r="T523" s="11">
        <f t="shared" si="55"/>
        <v>42675.207638888889</v>
      </c>
      <c r="U523" t="str">
        <f t="array" ref="U523">IF(COUNTIF($B$2:$B4636, $B523)&gt;1, "Duplicate", "")</f>
        <v/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0"/>
        <v>1.1466666666666667</v>
      </c>
      <c r="P524">
        <f t="shared" si="51"/>
        <v>110.96774193548387</v>
      </c>
      <c r="Q524" s="3" t="str">
        <f t="shared" si="52"/>
        <v>theater</v>
      </c>
      <c r="R524" t="str">
        <f t="shared" si="53"/>
        <v>plays</v>
      </c>
      <c r="S524" s="11">
        <f t="shared" si="54"/>
        <v>42430.040798611109</v>
      </c>
      <c r="T524" s="11">
        <f t="shared" si="55"/>
        <v>42449.999131944445</v>
      </c>
      <c r="U524" t="str">
        <f t="array" ref="U524">IF(COUNTIF($B$2:$B4637, $B524)&gt;1, "Duplicate", "")</f>
        <v/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0"/>
        <v>1.206</v>
      </c>
      <c r="P525">
        <f t="shared" si="51"/>
        <v>71.785714285714292</v>
      </c>
      <c r="Q525" s="3" t="str">
        <f t="shared" si="52"/>
        <v>theater</v>
      </c>
      <c r="R525" t="str">
        <f t="shared" si="53"/>
        <v>plays</v>
      </c>
      <c r="S525" s="11">
        <f t="shared" si="54"/>
        <v>42238.13282407407</v>
      </c>
      <c r="T525" s="11">
        <f t="shared" si="55"/>
        <v>42268.13282407407</v>
      </c>
      <c r="U525" t="str">
        <f t="array" ref="U525">IF(COUNTIF($B$2:$B4638, $B525)&gt;1, "Duplicate", "")</f>
        <v/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0"/>
        <v>1.0867285714285715</v>
      </c>
      <c r="P526">
        <f t="shared" si="51"/>
        <v>29.258076923076924</v>
      </c>
      <c r="Q526" s="3" t="str">
        <f t="shared" si="52"/>
        <v>theater</v>
      </c>
      <c r="R526" t="str">
        <f t="shared" si="53"/>
        <v>plays</v>
      </c>
      <c r="S526" s="11">
        <f t="shared" si="54"/>
        <v>42492.717233796298</v>
      </c>
      <c r="T526" s="11">
        <f t="shared" si="55"/>
        <v>42522.717233796298</v>
      </c>
      <c r="U526" t="str">
        <f t="array" ref="U526">IF(COUNTIF($B$2:$B4639, $B526)&gt;1, "Duplicate", "")</f>
        <v/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0"/>
        <v>1</v>
      </c>
      <c r="P527">
        <f t="shared" si="51"/>
        <v>1000</v>
      </c>
      <c r="Q527" s="3" t="str">
        <f t="shared" si="52"/>
        <v>theater</v>
      </c>
      <c r="R527" t="str">
        <f t="shared" si="53"/>
        <v>plays</v>
      </c>
      <c r="S527" s="11">
        <f t="shared" si="54"/>
        <v>41850.400937500002</v>
      </c>
      <c r="T527" s="11">
        <f t="shared" si="55"/>
        <v>41895.400937500002</v>
      </c>
      <c r="U527" t="str">
        <f t="array" ref="U527">IF(COUNTIF($B$2:$B4640, $B527)&gt;1, "Duplicate", "")</f>
        <v/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0"/>
        <v>1.1399999999999999</v>
      </c>
      <c r="P528">
        <f t="shared" si="51"/>
        <v>74.347826086956516</v>
      </c>
      <c r="Q528" s="3" t="str">
        <f t="shared" si="52"/>
        <v>theater</v>
      </c>
      <c r="R528" t="str">
        <f t="shared" si="53"/>
        <v>plays</v>
      </c>
      <c r="S528" s="11">
        <f t="shared" si="54"/>
        <v>42192.591944444444</v>
      </c>
      <c r="T528" s="11">
        <f t="shared" si="55"/>
        <v>42223.708333333328</v>
      </c>
      <c r="U528" t="str">
        <f t="array" ref="U528">IF(COUNTIF($B$2:$B4641, $B528)&gt;1, "Duplicate", "")</f>
        <v/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0"/>
        <v>1.0085</v>
      </c>
      <c r="P529">
        <f t="shared" si="51"/>
        <v>63.829113924050631</v>
      </c>
      <c r="Q529" s="3" t="str">
        <f t="shared" si="52"/>
        <v>theater</v>
      </c>
      <c r="R529" t="str">
        <f t="shared" si="53"/>
        <v>plays</v>
      </c>
      <c r="S529" s="11">
        <f t="shared" si="54"/>
        <v>42753.205625000002</v>
      </c>
      <c r="T529" s="11">
        <f t="shared" si="55"/>
        <v>42783.670138888891</v>
      </c>
      <c r="U529" t="str">
        <f t="array" ref="U529">IF(COUNTIF($B$2:$B4642, $B529)&gt;1, "Duplicate", "")</f>
        <v/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0"/>
        <v>1.1565217391304348</v>
      </c>
      <c r="P530">
        <f t="shared" si="51"/>
        <v>44.333333333333336</v>
      </c>
      <c r="Q530" s="3" t="str">
        <f t="shared" si="52"/>
        <v>theater</v>
      </c>
      <c r="R530" t="str">
        <f t="shared" si="53"/>
        <v>plays</v>
      </c>
      <c r="S530" s="11">
        <f t="shared" si="54"/>
        <v>42155.920219907406</v>
      </c>
      <c r="T530" s="11">
        <f t="shared" si="55"/>
        <v>42176.888888888891</v>
      </c>
      <c r="U530" t="str">
        <f t="array" ref="U530">IF(COUNTIF($B$2:$B4643, $B530)&gt;1, "Duplicate", "")</f>
        <v/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0"/>
        <v>1.3041666666666667</v>
      </c>
      <c r="P531">
        <f t="shared" si="51"/>
        <v>86.944444444444443</v>
      </c>
      <c r="Q531" s="3" t="str">
        <f t="shared" si="52"/>
        <v>theater</v>
      </c>
      <c r="R531" t="str">
        <f t="shared" si="53"/>
        <v>plays</v>
      </c>
      <c r="S531" s="11">
        <f t="shared" si="54"/>
        <v>42725.031180555554</v>
      </c>
      <c r="T531" s="11">
        <f t="shared" si="55"/>
        <v>42746.208333333328</v>
      </c>
      <c r="U531" t="str">
        <f t="array" ref="U531">IF(COUNTIF($B$2:$B4644, $B531)&gt;1, "Duplicate", "")</f>
        <v/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0"/>
        <v>1.0778267254038179</v>
      </c>
      <c r="P532">
        <f t="shared" si="51"/>
        <v>126.55172413793103</v>
      </c>
      <c r="Q532" s="3" t="str">
        <f t="shared" si="52"/>
        <v>theater</v>
      </c>
      <c r="R532" t="str">
        <f t="shared" si="53"/>
        <v>plays</v>
      </c>
      <c r="S532" s="11">
        <f t="shared" si="54"/>
        <v>42157.591064814813</v>
      </c>
      <c r="T532" s="11">
        <f t="shared" si="55"/>
        <v>42179.083333333328</v>
      </c>
      <c r="U532" t="str">
        <f t="array" ref="U532">IF(COUNTIF($B$2:$B4645, $B532)&gt;1, "Duplicate", "")</f>
        <v/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0"/>
        <v>1</v>
      </c>
      <c r="P533">
        <f t="shared" si="51"/>
        <v>129.03225806451613</v>
      </c>
      <c r="Q533" s="3" t="str">
        <f t="shared" si="52"/>
        <v>theater</v>
      </c>
      <c r="R533" t="str">
        <f t="shared" si="53"/>
        <v>plays</v>
      </c>
      <c r="S533" s="11">
        <f t="shared" si="54"/>
        <v>42676.065150462964</v>
      </c>
      <c r="T533" s="11">
        <f t="shared" si="55"/>
        <v>42721.290972222225</v>
      </c>
      <c r="U533" t="str">
        <f t="array" ref="U533">IF(COUNTIF($B$2:$B4646, $B533)&gt;1, "Duplicate", "")</f>
        <v/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0"/>
        <v>1.2324999999999999</v>
      </c>
      <c r="P534">
        <f t="shared" si="51"/>
        <v>71.242774566473983</v>
      </c>
      <c r="Q534" s="3" t="str">
        <f t="shared" si="52"/>
        <v>theater</v>
      </c>
      <c r="R534" t="str">
        <f t="shared" si="53"/>
        <v>plays</v>
      </c>
      <c r="S534" s="11">
        <f t="shared" si="54"/>
        <v>42473.007037037038</v>
      </c>
      <c r="T534" s="11">
        <f t="shared" si="55"/>
        <v>42503.007037037038</v>
      </c>
      <c r="U534" t="str">
        <f t="array" ref="U534">IF(COUNTIF($B$2:$B4647, $B534)&gt;1, "Duplicate", "")</f>
        <v/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0"/>
        <v>1.002</v>
      </c>
      <c r="P535">
        <f t="shared" si="51"/>
        <v>117.88235294117646</v>
      </c>
      <c r="Q535" s="3" t="str">
        <f t="shared" si="52"/>
        <v>theater</v>
      </c>
      <c r="R535" t="str">
        <f t="shared" si="53"/>
        <v>plays</v>
      </c>
      <c r="S535" s="11">
        <f t="shared" si="54"/>
        <v>42482.43478009259</v>
      </c>
      <c r="T535" s="11">
        <f t="shared" si="55"/>
        <v>42506.43478009259</v>
      </c>
      <c r="U535" t="str">
        <f t="array" ref="U535">IF(COUNTIF($B$2:$B4648, $B535)&gt;1, "Duplicate", "")</f>
        <v/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0"/>
        <v>1.0466666666666666</v>
      </c>
      <c r="P536">
        <f t="shared" si="51"/>
        <v>327.08333333333331</v>
      </c>
      <c r="Q536" s="3" t="str">
        <f t="shared" si="52"/>
        <v>theater</v>
      </c>
      <c r="R536" t="str">
        <f t="shared" si="53"/>
        <v>plays</v>
      </c>
      <c r="S536" s="11">
        <f t="shared" si="54"/>
        <v>42270.810995370368</v>
      </c>
      <c r="T536" s="11">
        <f t="shared" si="55"/>
        <v>42309.958333333328</v>
      </c>
      <c r="U536" t="str">
        <f t="array" ref="U536">IF(COUNTIF($B$2:$B4649, $B536)&gt;1, "Duplicate", "")</f>
        <v/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0"/>
        <v>1.0249999999999999</v>
      </c>
      <c r="P537">
        <f t="shared" si="51"/>
        <v>34.745762711864408</v>
      </c>
      <c r="Q537" s="3" t="str">
        <f t="shared" si="52"/>
        <v>theater</v>
      </c>
      <c r="R537" t="str">
        <f t="shared" si="53"/>
        <v>plays</v>
      </c>
      <c r="S537" s="11">
        <f t="shared" si="54"/>
        <v>42711.545196759253</v>
      </c>
      <c r="T537" s="11">
        <f t="shared" si="55"/>
        <v>42741.545196759253</v>
      </c>
      <c r="U537" t="str">
        <f t="array" ref="U537">IF(COUNTIF($B$2:$B4650, $B537)&gt;1, "Duplicate", "")</f>
        <v/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0"/>
        <v>1.1825757575757576</v>
      </c>
      <c r="P538">
        <f t="shared" si="51"/>
        <v>100.06410256410257</v>
      </c>
      <c r="Q538" s="3" t="str">
        <f t="shared" si="52"/>
        <v>theater</v>
      </c>
      <c r="R538" t="str">
        <f t="shared" si="53"/>
        <v>plays</v>
      </c>
      <c r="S538" s="11">
        <f t="shared" si="54"/>
        <v>42179.344988425932</v>
      </c>
      <c r="T538" s="11">
        <f t="shared" si="55"/>
        <v>42219.75</v>
      </c>
      <c r="U538" t="str">
        <f t="array" ref="U538">IF(COUNTIF($B$2:$B4651, $B538)&gt;1, "Duplicate", "")</f>
        <v/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0"/>
        <v>1.2050000000000001</v>
      </c>
      <c r="P539">
        <f t="shared" si="51"/>
        <v>40.847457627118644</v>
      </c>
      <c r="Q539" s="3" t="str">
        <f t="shared" si="52"/>
        <v>theater</v>
      </c>
      <c r="R539" t="str">
        <f t="shared" si="53"/>
        <v>plays</v>
      </c>
      <c r="S539" s="11">
        <f t="shared" si="54"/>
        <v>42282.768414351856</v>
      </c>
      <c r="T539" s="11">
        <f t="shared" si="55"/>
        <v>42312.810081018513</v>
      </c>
      <c r="U539" t="str">
        <f t="array" ref="U539">IF(COUNTIF($B$2:$B4652, $B539)&gt;1, "Duplicate", "")</f>
        <v/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0"/>
        <v>3.0242</v>
      </c>
      <c r="P540">
        <f t="shared" si="51"/>
        <v>252.01666666666668</v>
      </c>
      <c r="Q540" s="3" t="str">
        <f t="shared" si="52"/>
        <v>theater</v>
      </c>
      <c r="R540" t="str">
        <f t="shared" si="53"/>
        <v>plays</v>
      </c>
      <c r="S540" s="11">
        <f t="shared" si="54"/>
        <v>42473.794710648144</v>
      </c>
      <c r="T540" s="11">
        <f t="shared" si="55"/>
        <v>42503.794710648144</v>
      </c>
      <c r="U540" t="str">
        <f t="array" ref="U540">IF(COUNTIF($B$2:$B4653, $B540)&gt;1, "Duplicate", "")</f>
        <v/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0"/>
        <v>1.00644</v>
      </c>
      <c r="P541">
        <f t="shared" si="51"/>
        <v>25.161000000000001</v>
      </c>
      <c r="Q541" s="3" t="str">
        <f t="shared" si="52"/>
        <v>theater</v>
      </c>
      <c r="R541" t="str">
        <f t="shared" si="53"/>
        <v>plays</v>
      </c>
      <c r="S541" s="11">
        <f t="shared" si="54"/>
        <v>42535.049849537041</v>
      </c>
      <c r="T541" s="11">
        <f t="shared" si="55"/>
        <v>42556.049849537041</v>
      </c>
      <c r="U541" t="str">
        <f t="array" ref="U541">IF(COUNTIF($B$2:$B4654, $B541)&gt;1, "Duplicate", "")</f>
        <v/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0"/>
        <v>6.666666666666667E-5</v>
      </c>
      <c r="P542">
        <f t="shared" si="51"/>
        <v>1</v>
      </c>
      <c r="Q542" s="3" t="str">
        <f t="shared" si="52"/>
        <v>technology</v>
      </c>
      <c r="R542" t="str">
        <f t="shared" si="53"/>
        <v>web</v>
      </c>
      <c r="S542" s="11">
        <f t="shared" si="54"/>
        <v>42009.817199074074</v>
      </c>
      <c r="T542" s="11">
        <f t="shared" si="55"/>
        <v>42039.817199074074</v>
      </c>
      <c r="U542" t="str">
        <f t="array" ref="U542">IF(COUNTIF($B$2:$B4655, $B542)&gt;1, "Duplicate", "")</f>
        <v/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0"/>
        <v>5.5555555555555558E-3</v>
      </c>
      <c r="P543">
        <f t="shared" si="51"/>
        <v>25</v>
      </c>
      <c r="Q543" s="3" t="str">
        <f t="shared" si="52"/>
        <v>technology</v>
      </c>
      <c r="R543" t="str">
        <f t="shared" si="53"/>
        <v>web</v>
      </c>
      <c r="S543" s="11">
        <f t="shared" si="54"/>
        <v>42276.046689814815</v>
      </c>
      <c r="T543" s="11">
        <f t="shared" si="55"/>
        <v>42306.046689814815</v>
      </c>
      <c r="U543" t="str">
        <f t="array" ref="U543">IF(COUNTIF($B$2:$B4656, $B543)&gt;1, "Duplicate", "")</f>
        <v/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0"/>
        <v>3.9999999999999998E-6</v>
      </c>
      <c r="P544">
        <f t="shared" si="51"/>
        <v>1</v>
      </c>
      <c r="Q544" s="3" t="str">
        <f t="shared" si="52"/>
        <v>technology</v>
      </c>
      <c r="R544" t="str">
        <f t="shared" si="53"/>
        <v>web</v>
      </c>
      <c r="S544" s="11">
        <f t="shared" si="54"/>
        <v>42433.737453703703</v>
      </c>
      <c r="T544" s="11">
        <f t="shared" si="55"/>
        <v>42493.695787037039</v>
      </c>
      <c r="U544" t="str">
        <f t="array" ref="U544">IF(COUNTIF($B$2:$B4657, $B544)&gt;1, "Duplicate", "")</f>
        <v/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0"/>
        <v>3.1818181818181819E-3</v>
      </c>
      <c r="P545">
        <f t="shared" si="51"/>
        <v>35</v>
      </c>
      <c r="Q545" s="3" t="str">
        <f t="shared" si="52"/>
        <v>technology</v>
      </c>
      <c r="R545" t="str">
        <f t="shared" si="53"/>
        <v>web</v>
      </c>
      <c r="S545" s="11">
        <f t="shared" si="54"/>
        <v>41914.092152777775</v>
      </c>
      <c r="T545" s="11">
        <f t="shared" si="55"/>
        <v>41944.092152777775</v>
      </c>
      <c r="U545" t="str">
        <f t="array" ref="U545">IF(COUNTIF($B$2:$B4658, $B545)&gt;1, "Duplicate", "")</f>
        <v/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0"/>
        <v>1.2E-2</v>
      </c>
      <c r="P546">
        <f t="shared" si="51"/>
        <v>3</v>
      </c>
      <c r="Q546" s="3" t="str">
        <f t="shared" si="52"/>
        <v>technology</v>
      </c>
      <c r="R546" t="str">
        <f t="shared" si="53"/>
        <v>web</v>
      </c>
      <c r="S546" s="11">
        <f t="shared" si="54"/>
        <v>42525.656944444447</v>
      </c>
      <c r="T546" s="11">
        <f t="shared" si="55"/>
        <v>42555.656944444447</v>
      </c>
      <c r="U546" t="str">
        <f t="array" ref="U546">IF(COUNTIF($B$2:$B4659, $B546)&gt;1, "Duplicate", "")</f>
        <v/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0"/>
        <v>0.27383999999999997</v>
      </c>
      <c r="P547">
        <f t="shared" si="51"/>
        <v>402.70588235294116</v>
      </c>
      <c r="Q547" s="3" t="str">
        <f t="shared" si="52"/>
        <v>technology</v>
      </c>
      <c r="R547" t="str">
        <f t="shared" si="53"/>
        <v>web</v>
      </c>
      <c r="S547" s="11">
        <f t="shared" si="54"/>
        <v>42283.592465277776</v>
      </c>
      <c r="T547" s="11">
        <f t="shared" si="55"/>
        <v>42323.634131944447</v>
      </c>
      <c r="U547" t="str">
        <f t="array" ref="U547">IF(COUNTIF($B$2:$B4660, $B547)&gt;1, "Duplicate", "")</f>
        <v/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0"/>
        <v>8.6666666666666663E-4</v>
      </c>
      <c r="P548">
        <f t="shared" si="51"/>
        <v>26</v>
      </c>
      <c r="Q548" s="3" t="str">
        <f t="shared" si="52"/>
        <v>technology</v>
      </c>
      <c r="R548" t="str">
        <f t="shared" si="53"/>
        <v>web</v>
      </c>
      <c r="S548" s="11">
        <f t="shared" si="54"/>
        <v>42249.667997685188</v>
      </c>
      <c r="T548" s="11">
        <f t="shared" si="55"/>
        <v>42294.667997685188</v>
      </c>
      <c r="U548" t="str">
        <f t="array" ref="U548">IF(COUNTIF($B$2:$B4661, $B548)&gt;1, "Duplicate", "")</f>
        <v/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0"/>
        <v>0</v>
      </c>
      <c r="P549">
        <f t="shared" si="51"/>
        <v>0</v>
      </c>
      <c r="Q549" s="3" t="str">
        <f t="shared" si="52"/>
        <v>technology</v>
      </c>
      <c r="R549" t="str">
        <f t="shared" si="53"/>
        <v>web</v>
      </c>
      <c r="S549" s="11">
        <f t="shared" si="54"/>
        <v>42380.696342592593</v>
      </c>
      <c r="T549" s="11">
        <f t="shared" si="55"/>
        <v>42410.696342592593</v>
      </c>
      <c r="U549" t="str">
        <f t="array" ref="U549">IF(COUNTIF($B$2:$B4662, $B549)&gt;1, "Duplicate", "")</f>
        <v/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0"/>
        <v>8.9999999999999998E-4</v>
      </c>
      <c r="P550">
        <f t="shared" si="51"/>
        <v>9</v>
      </c>
      <c r="Q550" s="3" t="str">
        <f t="shared" si="52"/>
        <v>technology</v>
      </c>
      <c r="R550" t="str">
        <f t="shared" si="53"/>
        <v>web</v>
      </c>
      <c r="S550" s="11">
        <f t="shared" si="54"/>
        <v>42276.903333333335</v>
      </c>
      <c r="T550" s="11">
        <f t="shared" si="55"/>
        <v>42306.903333333335</v>
      </c>
      <c r="U550" t="str">
        <f t="array" ref="U550">IF(COUNTIF($B$2:$B4663, $B550)&gt;1, "Duplicate", "")</f>
        <v/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0"/>
        <v>2.7199999999999998E-2</v>
      </c>
      <c r="P551">
        <f t="shared" si="51"/>
        <v>8.5</v>
      </c>
      <c r="Q551" s="3" t="str">
        <f t="shared" si="52"/>
        <v>technology</v>
      </c>
      <c r="R551" t="str">
        <f t="shared" si="53"/>
        <v>web</v>
      </c>
      <c r="S551" s="11">
        <f t="shared" si="54"/>
        <v>42163.636828703704</v>
      </c>
      <c r="T551" s="11">
        <f t="shared" si="55"/>
        <v>42193.636828703704</v>
      </c>
      <c r="U551" t="str">
        <f t="array" ref="U551">IF(COUNTIF($B$2:$B4664, $B551)&gt;1, "Duplicate", "")</f>
        <v/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0"/>
        <v>7.0000000000000001E-3</v>
      </c>
      <c r="P552">
        <f t="shared" si="51"/>
        <v>8.75</v>
      </c>
      <c r="Q552" s="3" t="str">
        <f t="shared" si="52"/>
        <v>technology</v>
      </c>
      <c r="R552" t="str">
        <f t="shared" si="53"/>
        <v>web</v>
      </c>
      <c r="S552" s="11">
        <f t="shared" si="54"/>
        <v>42753.678761574076</v>
      </c>
      <c r="T552" s="11">
        <f t="shared" si="55"/>
        <v>42766.208333333328</v>
      </c>
      <c r="U552" t="str">
        <f t="array" ref="U552">IF(COUNTIF($B$2:$B4665, $B552)&gt;1, "Duplicate", "")</f>
        <v/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0"/>
        <v>5.0413333333333331E-2</v>
      </c>
      <c r="P553">
        <f t="shared" si="51"/>
        <v>135.03571428571428</v>
      </c>
      <c r="Q553" s="3" t="str">
        <f t="shared" si="52"/>
        <v>technology</v>
      </c>
      <c r="R553" t="str">
        <f t="shared" si="53"/>
        <v>web</v>
      </c>
      <c r="S553" s="11">
        <f t="shared" si="54"/>
        <v>42173.275740740741</v>
      </c>
      <c r="T553" s="11">
        <f t="shared" si="55"/>
        <v>42217.745138888888</v>
      </c>
      <c r="U553" t="str">
        <f t="array" ref="U553">IF(COUNTIF($B$2:$B4666, $B553)&gt;1, "Duplicate", "")</f>
        <v/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0"/>
        <v>0</v>
      </c>
      <c r="P554">
        <f t="shared" si="51"/>
        <v>0</v>
      </c>
      <c r="Q554" s="3" t="str">
        <f t="shared" si="52"/>
        <v>technology</v>
      </c>
      <c r="R554" t="str">
        <f t="shared" si="53"/>
        <v>web</v>
      </c>
      <c r="S554" s="11">
        <f t="shared" si="54"/>
        <v>42318.616851851853</v>
      </c>
      <c r="T554" s="11">
        <f t="shared" si="55"/>
        <v>42378.616851851853</v>
      </c>
      <c r="U554" t="str">
        <f t="array" ref="U554">IF(COUNTIF($B$2:$B4667, $B554)&gt;1, "Duplicate", "")</f>
        <v/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0"/>
        <v>4.9199999999999999E-3</v>
      </c>
      <c r="P555">
        <f t="shared" si="51"/>
        <v>20.5</v>
      </c>
      <c r="Q555" s="3" t="str">
        <f t="shared" si="52"/>
        <v>technology</v>
      </c>
      <c r="R555" t="str">
        <f t="shared" si="53"/>
        <v>web</v>
      </c>
      <c r="S555" s="11">
        <f t="shared" si="54"/>
        <v>41927.71980324074</v>
      </c>
      <c r="T555" s="11">
        <f t="shared" si="55"/>
        <v>41957.761469907404</v>
      </c>
      <c r="U555" t="str">
        <f t="array" ref="U555">IF(COUNTIF($B$2:$B4668, $B555)&gt;1, "Duplicate", "")</f>
        <v/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0"/>
        <v>0.36589147286821705</v>
      </c>
      <c r="P556">
        <f t="shared" si="51"/>
        <v>64.36363636363636</v>
      </c>
      <c r="Q556" s="3" t="str">
        <f t="shared" si="52"/>
        <v>technology</v>
      </c>
      <c r="R556" t="str">
        <f t="shared" si="53"/>
        <v>web</v>
      </c>
      <c r="S556" s="11">
        <f t="shared" si="54"/>
        <v>41901.684861111113</v>
      </c>
      <c r="T556" s="11">
        <f t="shared" si="55"/>
        <v>41931.684861111113</v>
      </c>
      <c r="U556" t="str">
        <f t="array" ref="U556">IF(COUNTIF($B$2:$B4669, $B556)&gt;1, "Duplicate", "")</f>
        <v/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0"/>
        <v>0</v>
      </c>
      <c r="P557">
        <f t="shared" si="51"/>
        <v>0</v>
      </c>
      <c r="Q557" s="3" t="str">
        <f t="shared" si="52"/>
        <v>technology</v>
      </c>
      <c r="R557" t="str">
        <f t="shared" si="53"/>
        <v>web</v>
      </c>
      <c r="S557" s="11">
        <f t="shared" si="54"/>
        <v>42503.353506944448</v>
      </c>
      <c r="T557" s="11">
        <f t="shared" si="55"/>
        <v>42533.353506944448</v>
      </c>
      <c r="U557" t="str">
        <f t="array" ref="U557">IF(COUNTIF($B$2:$B4670, $B557)&gt;1, "Duplicate", "")</f>
        <v/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0"/>
        <v>2.5000000000000001E-2</v>
      </c>
      <c r="P558">
        <f t="shared" si="51"/>
        <v>200</v>
      </c>
      <c r="Q558" s="3" t="str">
        <f t="shared" si="52"/>
        <v>technology</v>
      </c>
      <c r="R558" t="str">
        <f t="shared" si="53"/>
        <v>web</v>
      </c>
      <c r="S558" s="11">
        <f t="shared" si="54"/>
        <v>42345.860150462962</v>
      </c>
      <c r="T558" s="11">
        <f t="shared" si="55"/>
        <v>42375.860150462962</v>
      </c>
      <c r="U558" t="str">
        <f t="array" ref="U558">IF(COUNTIF($B$2:$B4671, $B558)&gt;1, "Duplicate", "")</f>
        <v/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0"/>
        <v>9.1066666666666674E-3</v>
      </c>
      <c r="P559">
        <f t="shared" si="51"/>
        <v>68.3</v>
      </c>
      <c r="Q559" s="3" t="str">
        <f t="shared" si="52"/>
        <v>technology</v>
      </c>
      <c r="R559" t="str">
        <f t="shared" si="53"/>
        <v>web</v>
      </c>
      <c r="S559" s="11">
        <f t="shared" si="54"/>
        <v>42676.942164351851</v>
      </c>
      <c r="T559" s="11">
        <f t="shared" si="55"/>
        <v>42706.983831018515</v>
      </c>
      <c r="U559" t="str">
        <f t="array" ref="U559">IF(COUNTIF($B$2:$B4672, $B559)&gt;1, "Duplicate", "")</f>
        <v/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0"/>
        <v>0</v>
      </c>
      <c r="P560">
        <f t="shared" si="51"/>
        <v>0</v>
      </c>
      <c r="Q560" s="3" t="str">
        <f t="shared" si="52"/>
        <v>technology</v>
      </c>
      <c r="R560" t="str">
        <f t="shared" si="53"/>
        <v>web</v>
      </c>
      <c r="S560" s="11">
        <f t="shared" si="54"/>
        <v>42057.883159722223</v>
      </c>
      <c r="T560" s="11">
        <f t="shared" si="55"/>
        <v>42087.841493055559</v>
      </c>
      <c r="U560" t="str">
        <f t="array" ref="U560">IF(COUNTIF($B$2:$B4673, $B560)&gt;1, "Duplicate", "")</f>
        <v/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0"/>
        <v>2.0833333333333335E-4</v>
      </c>
      <c r="P561">
        <f t="shared" si="51"/>
        <v>50</v>
      </c>
      <c r="Q561" s="3" t="str">
        <f t="shared" si="52"/>
        <v>technology</v>
      </c>
      <c r="R561" t="str">
        <f t="shared" si="53"/>
        <v>web</v>
      </c>
      <c r="S561" s="11">
        <f t="shared" si="54"/>
        <v>42321.283101851848</v>
      </c>
      <c r="T561" s="11">
        <f t="shared" si="55"/>
        <v>42351.283101851848</v>
      </c>
      <c r="U561" t="str">
        <f t="array" ref="U561">IF(COUNTIF($B$2:$B4674, $B561)&gt;1, "Duplicate", "")</f>
        <v/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0"/>
        <v>1.2E-4</v>
      </c>
      <c r="P562">
        <f t="shared" si="51"/>
        <v>4</v>
      </c>
      <c r="Q562" s="3" t="str">
        <f t="shared" si="52"/>
        <v>technology</v>
      </c>
      <c r="R562" t="str">
        <f t="shared" si="53"/>
        <v>web</v>
      </c>
      <c r="S562" s="11">
        <f t="shared" si="54"/>
        <v>41960.771354166667</v>
      </c>
      <c r="T562" s="11">
        <f t="shared" si="55"/>
        <v>41990.771354166667</v>
      </c>
      <c r="U562" t="str">
        <f t="array" ref="U562">IF(COUNTIF($B$2:$B4675, $B562)&gt;1, "Duplicate", "")</f>
        <v/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0"/>
        <v>3.6666666666666666E-3</v>
      </c>
      <c r="P563">
        <f t="shared" si="51"/>
        <v>27.5</v>
      </c>
      <c r="Q563" s="3" t="str">
        <f t="shared" si="52"/>
        <v>technology</v>
      </c>
      <c r="R563" t="str">
        <f t="shared" si="53"/>
        <v>web</v>
      </c>
      <c r="S563" s="11">
        <f t="shared" si="54"/>
        <v>42268.658715277779</v>
      </c>
      <c r="T563" s="11">
        <f t="shared" si="55"/>
        <v>42303.658715277779</v>
      </c>
      <c r="U563" t="str">
        <f t="array" ref="U563">IF(COUNTIF($B$2:$B4676, $B563)&gt;1, "Duplicate", "")</f>
        <v/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0"/>
        <v>0</v>
      </c>
      <c r="P564">
        <f t="shared" si="51"/>
        <v>0</v>
      </c>
      <c r="Q564" s="3" t="str">
        <f t="shared" si="52"/>
        <v>technology</v>
      </c>
      <c r="R564" t="str">
        <f t="shared" si="53"/>
        <v>web</v>
      </c>
      <c r="S564" s="11">
        <f t="shared" si="54"/>
        <v>42692.389062500006</v>
      </c>
      <c r="T564" s="11">
        <f t="shared" si="55"/>
        <v>42722.389062500006</v>
      </c>
      <c r="U564" t="str">
        <f t="array" ref="U564">IF(COUNTIF($B$2:$B4677, $B564)&gt;1, "Duplicate", "")</f>
        <v/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0"/>
        <v>9.0666666666666662E-4</v>
      </c>
      <c r="P565">
        <f t="shared" si="51"/>
        <v>34</v>
      </c>
      <c r="Q565" s="3" t="str">
        <f t="shared" si="52"/>
        <v>technology</v>
      </c>
      <c r="R565" t="str">
        <f t="shared" si="53"/>
        <v>web</v>
      </c>
      <c r="S565" s="11">
        <f t="shared" si="54"/>
        <v>42022.069988425923</v>
      </c>
      <c r="T565" s="11">
        <f t="shared" si="55"/>
        <v>42052.069988425923</v>
      </c>
      <c r="U565" t="str">
        <f t="array" ref="U565">IF(COUNTIF($B$2:$B4678, $B565)&gt;1, "Duplicate", "")</f>
        <v/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0"/>
        <v>5.5555555555555558E-5</v>
      </c>
      <c r="P566">
        <f t="shared" si="51"/>
        <v>1</v>
      </c>
      <c r="Q566" s="3" t="str">
        <f t="shared" si="52"/>
        <v>technology</v>
      </c>
      <c r="R566" t="str">
        <f t="shared" si="53"/>
        <v>web</v>
      </c>
      <c r="S566" s="11">
        <f t="shared" si="54"/>
        <v>42411.942997685182</v>
      </c>
      <c r="T566" s="11">
        <f t="shared" si="55"/>
        <v>42441.942997685182</v>
      </c>
      <c r="U566" t="str">
        <f t="array" ref="U566">IF(COUNTIF($B$2:$B4679, $B566)&gt;1, "Duplicate", "")</f>
        <v/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0"/>
        <v>0</v>
      </c>
      <c r="P567">
        <f t="shared" si="51"/>
        <v>0</v>
      </c>
      <c r="Q567" s="3" t="str">
        <f t="shared" si="52"/>
        <v>technology</v>
      </c>
      <c r="R567" t="str">
        <f t="shared" si="53"/>
        <v>web</v>
      </c>
      <c r="S567" s="11">
        <f t="shared" si="54"/>
        <v>42165.785289351858</v>
      </c>
      <c r="T567" s="11">
        <f t="shared" si="55"/>
        <v>42195.785289351858</v>
      </c>
      <c r="U567" t="str">
        <f t="array" ref="U567">IF(COUNTIF($B$2:$B4680, $B567)&gt;1, "Duplicate", "")</f>
        <v/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0"/>
        <v>2.0000000000000001E-4</v>
      </c>
      <c r="P568">
        <f t="shared" si="51"/>
        <v>1</v>
      </c>
      <c r="Q568" s="3" t="str">
        <f t="shared" si="52"/>
        <v>technology</v>
      </c>
      <c r="R568" t="str">
        <f t="shared" si="53"/>
        <v>web</v>
      </c>
      <c r="S568" s="11">
        <f t="shared" si="54"/>
        <v>42535.68440972222</v>
      </c>
      <c r="T568" s="11">
        <f t="shared" si="55"/>
        <v>42565.68440972222</v>
      </c>
      <c r="U568" t="str">
        <f t="array" ref="U568">IF(COUNTIF($B$2:$B4681, $B568)&gt;1, "Duplicate", "")</f>
        <v/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0"/>
        <v>0</v>
      </c>
      <c r="P569">
        <f t="shared" si="51"/>
        <v>0</v>
      </c>
      <c r="Q569" s="3" t="str">
        <f t="shared" si="52"/>
        <v>technology</v>
      </c>
      <c r="R569" t="str">
        <f t="shared" si="53"/>
        <v>web</v>
      </c>
      <c r="S569" s="11">
        <f t="shared" si="54"/>
        <v>41975.842523148152</v>
      </c>
      <c r="T569" s="11">
        <f t="shared" si="55"/>
        <v>42005.842523148152</v>
      </c>
      <c r="U569" t="str">
        <f t="array" ref="U569">IF(COUNTIF($B$2:$B4682, $B569)&gt;1, "Duplicate", "")</f>
        <v/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0"/>
        <v>0.01</v>
      </c>
      <c r="P570">
        <f t="shared" si="51"/>
        <v>49</v>
      </c>
      <c r="Q570" s="3" t="str">
        <f t="shared" si="52"/>
        <v>technology</v>
      </c>
      <c r="R570" t="str">
        <f t="shared" si="53"/>
        <v>web</v>
      </c>
      <c r="S570" s="11">
        <f t="shared" si="54"/>
        <v>42348.9215625</v>
      </c>
      <c r="T570" s="11">
        <f t="shared" si="55"/>
        <v>42385.458333333328</v>
      </c>
      <c r="U570" t="str">
        <f t="array" ref="U570">IF(COUNTIF($B$2:$B4683, $B570)&gt;1, "Duplicate", "")</f>
        <v/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0"/>
        <v>8.0000000000000002E-3</v>
      </c>
      <c r="P571">
        <f t="shared" si="51"/>
        <v>20</v>
      </c>
      <c r="Q571" s="3" t="str">
        <f t="shared" si="52"/>
        <v>technology</v>
      </c>
      <c r="R571" t="str">
        <f t="shared" si="53"/>
        <v>web</v>
      </c>
      <c r="S571" s="11">
        <f t="shared" si="54"/>
        <v>42340.847361111111</v>
      </c>
      <c r="T571" s="11">
        <f t="shared" si="55"/>
        <v>42370.847361111111</v>
      </c>
      <c r="U571" t="str">
        <f t="array" ref="U571">IF(COUNTIF($B$2:$B4684, $B571)&gt;1, "Duplicate", "")</f>
        <v/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0"/>
        <v>1.6705882352941177E-3</v>
      </c>
      <c r="P572">
        <f t="shared" si="51"/>
        <v>142</v>
      </c>
      <c r="Q572" s="3" t="str">
        <f t="shared" si="52"/>
        <v>technology</v>
      </c>
      <c r="R572" t="str">
        <f t="shared" si="53"/>
        <v>web</v>
      </c>
      <c r="S572" s="11">
        <f t="shared" si="54"/>
        <v>42388.798252314817</v>
      </c>
      <c r="T572" s="11">
        <f t="shared" si="55"/>
        <v>42418.798252314817</v>
      </c>
      <c r="U572" t="str">
        <f t="array" ref="U572">IF(COUNTIF($B$2:$B4685, $B572)&gt;1, "Duplicate", "")</f>
        <v/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0"/>
        <v>4.2399999999999998E-3</v>
      </c>
      <c r="P573">
        <f t="shared" si="51"/>
        <v>53</v>
      </c>
      <c r="Q573" s="3" t="str">
        <f t="shared" si="52"/>
        <v>technology</v>
      </c>
      <c r="R573" t="str">
        <f t="shared" si="53"/>
        <v>web</v>
      </c>
      <c r="S573" s="11">
        <f t="shared" si="54"/>
        <v>42192.816238425927</v>
      </c>
      <c r="T573" s="11">
        <f t="shared" si="55"/>
        <v>42212.165972222225</v>
      </c>
      <c r="U573" t="str">
        <f t="array" ref="U573">IF(COUNTIF($B$2:$B4686, $B573)&gt;1, "Duplicate", "")</f>
        <v/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0"/>
        <v>0</v>
      </c>
      <c r="P574">
        <f t="shared" si="51"/>
        <v>0</v>
      </c>
      <c r="Q574" s="3" t="str">
        <f t="shared" si="52"/>
        <v>technology</v>
      </c>
      <c r="R574" t="str">
        <f t="shared" si="53"/>
        <v>web</v>
      </c>
      <c r="S574" s="11">
        <f t="shared" si="54"/>
        <v>42282.71629629629</v>
      </c>
      <c r="T574" s="11">
        <f t="shared" si="55"/>
        <v>42312.757962962962</v>
      </c>
      <c r="U574" t="str">
        <f t="array" ref="U574">IF(COUNTIF($B$2:$B4687, $B574)&gt;1, "Duplicate", "")</f>
        <v/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0"/>
        <v>3.892538925389254E-3</v>
      </c>
      <c r="P575">
        <f t="shared" si="51"/>
        <v>38.444444444444443</v>
      </c>
      <c r="Q575" s="3" t="str">
        <f t="shared" si="52"/>
        <v>technology</v>
      </c>
      <c r="R575" t="str">
        <f t="shared" si="53"/>
        <v>web</v>
      </c>
      <c r="S575" s="11">
        <f t="shared" si="54"/>
        <v>41963.050127314811</v>
      </c>
      <c r="T575" s="11">
        <f t="shared" si="55"/>
        <v>42022.05</v>
      </c>
      <c r="U575" t="str">
        <f t="array" ref="U575">IF(COUNTIF($B$2:$B4688, $B575)&gt;1, "Duplicate", "")</f>
        <v/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0"/>
        <v>7.1556350626118068E-3</v>
      </c>
      <c r="P576">
        <f t="shared" si="51"/>
        <v>20</v>
      </c>
      <c r="Q576" s="3" t="str">
        <f t="shared" si="52"/>
        <v>technology</v>
      </c>
      <c r="R576" t="str">
        <f t="shared" si="53"/>
        <v>web</v>
      </c>
      <c r="S576" s="11">
        <f t="shared" si="54"/>
        <v>42632.443368055552</v>
      </c>
      <c r="T576" s="11">
        <f t="shared" si="55"/>
        <v>42662.443368055552</v>
      </c>
      <c r="U576" t="str">
        <f t="array" ref="U576">IF(COUNTIF($B$2:$B4689, $B576)&gt;1, "Duplicate", "")</f>
        <v/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0"/>
        <v>4.3166666666666666E-3</v>
      </c>
      <c r="P577">
        <f t="shared" si="51"/>
        <v>64.75</v>
      </c>
      <c r="Q577" s="3" t="str">
        <f t="shared" si="52"/>
        <v>technology</v>
      </c>
      <c r="R577" t="str">
        <f t="shared" si="53"/>
        <v>web</v>
      </c>
      <c r="S577" s="11">
        <f t="shared" si="54"/>
        <v>42138.692627314813</v>
      </c>
      <c r="T577" s="11">
        <f t="shared" si="55"/>
        <v>42168.692627314813</v>
      </c>
      <c r="U577" t="str">
        <f t="array" ref="U577">IF(COUNTIF($B$2:$B4690, $B577)&gt;1, "Duplicate", "")</f>
        <v/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0"/>
        <v>1.2500000000000001E-5</v>
      </c>
      <c r="P578">
        <f t="shared" si="51"/>
        <v>1</v>
      </c>
      <c r="Q578" s="3" t="str">
        <f t="shared" si="52"/>
        <v>technology</v>
      </c>
      <c r="R578" t="str">
        <f t="shared" si="53"/>
        <v>web</v>
      </c>
      <c r="S578" s="11">
        <f t="shared" si="54"/>
        <v>42031.471666666665</v>
      </c>
      <c r="T578" s="11">
        <f t="shared" si="55"/>
        <v>42091.43</v>
      </c>
      <c r="U578" t="str">
        <f t="array" ref="U578">IF(COUNTIF($B$2:$B4691, $B578)&gt;1, "Duplicate", "")</f>
        <v/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6">E579/D579</f>
        <v>2E-3</v>
      </c>
      <c r="P579">
        <f t="shared" ref="P579:P642" si="57">IF(L579=0,0,E579/L579)</f>
        <v>10</v>
      </c>
      <c r="Q579" s="3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11">
        <f t="shared" si="54"/>
        <v>42450.589143518519</v>
      </c>
      <c r="T579" s="11">
        <f t="shared" si="55"/>
        <v>42510.589143518519</v>
      </c>
      <c r="U579" t="str">
        <f t="array" ref="U579">IF(COUNTIF($B$2:$B4692, $B579)&gt;1, "Duplicate", "")</f>
        <v/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6"/>
        <v>1.12E-4</v>
      </c>
      <c r="P580">
        <f t="shared" si="57"/>
        <v>2</v>
      </c>
      <c r="Q580" s="3" t="str">
        <f t="shared" si="58"/>
        <v>technology</v>
      </c>
      <c r="R580" t="str">
        <f t="shared" si="59"/>
        <v>web</v>
      </c>
      <c r="S580" s="11">
        <f t="shared" si="54"/>
        <v>42230.578622685185</v>
      </c>
      <c r="T580" s="11">
        <f t="shared" si="55"/>
        <v>42254.578622685185</v>
      </c>
      <c r="U580" t="str">
        <f t="array" ref="U580">IF(COUNTIF($B$2:$B4693, $B580)&gt;1, "Duplicate", "")</f>
        <v/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6"/>
        <v>1.4583333333333334E-2</v>
      </c>
      <c r="P581">
        <f t="shared" si="57"/>
        <v>35</v>
      </c>
      <c r="Q581" s="3" t="str">
        <f t="shared" si="58"/>
        <v>technology</v>
      </c>
      <c r="R581" t="str">
        <f t="shared" si="59"/>
        <v>web</v>
      </c>
      <c r="S581" s="11">
        <f t="shared" si="54"/>
        <v>41968.852118055554</v>
      </c>
      <c r="T581" s="11">
        <f t="shared" si="55"/>
        <v>41998.852118055554</v>
      </c>
      <c r="U581" t="str">
        <f t="array" ref="U581">IF(COUNTIF($B$2:$B4694, $B581)&gt;1, "Duplicate", "")</f>
        <v/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6"/>
        <v>3.3333333333333332E-4</v>
      </c>
      <c r="P582">
        <f t="shared" si="57"/>
        <v>1</v>
      </c>
      <c r="Q582" s="3" t="str">
        <f t="shared" si="58"/>
        <v>technology</v>
      </c>
      <c r="R582" t="str">
        <f t="shared" si="59"/>
        <v>web</v>
      </c>
      <c r="S582" s="11">
        <f t="shared" si="54"/>
        <v>42605.908182870371</v>
      </c>
      <c r="T582" s="11">
        <f t="shared" si="55"/>
        <v>42635.908182870371</v>
      </c>
      <c r="U582" t="str">
        <f t="array" ref="U582">IF(COUNTIF($B$2:$B4695, $B582)&gt;1, "Duplicate", "")</f>
        <v/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6"/>
        <v>0</v>
      </c>
      <c r="P583">
        <f t="shared" si="57"/>
        <v>0</v>
      </c>
      <c r="Q583" s="3" t="str">
        <f t="shared" si="58"/>
        <v>technology</v>
      </c>
      <c r="R583" t="str">
        <f t="shared" si="59"/>
        <v>web</v>
      </c>
      <c r="S583" s="11">
        <f t="shared" ref="S583:S646" si="60">(((J583/60)/60)/24)+DATE(1970,1,1)</f>
        <v>42188.012777777782</v>
      </c>
      <c r="T583" s="11">
        <f t="shared" ref="T583:T646" si="61">(((I583/60)/60)/24)+DATE(1970,1,1)</f>
        <v>42218.012777777782</v>
      </c>
      <c r="U583" t="str">
        <f t="array" ref="U583">IF(COUNTIF($B$2:$B4696, $B583)&gt;1, "Duplicate", "")</f>
        <v/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6"/>
        <v>0</v>
      </c>
      <c r="P584">
        <f t="shared" si="57"/>
        <v>0</v>
      </c>
      <c r="Q584" s="3" t="str">
        <f t="shared" si="58"/>
        <v>technology</v>
      </c>
      <c r="R584" t="str">
        <f t="shared" si="59"/>
        <v>web</v>
      </c>
      <c r="S584" s="11">
        <f t="shared" si="60"/>
        <v>42055.739803240736</v>
      </c>
      <c r="T584" s="11">
        <f t="shared" si="61"/>
        <v>42078.75</v>
      </c>
      <c r="U584" t="str">
        <f t="array" ref="U584">IF(COUNTIF($B$2:$B4697, $B584)&gt;1, "Duplicate", "")</f>
        <v/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6"/>
        <v>1.1111111111111112E-4</v>
      </c>
      <c r="P585">
        <f t="shared" si="57"/>
        <v>1</v>
      </c>
      <c r="Q585" s="3" t="str">
        <f t="shared" si="58"/>
        <v>technology</v>
      </c>
      <c r="R585" t="str">
        <f t="shared" si="59"/>
        <v>web</v>
      </c>
      <c r="S585" s="11">
        <f t="shared" si="60"/>
        <v>42052.93850694444</v>
      </c>
      <c r="T585" s="11">
        <f t="shared" si="61"/>
        <v>42082.896840277783</v>
      </c>
      <c r="U585" t="str">
        <f t="array" ref="U585">IF(COUNTIF($B$2:$B4698, $B585)&gt;1, "Duplicate", "")</f>
        <v/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6"/>
        <v>0.01</v>
      </c>
      <c r="P586">
        <f t="shared" si="57"/>
        <v>5</v>
      </c>
      <c r="Q586" s="3" t="str">
        <f t="shared" si="58"/>
        <v>technology</v>
      </c>
      <c r="R586" t="str">
        <f t="shared" si="59"/>
        <v>web</v>
      </c>
      <c r="S586" s="11">
        <f t="shared" si="60"/>
        <v>42049.716620370367</v>
      </c>
      <c r="T586" s="11">
        <f t="shared" si="61"/>
        <v>42079.674953703703</v>
      </c>
      <c r="U586" t="str">
        <f t="array" ref="U586">IF(COUNTIF($B$2:$B4699, $B586)&gt;1, "Duplicate", "")</f>
        <v/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6"/>
        <v>0</v>
      </c>
      <c r="P587">
        <f t="shared" si="57"/>
        <v>0</v>
      </c>
      <c r="Q587" s="3" t="str">
        <f t="shared" si="58"/>
        <v>technology</v>
      </c>
      <c r="R587" t="str">
        <f t="shared" si="59"/>
        <v>web</v>
      </c>
      <c r="S587" s="11">
        <f t="shared" si="60"/>
        <v>42283.3909375</v>
      </c>
      <c r="T587" s="11">
        <f t="shared" si="61"/>
        <v>42339</v>
      </c>
      <c r="U587" t="str">
        <f t="array" ref="U587">IF(COUNTIF($B$2:$B4700, $B587)&gt;1, "Duplicate", "")</f>
        <v/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6"/>
        <v>5.5999999999999999E-3</v>
      </c>
      <c r="P588">
        <f t="shared" si="57"/>
        <v>14</v>
      </c>
      <c r="Q588" s="3" t="str">
        <f t="shared" si="58"/>
        <v>technology</v>
      </c>
      <c r="R588" t="str">
        <f t="shared" si="59"/>
        <v>web</v>
      </c>
      <c r="S588" s="11">
        <f t="shared" si="60"/>
        <v>42020.854247685187</v>
      </c>
      <c r="T588" s="11">
        <f t="shared" si="61"/>
        <v>42050.854247685187</v>
      </c>
      <c r="U588" t="str">
        <f t="array" ref="U588">IF(COUNTIF($B$2:$B4701, $B588)&gt;1, "Duplicate", "")</f>
        <v/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6"/>
        <v>9.0833333333333335E-2</v>
      </c>
      <c r="P589">
        <f t="shared" si="57"/>
        <v>389.28571428571428</v>
      </c>
      <c r="Q589" s="3" t="str">
        <f t="shared" si="58"/>
        <v>technology</v>
      </c>
      <c r="R589" t="str">
        <f t="shared" si="59"/>
        <v>web</v>
      </c>
      <c r="S589" s="11">
        <f t="shared" si="60"/>
        <v>42080.757326388892</v>
      </c>
      <c r="T589" s="11">
        <f t="shared" si="61"/>
        <v>42110.757326388892</v>
      </c>
      <c r="U589" t="str">
        <f t="array" ref="U589">IF(COUNTIF($B$2:$B4702, $B589)&gt;1, "Duplicate", "")</f>
        <v/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6"/>
        <v>3.3444444444444443E-2</v>
      </c>
      <c r="P590">
        <f t="shared" si="57"/>
        <v>150.5</v>
      </c>
      <c r="Q590" s="3" t="str">
        <f t="shared" si="58"/>
        <v>technology</v>
      </c>
      <c r="R590" t="str">
        <f t="shared" si="59"/>
        <v>web</v>
      </c>
      <c r="S590" s="11">
        <f t="shared" si="60"/>
        <v>42631.769513888896</v>
      </c>
      <c r="T590" s="11">
        <f t="shared" si="61"/>
        <v>42691.811180555553</v>
      </c>
      <c r="U590" t="str">
        <f t="array" ref="U590">IF(COUNTIF($B$2:$B4703, $B590)&gt;1, "Duplicate", "")</f>
        <v/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6"/>
        <v>1.3333333333333334E-4</v>
      </c>
      <c r="P591">
        <f t="shared" si="57"/>
        <v>1</v>
      </c>
      <c r="Q591" s="3" t="str">
        <f t="shared" si="58"/>
        <v>technology</v>
      </c>
      <c r="R591" t="str">
        <f t="shared" si="59"/>
        <v>web</v>
      </c>
      <c r="S591" s="11">
        <f t="shared" si="60"/>
        <v>42178.614571759259</v>
      </c>
      <c r="T591" s="11">
        <f t="shared" si="61"/>
        <v>42193.614571759259</v>
      </c>
      <c r="U591" t="str">
        <f t="array" ref="U591">IF(COUNTIF($B$2:$B4704, $B591)&gt;1, "Duplicate", "")</f>
        <v/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6"/>
        <v>4.4600000000000001E-2</v>
      </c>
      <c r="P592">
        <f t="shared" si="57"/>
        <v>24.777777777777779</v>
      </c>
      <c r="Q592" s="3" t="str">
        <f t="shared" si="58"/>
        <v>technology</v>
      </c>
      <c r="R592" t="str">
        <f t="shared" si="59"/>
        <v>web</v>
      </c>
      <c r="S592" s="11">
        <f t="shared" si="60"/>
        <v>42377.554756944446</v>
      </c>
      <c r="T592" s="11">
        <f t="shared" si="61"/>
        <v>42408.542361111111</v>
      </c>
      <c r="U592" t="str">
        <f t="array" ref="U592">IF(COUNTIF($B$2:$B4705, $B592)&gt;1, "Duplicate", "")</f>
        <v/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6"/>
        <v>6.0999999999999997E-4</v>
      </c>
      <c r="P593">
        <f t="shared" si="57"/>
        <v>30.5</v>
      </c>
      <c r="Q593" s="3" t="str">
        <f t="shared" si="58"/>
        <v>technology</v>
      </c>
      <c r="R593" t="str">
        <f t="shared" si="59"/>
        <v>web</v>
      </c>
      <c r="S593" s="11">
        <f t="shared" si="60"/>
        <v>42177.543171296296</v>
      </c>
      <c r="T593" s="11">
        <f t="shared" si="61"/>
        <v>42207.543171296296</v>
      </c>
      <c r="U593" t="str">
        <f t="array" ref="U593">IF(COUNTIF($B$2:$B4706, $B593)&gt;1, "Duplicate", "")</f>
        <v/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6"/>
        <v>3.3333333333333333E-2</v>
      </c>
      <c r="P594">
        <f t="shared" si="57"/>
        <v>250</v>
      </c>
      <c r="Q594" s="3" t="str">
        <f t="shared" si="58"/>
        <v>technology</v>
      </c>
      <c r="R594" t="str">
        <f t="shared" si="59"/>
        <v>web</v>
      </c>
      <c r="S594" s="11">
        <f t="shared" si="60"/>
        <v>41946.232175925928</v>
      </c>
      <c r="T594" s="11">
        <f t="shared" si="61"/>
        <v>41976.232175925921</v>
      </c>
      <c r="U594" t="str">
        <f t="array" ref="U594">IF(COUNTIF($B$2:$B4707, $B594)&gt;1, "Duplicate", "")</f>
        <v/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6"/>
        <v>0.23</v>
      </c>
      <c r="P595">
        <f t="shared" si="57"/>
        <v>16.428571428571427</v>
      </c>
      <c r="Q595" s="3" t="str">
        <f t="shared" si="58"/>
        <v>technology</v>
      </c>
      <c r="R595" t="str">
        <f t="shared" si="59"/>
        <v>web</v>
      </c>
      <c r="S595" s="11">
        <f t="shared" si="60"/>
        <v>42070.677604166667</v>
      </c>
      <c r="T595" s="11">
        <f t="shared" si="61"/>
        <v>42100.635937500003</v>
      </c>
      <c r="U595" t="str">
        <f t="array" ref="U595">IF(COUNTIF($B$2:$B4708, $B595)&gt;1, "Duplicate", "")</f>
        <v/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6"/>
        <v>1.0399999999999999E-3</v>
      </c>
      <c r="P596">
        <f t="shared" si="57"/>
        <v>13</v>
      </c>
      <c r="Q596" s="3" t="str">
        <f t="shared" si="58"/>
        <v>technology</v>
      </c>
      <c r="R596" t="str">
        <f t="shared" si="59"/>
        <v>web</v>
      </c>
      <c r="S596" s="11">
        <f t="shared" si="60"/>
        <v>42446.780162037037</v>
      </c>
      <c r="T596" s="11">
        <f t="shared" si="61"/>
        <v>42476.780162037037</v>
      </c>
      <c r="U596" t="str">
        <f t="array" ref="U596">IF(COUNTIF($B$2:$B4709, $B596)&gt;1, "Duplicate", "")</f>
        <v/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6"/>
        <v>4.2599999999999999E-3</v>
      </c>
      <c r="P597">
        <f t="shared" si="57"/>
        <v>53.25</v>
      </c>
      <c r="Q597" s="3" t="str">
        <f t="shared" si="58"/>
        <v>technology</v>
      </c>
      <c r="R597" t="str">
        <f t="shared" si="59"/>
        <v>web</v>
      </c>
      <c r="S597" s="11">
        <f t="shared" si="60"/>
        <v>42083.069884259254</v>
      </c>
      <c r="T597" s="11">
        <f t="shared" si="61"/>
        <v>42128.069884259254</v>
      </c>
      <c r="U597" t="str">
        <f t="array" ref="U597">IF(COUNTIF($B$2:$B4710, $B597)&gt;1, "Duplicate", "")</f>
        <v/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6"/>
        <v>2.9999999999999997E-4</v>
      </c>
      <c r="P598">
        <f t="shared" si="57"/>
        <v>3</v>
      </c>
      <c r="Q598" s="3" t="str">
        <f t="shared" si="58"/>
        <v>technology</v>
      </c>
      <c r="R598" t="str">
        <f t="shared" si="59"/>
        <v>web</v>
      </c>
      <c r="S598" s="11">
        <f t="shared" si="60"/>
        <v>42646.896898148145</v>
      </c>
      <c r="T598" s="11">
        <f t="shared" si="61"/>
        <v>42676.896898148145</v>
      </c>
      <c r="U598" t="str">
        <f t="array" ref="U598">IF(COUNTIF($B$2:$B4711, $B598)&gt;1, "Duplicate", "")</f>
        <v/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6"/>
        <v>2.6666666666666666E-3</v>
      </c>
      <c r="P599">
        <f t="shared" si="57"/>
        <v>10</v>
      </c>
      <c r="Q599" s="3" t="str">
        <f t="shared" si="58"/>
        <v>technology</v>
      </c>
      <c r="R599" t="str">
        <f t="shared" si="59"/>
        <v>web</v>
      </c>
      <c r="S599" s="11">
        <f t="shared" si="60"/>
        <v>42545.705266203702</v>
      </c>
      <c r="T599" s="11">
        <f t="shared" si="61"/>
        <v>42582.666666666672</v>
      </c>
      <c r="U599" t="str">
        <f t="array" ref="U599">IF(COUNTIF($B$2:$B4712, $B599)&gt;1, "Duplicate", "")</f>
        <v/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6"/>
        <v>0.34</v>
      </c>
      <c r="P600">
        <f t="shared" si="57"/>
        <v>121.42857142857143</v>
      </c>
      <c r="Q600" s="3" t="str">
        <f t="shared" si="58"/>
        <v>technology</v>
      </c>
      <c r="R600" t="str">
        <f t="shared" si="59"/>
        <v>web</v>
      </c>
      <c r="S600" s="11">
        <f t="shared" si="60"/>
        <v>41948.00209490741</v>
      </c>
      <c r="T600" s="11">
        <f t="shared" si="61"/>
        <v>41978.00209490741</v>
      </c>
      <c r="U600" t="str">
        <f t="array" ref="U600">IF(COUNTIF($B$2:$B4713, $B600)&gt;1, "Duplicate", "")</f>
        <v/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6"/>
        <v>6.2E-4</v>
      </c>
      <c r="P601">
        <f t="shared" si="57"/>
        <v>15.5</v>
      </c>
      <c r="Q601" s="3" t="str">
        <f t="shared" si="58"/>
        <v>technology</v>
      </c>
      <c r="R601" t="str">
        <f t="shared" si="59"/>
        <v>web</v>
      </c>
      <c r="S601" s="11">
        <f t="shared" si="60"/>
        <v>42047.812523148154</v>
      </c>
      <c r="T601" s="11">
        <f t="shared" si="61"/>
        <v>42071.636111111111</v>
      </c>
      <c r="U601" t="str">
        <f t="array" ref="U601">IF(COUNTIF($B$2:$B4714, $B601)&gt;1, "Duplicate", "")</f>
        <v/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6"/>
        <v>0.02</v>
      </c>
      <c r="P602">
        <f t="shared" si="57"/>
        <v>100</v>
      </c>
      <c r="Q602" s="3" t="str">
        <f t="shared" si="58"/>
        <v>technology</v>
      </c>
      <c r="R602" t="str">
        <f t="shared" si="59"/>
        <v>web</v>
      </c>
      <c r="S602" s="11">
        <f t="shared" si="60"/>
        <v>42073.798171296294</v>
      </c>
      <c r="T602" s="11">
        <f t="shared" si="61"/>
        <v>42133.798171296294</v>
      </c>
      <c r="U602" t="str">
        <f t="array" ref="U602">IF(COUNTIF($B$2:$B4715, $B602)&gt;1, "Duplicate", "")</f>
        <v/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6"/>
        <v>1.4E-2</v>
      </c>
      <c r="P603">
        <f t="shared" si="57"/>
        <v>23.333333333333332</v>
      </c>
      <c r="Q603" s="3" t="str">
        <f t="shared" si="58"/>
        <v>technology</v>
      </c>
      <c r="R603" t="str">
        <f t="shared" si="59"/>
        <v>web</v>
      </c>
      <c r="S603" s="11">
        <f t="shared" si="60"/>
        <v>41969.858090277776</v>
      </c>
      <c r="T603" s="11">
        <f t="shared" si="61"/>
        <v>41999.858090277776</v>
      </c>
      <c r="U603" t="str">
        <f t="array" ref="U603">IF(COUNTIF($B$2:$B4716, $B603)&gt;1, "Duplicate", "")</f>
        <v/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6"/>
        <v>0</v>
      </c>
      <c r="P604">
        <f t="shared" si="57"/>
        <v>0</v>
      </c>
      <c r="Q604" s="3" t="str">
        <f t="shared" si="58"/>
        <v>technology</v>
      </c>
      <c r="R604" t="str">
        <f t="shared" si="59"/>
        <v>web</v>
      </c>
      <c r="S604" s="11">
        <f t="shared" si="60"/>
        <v>42143.79415509259</v>
      </c>
      <c r="T604" s="11">
        <f t="shared" si="61"/>
        <v>42173.79415509259</v>
      </c>
      <c r="U604" t="str">
        <f t="array" ref="U604">IF(COUNTIF($B$2:$B4717, $B604)&gt;1, "Duplicate", "")</f>
        <v/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6"/>
        <v>3.9334666666666664E-2</v>
      </c>
      <c r="P605">
        <f t="shared" si="57"/>
        <v>45.386153846153846</v>
      </c>
      <c r="Q605" s="3" t="str">
        <f t="shared" si="58"/>
        <v>technology</v>
      </c>
      <c r="R605" t="str">
        <f t="shared" si="59"/>
        <v>web</v>
      </c>
      <c r="S605" s="11">
        <f t="shared" si="60"/>
        <v>41835.639155092591</v>
      </c>
      <c r="T605" s="11">
        <f t="shared" si="61"/>
        <v>41865.639155092591</v>
      </c>
      <c r="U605" t="str">
        <f t="array" ref="U605">IF(COUNTIF($B$2:$B4718, $B605)&gt;1, "Duplicate", "")</f>
        <v/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6"/>
        <v>0</v>
      </c>
      <c r="P606">
        <f t="shared" si="57"/>
        <v>0</v>
      </c>
      <c r="Q606" s="3" t="str">
        <f t="shared" si="58"/>
        <v>technology</v>
      </c>
      <c r="R606" t="str">
        <f t="shared" si="59"/>
        <v>web</v>
      </c>
      <c r="S606" s="11">
        <f t="shared" si="60"/>
        <v>41849.035370370373</v>
      </c>
      <c r="T606" s="11">
        <f t="shared" si="61"/>
        <v>41879.035370370373</v>
      </c>
      <c r="U606" t="str">
        <f t="array" ref="U606">IF(COUNTIF($B$2:$B4719, $B606)&gt;1, "Duplicate", "")</f>
        <v/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6"/>
        <v>2.6200000000000001E-2</v>
      </c>
      <c r="P607">
        <f t="shared" si="57"/>
        <v>16.375</v>
      </c>
      <c r="Q607" s="3" t="str">
        <f t="shared" si="58"/>
        <v>technology</v>
      </c>
      <c r="R607" t="str">
        <f t="shared" si="59"/>
        <v>web</v>
      </c>
      <c r="S607" s="11">
        <f t="shared" si="60"/>
        <v>42194.357731481476</v>
      </c>
      <c r="T607" s="11">
        <f t="shared" si="61"/>
        <v>42239.357731481476</v>
      </c>
      <c r="U607" t="str">
        <f t="array" ref="U607">IF(COUNTIF($B$2:$B4720, $B607)&gt;1, "Duplicate", "")</f>
        <v/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6"/>
        <v>2E-3</v>
      </c>
      <c r="P608">
        <f t="shared" si="57"/>
        <v>10</v>
      </c>
      <c r="Q608" s="3" t="str">
        <f t="shared" si="58"/>
        <v>technology</v>
      </c>
      <c r="R608" t="str">
        <f t="shared" si="59"/>
        <v>web</v>
      </c>
      <c r="S608" s="11">
        <f t="shared" si="60"/>
        <v>42102.650567129633</v>
      </c>
      <c r="T608" s="11">
        <f t="shared" si="61"/>
        <v>42148.625</v>
      </c>
      <c r="U608" t="str">
        <f t="array" ref="U608">IF(COUNTIF($B$2:$B4721, $B608)&gt;1, "Duplicate", "")</f>
        <v/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6"/>
        <v>0</v>
      </c>
      <c r="P609">
        <f t="shared" si="57"/>
        <v>0</v>
      </c>
      <c r="Q609" s="3" t="str">
        <f t="shared" si="58"/>
        <v>technology</v>
      </c>
      <c r="R609" t="str">
        <f t="shared" si="59"/>
        <v>web</v>
      </c>
      <c r="S609" s="11">
        <f t="shared" si="60"/>
        <v>42300.825648148151</v>
      </c>
      <c r="T609" s="11">
        <f t="shared" si="61"/>
        <v>42330.867314814815</v>
      </c>
      <c r="U609" t="str">
        <f t="array" ref="U609">IF(COUNTIF($B$2:$B4722, $B609)&gt;1, "Duplicate", "")</f>
        <v/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6"/>
        <v>9.7400000000000004E-3</v>
      </c>
      <c r="P610">
        <f t="shared" si="57"/>
        <v>292.2</v>
      </c>
      <c r="Q610" s="3" t="str">
        <f t="shared" si="58"/>
        <v>technology</v>
      </c>
      <c r="R610" t="str">
        <f t="shared" si="59"/>
        <v>web</v>
      </c>
      <c r="S610" s="11">
        <f t="shared" si="60"/>
        <v>42140.921064814815</v>
      </c>
      <c r="T610" s="11">
        <f t="shared" si="61"/>
        <v>42170.921064814815</v>
      </c>
      <c r="U610" t="str">
        <f t="array" ref="U610">IF(COUNTIF($B$2:$B4723, $B610)&gt;1, "Duplicate", "")</f>
        <v/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6"/>
        <v>6.41025641025641E-3</v>
      </c>
      <c r="P611">
        <f t="shared" si="57"/>
        <v>5</v>
      </c>
      <c r="Q611" s="3" t="str">
        <f t="shared" si="58"/>
        <v>technology</v>
      </c>
      <c r="R611" t="str">
        <f t="shared" si="59"/>
        <v>web</v>
      </c>
      <c r="S611" s="11">
        <f t="shared" si="60"/>
        <v>42307.034074074079</v>
      </c>
      <c r="T611" s="11">
        <f t="shared" si="61"/>
        <v>42337.075740740736</v>
      </c>
      <c r="U611" t="str">
        <f t="array" ref="U611">IF(COUNTIF($B$2:$B4724, $B611)&gt;1, "Duplicate", "")</f>
        <v/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6"/>
        <v>0</v>
      </c>
      <c r="P612">
        <f t="shared" si="57"/>
        <v>0</v>
      </c>
      <c r="Q612" s="3" t="str">
        <f t="shared" si="58"/>
        <v>technology</v>
      </c>
      <c r="R612" t="str">
        <f t="shared" si="59"/>
        <v>web</v>
      </c>
      <c r="S612" s="11">
        <f t="shared" si="60"/>
        <v>42086.83085648148</v>
      </c>
      <c r="T612" s="11">
        <f t="shared" si="61"/>
        <v>42116.83085648148</v>
      </c>
      <c r="U612" t="str">
        <f t="array" ref="U612">IF(COUNTIF($B$2:$B4725, $B612)&gt;1, "Duplicate", "")</f>
        <v/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6"/>
        <v>0</v>
      </c>
      <c r="P613">
        <f t="shared" si="57"/>
        <v>0</v>
      </c>
      <c r="Q613" s="3" t="str">
        <f t="shared" si="58"/>
        <v>technology</v>
      </c>
      <c r="R613" t="str">
        <f t="shared" si="59"/>
        <v>web</v>
      </c>
      <c r="S613" s="11">
        <f t="shared" si="60"/>
        <v>42328.560613425929</v>
      </c>
      <c r="T613" s="11">
        <f t="shared" si="61"/>
        <v>42388.560613425929</v>
      </c>
      <c r="U613" t="str">
        <f t="array" ref="U613">IF(COUNTIF($B$2:$B4726, $B613)&gt;1, "Duplicate", "")</f>
        <v/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6"/>
        <v>0</v>
      </c>
      <c r="P614">
        <f t="shared" si="57"/>
        <v>0</v>
      </c>
      <c r="Q614" s="3" t="str">
        <f t="shared" si="58"/>
        <v>technology</v>
      </c>
      <c r="R614" t="str">
        <f t="shared" si="59"/>
        <v>web</v>
      </c>
      <c r="S614" s="11">
        <f t="shared" si="60"/>
        <v>42585.031782407401</v>
      </c>
      <c r="T614" s="11">
        <f t="shared" si="61"/>
        <v>42615.031782407401</v>
      </c>
      <c r="U614" t="str">
        <f t="array" ref="U614">IF(COUNTIF($B$2:$B4727, $B614)&gt;1, "Duplicate", "")</f>
        <v/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6"/>
        <v>0.21363333333333334</v>
      </c>
      <c r="P615">
        <f t="shared" si="57"/>
        <v>105.93388429752066</v>
      </c>
      <c r="Q615" s="3" t="str">
        <f t="shared" si="58"/>
        <v>technology</v>
      </c>
      <c r="R615" t="str">
        <f t="shared" si="59"/>
        <v>web</v>
      </c>
      <c r="S615" s="11">
        <f t="shared" si="60"/>
        <v>42247.496759259258</v>
      </c>
      <c r="T615" s="11">
        <f t="shared" si="61"/>
        <v>42278.207638888889</v>
      </c>
      <c r="U615" t="str">
        <f t="array" ref="U615">IF(COUNTIF($B$2:$B4728, $B615)&gt;1, "Duplicate", "")</f>
        <v/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6"/>
        <v>0</v>
      </c>
      <c r="P616">
        <f t="shared" si="57"/>
        <v>0</v>
      </c>
      <c r="Q616" s="3" t="str">
        <f t="shared" si="58"/>
        <v>technology</v>
      </c>
      <c r="R616" t="str">
        <f t="shared" si="59"/>
        <v>web</v>
      </c>
      <c r="S616" s="11">
        <f t="shared" si="60"/>
        <v>42515.061805555553</v>
      </c>
      <c r="T616" s="11">
        <f t="shared" si="61"/>
        <v>42545.061805555553</v>
      </c>
      <c r="U616" t="str">
        <f t="array" ref="U616">IF(COUNTIF($B$2:$B4729, $B616)&gt;1, "Duplicate", "")</f>
        <v/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6"/>
        <v>0</v>
      </c>
      <c r="P617">
        <f t="shared" si="57"/>
        <v>0</v>
      </c>
      <c r="Q617" s="3" t="str">
        <f t="shared" si="58"/>
        <v>technology</v>
      </c>
      <c r="R617" t="str">
        <f t="shared" si="59"/>
        <v>web</v>
      </c>
      <c r="S617" s="11">
        <f t="shared" si="60"/>
        <v>42242.122210648144</v>
      </c>
      <c r="T617" s="11">
        <f t="shared" si="61"/>
        <v>42272.122210648144</v>
      </c>
      <c r="U617" t="str">
        <f t="array" ref="U617">IF(COUNTIF($B$2:$B4730, $B617)&gt;1, "Duplicate", "")</f>
        <v/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6"/>
        <v>0</v>
      </c>
      <c r="P618">
        <f t="shared" si="57"/>
        <v>0</v>
      </c>
      <c r="Q618" s="3" t="str">
        <f t="shared" si="58"/>
        <v>technology</v>
      </c>
      <c r="R618" t="str">
        <f t="shared" si="59"/>
        <v>web</v>
      </c>
      <c r="S618" s="11">
        <f t="shared" si="60"/>
        <v>42761.376238425932</v>
      </c>
      <c r="T618" s="11">
        <f t="shared" si="61"/>
        <v>42791.376238425932</v>
      </c>
      <c r="U618" t="str">
        <f t="array" ref="U618">IF(COUNTIF($B$2:$B4731, $B618)&gt;1, "Duplicate", "")</f>
        <v/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6"/>
        <v>0.03</v>
      </c>
      <c r="P619">
        <f t="shared" si="57"/>
        <v>20</v>
      </c>
      <c r="Q619" s="3" t="str">
        <f t="shared" si="58"/>
        <v>technology</v>
      </c>
      <c r="R619" t="str">
        <f t="shared" si="59"/>
        <v>web</v>
      </c>
      <c r="S619" s="11">
        <f t="shared" si="60"/>
        <v>42087.343090277776</v>
      </c>
      <c r="T619" s="11">
        <f t="shared" si="61"/>
        <v>42132.343090277776</v>
      </c>
      <c r="U619" t="str">
        <f t="array" ref="U619">IF(COUNTIF($B$2:$B4732, $B619)&gt;1, "Duplicate", "")</f>
        <v/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6"/>
        <v>0</v>
      </c>
      <c r="P620">
        <f t="shared" si="57"/>
        <v>0</v>
      </c>
      <c r="Q620" s="3" t="str">
        <f t="shared" si="58"/>
        <v>technology</v>
      </c>
      <c r="R620" t="str">
        <f t="shared" si="59"/>
        <v>web</v>
      </c>
      <c r="S620" s="11">
        <f t="shared" si="60"/>
        <v>42317.810219907406</v>
      </c>
      <c r="T620" s="11">
        <f t="shared" si="61"/>
        <v>42347.810219907406</v>
      </c>
      <c r="U620" t="str">
        <f t="array" ref="U620">IF(COUNTIF($B$2:$B4733, $B620)&gt;1, "Duplicate", "")</f>
        <v/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6"/>
        <v>3.9999999999999998E-7</v>
      </c>
      <c r="P621">
        <f t="shared" si="57"/>
        <v>1</v>
      </c>
      <c r="Q621" s="3" t="str">
        <f t="shared" si="58"/>
        <v>technology</v>
      </c>
      <c r="R621" t="str">
        <f t="shared" si="59"/>
        <v>web</v>
      </c>
      <c r="S621" s="11">
        <f t="shared" si="60"/>
        <v>41908.650347222225</v>
      </c>
      <c r="T621" s="11">
        <f t="shared" si="61"/>
        <v>41968.692013888889</v>
      </c>
      <c r="U621" t="str">
        <f t="array" ref="U621">IF(COUNTIF($B$2:$B4734, $B621)&gt;1, "Duplicate", "")</f>
        <v/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6"/>
        <v>0.01</v>
      </c>
      <c r="P622">
        <f t="shared" si="57"/>
        <v>300</v>
      </c>
      <c r="Q622" s="3" t="str">
        <f t="shared" si="58"/>
        <v>technology</v>
      </c>
      <c r="R622" t="str">
        <f t="shared" si="59"/>
        <v>web</v>
      </c>
      <c r="S622" s="11">
        <f t="shared" si="60"/>
        <v>41831.716874999998</v>
      </c>
      <c r="T622" s="11">
        <f t="shared" si="61"/>
        <v>41876.716874999998</v>
      </c>
      <c r="U622" t="str">
        <f t="array" ref="U622">IF(COUNTIF($B$2:$B4735, $B622)&gt;1, "Duplicate", "")</f>
        <v/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6"/>
        <v>1.044E-2</v>
      </c>
      <c r="P623">
        <f t="shared" si="57"/>
        <v>87</v>
      </c>
      <c r="Q623" s="3" t="str">
        <f t="shared" si="58"/>
        <v>technology</v>
      </c>
      <c r="R623" t="str">
        <f t="shared" si="59"/>
        <v>web</v>
      </c>
      <c r="S623" s="11">
        <f t="shared" si="60"/>
        <v>42528.987696759257</v>
      </c>
      <c r="T623" s="11">
        <f t="shared" si="61"/>
        <v>42558.987696759257</v>
      </c>
      <c r="U623" t="str">
        <f t="array" ref="U623">IF(COUNTIF($B$2:$B4736, $B623)&gt;1, "Duplicate", "")</f>
        <v/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6"/>
        <v>5.6833333333333333E-2</v>
      </c>
      <c r="P624">
        <f t="shared" si="57"/>
        <v>37.888888888888886</v>
      </c>
      <c r="Q624" s="3" t="str">
        <f t="shared" si="58"/>
        <v>technology</v>
      </c>
      <c r="R624" t="str">
        <f t="shared" si="59"/>
        <v>web</v>
      </c>
      <c r="S624" s="11">
        <f t="shared" si="60"/>
        <v>42532.774745370371</v>
      </c>
      <c r="T624" s="11">
        <f t="shared" si="61"/>
        <v>42552.774745370371</v>
      </c>
      <c r="U624" t="str">
        <f t="array" ref="U624">IF(COUNTIF($B$2:$B4737, $B624)&gt;1, "Duplicate", "")</f>
        <v/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6"/>
        <v>0</v>
      </c>
      <c r="P625">
        <f t="shared" si="57"/>
        <v>0</v>
      </c>
      <c r="Q625" s="3" t="str">
        <f t="shared" si="58"/>
        <v>technology</v>
      </c>
      <c r="R625" t="str">
        <f t="shared" si="59"/>
        <v>web</v>
      </c>
      <c r="S625" s="11">
        <f t="shared" si="60"/>
        <v>42122.009224537032</v>
      </c>
      <c r="T625" s="11">
        <f t="shared" si="61"/>
        <v>42152.009224537032</v>
      </c>
      <c r="U625" t="str">
        <f t="array" ref="U625">IF(COUNTIF($B$2:$B4738, $B625)&gt;1, "Duplicate", "")</f>
        <v/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6"/>
        <v>0</v>
      </c>
      <c r="P626">
        <f t="shared" si="57"/>
        <v>0</v>
      </c>
      <c r="Q626" s="3" t="str">
        <f t="shared" si="58"/>
        <v>technology</v>
      </c>
      <c r="R626" t="str">
        <f t="shared" si="59"/>
        <v>web</v>
      </c>
      <c r="S626" s="11">
        <f t="shared" si="60"/>
        <v>42108.988900462966</v>
      </c>
      <c r="T626" s="11">
        <f t="shared" si="61"/>
        <v>42138.988900462966</v>
      </c>
      <c r="U626" t="str">
        <f t="array" ref="U626">IF(COUNTIF($B$2:$B4739, $B626)&gt;1, "Duplicate", "")</f>
        <v/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6"/>
        <v>0</v>
      </c>
      <c r="P627">
        <f t="shared" si="57"/>
        <v>0</v>
      </c>
      <c r="Q627" s="3" t="str">
        <f t="shared" si="58"/>
        <v>technology</v>
      </c>
      <c r="R627" t="str">
        <f t="shared" si="59"/>
        <v>web</v>
      </c>
      <c r="S627" s="11">
        <f t="shared" si="60"/>
        <v>42790.895567129628</v>
      </c>
      <c r="T627" s="11">
        <f t="shared" si="61"/>
        <v>42820.853900462964</v>
      </c>
      <c r="U627" t="str">
        <f t="array" ref="U627">IF(COUNTIF($B$2:$B4740, $B627)&gt;1, "Duplicate", "")</f>
        <v/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6"/>
        <v>0.17380000000000001</v>
      </c>
      <c r="P628">
        <f t="shared" si="57"/>
        <v>111.41025641025641</v>
      </c>
      <c r="Q628" s="3" t="str">
        <f t="shared" si="58"/>
        <v>technology</v>
      </c>
      <c r="R628" t="str">
        <f t="shared" si="59"/>
        <v>web</v>
      </c>
      <c r="S628" s="11">
        <f t="shared" si="60"/>
        <v>42198.559479166666</v>
      </c>
      <c r="T628" s="11">
        <f t="shared" si="61"/>
        <v>42231.556944444441</v>
      </c>
      <c r="U628" t="str">
        <f t="array" ref="U628">IF(COUNTIF($B$2:$B4741, $B628)&gt;1, "Duplicate", "")</f>
        <v/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6"/>
        <v>2.0000000000000001E-4</v>
      </c>
      <c r="P629">
        <f t="shared" si="57"/>
        <v>90</v>
      </c>
      <c r="Q629" s="3" t="str">
        <f t="shared" si="58"/>
        <v>technology</v>
      </c>
      <c r="R629" t="str">
        <f t="shared" si="59"/>
        <v>web</v>
      </c>
      <c r="S629" s="11">
        <f t="shared" si="60"/>
        <v>42384.306840277779</v>
      </c>
      <c r="T629" s="11">
        <f t="shared" si="61"/>
        <v>42443.958333333328</v>
      </c>
      <c r="U629" t="str">
        <f t="array" ref="U629">IF(COUNTIF($B$2:$B4742, $B629)&gt;1, "Duplicate", "")</f>
        <v/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6"/>
        <v>0</v>
      </c>
      <c r="P630">
        <f t="shared" si="57"/>
        <v>0</v>
      </c>
      <c r="Q630" s="3" t="str">
        <f t="shared" si="58"/>
        <v>technology</v>
      </c>
      <c r="R630" t="str">
        <f t="shared" si="59"/>
        <v>web</v>
      </c>
      <c r="S630" s="11">
        <f t="shared" si="60"/>
        <v>41803.692789351851</v>
      </c>
      <c r="T630" s="11">
        <f t="shared" si="61"/>
        <v>41833.692789351851</v>
      </c>
      <c r="U630" t="str">
        <f t="array" ref="U630">IF(COUNTIF($B$2:$B4743, $B630)&gt;1, "Duplicate", "")</f>
        <v/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6"/>
        <v>1.75E-3</v>
      </c>
      <c r="P631">
        <f t="shared" si="57"/>
        <v>116.66666666666667</v>
      </c>
      <c r="Q631" s="3" t="str">
        <f t="shared" si="58"/>
        <v>technology</v>
      </c>
      <c r="R631" t="str">
        <f t="shared" si="59"/>
        <v>web</v>
      </c>
      <c r="S631" s="11">
        <f t="shared" si="60"/>
        <v>42474.637824074074</v>
      </c>
      <c r="T631" s="11">
        <f t="shared" si="61"/>
        <v>42504.637824074074</v>
      </c>
      <c r="U631" t="str">
        <f t="array" ref="U631">IF(COUNTIF($B$2:$B4744, $B631)&gt;1, "Duplicate", "")</f>
        <v/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6"/>
        <v>8.3340278356529708E-4</v>
      </c>
      <c r="P632">
        <f t="shared" si="57"/>
        <v>10</v>
      </c>
      <c r="Q632" s="3" t="str">
        <f t="shared" si="58"/>
        <v>technology</v>
      </c>
      <c r="R632" t="str">
        <f t="shared" si="59"/>
        <v>web</v>
      </c>
      <c r="S632" s="11">
        <f t="shared" si="60"/>
        <v>42223.619456018518</v>
      </c>
      <c r="T632" s="11">
        <f t="shared" si="61"/>
        <v>42253.215277777781</v>
      </c>
      <c r="U632" t="str">
        <f t="array" ref="U632">IF(COUNTIF($B$2:$B4745, $B632)&gt;1, "Duplicate", "")</f>
        <v/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6"/>
        <v>1.38E-2</v>
      </c>
      <c r="P633">
        <f t="shared" si="57"/>
        <v>76.666666666666671</v>
      </c>
      <c r="Q633" s="3" t="str">
        <f t="shared" si="58"/>
        <v>technology</v>
      </c>
      <c r="R633" t="str">
        <f t="shared" si="59"/>
        <v>web</v>
      </c>
      <c r="S633" s="11">
        <f t="shared" si="60"/>
        <v>42489.772326388891</v>
      </c>
      <c r="T633" s="11">
        <f t="shared" si="61"/>
        <v>42518.772326388891</v>
      </c>
      <c r="U633" t="str">
        <f t="array" ref="U633">IF(COUNTIF($B$2:$B4746, $B633)&gt;1, "Duplicate", "")</f>
        <v/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6"/>
        <v>0</v>
      </c>
      <c r="P634">
        <f t="shared" si="57"/>
        <v>0</v>
      </c>
      <c r="Q634" s="3" t="str">
        <f t="shared" si="58"/>
        <v>technology</v>
      </c>
      <c r="R634" t="str">
        <f t="shared" si="59"/>
        <v>web</v>
      </c>
      <c r="S634" s="11">
        <f t="shared" si="60"/>
        <v>42303.659317129626</v>
      </c>
      <c r="T634" s="11">
        <f t="shared" si="61"/>
        <v>42333.700983796298</v>
      </c>
      <c r="U634" t="str">
        <f t="array" ref="U634">IF(COUNTIF($B$2:$B4747, $B634)&gt;1, "Duplicate", "")</f>
        <v/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6"/>
        <v>0.1245</v>
      </c>
      <c r="P635">
        <f t="shared" si="57"/>
        <v>49.8</v>
      </c>
      <c r="Q635" s="3" t="str">
        <f t="shared" si="58"/>
        <v>technology</v>
      </c>
      <c r="R635" t="str">
        <f t="shared" si="59"/>
        <v>web</v>
      </c>
      <c r="S635" s="11">
        <f t="shared" si="60"/>
        <v>42507.29932870371</v>
      </c>
      <c r="T635" s="11">
        <f t="shared" si="61"/>
        <v>42538.958333333328</v>
      </c>
      <c r="U635" t="str">
        <f t="array" ref="U635">IF(COUNTIF($B$2:$B4748, $B635)&gt;1, "Duplicate", "")</f>
        <v/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6"/>
        <v>2.0000000000000001E-4</v>
      </c>
      <c r="P636">
        <f t="shared" si="57"/>
        <v>1</v>
      </c>
      <c r="Q636" s="3" t="str">
        <f t="shared" si="58"/>
        <v>technology</v>
      </c>
      <c r="R636" t="str">
        <f t="shared" si="59"/>
        <v>web</v>
      </c>
      <c r="S636" s="11">
        <f t="shared" si="60"/>
        <v>42031.928576388891</v>
      </c>
      <c r="T636" s="11">
        <f t="shared" si="61"/>
        <v>42061.928576388891</v>
      </c>
      <c r="U636" t="str">
        <f t="array" ref="U636">IF(COUNTIF($B$2:$B4749, $B636)&gt;1, "Duplicate", "")</f>
        <v/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6"/>
        <v>8.0000000000000007E-5</v>
      </c>
      <c r="P637">
        <f t="shared" si="57"/>
        <v>2</v>
      </c>
      <c r="Q637" s="3" t="str">
        <f t="shared" si="58"/>
        <v>technology</v>
      </c>
      <c r="R637" t="str">
        <f t="shared" si="59"/>
        <v>web</v>
      </c>
      <c r="S637" s="11">
        <f t="shared" si="60"/>
        <v>42076.092152777783</v>
      </c>
      <c r="T637" s="11">
        <f t="shared" si="61"/>
        <v>42106.092152777783</v>
      </c>
      <c r="U637" t="str">
        <f t="array" ref="U637">IF(COUNTIF($B$2:$B4750, $B637)&gt;1, "Duplicate", "")</f>
        <v/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6"/>
        <v>2E-3</v>
      </c>
      <c r="P638">
        <f t="shared" si="57"/>
        <v>4</v>
      </c>
      <c r="Q638" s="3" t="str">
        <f t="shared" si="58"/>
        <v>technology</v>
      </c>
      <c r="R638" t="str">
        <f t="shared" si="59"/>
        <v>web</v>
      </c>
      <c r="S638" s="11">
        <f t="shared" si="60"/>
        <v>42131.455439814818</v>
      </c>
      <c r="T638" s="11">
        <f t="shared" si="61"/>
        <v>42161.44930555555</v>
      </c>
      <c r="U638" t="str">
        <f t="array" ref="U638">IF(COUNTIF($B$2:$B4751, $B638)&gt;1, "Duplicate", "")</f>
        <v/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6"/>
        <v>0</v>
      </c>
      <c r="P639">
        <f t="shared" si="57"/>
        <v>0</v>
      </c>
      <c r="Q639" s="3" t="str">
        <f t="shared" si="58"/>
        <v>technology</v>
      </c>
      <c r="R639" t="str">
        <f t="shared" si="59"/>
        <v>web</v>
      </c>
      <c r="S639" s="11">
        <f t="shared" si="60"/>
        <v>42762.962013888886</v>
      </c>
      <c r="T639" s="11">
        <f t="shared" si="61"/>
        <v>42791.961111111115</v>
      </c>
      <c r="U639" t="str">
        <f t="array" ref="U639">IF(COUNTIF($B$2:$B4752, $B639)&gt;1, "Duplicate", "")</f>
        <v/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6"/>
        <v>9.0000000000000006E-5</v>
      </c>
      <c r="P640">
        <f t="shared" si="57"/>
        <v>3</v>
      </c>
      <c r="Q640" s="3" t="str">
        <f t="shared" si="58"/>
        <v>technology</v>
      </c>
      <c r="R640" t="str">
        <f t="shared" si="59"/>
        <v>web</v>
      </c>
      <c r="S640" s="11">
        <f t="shared" si="60"/>
        <v>42759.593310185184</v>
      </c>
      <c r="T640" s="11">
        <f t="shared" si="61"/>
        <v>42819.55164351852</v>
      </c>
      <c r="U640" t="str">
        <f t="array" ref="U640">IF(COUNTIF($B$2:$B4753, $B640)&gt;1, "Duplicate", "")</f>
        <v/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6"/>
        <v>9.9999999999999995E-7</v>
      </c>
      <c r="P641">
        <f t="shared" si="57"/>
        <v>1</v>
      </c>
      <c r="Q641" s="3" t="str">
        <f t="shared" si="58"/>
        <v>technology</v>
      </c>
      <c r="R641" t="str">
        <f t="shared" si="59"/>
        <v>web</v>
      </c>
      <c r="S641" s="11">
        <f t="shared" si="60"/>
        <v>41865.583275462966</v>
      </c>
      <c r="T641" s="11">
        <f t="shared" si="61"/>
        <v>41925.583275462966</v>
      </c>
      <c r="U641" t="str">
        <f t="array" ref="U641">IF(COUNTIF($B$2:$B4754, $B641)&gt;1, "Duplicate", "")</f>
        <v/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6"/>
        <v>1.4428571428571428</v>
      </c>
      <c r="P642">
        <f t="shared" si="57"/>
        <v>50.5</v>
      </c>
      <c r="Q642" s="3" t="str">
        <f t="shared" si="58"/>
        <v>technology</v>
      </c>
      <c r="R642" t="str">
        <f t="shared" si="59"/>
        <v>wearables</v>
      </c>
      <c r="S642" s="11">
        <f t="shared" si="60"/>
        <v>42683.420312500006</v>
      </c>
      <c r="T642" s="11">
        <f t="shared" si="61"/>
        <v>42698.958333333328</v>
      </c>
      <c r="U642" t="str">
        <f t="array" ref="U642">IF(COUNTIF($B$2:$B4755, $B642)&gt;1, "Duplicate", "")</f>
        <v/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2">E643/D643</f>
        <v>1.1916249999999999</v>
      </c>
      <c r="P643">
        <f t="shared" ref="P643:P706" si="63">IF(L643=0,0,E643/L643)</f>
        <v>151.31746031746033</v>
      </c>
      <c r="Q643" s="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11">
        <f t="shared" si="60"/>
        <v>42199.57</v>
      </c>
      <c r="T643" s="11">
        <f t="shared" si="61"/>
        <v>42229.57</v>
      </c>
      <c r="U643" t="str">
        <f t="array" ref="U643">IF(COUNTIF($B$2:$B4756, $B643)&gt;1, "Duplicate", "")</f>
        <v/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2"/>
        <v>14.604850000000001</v>
      </c>
      <c r="P644">
        <f t="shared" si="63"/>
        <v>134.3592456301748</v>
      </c>
      <c r="Q644" s="3" t="str">
        <f t="shared" si="64"/>
        <v>technology</v>
      </c>
      <c r="R644" t="str">
        <f t="shared" si="65"/>
        <v>wearables</v>
      </c>
      <c r="S644" s="11">
        <f t="shared" si="60"/>
        <v>42199.651319444441</v>
      </c>
      <c r="T644" s="11">
        <f t="shared" si="61"/>
        <v>42235.651319444441</v>
      </c>
      <c r="U644" t="str">
        <f t="array" ref="U644">IF(COUNTIF($B$2:$B4757, $B644)&gt;1, "Duplicate", "")</f>
        <v/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2"/>
        <v>1.0580799999999999</v>
      </c>
      <c r="P645">
        <f t="shared" si="63"/>
        <v>174.02631578947367</v>
      </c>
      <c r="Q645" s="3" t="str">
        <f t="shared" si="64"/>
        <v>technology</v>
      </c>
      <c r="R645" t="str">
        <f t="shared" si="65"/>
        <v>wearables</v>
      </c>
      <c r="S645" s="11">
        <f t="shared" si="60"/>
        <v>42100.642071759255</v>
      </c>
      <c r="T645" s="11">
        <f t="shared" si="61"/>
        <v>42155.642071759255</v>
      </c>
      <c r="U645" t="str">
        <f t="array" ref="U645">IF(COUNTIF($B$2:$B4758, $B645)&gt;1, "Duplicate", "")</f>
        <v/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2"/>
        <v>3.0011791999999997</v>
      </c>
      <c r="P646">
        <f t="shared" si="63"/>
        <v>73.486268364348675</v>
      </c>
      <c r="Q646" s="3" t="str">
        <f t="shared" si="64"/>
        <v>technology</v>
      </c>
      <c r="R646" t="str">
        <f t="shared" si="65"/>
        <v>wearables</v>
      </c>
      <c r="S646" s="11">
        <f t="shared" si="60"/>
        <v>41898.665960648148</v>
      </c>
      <c r="T646" s="11">
        <f t="shared" si="61"/>
        <v>41941.041666666664</v>
      </c>
      <c r="U646" t="str">
        <f t="array" ref="U646">IF(COUNTIF($B$2:$B4759, $B646)&gt;1, "Duplicate", "")</f>
        <v/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2"/>
        <v>2.7869999999999999</v>
      </c>
      <c r="P647">
        <f t="shared" si="63"/>
        <v>23.518987341772153</v>
      </c>
      <c r="Q647" s="3" t="str">
        <f t="shared" si="64"/>
        <v>technology</v>
      </c>
      <c r="R647" t="str">
        <f t="shared" si="65"/>
        <v>wearables</v>
      </c>
      <c r="S647" s="11">
        <f t="shared" ref="S647:S710" si="66">(((J647/60)/60)/24)+DATE(1970,1,1)</f>
        <v>42564.026319444441</v>
      </c>
      <c r="T647" s="11">
        <f t="shared" ref="T647:T710" si="67">(((I647/60)/60)/24)+DATE(1970,1,1)</f>
        <v>42594.026319444441</v>
      </c>
      <c r="U647" t="str">
        <f t="array" ref="U647">IF(COUNTIF($B$2:$B4760, $B647)&gt;1, "Duplicate", "")</f>
        <v/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2"/>
        <v>1.3187625000000001</v>
      </c>
      <c r="P648">
        <f t="shared" si="63"/>
        <v>39.074444444444445</v>
      </c>
      <c r="Q648" s="3" t="str">
        <f t="shared" si="64"/>
        <v>technology</v>
      </c>
      <c r="R648" t="str">
        <f t="shared" si="65"/>
        <v>wearables</v>
      </c>
      <c r="S648" s="11">
        <f t="shared" si="66"/>
        <v>41832.852627314816</v>
      </c>
      <c r="T648" s="11">
        <f t="shared" si="67"/>
        <v>41862.852627314816</v>
      </c>
      <c r="U648" t="str">
        <f t="array" ref="U648">IF(COUNTIF($B$2:$B4761, $B648)&gt;1, "Duplicate", "")</f>
        <v/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2"/>
        <v>1.0705</v>
      </c>
      <c r="P649">
        <f t="shared" si="63"/>
        <v>125.94117647058823</v>
      </c>
      <c r="Q649" s="3" t="str">
        <f t="shared" si="64"/>
        <v>technology</v>
      </c>
      <c r="R649" t="str">
        <f t="shared" si="65"/>
        <v>wearables</v>
      </c>
      <c r="S649" s="11">
        <f t="shared" si="66"/>
        <v>42416.767928240741</v>
      </c>
      <c r="T649" s="11">
        <f t="shared" si="67"/>
        <v>42446.726261574076</v>
      </c>
      <c r="U649" t="str">
        <f t="array" ref="U649">IF(COUNTIF($B$2:$B4762, $B649)&gt;1, "Duplicate", "")</f>
        <v/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2"/>
        <v>1.2682285714285715</v>
      </c>
      <c r="P650">
        <f t="shared" si="63"/>
        <v>1644</v>
      </c>
      <c r="Q650" s="3" t="str">
        <f t="shared" si="64"/>
        <v>technology</v>
      </c>
      <c r="R650" t="str">
        <f t="shared" si="65"/>
        <v>wearables</v>
      </c>
      <c r="S650" s="11">
        <f t="shared" si="66"/>
        <v>41891.693379629629</v>
      </c>
      <c r="T650" s="11">
        <f t="shared" si="67"/>
        <v>41926.693379629629</v>
      </c>
      <c r="U650" t="str">
        <f t="array" ref="U650">IF(COUNTIF($B$2:$B4763, $B650)&gt;1, "Duplicate", "")</f>
        <v/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2"/>
        <v>1.3996</v>
      </c>
      <c r="P651">
        <f t="shared" si="63"/>
        <v>42.670731707317074</v>
      </c>
      <c r="Q651" s="3" t="str">
        <f t="shared" si="64"/>
        <v>technology</v>
      </c>
      <c r="R651" t="str">
        <f t="shared" si="65"/>
        <v>wearables</v>
      </c>
      <c r="S651" s="11">
        <f t="shared" si="66"/>
        <v>41877.912187499998</v>
      </c>
      <c r="T651" s="11">
        <f t="shared" si="67"/>
        <v>41898.912187499998</v>
      </c>
      <c r="U651" t="str">
        <f t="array" ref="U651">IF(COUNTIF($B$2:$B4764, $B651)&gt;1, "Duplicate", "")</f>
        <v/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2"/>
        <v>1.1240000000000001</v>
      </c>
      <c r="P652">
        <f t="shared" si="63"/>
        <v>35.125</v>
      </c>
      <c r="Q652" s="3" t="str">
        <f t="shared" si="64"/>
        <v>technology</v>
      </c>
      <c r="R652" t="str">
        <f t="shared" si="65"/>
        <v>wearables</v>
      </c>
      <c r="S652" s="11">
        <f t="shared" si="66"/>
        <v>41932.036851851852</v>
      </c>
      <c r="T652" s="11">
        <f t="shared" si="67"/>
        <v>41992.078518518523</v>
      </c>
      <c r="U652" t="str">
        <f t="array" ref="U652">IF(COUNTIF($B$2:$B4765, $B652)&gt;1, "Duplicate", "")</f>
        <v/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2"/>
        <v>1.00528</v>
      </c>
      <c r="P653">
        <f t="shared" si="63"/>
        <v>239.35238095238094</v>
      </c>
      <c r="Q653" s="3" t="str">
        <f t="shared" si="64"/>
        <v>technology</v>
      </c>
      <c r="R653" t="str">
        <f t="shared" si="65"/>
        <v>wearables</v>
      </c>
      <c r="S653" s="11">
        <f t="shared" si="66"/>
        <v>41956.017488425925</v>
      </c>
      <c r="T653" s="11">
        <f t="shared" si="67"/>
        <v>41986.017488425925</v>
      </c>
      <c r="U653" t="str">
        <f t="array" ref="U653">IF(COUNTIF($B$2:$B4766, $B653)&gt;1, "Duplicate", "")</f>
        <v/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2"/>
        <v>1.0046666666666666</v>
      </c>
      <c r="P654">
        <f t="shared" si="63"/>
        <v>107.64285714285714</v>
      </c>
      <c r="Q654" s="3" t="str">
        <f t="shared" si="64"/>
        <v>technology</v>
      </c>
      <c r="R654" t="str">
        <f t="shared" si="65"/>
        <v>wearables</v>
      </c>
      <c r="S654" s="11">
        <f t="shared" si="66"/>
        <v>42675.690393518518</v>
      </c>
      <c r="T654" s="11">
        <f t="shared" si="67"/>
        <v>42705.732060185182</v>
      </c>
      <c r="U654" t="str">
        <f t="array" ref="U654">IF(COUNTIF($B$2:$B4767, $B654)&gt;1, "Duplicate", "")</f>
        <v/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2"/>
        <v>1.4144600000000001</v>
      </c>
      <c r="P655">
        <f t="shared" si="63"/>
        <v>95.830623306233065</v>
      </c>
      <c r="Q655" s="3" t="str">
        <f t="shared" si="64"/>
        <v>technology</v>
      </c>
      <c r="R655" t="str">
        <f t="shared" si="65"/>
        <v>wearables</v>
      </c>
      <c r="S655" s="11">
        <f t="shared" si="66"/>
        <v>42199.618518518517</v>
      </c>
      <c r="T655" s="11">
        <f t="shared" si="67"/>
        <v>42236.618518518517</v>
      </c>
      <c r="U655" t="str">
        <f t="array" ref="U655">IF(COUNTIF($B$2:$B4768, $B655)&gt;1, "Duplicate", "")</f>
        <v/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2"/>
        <v>2.6729166666666666</v>
      </c>
      <c r="P656">
        <f t="shared" si="63"/>
        <v>31.663376110562684</v>
      </c>
      <c r="Q656" s="3" t="str">
        <f t="shared" si="64"/>
        <v>technology</v>
      </c>
      <c r="R656" t="str">
        <f t="shared" si="65"/>
        <v>wearables</v>
      </c>
      <c r="S656" s="11">
        <f t="shared" si="66"/>
        <v>42163.957326388889</v>
      </c>
      <c r="T656" s="11">
        <f t="shared" si="67"/>
        <v>42193.957326388889</v>
      </c>
      <c r="U656" t="str">
        <f t="array" ref="U656">IF(COUNTIF($B$2:$B4769, $B656)&gt;1, "Duplicate", "")</f>
        <v/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2"/>
        <v>1.4688749999999999</v>
      </c>
      <c r="P657">
        <f t="shared" si="63"/>
        <v>42.886861313868614</v>
      </c>
      <c r="Q657" s="3" t="str">
        <f t="shared" si="64"/>
        <v>technology</v>
      </c>
      <c r="R657" t="str">
        <f t="shared" si="65"/>
        <v>wearables</v>
      </c>
      <c r="S657" s="11">
        <f t="shared" si="66"/>
        <v>42045.957314814819</v>
      </c>
      <c r="T657" s="11">
        <f t="shared" si="67"/>
        <v>42075.915648148148</v>
      </c>
      <c r="U657" t="str">
        <f t="array" ref="U657">IF(COUNTIF($B$2:$B4770, $B657)&gt;1, "Duplicate", "")</f>
        <v/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2"/>
        <v>2.1356000000000002</v>
      </c>
      <c r="P658">
        <f t="shared" si="63"/>
        <v>122.73563218390805</v>
      </c>
      <c r="Q658" s="3" t="str">
        <f t="shared" si="64"/>
        <v>technology</v>
      </c>
      <c r="R658" t="str">
        <f t="shared" si="65"/>
        <v>wearables</v>
      </c>
      <c r="S658" s="11">
        <f t="shared" si="66"/>
        <v>42417.804618055554</v>
      </c>
      <c r="T658" s="11">
        <f t="shared" si="67"/>
        <v>42477.762951388882</v>
      </c>
      <c r="U658" t="str">
        <f t="array" ref="U658">IF(COUNTIF($B$2:$B4771, $B658)&gt;1, "Duplicate", "")</f>
        <v/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2"/>
        <v>1.2569999999999999</v>
      </c>
      <c r="P659">
        <f t="shared" si="63"/>
        <v>190.45454545454547</v>
      </c>
      <c r="Q659" s="3" t="str">
        <f t="shared" si="64"/>
        <v>technology</v>
      </c>
      <c r="R659" t="str">
        <f t="shared" si="65"/>
        <v>wearables</v>
      </c>
      <c r="S659" s="11">
        <f t="shared" si="66"/>
        <v>42331.84574074074</v>
      </c>
      <c r="T659" s="11">
        <f t="shared" si="67"/>
        <v>42361.84574074074</v>
      </c>
      <c r="U659" t="str">
        <f t="array" ref="U659">IF(COUNTIF($B$2:$B4772, $B659)&gt;1, "Duplicate", "")</f>
        <v/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2"/>
        <v>1.0446206037108834</v>
      </c>
      <c r="P660">
        <f t="shared" si="63"/>
        <v>109.33695652173913</v>
      </c>
      <c r="Q660" s="3" t="str">
        <f t="shared" si="64"/>
        <v>technology</v>
      </c>
      <c r="R660" t="str">
        <f t="shared" si="65"/>
        <v>wearables</v>
      </c>
      <c r="S660" s="11">
        <f t="shared" si="66"/>
        <v>42179.160752314812</v>
      </c>
      <c r="T660" s="11">
        <f t="shared" si="67"/>
        <v>42211.75</v>
      </c>
      <c r="U660" t="str">
        <f t="array" ref="U660">IF(COUNTIF($B$2:$B4773, $B660)&gt;1, "Duplicate", "")</f>
        <v/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2"/>
        <v>1.0056666666666667</v>
      </c>
      <c r="P661">
        <f t="shared" si="63"/>
        <v>143.66666666666666</v>
      </c>
      <c r="Q661" s="3" t="str">
        <f t="shared" si="64"/>
        <v>technology</v>
      </c>
      <c r="R661" t="str">
        <f t="shared" si="65"/>
        <v>wearables</v>
      </c>
      <c r="S661" s="11">
        <f t="shared" si="66"/>
        <v>42209.593692129631</v>
      </c>
      <c r="T661" s="11">
        <f t="shared" si="67"/>
        <v>42239.593692129631</v>
      </c>
      <c r="U661" t="str">
        <f t="array" ref="U661">IF(COUNTIF($B$2:$B4774, $B661)&gt;1, "Duplicate", "")</f>
        <v/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2"/>
        <v>3.058E-2</v>
      </c>
      <c r="P662">
        <f t="shared" si="63"/>
        <v>84.944444444444443</v>
      </c>
      <c r="Q662" s="3" t="str">
        <f t="shared" si="64"/>
        <v>technology</v>
      </c>
      <c r="R662" t="str">
        <f t="shared" si="65"/>
        <v>wearables</v>
      </c>
      <c r="S662" s="11">
        <f t="shared" si="66"/>
        <v>41922.741655092592</v>
      </c>
      <c r="T662" s="11">
        <f t="shared" si="67"/>
        <v>41952.783321759263</v>
      </c>
      <c r="U662" t="str">
        <f t="array" ref="U662">IF(COUNTIF($B$2:$B4775, $B662)&gt;1, "Duplicate", "")</f>
        <v/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2"/>
        <v>9.4999999999999998E-3</v>
      </c>
      <c r="P663">
        <f t="shared" si="63"/>
        <v>10.555555555555555</v>
      </c>
      <c r="Q663" s="3" t="str">
        <f t="shared" si="64"/>
        <v>technology</v>
      </c>
      <c r="R663" t="str">
        <f t="shared" si="65"/>
        <v>wearables</v>
      </c>
      <c r="S663" s="11">
        <f t="shared" si="66"/>
        <v>42636.645358796297</v>
      </c>
      <c r="T663" s="11">
        <f t="shared" si="67"/>
        <v>42666.645358796297</v>
      </c>
      <c r="U663" t="str">
        <f t="array" ref="U663">IF(COUNTIF($B$2:$B4776, $B663)&gt;1, "Duplicate", "")</f>
        <v/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2"/>
        <v>4.0000000000000001E-3</v>
      </c>
      <c r="P664">
        <f t="shared" si="63"/>
        <v>39</v>
      </c>
      <c r="Q664" s="3" t="str">
        <f t="shared" si="64"/>
        <v>technology</v>
      </c>
      <c r="R664" t="str">
        <f t="shared" si="65"/>
        <v>wearables</v>
      </c>
      <c r="S664" s="11">
        <f t="shared" si="66"/>
        <v>41990.438043981485</v>
      </c>
      <c r="T664" s="11">
        <f t="shared" si="67"/>
        <v>42020.438043981485</v>
      </c>
      <c r="U664" t="str">
        <f t="array" ref="U664">IF(COUNTIF($B$2:$B4777, $B664)&gt;1, "Duplicate", "")</f>
        <v/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2"/>
        <v>3.5000000000000001E-3</v>
      </c>
      <c r="P665">
        <f t="shared" si="63"/>
        <v>100</v>
      </c>
      <c r="Q665" s="3" t="str">
        <f t="shared" si="64"/>
        <v>technology</v>
      </c>
      <c r="R665" t="str">
        <f t="shared" si="65"/>
        <v>wearables</v>
      </c>
      <c r="S665" s="11">
        <f t="shared" si="66"/>
        <v>42173.843240740738</v>
      </c>
      <c r="T665" s="11">
        <f t="shared" si="67"/>
        <v>42203.843240740738</v>
      </c>
      <c r="U665" t="str">
        <f t="array" ref="U665">IF(COUNTIF($B$2:$B4778, $B665)&gt;1, "Duplicate", "")</f>
        <v/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2"/>
        <v>7.5333333333333335E-2</v>
      </c>
      <c r="P666">
        <f t="shared" si="63"/>
        <v>31.172413793103448</v>
      </c>
      <c r="Q666" s="3" t="str">
        <f t="shared" si="64"/>
        <v>technology</v>
      </c>
      <c r="R666" t="str">
        <f t="shared" si="65"/>
        <v>wearables</v>
      </c>
      <c r="S666" s="11">
        <f t="shared" si="66"/>
        <v>42077.666377314818</v>
      </c>
      <c r="T666" s="11">
        <f t="shared" si="67"/>
        <v>42107.666377314818</v>
      </c>
      <c r="U666" t="str">
        <f t="array" ref="U666">IF(COUNTIF($B$2:$B4779, $B666)&gt;1, "Duplicate", "")</f>
        <v/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2"/>
        <v>0.18640000000000001</v>
      </c>
      <c r="P667">
        <f t="shared" si="63"/>
        <v>155.33333333333334</v>
      </c>
      <c r="Q667" s="3" t="str">
        <f t="shared" si="64"/>
        <v>technology</v>
      </c>
      <c r="R667" t="str">
        <f t="shared" si="65"/>
        <v>wearables</v>
      </c>
      <c r="S667" s="11">
        <f t="shared" si="66"/>
        <v>42688.711354166662</v>
      </c>
      <c r="T667" s="11">
        <f t="shared" si="67"/>
        <v>42748.711354166662</v>
      </c>
      <c r="U667" t="str">
        <f t="array" ref="U667">IF(COUNTIF($B$2:$B4780, $B667)&gt;1, "Duplicate", "")</f>
        <v/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2"/>
        <v>4.0000000000000003E-5</v>
      </c>
      <c r="P668">
        <f t="shared" si="63"/>
        <v>2</v>
      </c>
      <c r="Q668" s="3" t="str">
        <f t="shared" si="64"/>
        <v>technology</v>
      </c>
      <c r="R668" t="str">
        <f t="shared" si="65"/>
        <v>wearables</v>
      </c>
      <c r="S668" s="11">
        <f t="shared" si="66"/>
        <v>41838.832152777781</v>
      </c>
      <c r="T668" s="11">
        <f t="shared" si="67"/>
        <v>41868.832152777781</v>
      </c>
      <c r="U668" t="str">
        <f t="array" ref="U668">IF(COUNTIF($B$2:$B4781, $B668)&gt;1, "Duplicate", "")</f>
        <v/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2"/>
        <v>0.1002</v>
      </c>
      <c r="P669">
        <f t="shared" si="63"/>
        <v>178.92857142857142</v>
      </c>
      <c r="Q669" s="3" t="str">
        <f t="shared" si="64"/>
        <v>technology</v>
      </c>
      <c r="R669" t="str">
        <f t="shared" si="65"/>
        <v>wearables</v>
      </c>
      <c r="S669" s="11">
        <f t="shared" si="66"/>
        <v>42632.373414351852</v>
      </c>
      <c r="T669" s="11">
        <f t="shared" si="67"/>
        <v>42672.373414351852</v>
      </c>
      <c r="U669" t="str">
        <f t="array" ref="U669">IF(COUNTIF($B$2:$B4782, $B669)&gt;1, "Duplicate", "")</f>
        <v/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2"/>
        <v>4.5600000000000002E-2</v>
      </c>
      <c r="P670">
        <f t="shared" si="63"/>
        <v>27.36</v>
      </c>
      <c r="Q670" s="3" t="str">
        <f t="shared" si="64"/>
        <v>technology</v>
      </c>
      <c r="R670" t="str">
        <f t="shared" si="65"/>
        <v>wearables</v>
      </c>
      <c r="S670" s="11">
        <f t="shared" si="66"/>
        <v>42090.831273148149</v>
      </c>
      <c r="T670" s="11">
        <f t="shared" si="67"/>
        <v>42135.831273148149</v>
      </c>
      <c r="U670" t="str">
        <f t="array" ref="U670">IF(COUNTIF($B$2:$B4783, $B670)&gt;1, "Duplicate", "")</f>
        <v/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2"/>
        <v>0.21507499999999999</v>
      </c>
      <c r="P671">
        <f t="shared" si="63"/>
        <v>1536.25</v>
      </c>
      <c r="Q671" s="3" t="str">
        <f t="shared" si="64"/>
        <v>technology</v>
      </c>
      <c r="R671" t="str">
        <f t="shared" si="65"/>
        <v>wearables</v>
      </c>
      <c r="S671" s="11">
        <f t="shared" si="66"/>
        <v>42527.625671296293</v>
      </c>
      <c r="T671" s="11">
        <f t="shared" si="67"/>
        <v>42557.625671296293</v>
      </c>
      <c r="U671" t="str">
        <f t="array" ref="U671">IF(COUNTIF($B$2:$B4784, $B671)&gt;1, "Duplicate", "")</f>
        <v/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2"/>
        <v>0.29276666666666668</v>
      </c>
      <c r="P672">
        <f t="shared" si="63"/>
        <v>84.99677419354839</v>
      </c>
      <c r="Q672" s="3" t="str">
        <f t="shared" si="64"/>
        <v>technology</v>
      </c>
      <c r="R672" t="str">
        <f t="shared" si="65"/>
        <v>wearables</v>
      </c>
      <c r="S672" s="11">
        <f t="shared" si="66"/>
        <v>42506.709722222222</v>
      </c>
      <c r="T672" s="11">
        <f t="shared" si="67"/>
        <v>42540.340277777781</v>
      </c>
      <c r="U672" t="str">
        <f t="array" ref="U672">IF(COUNTIF($B$2:$B4785, $B672)&gt;1, "Duplicate", "")</f>
        <v/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2"/>
        <v>0.39426666666666665</v>
      </c>
      <c r="P673">
        <f t="shared" si="63"/>
        <v>788.5333333333333</v>
      </c>
      <c r="Q673" s="3" t="str">
        <f t="shared" si="64"/>
        <v>technology</v>
      </c>
      <c r="R673" t="str">
        <f t="shared" si="65"/>
        <v>wearables</v>
      </c>
      <c r="S673" s="11">
        <f t="shared" si="66"/>
        <v>41984.692731481482</v>
      </c>
      <c r="T673" s="11">
        <f t="shared" si="67"/>
        <v>42018.166666666672</v>
      </c>
      <c r="U673" t="str">
        <f t="array" ref="U673">IF(COUNTIF($B$2:$B4786, $B673)&gt;1, "Duplicate", "")</f>
        <v/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2"/>
        <v>0.21628</v>
      </c>
      <c r="P674">
        <f t="shared" si="63"/>
        <v>50.29767441860465</v>
      </c>
      <c r="Q674" s="3" t="str">
        <f t="shared" si="64"/>
        <v>technology</v>
      </c>
      <c r="R674" t="str">
        <f t="shared" si="65"/>
        <v>wearables</v>
      </c>
      <c r="S674" s="11">
        <f t="shared" si="66"/>
        <v>41974.219490740739</v>
      </c>
      <c r="T674" s="11">
        <f t="shared" si="67"/>
        <v>42005.207638888889</v>
      </c>
      <c r="U674" t="str">
        <f t="array" ref="U674">IF(COUNTIF($B$2:$B4787, $B674)&gt;1, "Duplicate", "")</f>
        <v/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2"/>
        <v>2.0500000000000002E-3</v>
      </c>
      <c r="P675">
        <f t="shared" si="63"/>
        <v>68.333333333333329</v>
      </c>
      <c r="Q675" s="3" t="str">
        <f t="shared" si="64"/>
        <v>technology</v>
      </c>
      <c r="R675" t="str">
        <f t="shared" si="65"/>
        <v>wearables</v>
      </c>
      <c r="S675" s="11">
        <f t="shared" si="66"/>
        <v>41838.840474537035</v>
      </c>
      <c r="T675" s="11">
        <f t="shared" si="67"/>
        <v>41883.840474537035</v>
      </c>
      <c r="U675" t="str">
        <f t="array" ref="U675">IF(COUNTIF($B$2:$B4788, $B675)&gt;1, "Duplicate", "")</f>
        <v/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2"/>
        <v>2.9999999999999997E-4</v>
      </c>
      <c r="P676">
        <f t="shared" si="63"/>
        <v>7.5</v>
      </c>
      <c r="Q676" s="3" t="str">
        <f t="shared" si="64"/>
        <v>technology</v>
      </c>
      <c r="R676" t="str">
        <f t="shared" si="65"/>
        <v>wearables</v>
      </c>
      <c r="S676" s="11">
        <f t="shared" si="66"/>
        <v>41803.116053240738</v>
      </c>
      <c r="T676" s="11">
        <f t="shared" si="67"/>
        <v>41863.116053240738</v>
      </c>
      <c r="U676" t="str">
        <f t="array" ref="U676">IF(COUNTIF($B$2:$B4789, $B676)&gt;1, "Duplicate", "")</f>
        <v/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2"/>
        <v>0.14849999999999999</v>
      </c>
      <c r="P677">
        <f t="shared" si="63"/>
        <v>34.269230769230766</v>
      </c>
      <c r="Q677" s="3" t="str">
        <f t="shared" si="64"/>
        <v>technology</v>
      </c>
      <c r="R677" t="str">
        <f t="shared" si="65"/>
        <v>wearables</v>
      </c>
      <c r="S677" s="11">
        <f t="shared" si="66"/>
        <v>41975.930601851855</v>
      </c>
      <c r="T677" s="11">
        <f t="shared" si="67"/>
        <v>42005.290972222225</v>
      </c>
      <c r="U677" t="str">
        <f t="array" ref="U677">IF(COUNTIF($B$2:$B4790, $B677)&gt;1, "Duplicate", "")</f>
        <v/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2"/>
        <v>1.4710000000000001E-2</v>
      </c>
      <c r="P678">
        <f t="shared" si="63"/>
        <v>61.291666666666664</v>
      </c>
      <c r="Q678" s="3" t="str">
        <f t="shared" si="64"/>
        <v>technology</v>
      </c>
      <c r="R678" t="str">
        <f t="shared" si="65"/>
        <v>wearables</v>
      </c>
      <c r="S678" s="11">
        <f t="shared" si="66"/>
        <v>42012.768298611118</v>
      </c>
      <c r="T678" s="11">
        <f t="shared" si="67"/>
        <v>42042.768298611118</v>
      </c>
      <c r="U678" t="str">
        <f t="array" ref="U678">IF(COUNTIF($B$2:$B4791, $B678)&gt;1, "Duplicate", "")</f>
        <v/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2"/>
        <v>0.25584000000000001</v>
      </c>
      <c r="P679">
        <f t="shared" si="63"/>
        <v>133.25</v>
      </c>
      <c r="Q679" s="3" t="str">
        <f t="shared" si="64"/>
        <v>technology</v>
      </c>
      <c r="R679" t="str">
        <f t="shared" si="65"/>
        <v>wearables</v>
      </c>
      <c r="S679" s="11">
        <f t="shared" si="66"/>
        <v>42504.403877314813</v>
      </c>
      <c r="T679" s="11">
        <f t="shared" si="67"/>
        <v>42549.403877314813</v>
      </c>
      <c r="U679" t="str">
        <f t="array" ref="U679">IF(COUNTIF($B$2:$B4792, $B679)&gt;1, "Duplicate", "")</f>
        <v/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2"/>
        <v>3.8206896551724136E-2</v>
      </c>
      <c r="P680">
        <f t="shared" si="63"/>
        <v>65.17647058823529</v>
      </c>
      <c r="Q680" s="3" t="str">
        <f t="shared" si="64"/>
        <v>technology</v>
      </c>
      <c r="R680" t="str">
        <f t="shared" si="65"/>
        <v>wearables</v>
      </c>
      <c r="S680" s="11">
        <f t="shared" si="66"/>
        <v>42481.376597222217</v>
      </c>
      <c r="T680" s="11">
        <f t="shared" si="67"/>
        <v>42511.376597222217</v>
      </c>
      <c r="U680" t="str">
        <f t="array" ref="U680">IF(COUNTIF($B$2:$B4793, $B680)&gt;1, "Duplicate", "")</f>
        <v/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2"/>
        <v>0.15485964912280703</v>
      </c>
      <c r="P681">
        <f t="shared" si="63"/>
        <v>93.90425531914893</v>
      </c>
      <c r="Q681" s="3" t="str">
        <f t="shared" si="64"/>
        <v>technology</v>
      </c>
      <c r="R681" t="str">
        <f t="shared" si="65"/>
        <v>wearables</v>
      </c>
      <c r="S681" s="11">
        <f t="shared" si="66"/>
        <v>42556.695706018523</v>
      </c>
      <c r="T681" s="11">
        <f t="shared" si="67"/>
        <v>42616.695706018523</v>
      </c>
      <c r="U681" t="str">
        <f t="array" ref="U681">IF(COUNTIF($B$2:$B4794, $B681)&gt;1, "Duplicate", "")</f>
        <v/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2"/>
        <v>0.25912000000000002</v>
      </c>
      <c r="P682">
        <f t="shared" si="63"/>
        <v>150.65116279069767</v>
      </c>
      <c r="Q682" s="3" t="str">
        <f t="shared" si="64"/>
        <v>technology</v>
      </c>
      <c r="R682" t="str">
        <f t="shared" si="65"/>
        <v>wearables</v>
      </c>
      <c r="S682" s="11">
        <f t="shared" si="66"/>
        <v>41864.501516203702</v>
      </c>
      <c r="T682" s="11">
        <f t="shared" si="67"/>
        <v>41899.501516203702</v>
      </c>
      <c r="U682" t="str">
        <f t="array" ref="U682">IF(COUNTIF($B$2:$B4795, $B682)&gt;1, "Duplicate", "")</f>
        <v/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2"/>
        <v>4.0000000000000002E-4</v>
      </c>
      <c r="P683">
        <f t="shared" si="63"/>
        <v>1</v>
      </c>
      <c r="Q683" s="3" t="str">
        <f t="shared" si="64"/>
        <v>technology</v>
      </c>
      <c r="R683" t="str">
        <f t="shared" si="65"/>
        <v>wearables</v>
      </c>
      <c r="S683" s="11">
        <f t="shared" si="66"/>
        <v>42639.805601851855</v>
      </c>
      <c r="T683" s="11">
        <f t="shared" si="67"/>
        <v>42669.805601851855</v>
      </c>
      <c r="U683" t="str">
        <f t="array" ref="U683">IF(COUNTIF($B$2:$B4796, $B683)&gt;1, "Duplicate", "")</f>
        <v/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2"/>
        <v>1.06E-3</v>
      </c>
      <c r="P684">
        <f t="shared" si="63"/>
        <v>13.25</v>
      </c>
      <c r="Q684" s="3" t="str">
        <f t="shared" si="64"/>
        <v>technology</v>
      </c>
      <c r="R684" t="str">
        <f t="shared" si="65"/>
        <v>wearables</v>
      </c>
      <c r="S684" s="11">
        <f t="shared" si="66"/>
        <v>42778.765300925923</v>
      </c>
      <c r="T684" s="11">
        <f t="shared" si="67"/>
        <v>42808.723634259266</v>
      </c>
      <c r="U684" t="str">
        <f t="array" ref="U684">IF(COUNTIF($B$2:$B4797, $B684)&gt;1, "Duplicate", "")</f>
        <v/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2"/>
        <v>8.5142857142857138E-3</v>
      </c>
      <c r="P685">
        <f t="shared" si="63"/>
        <v>99.333333333333329</v>
      </c>
      <c r="Q685" s="3" t="str">
        <f t="shared" si="64"/>
        <v>technology</v>
      </c>
      <c r="R685" t="str">
        <f t="shared" si="65"/>
        <v>wearables</v>
      </c>
      <c r="S685" s="11">
        <f t="shared" si="66"/>
        <v>42634.900046296301</v>
      </c>
      <c r="T685" s="11">
        <f t="shared" si="67"/>
        <v>42674.900046296301</v>
      </c>
      <c r="U685" t="str">
        <f t="array" ref="U685">IF(COUNTIF($B$2:$B4798, $B685)&gt;1, "Duplicate", "")</f>
        <v/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2"/>
        <v>7.4837500000000001E-2</v>
      </c>
      <c r="P686">
        <f t="shared" si="63"/>
        <v>177.39259259259259</v>
      </c>
      <c r="Q686" s="3" t="str">
        <f t="shared" si="64"/>
        <v>technology</v>
      </c>
      <c r="R686" t="str">
        <f t="shared" si="65"/>
        <v>wearables</v>
      </c>
      <c r="S686" s="11">
        <f t="shared" si="66"/>
        <v>41809.473275462966</v>
      </c>
      <c r="T686" s="11">
        <f t="shared" si="67"/>
        <v>41845.125</v>
      </c>
      <c r="U686" t="str">
        <f t="array" ref="U686">IF(COUNTIF($B$2:$B4799, $B686)&gt;1, "Duplicate", "")</f>
        <v/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2"/>
        <v>0.27650000000000002</v>
      </c>
      <c r="P687">
        <f t="shared" si="63"/>
        <v>55.3</v>
      </c>
      <c r="Q687" s="3" t="str">
        <f t="shared" si="64"/>
        <v>technology</v>
      </c>
      <c r="R687" t="str">
        <f t="shared" si="65"/>
        <v>wearables</v>
      </c>
      <c r="S687" s="11">
        <f t="shared" si="66"/>
        <v>41971.866574074069</v>
      </c>
      <c r="T687" s="11">
        <f t="shared" si="67"/>
        <v>42016.866574074069</v>
      </c>
      <c r="U687" t="str">
        <f t="array" ref="U687">IF(COUNTIF($B$2:$B4800, $B687)&gt;1, "Duplicate", "")</f>
        <v/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2"/>
        <v>0</v>
      </c>
      <c r="P688">
        <f t="shared" si="63"/>
        <v>0</v>
      </c>
      <c r="Q688" s="3" t="str">
        <f t="shared" si="64"/>
        <v>technology</v>
      </c>
      <c r="R688" t="str">
        <f t="shared" si="65"/>
        <v>wearables</v>
      </c>
      <c r="S688" s="11">
        <f t="shared" si="66"/>
        <v>42189.673263888893</v>
      </c>
      <c r="T688" s="11">
        <f t="shared" si="67"/>
        <v>42219.673263888893</v>
      </c>
      <c r="U688" t="str">
        <f t="array" ref="U688">IF(COUNTIF($B$2:$B4801, $B688)&gt;1, "Duplicate", "")</f>
        <v/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2"/>
        <v>3.5499999999999997E-2</v>
      </c>
      <c r="P689">
        <f t="shared" si="63"/>
        <v>591.66666666666663</v>
      </c>
      <c r="Q689" s="3" t="str">
        <f t="shared" si="64"/>
        <v>technology</v>
      </c>
      <c r="R689" t="str">
        <f t="shared" si="65"/>
        <v>wearables</v>
      </c>
      <c r="S689" s="11">
        <f t="shared" si="66"/>
        <v>42711.750613425931</v>
      </c>
      <c r="T689" s="11">
        <f t="shared" si="67"/>
        <v>42771.750613425931</v>
      </c>
      <c r="U689" t="str">
        <f t="array" ref="U689">IF(COUNTIF($B$2:$B4802, $B689)&gt;1, "Duplicate", "")</f>
        <v/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2"/>
        <v>0.72989999999999999</v>
      </c>
      <c r="P690">
        <f t="shared" si="63"/>
        <v>405.5</v>
      </c>
      <c r="Q690" s="3" t="str">
        <f t="shared" si="64"/>
        <v>technology</v>
      </c>
      <c r="R690" t="str">
        <f t="shared" si="65"/>
        <v>wearables</v>
      </c>
      <c r="S690" s="11">
        <f t="shared" si="66"/>
        <v>42262.104780092588</v>
      </c>
      <c r="T690" s="11">
        <f t="shared" si="67"/>
        <v>42292.104780092588</v>
      </c>
      <c r="U690" t="str">
        <f t="array" ref="U690">IF(COUNTIF($B$2:$B4803, $B690)&gt;1, "Duplicate", "")</f>
        <v/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2"/>
        <v>0.57648750000000004</v>
      </c>
      <c r="P691">
        <f t="shared" si="63"/>
        <v>343.14732142857144</v>
      </c>
      <c r="Q691" s="3" t="str">
        <f t="shared" si="64"/>
        <v>technology</v>
      </c>
      <c r="R691" t="str">
        <f t="shared" si="65"/>
        <v>wearables</v>
      </c>
      <c r="S691" s="11">
        <f t="shared" si="66"/>
        <v>42675.66778935185</v>
      </c>
      <c r="T691" s="11">
        <f t="shared" si="67"/>
        <v>42712.207638888889</v>
      </c>
      <c r="U691" t="str">
        <f t="array" ref="U691">IF(COUNTIF($B$2:$B4804, $B691)&gt;1, "Duplicate", "")</f>
        <v/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2"/>
        <v>0.1234</v>
      </c>
      <c r="P692">
        <f t="shared" si="63"/>
        <v>72.588235294117652</v>
      </c>
      <c r="Q692" s="3" t="str">
        <f t="shared" si="64"/>
        <v>technology</v>
      </c>
      <c r="R692" t="str">
        <f t="shared" si="65"/>
        <v>wearables</v>
      </c>
      <c r="S692" s="11">
        <f t="shared" si="66"/>
        <v>42579.634733796294</v>
      </c>
      <c r="T692" s="11">
        <f t="shared" si="67"/>
        <v>42622.25</v>
      </c>
      <c r="U692" t="str">
        <f t="array" ref="U692">IF(COUNTIF($B$2:$B4805, $B692)&gt;1, "Duplicate", "")</f>
        <v/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2"/>
        <v>5.1999999999999998E-3</v>
      </c>
      <c r="P693">
        <f t="shared" si="63"/>
        <v>26</v>
      </c>
      <c r="Q693" s="3" t="str">
        <f t="shared" si="64"/>
        <v>technology</v>
      </c>
      <c r="R693" t="str">
        <f t="shared" si="65"/>
        <v>wearables</v>
      </c>
      <c r="S693" s="11">
        <f t="shared" si="66"/>
        <v>42158.028310185182</v>
      </c>
      <c r="T693" s="11">
        <f t="shared" si="67"/>
        <v>42186.028310185182</v>
      </c>
      <c r="U693" t="str">
        <f t="array" ref="U693">IF(COUNTIF($B$2:$B4806, $B693)&gt;1, "Duplicate", "")</f>
        <v/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2"/>
        <v>6.5299999999999997E-2</v>
      </c>
      <c r="P694">
        <f t="shared" si="63"/>
        <v>6.4975124378109452</v>
      </c>
      <c r="Q694" s="3" t="str">
        <f t="shared" si="64"/>
        <v>technology</v>
      </c>
      <c r="R694" t="str">
        <f t="shared" si="65"/>
        <v>wearables</v>
      </c>
      <c r="S694" s="11">
        <f t="shared" si="66"/>
        <v>42696.37572916667</v>
      </c>
      <c r="T694" s="11">
        <f t="shared" si="67"/>
        <v>42726.37572916667</v>
      </c>
      <c r="U694" t="str">
        <f t="array" ref="U694">IF(COUNTIF($B$2:$B4807, $B694)&gt;1, "Duplicate", "")</f>
        <v/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2"/>
        <v>0.35338000000000003</v>
      </c>
      <c r="P695">
        <f t="shared" si="63"/>
        <v>119.38513513513513</v>
      </c>
      <c r="Q695" s="3" t="str">
        <f t="shared" si="64"/>
        <v>technology</v>
      </c>
      <c r="R695" t="str">
        <f t="shared" si="65"/>
        <v>wearables</v>
      </c>
      <c r="S695" s="11">
        <f t="shared" si="66"/>
        <v>42094.808182870373</v>
      </c>
      <c r="T695" s="11">
        <f t="shared" si="67"/>
        <v>42124.808182870373</v>
      </c>
      <c r="U695" t="str">
        <f t="array" ref="U695">IF(COUNTIF($B$2:$B4808, $B695)&gt;1, "Duplicate", "")</f>
        <v/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2"/>
        <v>3.933333333333333E-3</v>
      </c>
      <c r="P696">
        <f t="shared" si="63"/>
        <v>84.285714285714292</v>
      </c>
      <c r="Q696" s="3" t="str">
        <f t="shared" si="64"/>
        <v>technology</v>
      </c>
      <c r="R696" t="str">
        <f t="shared" si="65"/>
        <v>wearables</v>
      </c>
      <c r="S696" s="11">
        <f t="shared" si="66"/>
        <v>42737.663877314815</v>
      </c>
      <c r="T696" s="11">
        <f t="shared" si="67"/>
        <v>42767.663877314815</v>
      </c>
      <c r="U696" t="str">
        <f t="array" ref="U696">IF(COUNTIF($B$2:$B4809, $B696)&gt;1, "Duplicate", "")</f>
        <v/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2"/>
        <v>1.06E-2</v>
      </c>
      <c r="P697">
        <f t="shared" si="63"/>
        <v>90.857142857142861</v>
      </c>
      <c r="Q697" s="3" t="str">
        <f t="shared" si="64"/>
        <v>technology</v>
      </c>
      <c r="R697" t="str">
        <f t="shared" si="65"/>
        <v>wearables</v>
      </c>
      <c r="S697" s="11">
        <f t="shared" si="66"/>
        <v>41913.521064814813</v>
      </c>
      <c r="T697" s="11">
        <f t="shared" si="67"/>
        <v>41943.521064814813</v>
      </c>
      <c r="U697" t="str">
        <f t="array" ref="U697">IF(COUNTIF($B$2:$B4810, $B697)&gt;1, "Duplicate", "")</f>
        <v/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2"/>
        <v>5.7142857142857145E-6</v>
      </c>
      <c r="P698">
        <f t="shared" si="63"/>
        <v>1</v>
      </c>
      <c r="Q698" s="3" t="str">
        <f t="shared" si="64"/>
        <v>technology</v>
      </c>
      <c r="R698" t="str">
        <f t="shared" si="65"/>
        <v>wearables</v>
      </c>
      <c r="S698" s="11">
        <f t="shared" si="66"/>
        <v>41815.927106481482</v>
      </c>
      <c r="T698" s="11">
        <f t="shared" si="67"/>
        <v>41845.927106481482</v>
      </c>
      <c r="U698" t="str">
        <f t="array" ref="U698">IF(COUNTIF($B$2:$B4811, $B698)&gt;1, "Duplicate", "")</f>
        <v/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2"/>
        <v>0.46379999999999999</v>
      </c>
      <c r="P699">
        <f t="shared" si="63"/>
        <v>20.342105263157894</v>
      </c>
      <c r="Q699" s="3" t="str">
        <f t="shared" si="64"/>
        <v>technology</v>
      </c>
      <c r="R699" t="str">
        <f t="shared" si="65"/>
        <v>wearables</v>
      </c>
      <c r="S699" s="11">
        <f t="shared" si="66"/>
        <v>42388.523020833338</v>
      </c>
      <c r="T699" s="11">
        <f t="shared" si="67"/>
        <v>42403.523020833338</v>
      </c>
      <c r="U699" t="str">
        <f t="array" ref="U699">IF(COUNTIF($B$2:$B4812, $B699)&gt;1, "Duplicate", "")</f>
        <v/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2"/>
        <v>0.15390000000000001</v>
      </c>
      <c r="P700">
        <f t="shared" si="63"/>
        <v>530.68965517241384</v>
      </c>
      <c r="Q700" s="3" t="str">
        <f t="shared" si="64"/>
        <v>technology</v>
      </c>
      <c r="R700" t="str">
        <f t="shared" si="65"/>
        <v>wearables</v>
      </c>
      <c r="S700" s="11">
        <f t="shared" si="66"/>
        <v>41866.931076388886</v>
      </c>
      <c r="T700" s="11">
        <f t="shared" si="67"/>
        <v>41900.083333333336</v>
      </c>
      <c r="U700" t="str">
        <f t="array" ref="U700">IF(COUNTIF($B$2:$B4813, $B700)&gt;1, "Duplicate", "")</f>
        <v/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2"/>
        <v>0.824221076923077</v>
      </c>
      <c r="P701">
        <f t="shared" si="63"/>
        <v>120.39184269662923</v>
      </c>
      <c r="Q701" s="3" t="str">
        <f t="shared" si="64"/>
        <v>technology</v>
      </c>
      <c r="R701" t="str">
        <f t="shared" si="65"/>
        <v>wearables</v>
      </c>
      <c r="S701" s="11">
        <f t="shared" si="66"/>
        <v>41563.485509259262</v>
      </c>
      <c r="T701" s="11">
        <f t="shared" si="67"/>
        <v>41600.666666666664</v>
      </c>
      <c r="U701" t="str">
        <f t="array" ref="U701">IF(COUNTIF($B$2:$B4814, $B701)&gt;1, "Duplicate", "")</f>
        <v/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2"/>
        <v>2.6866666666666667E-2</v>
      </c>
      <c r="P702">
        <f t="shared" si="63"/>
        <v>13</v>
      </c>
      <c r="Q702" s="3" t="str">
        <f t="shared" si="64"/>
        <v>technology</v>
      </c>
      <c r="R702" t="str">
        <f t="shared" si="65"/>
        <v>wearables</v>
      </c>
      <c r="S702" s="11">
        <f t="shared" si="66"/>
        <v>42715.688437500001</v>
      </c>
      <c r="T702" s="11">
        <f t="shared" si="67"/>
        <v>42745.688437500001</v>
      </c>
      <c r="U702" t="str">
        <f t="array" ref="U702">IF(COUNTIF($B$2:$B4815, $B702)&gt;1, "Duplicate", "")</f>
        <v/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2"/>
        <v>0.26600000000000001</v>
      </c>
      <c r="P703">
        <f t="shared" si="63"/>
        <v>291.33333333333331</v>
      </c>
      <c r="Q703" s="3" t="str">
        <f t="shared" si="64"/>
        <v>technology</v>
      </c>
      <c r="R703" t="str">
        <f t="shared" si="65"/>
        <v>wearables</v>
      </c>
      <c r="S703" s="11">
        <f t="shared" si="66"/>
        <v>41813.662962962961</v>
      </c>
      <c r="T703" s="11">
        <f t="shared" si="67"/>
        <v>41843.662962962961</v>
      </c>
      <c r="U703" t="str">
        <f t="array" ref="U703">IF(COUNTIF($B$2:$B4816, $B703)&gt;1, "Duplicate", "")</f>
        <v/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2"/>
        <v>0.30813400000000002</v>
      </c>
      <c r="P704">
        <f t="shared" si="63"/>
        <v>124.9191891891892</v>
      </c>
      <c r="Q704" s="3" t="str">
        <f t="shared" si="64"/>
        <v>technology</v>
      </c>
      <c r="R704" t="str">
        <f t="shared" si="65"/>
        <v>wearables</v>
      </c>
      <c r="S704" s="11">
        <f t="shared" si="66"/>
        <v>42668.726701388892</v>
      </c>
      <c r="T704" s="11">
        <f t="shared" si="67"/>
        <v>42698.768368055549</v>
      </c>
      <c r="U704" t="str">
        <f t="array" ref="U704">IF(COUNTIF($B$2:$B4817, $B704)&gt;1, "Duplicate", "")</f>
        <v/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2"/>
        <v>5.5800000000000002E-2</v>
      </c>
      <c r="P705">
        <f t="shared" si="63"/>
        <v>119.57142857142857</v>
      </c>
      <c r="Q705" s="3" t="str">
        <f t="shared" si="64"/>
        <v>technology</v>
      </c>
      <c r="R705" t="str">
        <f t="shared" si="65"/>
        <v>wearables</v>
      </c>
      <c r="S705" s="11">
        <f t="shared" si="66"/>
        <v>42711.950798611113</v>
      </c>
      <c r="T705" s="11">
        <f t="shared" si="67"/>
        <v>42766.98055555555</v>
      </c>
      <c r="U705" t="str">
        <f t="array" ref="U705">IF(COUNTIF($B$2:$B4818, $B705)&gt;1, "Duplicate", "")</f>
        <v/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2"/>
        <v>8.7454545454545458E-3</v>
      </c>
      <c r="P706">
        <f t="shared" si="63"/>
        <v>120.25</v>
      </c>
      <c r="Q706" s="3" t="str">
        <f t="shared" si="64"/>
        <v>technology</v>
      </c>
      <c r="R706" t="str">
        <f t="shared" si="65"/>
        <v>wearables</v>
      </c>
      <c r="S706" s="11">
        <f t="shared" si="66"/>
        <v>42726.192916666667</v>
      </c>
      <c r="T706" s="11">
        <f t="shared" si="67"/>
        <v>42786.192916666667</v>
      </c>
      <c r="U706" t="str">
        <f t="array" ref="U706">IF(COUNTIF($B$2:$B4819, $B706)&gt;1, "Duplicate", "")</f>
        <v/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8">E707/D707</f>
        <v>9.7699999999999992E-3</v>
      </c>
      <c r="P707">
        <f t="shared" ref="P707:P770" si="69">IF(L707=0,0,E707/L707)</f>
        <v>195.4</v>
      </c>
      <c r="Q707" s="3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11">
        <f t="shared" si="66"/>
        <v>42726.491643518515</v>
      </c>
      <c r="T707" s="11">
        <f t="shared" si="67"/>
        <v>42756.491643518515</v>
      </c>
      <c r="U707" t="str">
        <f t="array" ref="U707">IF(COUNTIF($B$2:$B4820, $B707)&gt;1, "Duplicate", "")</f>
        <v/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8"/>
        <v>0</v>
      </c>
      <c r="P708">
        <f t="shared" si="69"/>
        <v>0</v>
      </c>
      <c r="Q708" s="3" t="str">
        <f t="shared" si="70"/>
        <v>technology</v>
      </c>
      <c r="R708" t="str">
        <f t="shared" si="71"/>
        <v>wearables</v>
      </c>
      <c r="S708" s="11">
        <f t="shared" si="66"/>
        <v>42676.995173611111</v>
      </c>
      <c r="T708" s="11">
        <f t="shared" si="67"/>
        <v>42718.777083333334</v>
      </c>
      <c r="U708" t="str">
        <f t="array" ref="U708">IF(COUNTIF($B$2:$B4821, $B708)&gt;1, "Duplicate", "")</f>
        <v/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8"/>
        <v>0.78927352941176465</v>
      </c>
      <c r="P709">
        <f t="shared" si="69"/>
        <v>117.69868421052631</v>
      </c>
      <c r="Q709" s="3" t="str">
        <f t="shared" si="70"/>
        <v>technology</v>
      </c>
      <c r="R709" t="str">
        <f t="shared" si="71"/>
        <v>wearables</v>
      </c>
      <c r="S709" s="11">
        <f t="shared" si="66"/>
        <v>42696.663506944446</v>
      </c>
      <c r="T709" s="11">
        <f t="shared" si="67"/>
        <v>42736.663506944446</v>
      </c>
      <c r="U709" t="str">
        <f t="array" ref="U709">IF(COUNTIF($B$2:$B4822, $B709)&gt;1, "Duplicate", "")</f>
        <v/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8"/>
        <v>0.22092500000000001</v>
      </c>
      <c r="P710">
        <f t="shared" si="69"/>
        <v>23.948509485094849</v>
      </c>
      <c r="Q710" s="3" t="str">
        <f t="shared" si="70"/>
        <v>technology</v>
      </c>
      <c r="R710" t="str">
        <f t="shared" si="71"/>
        <v>wearables</v>
      </c>
      <c r="S710" s="11">
        <f t="shared" si="66"/>
        <v>41835.581018518518</v>
      </c>
      <c r="T710" s="11">
        <f t="shared" si="67"/>
        <v>41895.581018518518</v>
      </c>
      <c r="U710" t="str">
        <f t="array" ref="U710">IF(COUNTIF($B$2:$B4823, $B710)&gt;1, "Duplicate", "")</f>
        <v/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8"/>
        <v>4.0666666666666663E-3</v>
      </c>
      <c r="P711">
        <f t="shared" si="69"/>
        <v>30.5</v>
      </c>
      <c r="Q711" s="3" t="str">
        <f t="shared" si="70"/>
        <v>technology</v>
      </c>
      <c r="R711" t="str">
        <f t="shared" si="71"/>
        <v>wearables</v>
      </c>
      <c r="S711" s="11">
        <f t="shared" ref="S711:S774" si="72">(((J711/60)/60)/24)+DATE(1970,1,1)</f>
        <v>41948.041192129633</v>
      </c>
      <c r="T711" s="11">
        <f t="shared" ref="T711:T774" si="73">(((I711/60)/60)/24)+DATE(1970,1,1)</f>
        <v>41978.041192129633</v>
      </c>
      <c r="U711" t="str">
        <f t="array" ref="U711">IF(COUNTIF($B$2:$B4824, $B711)&gt;1, "Duplicate", "")</f>
        <v/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8"/>
        <v>0</v>
      </c>
      <c r="P712">
        <f t="shared" si="69"/>
        <v>0</v>
      </c>
      <c r="Q712" s="3" t="str">
        <f t="shared" si="70"/>
        <v>technology</v>
      </c>
      <c r="R712" t="str">
        <f t="shared" si="71"/>
        <v>wearables</v>
      </c>
      <c r="S712" s="11">
        <f t="shared" si="72"/>
        <v>41837.984976851854</v>
      </c>
      <c r="T712" s="11">
        <f t="shared" si="73"/>
        <v>41871.030555555553</v>
      </c>
      <c r="U712" t="str">
        <f t="array" ref="U712">IF(COUNTIF($B$2:$B4825, $B712)&gt;1, "Duplicate", "")</f>
        <v/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8"/>
        <v>0.33790999999999999</v>
      </c>
      <c r="P713">
        <f t="shared" si="69"/>
        <v>99.973372781065095</v>
      </c>
      <c r="Q713" s="3" t="str">
        <f t="shared" si="70"/>
        <v>technology</v>
      </c>
      <c r="R713" t="str">
        <f t="shared" si="71"/>
        <v>wearables</v>
      </c>
      <c r="S713" s="11">
        <f t="shared" si="72"/>
        <v>42678.459120370375</v>
      </c>
      <c r="T713" s="11">
        <f t="shared" si="73"/>
        <v>42718.500787037032</v>
      </c>
      <c r="U713" t="str">
        <f t="array" ref="U713">IF(COUNTIF($B$2:$B4826, $B713)&gt;1, "Duplicate", "")</f>
        <v/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8"/>
        <v>2.1649484536082476E-3</v>
      </c>
      <c r="P714">
        <f t="shared" si="69"/>
        <v>26.25</v>
      </c>
      <c r="Q714" s="3" t="str">
        <f t="shared" si="70"/>
        <v>technology</v>
      </c>
      <c r="R714" t="str">
        <f t="shared" si="71"/>
        <v>wearables</v>
      </c>
      <c r="S714" s="11">
        <f t="shared" si="72"/>
        <v>42384.680925925932</v>
      </c>
      <c r="T714" s="11">
        <f t="shared" si="73"/>
        <v>42414.680925925932</v>
      </c>
      <c r="U714" t="str">
        <f t="array" ref="U714">IF(COUNTIF($B$2:$B4827, $B714)&gt;1, "Duplicate", "")</f>
        <v/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8"/>
        <v>7.9600000000000001E-3</v>
      </c>
      <c r="P715">
        <f t="shared" si="69"/>
        <v>199</v>
      </c>
      <c r="Q715" s="3" t="str">
        <f t="shared" si="70"/>
        <v>technology</v>
      </c>
      <c r="R715" t="str">
        <f t="shared" si="71"/>
        <v>wearables</v>
      </c>
      <c r="S715" s="11">
        <f t="shared" si="72"/>
        <v>42496.529305555552</v>
      </c>
      <c r="T715" s="11">
        <f t="shared" si="73"/>
        <v>42526.529305555552</v>
      </c>
      <c r="U715" t="str">
        <f t="array" ref="U715">IF(COUNTIF($B$2:$B4828, $B715)&gt;1, "Duplicate", "")</f>
        <v/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8"/>
        <v>0.14993333333333334</v>
      </c>
      <c r="P716">
        <f t="shared" si="69"/>
        <v>80.321428571428569</v>
      </c>
      <c r="Q716" s="3" t="str">
        <f t="shared" si="70"/>
        <v>technology</v>
      </c>
      <c r="R716" t="str">
        <f t="shared" si="71"/>
        <v>wearables</v>
      </c>
      <c r="S716" s="11">
        <f t="shared" si="72"/>
        <v>42734.787986111114</v>
      </c>
      <c r="T716" s="11">
        <f t="shared" si="73"/>
        <v>42794.787986111114</v>
      </c>
      <c r="U716" t="str">
        <f t="array" ref="U716">IF(COUNTIF($B$2:$B4829, $B716)&gt;1, "Duplicate", "")</f>
        <v/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8"/>
        <v>5.0509090909090906E-2</v>
      </c>
      <c r="P717">
        <f t="shared" si="69"/>
        <v>115.75</v>
      </c>
      <c r="Q717" s="3" t="str">
        <f t="shared" si="70"/>
        <v>technology</v>
      </c>
      <c r="R717" t="str">
        <f t="shared" si="71"/>
        <v>wearables</v>
      </c>
      <c r="S717" s="11">
        <f t="shared" si="72"/>
        <v>42273.090740740736</v>
      </c>
      <c r="T717" s="11">
        <f t="shared" si="73"/>
        <v>42313.132407407407</v>
      </c>
      <c r="U717" t="str">
        <f t="array" ref="U717">IF(COUNTIF($B$2:$B4830, $B717)&gt;1, "Duplicate", "")</f>
        <v/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8"/>
        <v>0.10214285714285715</v>
      </c>
      <c r="P718">
        <f t="shared" si="69"/>
        <v>44.6875</v>
      </c>
      <c r="Q718" s="3" t="str">
        <f t="shared" si="70"/>
        <v>technology</v>
      </c>
      <c r="R718" t="str">
        <f t="shared" si="71"/>
        <v>wearables</v>
      </c>
      <c r="S718" s="11">
        <f t="shared" si="72"/>
        <v>41940.658645833333</v>
      </c>
      <c r="T718" s="11">
        <f t="shared" si="73"/>
        <v>41974</v>
      </c>
      <c r="U718" t="str">
        <f t="array" ref="U718">IF(COUNTIF($B$2:$B4831, $B718)&gt;1, "Duplicate", "")</f>
        <v/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8"/>
        <v>3.0500000000000002E-3</v>
      </c>
      <c r="P719">
        <f t="shared" si="69"/>
        <v>76.25</v>
      </c>
      <c r="Q719" s="3" t="str">
        <f t="shared" si="70"/>
        <v>technology</v>
      </c>
      <c r="R719" t="str">
        <f t="shared" si="71"/>
        <v>wearables</v>
      </c>
      <c r="S719" s="11">
        <f t="shared" si="72"/>
        <v>41857.854189814818</v>
      </c>
      <c r="T719" s="11">
        <f t="shared" si="73"/>
        <v>41887.854189814818</v>
      </c>
      <c r="U719" t="str">
        <f t="array" ref="U719">IF(COUNTIF($B$2:$B4832, $B719)&gt;1, "Duplicate", "")</f>
        <v/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8"/>
        <v>7.4999999999999997E-3</v>
      </c>
      <c r="P720">
        <f t="shared" si="69"/>
        <v>22.5</v>
      </c>
      <c r="Q720" s="3" t="str">
        <f t="shared" si="70"/>
        <v>technology</v>
      </c>
      <c r="R720" t="str">
        <f t="shared" si="71"/>
        <v>wearables</v>
      </c>
      <c r="S720" s="11">
        <f t="shared" si="72"/>
        <v>42752.845451388886</v>
      </c>
      <c r="T720" s="11">
        <f t="shared" si="73"/>
        <v>42784.249305555553</v>
      </c>
      <c r="U720" t="str">
        <f t="array" ref="U720">IF(COUNTIF($B$2:$B4833, $B720)&gt;1, "Duplicate", "")</f>
        <v/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8"/>
        <v>1.2933333333333333E-2</v>
      </c>
      <c r="P721">
        <f t="shared" si="69"/>
        <v>19.399999999999999</v>
      </c>
      <c r="Q721" s="3" t="str">
        <f t="shared" si="70"/>
        <v>technology</v>
      </c>
      <c r="R721" t="str">
        <f t="shared" si="71"/>
        <v>wearables</v>
      </c>
      <c r="S721" s="11">
        <f t="shared" si="72"/>
        <v>42409.040231481486</v>
      </c>
      <c r="T721" s="11">
        <f t="shared" si="73"/>
        <v>42423.040231481486</v>
      </c>
      <c r="U721" t="str">
        <f t="array" ref="U721">IF(COUNTIF($B$2:$B4834, $B721)&gt;1, "Duplicate", "")</f>
        <v/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8"/>
        <v>1.4394736842105262</v>
      </c>
      <c r="P722">
        <f t="shared" si="69"/>
        <v>66.707317073170728</v>
      </c>
      <c r="Q722" s="3" t="str">
        <f t="shared" si="70"/>
        <v>publishing</v>
      </c>
      <c r="R722" t="str">
        <f t="shared" si="71"/>
        <v>nonfiction</v>
      </c>
      <c r="S722" s="11">
        <f t="shared" si="72"/>
        <v>40909.649201388893</v>
      </c>
      <c r="T722" s="11">
        <f t="shared" si="73"/>
        <v>40937.649201388893</v>
      </c>
      <c r="U722" t="str">
        <f t="array" ref="U722">IF(COUNTIF($B$2:$B4835, $B722)&gt;1, "Duplicate", "")</f>
        <v/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8"/>
        <v>1.2210975609756098</v>
      </c>
      <c r="P723">
        <f t="shared" si="69"/>
        <v>84.142857142857139</v>
      </c>
      <c r="Q723" s="3" t="str">
        <f t="shared" si="70"/>
        <v>publishing</v>
      </c>
      <c r="R723" t="str">
        <f t="shared" si="71"/>
        <v>nonfiction</v>
      </c>
      <c r="S723" s="11">
        <f t="shared" si="72"/>
        <v>41807.571840277778</v>
      </c>
      <c r="T723" s="11">
        <f t="shared" si="73"/>
        <v>41852.571840277778</v>
      </c>
      <c r="U723" t="str">
        <f t="array" ref="U723">IF(COUNTIF($B$2:$B4836, $B723)&gt;1, "Duplicate", "")</f>
        <v/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8"/>
        <v>1.3202400000000001</v>
      </c>
      <c r="P724">
        <f t="shared" si="69"/>
        <v>215.72549019607843</v>
      </c>
      <c r="Q724" s="3" t="str">
        <f t="shared" si="70"/>
        <v>publishing</v>
      </c>
      <c r="R724" t="str">
        <f t="shared" si="71"/>
        <v>nonfiction</v>
      </c>
      <c r="S724" s="11">
        <f t="shared" si="72"/>
        <v>40977.805300925924</v>
      </c>
      <c r="T724" s="11">
        <f t="shared" si="73"/>
        <v>41007.76363425926</v>
      </c>
      <c r="U724" t="str">
        <f t="array" ref="U724">IF(COUNTIF($B$2:$B4837, $B724)&gt;1, "Duplicate", "")</f>
        <v/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8"/>
        <v>1.0938000000000001</v>
      </c>
      <c r="P725">
        <f t="shared" si="69"/>
        <v>54.69</v>
      </c>
      <c r="Q725" s="3" t="str">
        <f t="shared" si="70"/>
        <v>publishing</v>
      </c>
      <c r="R725" t="str">
        <f t="shared" si="71"/>
        <v>nonfiction</v>
      </c>
      <c r="S725" s="11">
        <f t="shared" si="72"/>
        <v>42184.816539351858</v>
      </c>
      <c r="T725" s="11">
        <f t="shared" si="73"/>
        <v>42215.165972222225</v>
      </c>
      <c r="U725" t="str">
        <f t="array" ref="U725">IF(COUNTIF($B$2:$B4838, $B725)&gt;1, "Duplicate", "")</f>
        <v/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8"/>
        <v>1.0547157142857144</v>
      </c>
      <c r="P726">
        <f t="shared" si="69"/>
        <v>51.62944055944056</v>
      </c>
      <c r="Q726" s="3" t="str">
        <f t="shared" si="70"/>
        <v>publishing</v>
      </c>
      <c r="R726" t="str">
        <f t="shared" si="71"/>
        <v>nonfiction</v>
      </c>
      <c r="S726" s="11">
        <f t="shared" si="72"/>
        <v>40694.638460648144</v>
      </c>
      <c r="T726" s="11">
        <f t="shared" si="73"/>
        <v>40724.638460648144</v>
      </c>
      <c r="U726" t="str">
        <f t="array" ref="U726">IF(COUNTIF($B$2:$B4839, $B726)&gt;1, "Duplicate", "")</f>
        <v/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8"/>
        <v>1.0035000000000001</v>
      </c>
      <c r="P727">
        <f t="shared" si="69"/>
        <v>143.35714285714286</v>
      </c>
      <c r="Q727" s="3" t="str">
        <f t="shared" si="70"/>
        <v>publishing</v>
      </c>
      <c r="R727" t="str">
        <f t="shared" si="71"/>
        <v>nonfiction</v>
      </c>
      <c r="S727" s="11">
        <f t="shared" si="72"/>
        <v>42321.626296296294</v>
      </c>
      <c r="T727" s="11">
        <f t="shared" si="73"/>
        <v>42351.626296296294</v>
      </c>
      <c r="U727" t="str">
        <f t="array" ref="U727">IF(COUNTIF($B$2:$B4840, $B727)&gt;1, "Duplicate", "")</f>
        <v/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8"/>
        <v>1.014</v>
      </c>
      <c r="P728">
        <f t="shared" si="69"/>
        <v>72.428571428571431</v>
      </c>
      <c r="Q728" s="3" t="str">
        <f t="shared" si="70"/>
        <v>publishing</v>
      </c>
      <c r="R728" t="str">
        <f t="shared" si="71"/>
        <v>nonfiction</v>
      </c>
      <c r="S728" s="11">
        <f t="shared" si="72"/>
        <v>41346.042673611111</v>
      </c>
      <c r="T728" s="11">
        <f t="shared" si="73"/>
        <v>41376.042673611111</v>
      </c>
      <c r="U728" t="str">
        <f t="array" ref="U728">IF(COUNTIF($B$2:$B4841, $B728)&gt;1, "Duplicate", "")</f>
        <v/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8"/>
        <v>1.5551428571428572</v>
      </c>
      <c r="P729">
        <f t="shared" si="69"/>
        <v>36.530201342281877</v>
      </c>
      <c r="Q729" s="3" t="str">
        <f t="shared" si="70"/>
        <v>publishing</v>
      </c>
      <c r="R729" t="str">
        <f t="shared" si="71"/>
        <v>nonfiction</v>
      </c>
      <c r="S729" s="11">
        <f t="shared" si="72"/>
        <v>41247.020243055551</v>
      </c>
      <c r="T729" s="11">
        <f t="shared" si="73"/>
        <v>41288.888888888891</v>
      </c>
      <c r="U729" t="str">
        <f t="array" ref="U729">IF(COUNTIF($B$2:$B4842, $B729)&gt;1, "Duplicate", "")</f>
        <v/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8"/>
        <v>1.05566</v>
      </c>
      <c r="P730">
        <f t="shared" si="69"/>
        <v>60.903461538461535</v>
      </c>
      <c r="Q730" s="3" t="str">
        <f t="shared" si="70"/>
        <v>publishing</v>
      </c>
      <c r="R730" t="str">
        <f t="shared" si="71"/>
        <v>nonfiction</v>
      </c>
      <c r="S730" s="11">
        <f t="shared" si="72"/>
        <v>40731.837465277778</v>
      </c>
      <c r="T730" s="11">
        <f t="shared" si="73"/>
        <v>40776.837465277778</v>
      </c>
      <c r="U730" t="str">
        <f t="array" ref="U730">IF(COUNTIF($B$2:$B4843, $B730)&gt;1, "Duplicate", "")</f>
        <v/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8"/>
        <v>1.3065</v>
      </c>
      <c r="P731">
        <f t="shared" si="69"/>
        <v>43.55</v>
      </c>
      <c r="Q731" s="3" t="str">
        <f t="shared" si="70"/>
        <v>publishing</v>
      </c>
      <c r="R731" t="str">
        <f t="shared" si="71"/>
        <v>nonfiction</v>
      </c>
      <c r="S731" s="11">
        <f t="shared" si="72"/>
        <v>41111.185891203706</v>
      </c>
      <c r="T731" s="11">
        <f t="shared" si="73"/>
        <v>41171.185891203706</v>
      </c>
      <c r="U731" t="str">
        <f t="array" ref="U731">IF(COUNTIF($B$2:$B4844, $B731)&gt;1, "Duplicate", "")</f>
        <v/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8"/>
        <v>1.3219000000000001</v>
      </c>
      <c r="P732">
        <f t="shared" si="69"/>
        <v>99.766037735849054</v>
      </c>
      <c r="Q732" s="3" t="str">
        <f t="shared" si="70"/>
        <v>publishing</v>
      </c>
      <c r="R732" t="str">
        <f t="shared" si="71"/>
        <v>nonfiction</v>
      </c>
      <c r="S732" s="11">
        <f t="shared" si="72"/>
        <v>40854.745266203703</v>
      </c>
      <c r="T732" s="11">
        <f t="shared" si="73"/>
        <v>40884.745266203703</v>
      </c>
      <c r="U732" t="str">
        <f t="array" ref="U732">IF(COUNTIF($B$2:$B4845, $B732)&gt;1, "Duplicate", "")</f>
        <v/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8"/>
        <v>1.26</v>
      </c>
      <c r="P733">
        <f t="shared" si="69"/>
        <v>88.732394366197184</v>
      </c>
      <c r="Q733" s="3" t="str">
        <f t="shared" si="70"/>
        <v>publishing</v>
      </c>
      <c r="R733" t="str">
        <f t="shared" si="71"/>
        <v>nonfiction</v>
      </c>
      <c r="S733" s="11">
        <f t="shared" si="72"/>
        <v>40879.795682870368</v>
      </c>
      <c r="T733" s="11">
        <f t="shared" si="73"/>
        <v>40930.25</v>
      </c>
      <c r="U733" t="str">
        <f t="array" ref="U733">IF(COUNTIF($B$2:$B4846, $B733)&gt;1, "Duplicate", "")</f>
        <v/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8"/>
        <v>1.6</v>
      </c>
      <c r="P734">
        <f t="shared" si="69"/>
        <v>4.9230769230769234</v>
      </c>
      <c r="Q734" s="3" t="str">
        <f t="shared" si="70"/>
        <v>publishing</v>
      </c>
      <c r="R734" t="str">
        <f t="shared" si="71"/>
        <v>nonfiction</v>
      </c>
      <c r="S734" s="11">
        <f t="shared" si="72"/>
        <v>41486.424317129626</v>
      </c>
      <c r="T734" s="11">
        <f t="shared" si="73"/>
        <v>41546.424317129626</v>
      </c>
      <c r="U734" t="str">
        <f t="array" ref="U734">IF(COUNTIF($B$2:$B4847, $B734)&gt;1, "Duplicate", "")</f>
        <v/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8"/>
        <v>1.2048000000000001</v>
      </c>
      <c r="P735">
        <f t="shared" si="69"/>
        <v>17.822485207100591</v>
      </c>
      <c r="Q735" s="3" t="str">
        <f t="shared" si="70"/>
        <v>publishing</v>
      </c>
      <c r="R735" t="str">
        <f t="shared" si="71"/>
        <v>nonfiction</v>
      </c>
      <c r="S735" s="11">
        <f t="shared" si="72"/>
        <v>41598.420046296298</v>
      </c>
      <c r="T735" s="11">
        <f t="shared" si="73"/>
        <v>41628.420046296298</v>
      </c>
      <c r="U735" t="str">
        <f t="array" ref="U735">IF(COUNTIF($B$2:$B4848, $B735)&gt;1, "Duplicate", "")</f>
        <v/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8"/>
        <v>1.2552941176470589</v>
      </c>
      <c r="P736">
        <f t="shared" si="69"/>
        <v>187.19298245614036</v>
      </c>
      <c r="Q736" s="3" t="str">
        <f t="shared" si="70"/>
        <v>publishing</v>
      </c>
      <c r="R736" t="str">
        <f t="shared" si="71"/>
        <v>nonfiction</v>
      </c>
      <c r="S736" s="11">
        <f t="shared" si="72"/>
        <v>42102.164583333331</v>
      </c>
      <c r="T736" s="11">
        <f t="shared" si="73"/>
        <v>42133.208333333328</v>
      </c>
      <c r="U736" t="str">
        <f t="array" ref="U736">IF(COUNTIF($B$2:$B4849, $B736)&gt;1, "Duplicate", "")</f>
        <v/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8"/>
        <v>1.1440638297872341</v>
      </c>
      <c r="P737">
        <f t="shared" si="69"/>
        <v>234.80786026200875</v>
      </c>
      <c r="Q737" s="3" t="str">
        <f t="shared" si="70"/>
        <v>publishing</v>
      </c>
      <c r="R737" t="str">
        <f t="shared" si="71"/>
        <v>nonfiction</v>
      </c>
      <c r="S737" s="11">
        <f t="shared" si="72"/>
        <v>41946.029467592591</v>
      </c>
      <c r="T737" s="11">
        <f t="shared" si="73"/>
        <v>41977.027083333334</v>
      </c>
      <c r="U737" t="str">
        <f t="array" ref="U737">IF(COUNTIF($B$2:$B4850, $B737)&gt;1, "Duplicate", "")</f>
        <v/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8"/>
        <v>3.151388888888889</v>
      </c>
      <c r="P738">
        <f t="shared" si="69"/>
        <v>105.04629629629629</v>
      </c>
      <c r="Q738" s="3" t="str">
        <f t="shared" si="70"/>
        <v>publishing</v>
      </c>
      <c r="R738" t="str">
        <f t="shared" si="71"/>
        <v>nonfiction</v>
      </c>
      <c r="S738" s="11">
        <f t="shared" si="72"/>
        <v>41579.734259259261</v>
      </c>
      <c r="T738" s="11">
        <f t="shared" si="73"/>
        <v>41599.207638888889</v>
      </c>
      <c r="U738" t="str">
        <f t="array" ref="U738">IF(COUNTIF($B$2:$B4851, $B738)&gt;1, "Duplicate", "")</f>
        <v/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8"/>
        <v>1.224</v>
      </c>
      <c r="P739">
        <f t="shared" si="69"/>
        <v>56.666666666666664</v>
      </c>
      <c r="Q739" s="3" t="str">
        <f t="shared" si="70"/>
        <v>publishing</v>
      </c>
      <c r="R739" t="str">
        <f t="shared" si="71"/>
        <v>nonfiction</v>
      </c>
      <c r="S739" s="11">
        <f t="shared" si="72"/>
        <v>41667.275312500002</v>
      </c>
      <c r="T739" s="11">
        <f t="shared" si="73"/>
        <v>41684.833333333336</v>
      </c>
      <c r="U739" t="str">
        <f t="array" ref="U739">IF(COUNTIF($B$2:$B4852, $B739)&gt;1, "Duplicate", "")</f>
        <v/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8"/>
        <v>1.0673333333333332</v>
      </c>
      <c r="P740">
        <f t="shared" si="69"/>
        <v>39.048780487804876</v>
      </c>
      <c r="Q740" s="3" t="str">
        <f t="shared" si="70"/>
        <v>publishing</v>
      </c>
      <c r="R740" t="str">
        <f t="shared" si="71"/>
        <v>nonfiction</v>
      </c>
      <c r="S740" s="11">
        <f t="shared" si="72"/>
        <v>41943.604097222218</v>
      </c>
      <c r="T740" s="11">
        <f t="shared" si="73"/>
        <v>41974.207638888889</v>
      </c>
      <c r="U740" t="str">
        <f t="array" ref="U740">IF(COUNTIF($B$2:$B4853, $B740)&gt;1, "Duplicate", "")</f>
        <v/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8"/>
        <v>1.5833333333333333</v>
      </c>
      <c r="P741">
        <f t="shared" si="69"/>
        <v>68.345323741007192</v>
      </c>
      <c r="Q741" s="3" t="str">
        <f t="shared" si="70"/>
        <v>publishing</v>
      </c>
      <c r="R741" t="str">
        <f t="shared" si="71"/>
        <v>nonfiction</v>
      </c>
      <c r="S741" s="11">
        <f t="shared" si="72"/>
        <v>41829.502650462964</v>
      </c>
      <c r="T741" s="11">
        <f t="shared" si="73"/>
        <v>41862.502650462964</v>
      </c>
      <c r="U741" t="str">
        <f t="array" ref="U741">IF(COUNTIF($B$2:$B4854, $B741)&gt;1, "Duplicate", "")</f>
        <v/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8"/>
        <v>1.0740000000000001</v>
      </c>
      <c r="P742">
        <f t="shared" si="69"/>
        <v>169.57894736842104</v>
      </c>
      <c r="Q742" s="3" t="str">
        <f t="shared" si="70"/>
        <v>publishing</v>
      </c>
      <c r="R742" t="str">
        <f t="shared" si="71"/>
        <v>nonfiction</v>
      </c>
      <c r="S742" s="11">
        <f t="shared" si="72"/>
        <v>42162.146782407406</v>
      </c>
      <c r="T742" s="11">
        <f t="shared" si="73"/>
        <v>42176.146782407406</v>
      </c>
      <c r="U742" t="str">
        <f t="array" ref="U742">IF(COUNTIF($B$2:$B4855, $B742)&gt;1, "Duplicate", "")</f>
        <v/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8"/>
        <v>1.0226</v>
      </c>
      <c r="P743">
        <f t="shared" si="69"/>
        <v>141.42340425531913</v>
      </c>
      <c r="Q743" s="3" t="str">
        <f t="shared" si="70"/>
        <v>publishing</v>
      </c>
      <c r="R743" t="str">
        <f t="shared" si="71"/>
        <v>nonfiction</v>
      </c>
      <c r="S743" s="11">
        <f t="shared" si="72"/>
        <v>41401.648217592592</v>
      </c>
      <c r="T743" s="11">
        <f t="shared" si="73"/>
        <v>41436.648217592592</v>
      </c>
      <c r="U743" t="str">
        <f t="array" ref="U743">IF(COUNTIF($B$2:$B4856, $B743)&gt;1, "Duplicate", "")</f>
        <v/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8"/>
        <v>1.1071428571428572</v>
      </c>
      <c r="P744">
        <f t="shared" si="69"/>
        <v>67.391304347826093</v>
      </c>
      <c r="Q744" s="3" t="str">
        <f t="shared" si="70"/>
        <v>publishing</v>
      </c>
      <c r="R744" t="str">
        <f t="shared" si="71"/>
        <v>nonfiction</v>
      </c>
      <c r="S744" s="11">
        <f t="shared" si="72"/>
        <v>41689.917962962965</v>
      </c>
      <c r="T744" s="11">
        <f t="shared" si="73"/>
        <v>41719.876296296294</v>
      </c>
      <c r="U744" t="str">
        <f t="array" ref="U744">IF(COUNTIF($B$2:$B4857, $B744)&gt;1, "Duplicate", "")</f>
        <v/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8"/>
        <v>1.48</v>
      </c>
      <c r="P745">
        <f t="shared" si="69"/>
        <v>54.266666666666666</v>
      </c>
      <c r="Q745" s="3" t="str">
        <f t="shared" si="70"/>
        <v>publishing</v>
      </c>
      <c r="R745" t="str">
        <f t="shared" si="71"/>
        <v>nonfiction</v>
      </c>
      <c r="S745" s="11">
        <f t="shared" si="72"/>
        <v>40990.709317129629</v>
      </c>
      <c r="T745" s="11">
        <f t="shared" si="73"/>
        <v>41015.875</v>
      </c>
      <c r="U745" t="str">
        <f t="array" ref="U745">IF(COUNTIF($B$2:$B4858, $B745)&gt;1, "Duplicate", "")</f>
        <v/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8"/>
        <v>1.0232000000000001</v>
      </c>
      <c r="P746">
        <f t="shared" si="69"/>
        <v>82.516129032258064</v>
      </c>
      <c r="Q746" s="3" t="str">
        <f t="shared" si="70"/>
        <v>publishing</v>
      </c>
      <c r="R746" t="str">
        <f t="shared" si="71"/>
        <v>nonfiction</v>
      </c>
      <c r="S746" s="11">
        <f t="shared" si="72"/>
        <v>41226.95721064815</v>
      </c>
      <c r="T746" s="11">
        <f t="shared" si="73"/>
        <v>41256.95721064815</v>
      </c>
      <c r="U746" t="str">
        <f t="array" ref="U746">IF(COUNTIF($B$2:$B4859, $B746)&gt;1, "Duplicate", "")</f>
        <v/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8"/>
        <v>1.7909909909909909</v>
      </c>
      <c r="P747">
        <f t="shared" si="69"/>
        <v>53.729729729729726</v>
      </c>
      <c r="Q747" s="3" t="str">
        <f t="shared" si="70"/>
        <v>publishing</v>
      </c>
      <c r="R747" t="str">
        <f t="shared" si="71"/>
        <v>nonfiction</v>
      </c>
      <c r="S747" s="11">
        <f t="shared" si="72"/>
        <v>41367.572280092594</v>
      </c>
      <c r="T747" s="11">
        <f t="shared" si="73"/>
        <v>41397.572280092594</v>
      </c>
      <c r="U747" t="str">
        <f t="array" ref="U747">IF(COUNTIF($B$2:$B4860, $B747)&gt;1, "Duplicate", "")</f>
        <v/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8"/>
        <v>1.1108135252761968</v>
      </c>
      <c r="P748">
        <f t="shared" si="69"/>
        <v>34.206185567010309</v>
      </c>
      <c r="Q748" s="3" t="str">
        <f t="shared" si="70"/>
        <v>publishing</v>
      </c>
      <c r="R748" t="str">
        <f t="shared" si="71"/>
        <v>nonfiction</v>
      </c>
      <c r="S748" s="11">
        <f t="shared" si="72"/>
        <v>41157.042928240742</v>
      </c>
      <c r="T748" s="11">
        <f t="shared" si="73"/>
        <v>41175.165972222225</v>
      </c>
      <c r="U748" t="str">
        <f t="array" ref="U748">IF(COUNTIF($B$2:$B4861, $B748)&gt;1, "Duplicate", "")</f>
        <v/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8"/>
        <v>1.0004285714285714</v>
      </c>
      <c r="P749">
        <f t="shared" si="69"/>
        <v>127.32727272727273</v>
      </c>
      <c r="Q749" s="3" t="str">
        <f t="shared" si="70"/>
        <v>publishing</v>
      </c>
      <c r="R749" t="str">
        <f t="shared" si="71"/>
        <v>nonfiction</v>
      </c>
      <c r="S749" s="11">
        <f t="shared" si="72"/>
        <v>41988.548831018517</v>
      </c>
      <c r="T749" s="11">
        <f t="shared" si="73"/>
        <v>42019.454166666663</v>
      </c>
      <c r="U749" t="str">
        <f t="array" ref="U749">IF(COUNTIF($B$2:$B4862, $B749)&gt;1, "Duplicate", "")</f>
        <v/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8"/>
        <v>1.0024999999999999</v>
      </c>
      <c r="P750">
        <f t="shared" si="69"/>
        <v>45.56818181818182</v>
      </c>
      <c r="Q750" s="3" t="str">
        <f t="shared" si="70"/>
        <v>publishing</v>
      </c>
      <c r="R750" t="str">
        <f t="shared" si="71"/>
        <v>nonfiction</v>
      </c>
      <c r="S750" s="11">
        <f t="shared" si="72"/>
        <v>41831.846828703703</v>
      </c>
      <c r="T750" s="11">
        <f t="shared" si="73"/>
        <v>41861.846828703703</v>
      </c>
      <c r="U750" t="str">
        <f t="array" ref="U750">IF(COUNTIF($B$2:$B4863, $B750)&gt;1, "Duplicate", "")</f>
        <v/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8"/>
        <v>1.0556000000000001</v>
      </c>
      <c r="P751">
        <f t="shared" si="69"/>
        <v>95.963636363636368</v>
      </c>
      <c r="Q751" s="3" t="str">
        <f t="shared" si="70"/>
        <v>publishing</v>
      </c>
      <c r="R751" t="str">
        <f t="shared" si="71"/>
        <v>nonfiction</v>
      </c>
      <c r="S751" s="11">
        <f t="shared" si="72"/>
        <v>42733.94131944445</v>
      </c>
      <c r="T751" s="11">
        <f t="shared" si="73"/>
        <v>42763.94131944445</v>
      </c>
      <c r="U751" t="str">
        <f t="array" ref="U751">IF(COUNTIF($B$2:$B4864, $B751)&gt;1, "Duplicate", "")</f>
        <v/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8"/>
        <v>1.0258775877587758</v>
      </c>
      <c r="P752">
        <f t="shared" si="69"/>
        <v>77.271186440677965</v>
      </c>
      <c r="Q752" s="3" t="str">
        <f t="shared" si="70"/>
        <v>publishing</v>
      </c>
      <c r="R752" t="str">
        <f t="shared" si="71"/>
        <v>nonfiction</v>
      </c>
      <c r="S752" s="11">
        <f t="shared" si="72"/>
        <v>41299.878148148149</v>
      </c>
      <c r="T752" s="11">
        <f t="shared" si="73"/>
        <v>41329.878148148149</v>
      </c>
      <c r="U752" t="str">
        <f t="array" ref="U752">IF(COUNTIF($B$2:$B4865, $B752)&gt;1, "Duplicate", "")</f>
        <v/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8"/>
        <v>1.1850000000000001</v>
      </c>
      <c r="P753">
        <f t="shared" si="69"/>
        <v>57.338709677419352</v>
      </c>
      <c r="Q753" s="3" t="str">
        <f t="shared" si="70"/>
        <v>publishing</v>
      </c>
      <c r="R753" t="str">
        <f t="shared" si="71"/>
        <v>nonfiction</v>
      </c>
      <c r="S753" s="11">
        <f t="shared" si="72"/>
        <v>40713.630497685182</v>
      </c>
      <c r="T753" s="11">
        <f t="shared" si="73"/>
        <v>40759.630497685182</v>
      </c>
      <c r="U753" t="str">
        <f t="array" ref="U753">IF(COUNTIF($B$2:$B4866, $B753)&gt;1, "Duplicate", "")</f>
        <v/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8"/>
        <v>1.117</v>
      </c>
      <c r="P754">
        <f t="shared" si="69"/>
        <v>53.19047619047619</v>
      </c>
      <c r="Q754" s="3" t="str">
        <f t="shared" si="70"/>
        <v>publishing</v>
      </c>
      <c r="R754" t="str">
        <f t="shared" si="71"/>
        <v>nonfiction</v>
      </c>
      <c r="S754" s="11">
        <f t="shared" si="72"/>
        <v>42639.421493055561</v>
      </c>
      <c r="T754" s="11">
        <f t="shared" si="73"/>
        <v>42659.458333333328</v>
      </c>
      <c r="U754" t="str">
        <f t="array" ref="U754">IF(COUNTIF($B$2:$B4867, $B754)&gt;1, "Duplicate", "")</f>
        <v/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8"/>
        <v>1.28</v>
      </c>
      <c r="P755">
        <f t="shared" si="69"/>
        <v>492.30769230769232</v>
      </c>
      <c r="Q755" s="3" t="str">
        <f t="shared" si="70"/>
        <v>publishing</v>
      </c>
      <c r="R755" t="str">
        <f t="shared" si="71"/>
        <v>nonfiction</v>
      </c>
      <c r="S755" s="11">
        <f t="shared" si="72"/>
        <v>42019.590173611112</v>
      </c>
      <c r="T755" s="11">
        <f t="shared" si="73"/>
        <v>42049.590173611112</v>
      </c>
      <c r="U755" t="str">
        <f t="array" ref="U755">IF(COUNTIF($B$2:$B4868, $B755)&gt;1, "Duplicate", "")</f>
        <v/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8"/>
        <v>1.0375000000000001</v>
      </c>
      <c r="P756">
        <f t="shared" si="69"/>
        <v>42.346938775510203</v>
      </c>
      <c r="Q756" s="3" t="str">
        <f t="shared" si="70"/>
        <v>publishing</v>
      </c>
      <c r="R756" t="str">
        <f t="shared" si="71"/>
        <v>nonfiction</v>
      </c>
      <c r="S756" s="11">
        <f t="shared" si="72"/>
        <v>41249.749085648145</v>
      </c>
      <c r="T756" s="11">
        <f t="shared" si="73"/>
        <v>41279.749085648145</v>
      </c>
      <c r="U756" t="str">
        <f t="array" ref="U756">IF(COUNTIF($B$2:$B4869, $B756)&gt;1, "Duplicate", "")</f>
        <v/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8"/>
        <v>1.0190760000000001</v>
      </c>
      <c r="P757">
        <f t="shared" si="69"/>
        <v>37.466029411764708</v>
      </c>
      <c r="Q757" s="3" t="str">
        <f t="shared" si="70"/>
        <v>publishing</v>
      </c>
      <c r="R757" t="str">
        <f t="shared" si="71"/>
        <v>nonfiction</v>
      </c>
      <c r="S757" s="11">
        <f t="shared" si="72"/>
        <v>41383.605057870373</v>
      </c>
      <c r="T757" s="11">
        <f t="shared" si="73"/>
        <v>41414.02847222222</v>
      </c>
      <c r="U757" t="str">
        <f t="array" ref="U757">IF(COUNTIF($B$2:$B4870, $B757)&gt;1, "Duplicate", "")</f>
        <v/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8"/>
        <v>1.177142857142857</v>
      </c>
      <c r="P758">
        <f t="shared" si="69"/>
        <v>37.454545454545453</v>
      </c>
      <c r="Q758" s="3" t="str">
        <f t="shared" si="70"/>
        <v>publishing</v>
      </c>
      <c r="R758" t="str">
        <f t="shared" si="71"/>
        <v>nonfiction</v>
      </c>
      <c r="S758" s="11">
        <f t="shared" si="72"/>
        <v>40590.766886574071</v>
      </c>
      <c r="T758" s="11">
        <f t="shared" si="73"/>
        <v>40651.725219907406</v>
      </c>
      <c r="U758" t="str">
        <f t="array" ref="U758">IF(COUNTIF($B$2:$B4871, $B758)&gt;1, "Duplicate", "")</f>
        <v/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8"/>
        <v>2.38</v>
      </c>
      <c r="P759">
        <f t="shared" si="69"/>
        <v>33.055555555555557</v>
      </c>
      <c r="Q759" s="3" t="str">
        <f t="shared" si="70"/>
        <v>publishing</v>
      </c>
      <c r="R759" t="str">
        <f t="shared" si="71"/>
        <v>nonfiction</v>
      </c>
      <c r="S759" s="11">
        <f t="shared" si="72"/>
        <v>41235.054560185185</v>
      </c>
      <c r="T759" s="11">
        <f t="shared" si="73"/>
        <v>41249.054560185185</v>
      </c>
      <c r="U759" t="str">
        <f t="array" ref="U759">IF(COUNTIF($B$2:$B4872, $B759)&gt;1, "Duplicate", "")</f>
        <v/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8"/>
        <v>1.02</v>
      </c>
      <c r="P760">
        <f t="shared" si="69"/>
        <v>134.21052631578948</v>
      </c>
      <c r="Q760" s="3" t="str">
        <f t="shared" si="70"/>
        <v>publishing</v>
      </c>
      <c r="R760" t="str">
        <f t="shared" si="71"/>
        <v>nonfiction</v>
      </c>
      <c r="S760" s="11">
        <f t="shared" si="72"/>
        <v>40429.836435185185</v>
      </c>
      <c r="T760" s="11">
        <f t="shared" si="73"/>
        <v>40459.836435185185</v>
      </c>
      <c r="U760" t="str">
        <f t="array" ref="U760">IF(COUNTIF($B$2:$B4873, $B760)&gt;1, "Duplicate", "")</f>
        <v/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8"/>
        <v>1.0192000000000001</v>
      </c>
      <c r="P761">
        <f t="shared" si="69"/>
        <v>51.474747474747474</v>
      </c>
      <c r="Q761" s="3" t="str">
        <f t="shared" si="70"/>
        <v>publishing</v>
      </c>
      <c r="R761" t="str">
        <f t="shared" si="71"/>
        <v>nonfiction</v>
      </c>
      <c r="S761" s="11">
        <f t="shared" si="72"/>
        <v>41789.330312500002</v>
      </c>
      <c r="T761" s="11">
        <f t="shared" si="73"/>
        <v>41829.330312500002</v>
      </c>
      <c r="U761" t="str">
        <f t="array" ref="U761">IF(COUNTIF($B$2:$B4874, $B761)&gt;1, "Duplicate", "")</f>
        <v/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8"/>
        <v>0</v>
      </c>
      <c r="P762">
        <f t="shared" si="69"/>
        <v>0</v>
      </c>
      <c r="Q762" s="3" t="str">
        <f t="shared" si="70"/>
        <v>publishing</v>
      </c>
      <c r="R762" t="str">
        <f t="shared" si="71"/>
        <v>fiction</v>
      </c>
      <c r="S762" s="11">
        <f t="shared" si="72"/>
        <v>42670.764039351852</v>
      </c>
      <c r="T762" s="11">
        <f t="shared" si="73"/>
        <v>42700.805706018517</v>
      </c>
      <c r="U762" t="str">
        <f t="array" ref="U762">IF(COUNTIF($B$2:$B4875, $B762)&gt;1, "Duplicate", "")</f>
        <v/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8"/>
        <v>4.7E-2</v>
      </c>
      <c r="P763">
        <f t="shared" si="69"/>
        <v>39.166666666666664</v>
      </c>
      <c r="Q763" s="3" t="str">
        <f t="shared" si="70"/>
        <v>publishing</v>
      </c>
      <c r="R763" t="str">
        <f t="shared" si="71"/>
        <v>fiction</v>
      </c>
      <c r="S763" s="11">
        <f t="shared" si="72"/>
        <v>41642.751458333332</v>
      </c>
      <c r="T763" s="11">
        <f t="shared" si="73"/>
        <v>41672.751458333332</v>
      </c>
      <c r="U763" t="str">
        <f t="array" ref="U763">IF(COUNTIF($B$2:$B4876, $B763)&gt;1, "Duplicate", "")</f>
        <v/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8"/>
        <v>0</v>
      </c>
      <c r="P764">
        <f t="shared" si="69"/>
        <v>0</v>
      </c>
      <c r="Q764" s="3" t="str">
        <f t="shared" si="70"/>
        <v>publishing</v>
      </c>
      <c r="R764" t="str">
        <f t="shared" si="71"/>
        <v>fiction</v>
      </c>
      <c r="S764" s="11">
        <f t="shared" si="72"/>
        <v>42690.858449074076</v>
      </c>
      <c r="T764" s="11">
        <f t="shared" si="73"/>
        <v>42708.25</v>
      </c>
      <c r="U764" t="str">
        <f t="array" ref="U764">IF(COUNTIF($B$2:$B4877, $B764)&gt;1, "Duplicate", "")</f>
        <v/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8"/>
        <v>1.1655011655011655E-3</v>
      </c>
      <c r="P765">
        <f t="shared" si="69"/>
        <v>5</v>
      </c>
      <c r="Q765" s="3" t="str">
        <f t="shared" si="70"/>
        <v>publishing</v>
      </c>
      <c r="R765" t="str">
        <f t="shared" si="71"/>
        <v>fiction</v>
      </c>
      <c r="S765" s="11">
        <f t="shared" si="72"/>
        <v>41471.446851851848</v>
      </c>
      <c r="T765" s="11">
        <f t="shared" si="73"/>
        <v>41501.446851851848</v>
      </c>
      <c r="U765" t="str">
        <f t="array" ref="U765">IF(COUNTIF($B$2:$B4878, $B765)&gt;1, "Duplicate", "")</f>
        <v/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8"/>
        <v>0</v>
      </c>
      <c r="P766">
        <f t="shared" si="69"/>
        <v>0</v>
      </c>
      <c r="Q766" s="3" t="str">
        <f t="shared" si="70"/>
        <v>publishing</v>
      </c>
      <c r="R766" t="str">
        <f t="shared" si="71"/>
        <v>fiction</v>
      </c>
      <c r="S766" s="11">
        <f t="shared" si="72"/>
        <v>42227.173159722224</v>
      </c>
      <c r="T766" s="11">
        <f t="shared" si="73"/>
        <v>42257.173159722224</v>
      </c>
      <c r="U766" t="str">
        <f t="array" ref="U766">IF(COUNTIF($B$2:$B4879, $B766)&gt;1, "Duplicate", "")</f>
        <v/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8"/>
        <v>0.36014285714285715</v>
      </c>
      <c r="P767">
        <f t="shared" si="69"/>
        <v>57.295454545454547</v>
      </c>
      <c r="Q767" s="3" t="str">
        <f t="shared" si="70"/>
        <v>publishing</v>
      </c>
      <c r="R767" t="str">
        <f t="shared" si="71"/>
        <v>fiction</v>
      </c>
      <c r="S767" s="11">
        <f t="shared" si="72"/>
        <v>41901.542638888888</v>
      </c>
      <c r="T767" s="11">
        <f t="shared" si="73"/>
        <v>41931.542638888888</v>
      </c>
      <c r="U767" t="str">
        <f t="array" ref="U767">IF(COUNTIF($B$2:$B4880, $B767)&gt;1, "Duplicate", "")</f>
        <v/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8"/>
        <v>0</v>
      </c>
      <c r="P768">
        <f t="shared" si="69"/>
        <v>0</v>
      </c>
      <c r="Q768" s="3" t="str">
        <f t="shared" si="70"/>
        <v>publishing</v>
      </c>
      <c r="R768" t="str">
        <f t="shared" si="71"/>
        <v>fiction</v>
      </c>
      <c r="S768" s="11">
        <f t="shared" si="72"/>
        <v>42021.783368055556</v>
      </c>
      <c r="T768" s="11">
        <f t="shared" si="73"/>
        <v>42051.783368055556</v>
      </c>
      <c r="U768" t="str">
        <f t="array" ref="U768">IF(COUNTIF($B$2:$B4881, $B768)&gt;1, "Duplicate", "")</f>
        <v/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8"/>
        <v>3.5400000000000001E-2</v>
      </c>
      <c r="P769">
        <f t="shared" si="69"/>
        <v>59</v>
      </c>
      <c r="Q769" s="3" t="str">
        <f t="shared" si="70"/>
        <v>publishing</v>
      </c>
      <c r="R769" t="str">
        <f t="shared" si="71"/>
        <v>fiction</v>
      </c>
      <c r="S769" s="11">
        <f t="shared" si="72"/>
        <v>42115.143634259264</v>
      </c>
      <c r="T769" s="11">
        <f t="shared" si="73"/>
        <v>42145.143634259264</v>
      </c>
      <c r="U769" t="str">
        <f t="array" ref="U769">IF(COUNTIF($B$2:$B4882, $B769)&gt;1, "Duplicate", "")</f>
        <v/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8"/>
        <v>0</v>
      </c>
      <c r="P770">
        <f t="shared" si="69"/>
        <v>0</v>
      </c>
      <c r="Q770" s="3" t="str">
        <f t="shared" si="70"/>
        <v>publishing</v>
      </c>
      <c r="R770" t="str">
        <f t="shared" si="71"/>
        <v>fiction</v>
      </c>
      <c r="S770" s="11">
        <f t="shared" si="72"/>
        <v>41594.207060185188</v>
      </c>
      <c r="T770" s="11">
        <f t="shared" si="73"/>
        <v>41624.207060185188</v>
      </c>
      <c r="U770" t="str">
        <f t="array" ref="U770">IF(COUNTIF($B$2:$B4883, $B770)&gt;1, "Duplicate", "")</f>
        <v/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4">E771/D771</f>
        <v>0.41399999999999998</v>
      </c>
      <c r="P771">
        <f t="shared" ref="P771:P834" si="75">IF(L771=0,0,E771/L771)</f>
        <v>31.846153846153847</v>
      </c>
      <c r="Q771" s="3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11">
        <f t="shared" si="72"/>
        <v>41604.996458333335</v>
      </c>
      <c r="T771" s="11">
        <f t="shared" si="73"/>
        <v>41634.996458333335</v>
      </c>
      <c r="U771" t="str">
        <f t="array" ref="U771">IF(COUNTIF($B$2:$B4884, $B771)&gt;1, "Duplicate", "")</f>
        <v/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4"/>
        <v>0</v>
      </c>
      <c r="P772">
        <f t="shared" si="75"/>
        <v>0</v>
      </c>
      <c r="Q772" s="3" t="str">
        <f t="shared" si="76"/>
        <v>publishing</v>
      </c>
      <c r="R772" t="str">
        <f t="shared" si="77"/>
        <v>fiction</v>
      </c>
      <c r="S772" s="11">
        <f t="shared" si="72"/>
        <v>41289.999641203707</v>
      </c>
      <c r="T772" s="11">
        <f t="shared" si="73"/>
        <v>41329.999641203707</v>
      </c>
      <c r="U772" t="str">
        <f t="array" ref="U772">IF(COUNTIF($B$2:$B4885, $B772)&gt;1, "Duplicate", "")</f>
        <v/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4"/>
        <v>2.631578947368421E-4</v>
      </c>
      <c r="P773">
        <f t="shared" si="75"/>
        <v>10</v>
      </c>
      <c r="Q773" s="3" t="str">
        <f t="shared" si="76"/>
        <v>publishing</v>
      </c>
      <c r="R773" t="str">
        <f t="shared" si="77"/>
        <v>fiction</v>
      </c>
      <c r="S773" s="11">
        <f t="shared" si="72"/>
        <v>42349.824097222227</v>
      </c>
      <c r="T773" s="11">
        <f t="shared" si="73"/>
        <v>42399.824097222227</v>
      </c>
      <c r="U773" t="str">
        <f t="array" ref="U773">IF(COUNTIF($B$2:$B4886, $B773)&gt;1, "Duplicate", "")</f>
        <v/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4"/>
        <v>3.3333333333333333E-2</v>
      </c>
      <c r="P774">
        <f t="shared" si="75"/>
        <v>50</v>
      </c>
      <c r="Q774" s="3" t="str">
        <f t="shared" si="76"/>
        <v>publishing</v>
      </c>
      <c r="R774" t="str">
        <f t="shared" si="77"/>
        <v>fiction</v>
      </c>
      <c r="S774" s="11">
        <f t="shared" si="72"/>
        <v>40068.056932870371</v>
      </c>
      <c r="T774" s="11">
        <f t="shared" si="73"/>
        <v>40118.165972222225</v>
      </c>
      <c r="U774" t="str">
        <f t="array" ref="U774">IF(COUNTIF($B$2:$B4887, $B774)&gt;1, "Duplicate", "")</f>
        <v/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4"/>
        <v>8.5129023676509714E-3</v>
      </c>
      <c r="P775">
        <f t="shared" si="75"/>
        <v>16</v>
      </c>
      <c r="Q775" s="3" t="str">
        <f t="shared" si="76"/>
        <v>publishing</v>
      </c>
      <c r="R775" t="str">
        <f t="shared" si="77"/>
        <v>fiction</v>
      </c>
      <c r="S775" s="11">
        <f t="shared" ref="S775:S838" si="78">(((J775/60)/60)/24)+DATE(1970,1,1)</f>
        <v>42100.735937499994</v>
      </c>
      <c r="T775" s="11">
        <f t="shared" ref="T775:T838" si="79">(((I775/60)/60)/24)+DATE(1970,1,1)</f>
        <v>42134.959027777775</v>
      </c>
      <c r="U775" t="str">
        <f t="array" ref="U775">IF(COUNTIF($B$2:$B4888, $B775)&gt;1, "Duplicate", "")</f>
        <v/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4"/>
        <v>0.70199999999999996</v>
      </c>
      <c r="P776">
        <f t="shared" si="75"/>
        <v>39</v>
      </c>
      <c r="Q776" s="3" t="str">
        <f t="shared" si="76"/>
        <v>publishing</v>
      </c>
      <c r="R776" t="str">
        <f t="shared" si="77"/>
        <v>fiction</v>
      </c>
      <c r="S776" s="11">
        <f t="shared" si="78"/>
        <v>41663.780300925922</v>
      </c>
      <c r="T776" s="11">
        <f t="shared" si="79"/>
        <v>41693.780300925922</v>
      </c>
      <c r="U776" t="str">
        <f t="array" ref="U776">IF(COUNTIF($B$2:$B4889, $B776)&gt;1, "Duplicate", "")</f>
        <v/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4"/>
        <v>1.7000000000000001E-2</v>
      </c>
      <c r="P777">
        <f t="shared" si="75"/>
        <v>34</v>
      </c>
      <c r="Q777" s="3" t="str">
        <f t="shared" si="76"/>
        <v>publishing</v>
      </c>
      <c r="R777" t="str">
        <f t="shared" si="77"/>
        <v>fiction</v>
      </c>
      <c r="S777" s="11">
        <f t="shared" si="78"/>
        <v>40863.060127314813</v>
      </c>
      <c r="T777" s="11">
        <f t="shared" si="79"/>
        <v>40893.060127314813</v>
      </c>
      <c r="U777" t="str">
        <f t="array" ref="U777">IF(COUNTIF($B$2:$B4890, $B777)&gt;1, "Duplicate", "")</f>
        <v/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4"/>
        <v>0.51400000000000001</v>
      </c>
      <c r="P778">
        <f t="shared" si="75"/>
        <v>63.122807017543863</v>
      </c>
      <c r="Q778" s="3" t="str">
        <f t="shared" si="76"/>
        <v>publishing</v>
      </c>
      <c r="R778" t="str">
        <f t="shared" si="77"/>
        <v>fiction</v>
      </c>
      <c r="S778" s="11">
        <f t="shared" si="78"/>
        <v>42250.685706018514</v>
      </c>
      <c r="T778" s="11">
        <f t="shared" si="79"/>
        <v>42288.208333333328</v>
      </c>
      <c r="U778" t="str">
        <f t="array" ref="U778">IF(COUNTIF($B$2:$B4891, $B778)&gt;1, "Duplicate", "")</f>
        <v/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4"/>
        <v>7.0000000000000001E-3</v>
      </c>
      <c r="P779">
        <f t="shared" si="75"/>
        <v>7</v>
      </c>
      <c r="Q779" s="3" t="str">
        <f t="shared" si="76"/>
        <v>publishing</v>
      </c>
      <c r="R779" t="str">
        <f t="shared" si="77"/>
        <v>fiction</v>
      </c>
      <c r="S779" s="11">
        <f t="shared" si="78"/>
        <v>41456.981215277774</v>
      </c>
      <c r="T779" s="11">
        <f t="shared" si="79"/>
        <v>41486.981215277774</v>
      </c>
      <c r="U779" t="str">
        <f t="array" ref="U779">IF(COUNTIF($B$2:$B4892, $B779)&gt;1, "Duplicate", "")</f>
        <v/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4"/>
        <v>4.0000000000000001E-3</v>
      </c>
      <c r="P780">
        <f t="shared" si="75"/>
        <v>2</v>
      </c>
      <c r="Q780" s="3" t="str">
        <f t="shared" si="76"/>
        <v>publishing</v>
      </c>
      <c r="R780" t="str">
        <f t="shared" si="77"/>
        <v>fiction</v>
      </c>
      <c r="S780" s="11">
        <f t="shared" si="78"/>
        <v>41729.702314814815</v>
      </c>
      <c r="T780" s="11">
        <f t="shared" si="79"/>
        <v>41759.702314814815</v>
      </c>
      <c r="U780" t="str">
        <f t="array" ref="U780">IF(COUNTIF($B$2:$B4893, $B780)&gt;1, "Duplicate", "")</f>
        <v/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4"/>
        <v>2.6666666666666668E-2</v>
      </c>
      <c r="P781">
        <f t="shared" si="75"/>
        <v>66.666666666666671</v>
      </c>
      <c r="Q781" s="3" t="str">
        <f t="shared" si="76"/>
        <v>publishing</v>
      </c>
      <c r="R781" t="str">
        <f t="shared" si="77"/>
        <v>fiction</v>
      </c>
      <c r="S781" s="11">
        <f t="shared" si="78"/>
        <v>40436.68408564815</v>
      </c>
      <c r="T781" s="11">
        <f t="shared" si="79"/>
        <v>40466.166666666664</v>
      </c>
      <c r="U781" t="str">
        <f t="array" ref="U781">IF(COUNTIF($B$2:$B4894, $B781)&gt;1, "Duplicate", "")</f>
        <v/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4"/>
        <v>1.04</v>
      </c>
      <c r="P782">
        <f t="shared" si="75"/>
        <v>38.518518518518519</v>
      </c>
      <c r="Q782" s="3" t="str">
        <f t="shared" si="76"/>
        <v>music</v>
      </c>
      <c r="R782" t="str">
        <f t="shared" si="77"/>
        <v>rock</v>
      </c>
      <c r="S782" s="11">
        <f t="shared" si="78"/>
        <v>40636.673900462964</v>
      </c>
      <c r="T782" s="11">
        <f t="shared" si="79"/>
        <v>40666.673900462964</v>
      </c>
      <c r="U782" t="str">
        <f t="array" ref="U782">IF(COUNTIF($B$2:$B4895, $B782)&gt;1, "Duplicate", "")</f>
        <v/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4"/>
        <v>1.3315375</v>
      </c>
      <c r="P783">
        <f t="shared" si="75"/>
        <v>42.609200000000001</v>
      </c>
      <c r="Q783" s="3" t="str">
        <f t="shared" si="76"/>
        <v>music</v>
      </c>
      <c r="R783" t="str">
        <f t="shared" si="77"/>
        <v>rock</v>
      </c>
      <c r="S783" s="11">
        <f t="shared" si="78"/>
        <v>41403.000856481485</v>
      </c>
      <c r="T783" s="11">
        <f t="shared" si="79"/>
        <v>41433.000856481485</v>
      </c>
      <c r="U783" t="str">
        <f t="array" ref="U783">IF(COUNTIF($B$2:$B4896, $B783)&gt;1, "Duplicate", "")</f>
        <v/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4"/>
        <v>1</v>
      </c>
      <c r="P784">
        <f t="shared" si="75"/>
        <v>50</v>
      </c>
      <c r="Q784" s="3" t="str">
        <f t="shared" si="76"/>
        <v>music</v>
      </c>
      <c r="R784" t="str">
        <f t="shared" si="77"/>
        <v>rock</v>
      </c>
      <c r="S784" s="11">
        <f t="shared" si="78"/>
        <v>41116.758125</v>
      </c>
      <c r="T784" s="11">
        <f t="shared" si="79"/>
        <v>41146.758125</v>
      </c>
      <c r="U784" t="str">
        <f t="array" ref="U784">IF(COUNTIF($B$2:$B4897, $B784)&gt;1, "Duplicate", "")</f>
        <v/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4"/>
        <v>1.4813333333333334</v>
      </c>
      <c r="P785">
        <f t="shared" si="75"/>
        <v>63.485714285714288</v>
      </c>
      <c r="Q785" s="3" t="str">
        <f t="shared" si="76"/>
        <v>music</v>
      </c>
      <c r="R785" t="str">
        <f t="shared" si="77"/>
        <v>rock</v>
      </c>
      <c r="S785" s="11">
        <f t="shared" si="78"/>
        <v>40987.773715277777</v>
      </c>
      <c r="T785" s="11">
        <f t="shared" si="79"/>
        <v>41026.916666666664</v>
      </c>
      <c r="U785" t="str">
        <f t="array" ref="U785">IF(COUNTIF($B$2:$B4898, $B785)&gt;1, "Duplicate", "")</f>
        <v/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4"/>
        <v>1.0249999999999999</v>
      </c>
      <c r="P786">
        <f t="shared" si="75"/>
        <v>102.5</v>
      </c>
      <c r="Q786" s="3" t="str">
        <f t="shared" si="76"/>
        <v>music</v>
      </c>
      <c r="R786" t="str">
        <f t="shared" si="77"/>
        <v>rock</v>
      </c>
      <c r="S786" s="11">
        <f t="shared" si="78"/>
        <v>41675.149525462963</v>
      </c>
      <c r="T786" s="11">
        <f t="shared" si="79"/>
        <v>41715.107858796298</v>
      </c>
      <c r="U786" t="str">
        <f t="array" ref="U786">IF(COUNTIF($B$2:$B4899, $B786)&gt;1, "Duplicate", "")</f>
        <v/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4"/>
        <v>1.8062799999999999</v>
      </c>
      <c r="P787">
        <f t="shared" si="75"/>
        <v>31.142758620689655</v>
      </c>
      <c r="Q787" s="3" t="str">
        <f t="shared" si="76"/>
        <v>music</v>
      </c>
      <c r="R787" t="str">
        <f t="shared" si="77"/>
        <v>rock</v>
      </c>
      <c r="S787" s="11">
        <f t="shared" si="78"/>
        <v>41303.593923611108</v>
      </c>
      <c r="T787" s="11">
        <f t="shared" si="79"/>
        <v>41333.593923611108</v>
      </c>
      <c r="U787" t="str">
        <f t="array" ref="U787">IF(COUNTIF($B$2:$B4900, $B787)&gt;1, "Duplicate", "")</f>
        <v/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4"/>
        <v>1.4279999999999999</v>
      </c>
      <c r="P788">
        <f t="shared" si="75"/>
        <v>162.27272727272728</v>
      </c>
      <c r="Q788" s="3" t="str">
        <f t="shared" si="76"/>
        <v>music</v>
      </c>
      <c r="R788" t="str">
        <f t="shared" si="77"/>
        <v>rock</v>
      </c>
      <c r="S788" s="11">
        <f t="shared" si="78"/>
        <v>40983.055949074071</v>
      </c>
      <c r="T788" s="11">
        <f t="shared" si="79"/>
        <v>41040.657638888886</v>
      </c>
      <c r="U788" t="str">
        <f t="array" ref="U788">IF(COUNTIF($B$2:$B4901, $B788)&gt;1, "Duplicate", "")</f>
        <v/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4"/>
        <v>1.1416666666666666</v>
      </c>
      <c r="P789">
        <f t="shared" si="75"/>
        <v>80.588235294117652</v>
      </c>
      <c r="Q789" s="3" t="str">
        <f t="shared" si="76"/>
        <v>music</v>
      </c>
      <c r="R789" t="str">
        <f t="shared" si="77"/>
        <v>rock</v>
      </c>
      <c r="S789" s="11">
        <f t="shared" si="78"/>
        <v>41549.627615740741</v>
      </c>
      <c r="T789" s="11">
        <f t="shared" si="79"/>
        <v>41579.627615740741</v>
      </c>
      <c r="U789" t="str">
        <f t="array" ref="U789">IF(COUNTIF($B$2:$B4902, $B789)&gt;1, "Duplicate", "")</f>
        <v/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4"/>
        <v>2.03505</v>
      </c>
      <c r="P790">
        <f t="shared" si="75"/>
        <v>59.85441176470588</v>
      </c>
      <c r="Q790" s="3" t="str">
        <f t="shared" si="76"/>
        <v>music</v>
      </c>
      <c r="R790" t="str">
        <f t="shared" si="77"/>
        <v>rock</v>
      </c>
      <c r="S790" s="11">
        <f t="shared" si="78"/>
        <v>41059.006805555553</v>
      </c>
      <c r="T790" s="11">
        <f t="shared" si="79"/>
        <v>41097.165972222225</v>
      </c>
      <c r="U790" t="str">
        <f t="array" ref="U790">IF(COUNTIF($B$2:$B4903, $B790)&gt;1, "Duplicate", "")</f>
        <v/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4"/>
        <v>1.0941176470588236</v>
      </c>
      <c r="P791">
        <f t="shared" si="75"/>
        <v>132.85714285714286</v>
      </c>
      <c r="Q791" s="3" t="str">
        <f t="shared" si="76"/>
        <v>music</v>
      </c>
      <c r="R791" t="str">
        <f t="shared" si="77"/>
        <v>rock</v>
      </c>
      <c r="S791" s="11">
        <f t="shared" si="78"/>
        <v>41277.186111111114</v>
      </c>
      <c r="T791" s="11">
        <f t="shared" si="79"/>
        <v>41295.332638888889</v>
      </c>
      <c r="U791" t="str">
        <f t="array" ref="U791">IF(COUNTIF($B$2:$B4904, $B791)&gt;1, "Duplicate", "")</f>
        <v/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4"/>
        <v>1.443746</v>
      </c>
      <c r="P792">
        <f t="shared" si="75"/>
        <v>92.547820512820508</v>
      </c>
      <c r="Q792" s="3" t="str">
        <f t="shared" si="76"/>
        <v>music</v>
      </c>
      <c r="R792" t="str">
        <f t="shared" si="77"/>
        <v>rock</v>
      </c>
      <c r="S792" s="11">
        <f t="shared" si="78"/>
        <v>41276.047905092593</v>
      </c>
      <c r="T792" s="11">
        <f t="shared" si="79"/>
        <v>41306.047905092593</v>
      </c>
      <c r="U792" t="str">
        <f t="array" ref="U792">IF(COUNTIF($B$2:$B4905, $B792)&gt;1, "Duplicate", "")</f>
        <v/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4"/>
        <v>1.0386666666666666</v>
      </c>
      <c r="P793">
        <f t="shared" si="75"/>
        <v>60.859375</v>
      </c>
      <c r="Q793" s="3" t="str">
        <f t="shared" si="76"/>
        <v>music</v>
      </c>
      <c r="R793" t="str">
        <f t="shared" si="77"/>
        <v>rock</v>
      </c>
      <c r="S793" s="11">
        <f t="shared" si="78"/>
        <v>41557.780624999999</v>
      </c>
      <c r="T793" s="11">
        <f t="shared" si="79"/>
        <v>41591.249305555553</v>
      </c>
      <c r="U793" t="str">
        <f t="array" ref="U793">IF(COUNTIF($B$2:$B4906, $B793)&gt;1, "Duplicate", "")</f>
        <v/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4"/>
        <v>1.0044440000000001</v>
      </c>
      <c r="P794">
        <f t="shared" si="75"/>
        <v>41.851833333333339</v>
      </c>
      <c r="Q794" s="3" t="str">
        <f t="shared" si="76"/>
        <v>music</v>
      </c>
      <c r="R794" t="str">
        <f t="shared" si="77"/>
        <v>rock</v>
      </c>
      <c r="S794" s="11">
        <f t="shared" si="78"/>
        <v>41555.873645833337</v>
      </c>
      <c r="T794" s="11">
        <f t="shared" si="79"/>
        <v>41585.915312500001</v>
      </c>
      <c r="U794" t="str">
        <f t="array" ref="U794">IF(COUNTIF($B$2:$B4907, $B794)&gt;1, "Duplicate", "")</f>
        <v/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4"/>
        <v>1.0277927272727272</v>
      </c>
      <c r="P795">
        <f t="shared" si="75"/>
        <v>88.325937499999995</v>
      </c>
      <c r="Q795" s="3" t="str">
        <f t="shared" si="76"/>
        <v>music</v>
      </c>
      <c r="R795" t="str">
        <f t="shared" si="77"/>
        <v>rock</v>
      </c>
      <c r="S795" s="11">
        <f t="shared" si="78"/>
        <v>41442.741249999999</v>
      </c>
      <c r="T795" s="11">
        <f t="shared" si="79"/>
        <v>41458.207638888889</v>
      </c>
      <c r="U795" t="str">
        <f t="array" ref="U795">IF(COUNTIF($B$2:$B4908, $B795)&gt;1, "Duplicate", "")</f>
        <v/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4"/>
        <v>1.0531250000000001</v>
      </c>
      <c r="P796">
        <f t="shared" si="75"/>
        <v>158.96226415094338</v>
      </c>
      <c r="Q796" s="3" t="str">
        <f t="shared" si="76"/>
        <v>music</v>
      </c>
      <c r="R796" t="str">
        <f t="shared" si="77"/>
        <v>rock</v>
      </c>
      <c r="S796" s="11">
        <f t="shared" si="78"/>
        <v>40736.115011574075</v>
      </c>
      <c r="T796" s="11">
        <f t="shared" si="79"/>
        <v>40791.712500000001</v>
      </c>
      <c r="U796" t="str">
        <f t="array" ref="U796">IF(COUNTIF($B$2:$B4909, $B796)&gt;1, "Duplicate", "")</f>
        <v/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4"/>
        <v>1.1178571428571429</v>
      </c>
      <c r="P797">
        <f t="shared" si="75"/>
        <v>85.054347826086953</v>
      </c>
      <c r="Q797" s="3" t="str">
        <f t="shared" si="76"/>
        <v>music</v>
      </c>
      <c r="R797" t="str">
        <f t="shared" si="77"/>
        <v>rock</v>
      </c>
      <c r="S797" s="11">
        <f t="shared" si="78"/>
        <v>40963.613032407404</v>
      </c>
      <c r="T797" s="11">
        <f t="shared" si="79"/>
        <v>41006.207638888889</v>
      </c>
      <c r="U797" t="str">
        <f t="array" ref="U797">IF(COUNTIF($B$2:$B4910, $B797)&gt;1, "Duplicate", "")</f>
        <v/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4"/>
        <v>1.0135000000000001</v>
      </c>
      <c r="P798">
        <f t="shared" si="75"/>
        <v>112.61111111111111</v>
      </c>
      <c r="Q798" s="3" t="str">
        <f t="shared" si="76"/>
        <v>music</v>
      </c>
      <c r="R798" t="str">
        <f t="shared" si="77"/>
        <v>rock</v>
      </c>
      <c r="S798" s="11">
        <f t="shared" si="78"/>
        <v>41502.882928240739</v>
      </c>
      <c r="T798" s="11">
        <f t="shared" si="79"/>
        <v>41532.881944444445</v>
      </c>
      <c r="U798" t="str">
        <f t="array" ref="U798">IF(COUNTIF($B$2:$B4911, $B798)&gt;1, "Duplicate", "")</f>
        <v/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4"/>
        <v>1.0753333333333333</v>
      </c>
      <c r="P799">
        <f t="shared" si="75"/>
        <v>45.436619718309856</v>
      </c>
      <c r="Q799" s="3" t="str">
        <f t="shared" si="76"/>
        <v>music</v>
      </c>
      <c r="R799" t="str">
        <f t="shared" si="77"/>
        <v>rock</v>
      </c>
      <c r="S799" s="11">
        <f t="shared" si="78"/>
        <v>40996.994074074071</v>
      </c>
      <c r="T799" s="11">
        <f t="shared" si="79"/>
        <v>41028.166666666664</v>
      </c>
      <c r="U799" t="str">
        <f t="array" ref="U799">IF(COUNTIF($B$2:$B4912, $B799)&gt;1, "Duplicate", "")</f>
        <v/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4"/>
        <v>1.1488571428571428</v>
      </c>
      <c r="P800">
        <f t="shared" si="75"/>
        <v>46.218390804597703</v>
      </c>
      <c r="Q800" s="3" t="str">
        <f t="shared" si="76"/>
        <v>music</v>
      </c>
      <c r="R800" t="str">
        <f t="shared" si="77"/>
        <v>rock</v>
      </c>
      <c r="S800" s="11">
        <f t="shared" si="78"/>
        <v>41882.590127314819</v>
      </c>
      <c r="T800" s="11">
        <f t="shared" si="79"/>
        <v>41912.590127314819</v>
      </c>
      <c r="U800" t="str">
        <f t="array" ref="U800">IF(COUNTIF($B$2:$B4913, $B800)&gt;1, "Duplicate", "")</f>
        <v/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4"/>
        <v>1.0002</v>
      </c>
      <c r="P801">
        <f t="shared" si="75"/>
        <v>178.60714285714286</v>
      </c>
      <c r="Q801" s="3" t="str">
        <f t="shared" si="76"/>
        <v>music</v>
      </c>
      <c r="R801" t="str">
        <f t="shared" si="77"/>
        <v>rock</v>
      </c>
      <c r="S801" s="11">
        <f t="shared" si="78"/>
        <v>40996.667199074072</v>
      </c>
      <c r="T801" s="11">
        <f t="shared" si="79"/>
        <v>41026.667199074072</v>
      </c>
      <c r="U801" t="str">
        <f t="array" ref="U801">IF(COUNTIF($B$2:$B4914, $B801)&gt;1, "Duplicate", "")</f>
        <v/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4"/>
        <v>1.5213333333333334</v>
      </c>
      <c r="P802">
        <f t="shared" si="75"/>
        <v>40.75</v>
      </c>
      <c r="Q802" s="3" t="str">
        <f t="shared" si="76"/>
        <v>music</v>
      </c>
      <c r="R802" t="str">
        <f t="shared" si="77"/>
        <v>rock</v>
      </c>
      <c r="S802" s="11">
        <f t="shared" si="78"/>
        <v>41863.433495370373</v>
      </c>
      <c r="T802" s="11">
        <f t="shared" si="79"/>
        <v>41893.433495370373</v>
      </c>
      <c r="U802" t="str">
        <f t="array" ref="U802">IF(COUNTIF($B$2:$B4915, $B802)&gt;1, "Duplicate", "")</f>
        <v/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4"/>
        <v>1.1152149999999998</v>
      </c>
      <c r="P803">
        <f t="shared" si="75"/>
        <v>43.733921568627444</v>
      </c>
      <c r="Q803" s="3" t="str">
        <f t="shared" si="76"/>
        <v>music</v>
      </c>
      <c r="R803" t="str">
        <f t="shared" si="77"/>
        <v>rock</v>
      </c>
      <c r="S803" s="11">
        <f t="shared" si="78"/>
        <v>40695.795370370368</v>
      </c>
      <c r="T803" s="11">
        <f t="shared" si="79"/>
        <v>40725.795370370368</v>
      </c>
      <c r="U803" t="str">
        <f t="array" ref="U803">IF(COUNTIF($B$2:$B4916, $B803)&gt;1, "Duplicate", "")</f>
        <v/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4"/>
        <v>1.0133333333333334</v>
      </c>
      <c r="P804">
        <f t="shared" si="75"/>
        <v>81.066666666666663</v>
      </c>
      <c r="Q804" s="3" t="str">
        <f t="shared" si="76"/>
        <v>music</v>
      </c>
      <c r="R804" t="str">
        <f t="shared" si="77"/>
        <v>rock</v>
      </c>
      <c r="S804" s="11">
        <f t="shared" si="78"/>
        <v>41123.022268518522</v>
      </c>
      <c r="T804" s="11">
        <f t="shared" si="79"/>
        <v>41169.170138888891</v>
      </c>
      <c r="U804" t="str">
        <f t="array" ref="U804">IF(COUNTIF($B$2:$B4917, $B804)&gt;1, "Duplicate", "")</f>
        <v/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4"/>
        <v>1.232608695652174</v>
      </c>
      <c r="P805">
        <f t="shared" si="75"/>
        <v>74.60526315789474</v>
      </c>
      <c r="Q805" s="3" t="str">
        <f t="shared" si="76"/>
        <v>music</v>
      </c>
      <c r="R805" t="str">
        <f t="shared" si="77"/>
        <v>rock</v>
      </c>
      <c r="S805" s="11">
        <f t="shared" si="78"/>
        <v>40665.949976851851</v>
      </c>
      <c r="T805" s="11">
        <f t="shared" si="79"/>
        <v>40692.041666666664</v>
      </c>
      <c r="U805" t="str">
        <f t="array" ref="U805">IF(COUNTIF($B$2:$B4918, $B805)&gt;1, "Duplicate", "")</f>
        <v/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4"/>
        <v>1</v>
      </c>
      <c r="P806">
        <f t="shared" si="75"/>
        <v>305.55555555555554</v>
      </c>
      <c r="Q806" s="3" t="str">
        <f t="shared" si="76"/>
        <v>music</v>
      </c>
      <c r="R806" t="str">
        <f t="shared" si="77"/>
        <v>rock</v>
      </c>
      <c r="S806" s="11">
        <f t="shared" si="78"/>
        <v>40730.105625000004</v>
      </c>
      <c r="T806" s="11">
        <f t="shared" si="79"/>
        <v>40747.165972222225</v>
      </c>
      <c r="U806" t="str">
        <f t="array" ref="U806">IF(COUNTIF($B$2:$B4919, $B806)&gt;1, "Duplicate", "")</f>
        <v/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4"/>
        <v>1.05</v>
      </c>
      <c r="P807">
        <f t="shared" si="75"/>
        <v>58.333333333333336</v>
      </c>
      <c r="Q807" s="3" t="str">
        <f t="shared" si="76"/>
        <v>music</v>
      </c>
      <c r="R807" t="str">
        <f t="shared" si="77"/>
        <v>rock</v>
      </c>
      <c r="S807" s="11">
        <f t="shared" si="78"/>
        <v>40690.823055555556</v>
      </c>
      <c r="T807" s="11">
        <f t="shared" si="79"/>
        <v>40740.958333333336</v>
      </c>
      <c r="U807" t="str">
        <f t="array" ref="U807">IF(COUNTIF($B$2:$B4920, $B807)&gt;1, "Duplicate", "")</f>
        <v/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4"/>
        <v>1.0443750000000001</v>
      </c>
      <c r="P808">
        <f t="shared" si="75"/>
        <v>117.67605633802818</v>
      </c>
      <c r="Q808" s="3" t="str">
        <f t="shared" si="76"/>
        <v>music</v>
      </c>
      <c r="R808" t="str">
        <f t="shared" si="77"/>
        <v>rock</v>
      </c>
      <c r="S808" s="11">
        <f t="shared" si="78"/>
        <v>40763.691423611112</v>
      </c>
      <c r="T808" s="11">
        <f t="shared" si="79"/>
        <v>40793.691423611112</v>
      </c>
      <c r="U808" t="str">
        <f t="array" ref="U808">IF(COUNTIF($B$2:$B4921, $B808)&gt;1, "Duplicate", "")</f>
        <v/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4"/>
        <v>1.05125</v>
      </c>
      <c r="P809">
        <f t="shared" si="75"/>
        <v>73.771929824561397</v>
      </c>
      <c r="Q809" s="3" t="str">
        <f t="shared" si="76"/>
        <v>music</v>
      </c>
      <c r="R809" t="str">
        <f t="shared" si="77"/>
        <v>rock</v>
      </c>
      <c r="S809" s="11">
        <f t="shared" si="78"/>
        <v>42759.628599537042</v>
      </c>
      <c r="T809" s="11">
        <f t="shared" si="79"/>
        <v>42795.083333333328</v>
      </c>
      <c r="U809" t="str">
        <f t="array" ref="U809">IF(COUNTIF($B$2:$B4922, $B809)&gt;1, "Duplicate", "")</f>
        <v/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4"/>
        <v>1</v>
      </c>
      <c r="P810">
        <f t="shared" si="75"/>
        <v>104.65116279069767</v>
      </c>
      <c r="Q810" s="3" t="str">
        <f t="shared" si="76"/>
        <v>music</v>
      </c>
      <c r="R810" t="str">
        <f t="shared" si="77"/>
        <v>rock</v>
      </c>
      <c r="S810" s="11">
        <f t="shared" si="78"/>
        <v>41962.100532407407</v>
      </c>
      <c r="T810" s="11">
        <f t="shared" si="79"/>
        <v>41995.207638888889</v>
      </c>
      <c r="U810" t="str">
        <f t="array" ref="U810">IF(COUNTIF($B$2:$B4923, $B810)&gt;1, "Duplicate", "")</f>
        <v/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4"/>
        <v>1.03775</v>
      </c>
      <c r="P811">
        <f t="shared" si="75"/>
        <v>79.82692307692308</v>
      </c>
      <c r="Q811" s="3" t="str">
        <f t="shared" si="76"/>
        <v>music</v>
      </c>
      <c r="R811" t="str">
        <f t="shared" si="77"/>
        <v>rock</v>
      </c>
      <c r="S811" s="11">
        <f t="shared" si="78"/>
        <v>41628.833680555559</v>
      </c>
      <c r="T811" s="11">
        <f t="shared" si="79"/>
        <v>41658.833680555559</v>
      </c>
      <c r="U811" t="str">
        <f t="array" ref="U811">IF(COUNTIF($B$2:$B4924, $B811)&gt;1, "Duplicate", "")</f>
        <v/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4"/>
        <v>1.05</v>
      </c>
      <c r="P812">
        <f t="shared" si="75"/>
        <v>58.333333333333336</v>
      </c>
      <c r="Q812" s="3" t="str">
        <f t="shared" si="76"/>
        <v>music</v>
      </c>
      <c r="R812" t="str">
        <f t="shared" si="77"/>
        <v>rock</v>
      </c>
      <c r="S812" s="11">
        <f t="shared" si="78"/>
        <v>41123.056273148148</v>
      </c>
      <c r="T812" s="11">
        <f t="shared" si="79"/>
        <v>41153.056273148148</v>
      </c>
      <c r="U812" t="str">
        <f t="array" ref="U812">IF(COUNTIF($B$2:$B4925, $B812)&gt;1, "Duplicate", "")</f>
        <v/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4"/>
        <v>1.04</v>
      </c>
      <c r="P813">
        <f t="shared" si="75"/>
        <v>86.666666666666671</v>
      </c>
      <c r="Q813" s="3" t="str">
        <f t="shared" si="76"/>
        <v>music</v>
      </c>
      <c r="R813" t="str">
        <f t="shared" si="77"/>
        <v>rock</v>
      </c>
      <c r="S813" s="11">
        <f t="shared" si="78"/>
        <v>41443.643541666665</v>
      </c>
      <c r="T813" s="11">
        <f t="shared" si="79"/>
        <v>41465.702777777777</v>
      </c>
      <c r="U813" t="str">
        <f t="array" ref="U813">IF(COUNTIF($B$2:$B4926, $B813)&gt;1, "Duplicate", "")</f>
        <v/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4"/>
        <v>1.5183333333333333</v>
      </c>
      <c r="P814">
        <f t="shared" si="75"/>
        <v>27.606060606060606</v>
      </c>
      <c r="Q814" s="3" t="str">
        <f t="shared" si="76"/>
        <v>music</v>
      </c>
      <c r="R814" t="str">
        <f t="shared" si="77"/>
        <v>rock</v>
      </c>
      <c r="S814" s="11">
        <f t="shared" si="78"/>
        <v>41282.017962962964</v>
      </c>
      <c r="T814" s="11">
        <f t="shared" si="79"/>
        <v>41334.581944444442</v>
      </c>
      <c r="U814" t="str">
        <f t="array" ref="U814">IF(COUNTIF($B$2:$B4927, $B814)&gt;1, "Duplicate", "")</f>
        <v/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4"/>
        <v>1.59996</v>
      </c>
      <c r="P815">
        <f t="shared" si="75"/>
        <v>24.999375000000001</v>
      </c>
      <c r="Q815" s="3" t="str">
        <f t="shared" si="76"/>
        <v>music</v>
      </c>
      <c r="R815" t="str">
        <f t="shared" si="77"/>
        <v>rock</v>
      </c>
      <c r="S815" s="11">
        <f t="shared" si="78"/>
        <v>41080.960243055553</v>
      </c>
      <c r="T815" s="11">
        <f t="shared" si="79"/>
        <v>41110.960243055553</v>
      </c>
      <c r="U815" t="str">
        <f t="array" ref="U815">IF(COUNTIF($B$2:$B4928, $B815)&gt;1, "Duplicate", "")</f>
        <v/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4"/>
        <v>1.2729999999999999</v>
      </c>
      <c r="P816">
        <f t="shared" si="75"/>
        <v>45.464285714285715</v>
      </c>
      <c r="Q816" s="3" t="str">
        <f t="shared" si="76"/>
        <v>music</v>
      </c>
      <c r="R816" t="str">
        <f t="shared" si="77"/>
        <v>rock</v>
      </c>
      <c r="S816" s="11">
        <f t="shared" si="78"/>
        <v>40679.743067129632</v>
      </c>
      <c r="T816" s="11">
        <f t="shared" si="79"/>
        <v>40694.75277777778</v>
      </c>
      <c r="U816" t="str">
        <f t="array" ref="U816">IF(COUNTIF($B$2:$B4929, $B816)&gt;1, "Duplicate", "")</f>
        <v/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4"/>
        <v>1.07</v>
      </c>
      <c r="P817">
        <f t="shared" si="75"/>
        <v>99.534883720930239</v>
      </c>
      <c r="Q817" s="3" t="str">
        <f t="shared" si="76"/>
        <v>music</v>
      </c>
      <c r="R817" t="str">
        <f t="shared" si="77"/>
        <v>rock</v>
      </c>
      <c r="S817" s="11">
        <f t="shared" si="78"/>
        <v>41914.917858796296</v>
      </c>
      <c r="T817" s="11">
        <f t="shared" si="79"/>
        <v>41944.917858796296</v>
      </c>
      <c r="U817" t="str">
        <f t="array" ref="U817">IF(COUNTIF($B$2:$B4930, $B817)&gt;1, "Duplicate", "")</f>
        <v/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4"/>
        <v>1.1512214285714286</v>
      </c>
      <c r="P818">
        <f t="shared" si="75"/>
        <v>39.31</v>
      </c>
      <c r="Q818" s="3" t="str">
        <f t="shared" si="76"/>
        <v>music</v>
      </c>
      <c r="R818" t="str">
        <f t="shared" si="77"/>
        <v>rock</v>
      </c>
      <c r="S818" s="11">
        <f t="shared" si="78"/>
        <v>41341.870868055557</v>
      </c>
      <c r="T818" s="11">
        <f t="shared" si="79"/>
        <v>41373.270833333336</v>
      </c>
      <c r="U818" t="str">
        <f t="array" ref="U818">IF(COUNTIF($B$2:$B4931, $B818)&gt;1, "Duplicate", "")</f>
        <v/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4"/>
        <v>1.3711066666666665</v>
      </c>
      <c r="P819">
        <f t="shared" si="75"/>
        <v>89.419999999999987</v>
      </c>
      <c r="Q819" s="3" t="str">
        <f t="shared" si="76"/>
        <v>music</v>
      </c>
      <c r="R819" t="str">
        <f t="shared" si="77"/>
        <v>rock</v>
      </c>
      <c r="S819" s="11">
        <f t="shared" si="78"/>
        <v>40925.599664351852</v>
      </c>
      <c r="T819" s="11">
        <f t="shared" si="79"/>
        <v>40979.207638888889</v>
      </c>
      <c r="U819" t="str">
        <f t="array" ref="U819">IF(COUNTIF($B$2:$B4932, $B819)&gt;1, "Duplicate", "")</f>
        <v/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4"/>
        <v>1.5571428571428572</v>
      </c>
      <c r="P820">
        <f t="shared" si="75"/>
        <v>28.684210526315791</v>
      </c>
      <c r="Q820" s="3" t="str">
        <f t="shared" si="76"/>
        <v>music</v>
      </c>
      <c r="R820" t="str">
        <f t="shared" si="77"/>
        <v>rock</v>
      </c>
      <c r="S820" s="11">
        <f t="shared" si="78"/>
        <v>41120.882881944446</v>
      </c>
      <c r="T820" s="11">
        <f t="shared" si="79"/>
        <v>41128.709027777775</v>
      </c>
      <c r="U820" t="str">
        <f t="array" ref="U820">IF(COUNTIF($B$2:$B4933, $B820)&gt;1, "Duplicate", "")</f>
        <v/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4"/>
        <v>1.0874999999999999</v>
      </c>
      <c r="P821">
        <f t="shared" si="75"/>
        <v>31.071428571428573</v>
      </c>
      <c r="Q821" s="3" t="str">
        <f t="shared" si="76"/>
        <v>music</v>
      </c>
      <c r="R821" t="str">
        <f t="shared" si="77"/>
        <v>rock</v>
      </c>
      <c r="S821" s="11">
        <f t="shared" si="78"/>
        <v>41619.998310185183</v>
      </c>
      <c r="T821" s="11">
        <f t="shared" si="79"/>
        <v>41629.197222222225</v>
      </c>
      <c r="U821" t="str">
        <f t="array" ref="U821">IF(COUNTIF($B$2:$B4934, $B821)&gt;1, "Duplicate", "")</f>
        <v/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4"/>
        <v>1.3405</v>
      </c>
      <c r="P822">
        <f t="shared" si="75"/>
        <v>70.55263157894737</v>
      </c>
      <c r="Q822" s="3" t="str">
        <f t="shared" si="76"/>
        <v>music</v>
      </c>
      <c r="R822" t="str">
        <f t="shared" si="77"/>
        <v>rock</v>
      </c>
      <c r="S822" s="11">
        <f t="shared" si="78"/>
        <v>41768.841921296298</v>
      </c>
      <c r="T822" s="11">
        <f t="shared" si="79"/>
        <v>41799.208333333336</v>
      </c>
      <c r="U822" t="str">
        <f t="array" ref="U822">IF(COUNTIF($B$2:$B4935, $B822)&gt;1, "Duplicate", "")</f>
        <v/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4"/>
        <v>1</v>
      </c>
      <c r="P823">
        <f t="shared" si="75"/>
        <v>224.12820512820514</v>
      </c>
      <c r="Q823" s="3" t="str">
        <f t="shared" si="76"/>
        <v>music</v>
      </c>
      <c r="R823" t="str">
        <f t="shared" si="77"/>
        <v>rock</v>
      </c>
      <c r="S823" s="11">
        <f t="shared" si="78"/>
        <v>42093.922048611115</v>
      </c>
      <c r="T823" s="11">
        <f t="shared" si="79"/>
        <v>42128.167361111111</v>
      </c>
      <c r="U823" t="str">
        <f t="array" ref="U823">IF(COUNTIF($B$2:$B4936, $B823)&gt;1, "Duplicate", "")</f>
        <v/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4"/>
        <v>1.1916666666666667</v>
      </c>
      <c r="P824">
        <f t="shared" si="75"/>
        <v>51.811594202898547</v>
      </c>
      <c r="Q824" s="3" t="str">
        <f t="shared" si="76"/>
        <v>music</v>
      </c>
      <c r="R824" t="str">
        <f t="shared" si="77"/>
        <v>rock</v>
      </c>
      <c r="S824" s="11">
        <f t="shared" si="78"/>
        <v>41157.947337962964</v>
      </c>
      <c r="T824" s="11">
        <f t="shared" si="79"/>
        <v>41187.947337962964</v>
      </c>
      <c r="U824" t="str">
        <f t="array" ref="U824">IF(COUNTIF($B$2:$B4937, $B824)&gt;1, "Duplicate", "")</f>
        <v/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s">
        <v>8373</v>
      </c>
      <c r="L825">
        <v>33</v>
      </c>
      <c r="M825" t="b">
        <v>1</v>
      </c>
      <c r="N825" t="s">
        <v>8276</v>
      </c>
      <c r="O825" s="6">
        <f t="shared" si="74"/>
        <v>1.7949999999999999</v>
      </c>
      <c r="P825">
        <f t="shared" si="75"/>
        <v>43.515151515151516</v>
      </c>
      <c r="Q825" s="3" t="str">
        <f t="shared" si="76"/>
        <v>music</v>
      </c>
      <c r="R825" t="str">
        <f t="shared" si="77"/>
        <v>rock</v>
      </c>
      <c r="S825" s="11">
        <f t="shared" si="78"/>
        <v>42055.972824074073</v>
      </c>
      <c r="T825" s="11">
        <f t="shared" si="79"/>
        <v>42085.931157407409</v>
      </c>
      <c r="U825" t="str">
        <f t="array" ref="U825">IF(COUNTIF($B$2:$B4938, $B825)&gt;1, "Duplicate", "")</f>
        <v>Duplicate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4"/>
        <v>1.3438124999999999</v>
      </c>
      <c r="P826">
        <f t="shared" si="75"/>
        <v>39.816666666666663</v>
      </c>
      <c r="Q826" s="3" t="str">
        <f t="shared" si="76"/>
        <v>music</v>
      </c>
      <c r="R826" t="str">
        <f t="shared" si="77"/>
        <v>rock</v>
      </c>
      <c r="S826" s="11">
        <f t="shared" si="78"/>
        <v>40250.242106481484</v>
      </c>
      <c r="T826" s="11">
        <f t="shared" si="79"/>
        <v>40286.290972222225</v>
      </c>
      <c r="U826" t="str">
        <f t="array" ref="U826">IF(COUNTIF($B$2:$B4939, $B826)&gt;1, "Duplicate", "")</f>
        <v/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4"/>
        <v>1.0043200000000001</v>
      </c>
      <c r="P827">
        <f t="shared" si="75"/>
        <v>126.8080808080808</v>
      </c>
      <c r="Q827" s="3" t="str">
        <f t="shared" si="76"/>
        <v>music</v>
      </c>
      <c r="R827" t="str">
        <f t="shared" si="77"/>
        <v>rock</v>
      </c>
      <c r="S827" s="11">
        <f t="shared" si="78"/>
        <v>41186.306527777779</v>
      </c>
      <c r="T827" s="11">
        <f t="shared" si="79"/>
        <v>41211.306527777779</v>
      </c>
      <c r="U827" t="str">
        <f t="array" ref="U827">IF(COUNTIF($B$2:$B4940, $B827)&gt;1, "Duplicate", "")</f>
        <v/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4"/>
        <v>1.0145454545454546</v>
      </c>
      <c r="P828">
        <f t="shared" si="75"/>
        <v>113.87755102040816</v>
      </c>
      <c r="Q828" s="3" t="str">
        <f t="shared" si="76"/>
        <v>music</v>
      </c>
      <c r="R828" t="str">
        <f t="shared" si="77"/>
        <v>rock</v>
      </c>
      <c r="S828" s="11">
        <f t="shared" si="78"/>
        <v>40973.038541666669</v>
      </c>
      <c r="T828" s="11">
        <f t="shared" si="79"/>
        <v>40993.996874999997</v>
      </c>
      <c r="U828" t="str">
        <f t="array" ref="U828">IF(COUNTIF($B$2:$B4941, $B828)&gt;1, "Duplicate", "")</f>
        <v/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4"/>
        <v>1.0333333333333334</v>
      </c>
      <c r="P829">
        <f t="shared" si="75"/>
        <v>28.181818181818183</v>
      </c>
      <c r="Q829" s="3" t="str">
        <f t="shared" si="76"/>
        <v>music</v>
      </c>
      <c r="R829" t="str">
        <f t="shared" si="77"/>
        <v>rock</v>
      </c>
      <c r="S829" s="11">
        <f t="shared" si="78"/>
        <v>40927.473460648151</v>
      </c>
      <c r="T829" s="11">
        <f t="shared" si="79"/>
        <v>40953.825694444444</v>
      </c>
      <c r="U829" t="str">
        <f t="array" ref="U829">IF(COUNTIF($B$2:$B4942, $B829)&gt;1, "Duplicate", "")</f>
        <v/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4"/>
        <v>1.07</v>
      </c>
      <c r="P830">
        <f t="shared" si="75"/>
        <v>36.60526315789474</v>
      </c>
      <c r="Q830" s="3" t="str">
        <f t="shared" si="76"/>
        <v>music</v>
      </c>
      <c r="R830" t="str">
        <f t="shared" si="77"/>
        <v>rock</v>
      </c>
      <c r="S830" s="11">
        <f t="shared" si="78"/>
        <v>41073.050717592596</v>
      </c>
      <c r="T830" s="11">
        <f t="shared" si="79"/>
        <v>41085.683333333334</v>
      </c>
      <c r="U830" t="str">
        <f t="array" ref="U830">IF(COUNTIF($B$2:$B4943, $B830)&gt;1, "Duplicate", "")</f>
        <v/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4"/>
        <v>1.04</v>
      </c>
      <c r="P831">
        <f t="shared" si="75"/>
        <v>32.5</v>
      </c>
      <c r="Q831" s="3" t="str">
        <f t="shared" si="76"/>
        <v>music</v>
      </c>
      <c r="R831" t="str">
        <f t="shared" si="77"/>
        <v>rock</v>
      </c>
      <c r="S831" s="11">
        <f t="shared" si="78"/>
        <v>42504.801388888889</v>
      </c>
      <c r="T831" s="11">
        <f t="shared" si="79"/>
        <v>42564.801388888889</v>
      </c>
      <c r="U831" t="str">
        <f t="array" ref="U831">IF(COUNTIF($B$2:$B4944, $B831)&gt;1, "Duplicate", "")</f>
        <v/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4"/>
        <v>1.0783333333333334</v>
      </c>
      <c r="P832">
        <f t="shared" si="75"/>
        <v>60.65625</v>
      </c>
      <c r="Q832" s="3" t="str">
        <f t="shared" si="76"/>
        <v>music</v>
      </c>
      <c r="R832" t="str">
        <f t="shared" si="77"/>
        <v>rock</v>
      </c>
      <c r="S832" s="11">
        <f t="shared" si="78"/>
        <v>41325.525752314818</v>
      </c>
      <c r="T832" s="11">
        <f t="shared" si="79"/>
        <v>41355.484085648146</v>
      </c>
      <c r="U832" t="str">
        <f t="array" ref="U832">IF(COUNTIF($B$2:$B4945, $B832)&gt;1, "Duplicate", "")</f>
        <v/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4"/>
        <v>2.3333333333333335</v>
      </c>
      <c r="P833">
        <f t="shared" si="75"/>
        <v>175</v>
      </c>
      <c r="Q833" s="3" t="str">
        <f t="shared" si="76"/>
        <v>music</v>
      </c>
      <c r="R833" t="str">
        <f t="shared" si="77"/>
        <v>rock</v>
      </c>
      <c r="S833" s="11">
        <f t="shared" si="78"/>
        <v>40996.646921296298</v>
      </c>
      <c r="T833" s="11">
        <f t="shared" si="79"/>
        <v>41026.646921296298</v>
      </c>
      <c r="U833" t="str">
        <f t="array" ref="U833">IF(COUNTIF($B$2:$B4946, $B833)&gt;1, "Duplicate", "")</f>
        <v/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4"/>
        <v>1.0060706666666666</v>
      </c>
      <c r="P834">
        <f t="shared" si="75"/>
        <v>97.993896103896105</v>
      </c>
      <c r="Q834" s="3" t="str">
        <f t="shared" si="76"/>
        <v>music</v>
      </c>
      <c r="R834" t="str">
        <f t="shared" si="77"/>
        <v>rock</v>
      </c>
      <c r="S834" s="11">
        <f t="shared" si="78"/>
        <v>40869.675173611111</v>
      </c>
      <c r="T834" s="11">
        <f t="shared" si="79"/>
        <v>40929.342361111114</v>
      </c>
      <c r="U834" t="str">
        <f t="array" ref="U834">IF(COUNTIF($B$2:$B4947, $B834)&gt;1, "Duplicate", "")</f>
        <v/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0">E835/D835</f>
        <v>1.0166666666666666</v>
      </c>
      <c r="P835">
        <f t="shared" ref="P835:P898" si="81">IF(L835=0,0,E835/L835)</f>
        <v>148.78048780487805</v>
      </c>
      <c r="Q835" s="3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11">
        <f t="shared" si="78"/>
        <v>41718.878182870372</v>
      </c>
      <c r="T835" s="11">
        <f t="shared" si="79"/>
        <v>41748.878182870372</v>
      </c>
      <c r="U835" t="str">
        <f t="array" ref="U835">IF(COUNTIF($B$2:$B4948, $B835)&gt;1, "Duplicate", "")</f>
        <v/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0"/>
        <v>1.3101818181818181</v>
      </c>
      <c r="P836">
        <f t="shared" si="81"/>
        <v>96.08</v>
      </c>
      <c r="Q836" s="3" t="str">
        <f t="shared" si="82"/>
        <v>music</v>
      </c>
      <c r="R836" t="str">
        <f t="shared" si="83"/>
        <v>rock</v>
      </c>
      <c r="S836" s="11">
        <f t="shared" si="78"/>
        <v>41422.822824074072</v>
      </c>
      <c r="T836" s="11">
        <f t="shared" si="79"/>
        <v>41456.165972222225</v>
      </c>
      <c r="U836" t="str">
        <f t="array" ref="U836">IF(COUNTIF($B$2:$B4949, $B836)&gt;1, "Duplicate", "")</f>
        <v/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0"/>
        <v>1.1725000000000001</v>
      </c>
      <c r="P837">
        <f t="shared" si="81"/>
        <v>58.625</v>
      </c>
      <c r="Q837" s="3" t="str">
        <f t="shared" si="82"/>
        <v>music</v>
      </c>
      <c r="R837" t="str">
        <f t="shared" si="83"/>
        <v>rock</v>
      </c>
      <c r="S837" s="11">
        <f t="shared" si="78"/>
        <v>41005.45784722222</v>
      </c>
      <c r="T837" s="11">
        <f t="shared" si="79"/>
        <v>41048.125</v>
      </c>
      <c r="U837" t="str">
        <f t="array" ref="U837">IF(COUNTIF($B$2:$B4950, $B837)&gt;1, "Duplicate", "")</f>
        <v/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0"/>
        <v>1.009304</v>
      </c>
      <c r="P838">
        <f t="shared" si="81"/>
        <v>109.70695652173914</v>
      </c>
      <c r="Q838" s="3" t="str">
        <f t="shared" si="82"/>
        <v>music</v>
      </c>
      <c r="R838" t="str">
        <f t="shared" si="83"/>
        <v>rock</v>
      </c>
      <c r="S838" s="11">
        <f t="shared" si="78"/>
        <v>41524.056921296295</v>
      </c>
      <c r="T838" s="11">
        <f t="shared" si="79"/>
        <v>41554.056921296295</v>
      </c>
      <c r="U838" t="str">
        <f t="array" ref="U838">IF(COUNTIF($B$2:$B4951, $B838)&gt;1, "Duplicate", "")</f>
        <v/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0"/>
        <v>1.218</v>
      </c>
      <c r="P839">
        <f t="shared" si="81"/>
        <v>49.112903225806448</v>
      </c>
      <c r="Q839" s="3" t="str">
        <f t="shared" si="82"/>
        <v>music</v>
      </c>
      <c r="R839" t="str">
        <f t="shared" si="83"/>
        <v>rock</v>
      </c>
      <c r="S839" s="11">
        <f t="shared" ref="S839:S902" si="84">(((J839/60)/60)/24)+DATE(1970,1,1)</f>
        <v>41730.998402777775</v>
      </c>
      <c r="T839" s="11">
        <f t="shared" ref="T839:T902" si="85">(((I839/60)/60)/24)+DATE(1970,1,1)</f>
        <v>41760.998402777775</v>
      </c>
      <c r="U839" t="str">
        <f t="array" ref="U839">IF(COUNTIF($B$2:$B4952, $B839)&gt;1, "Duplicate", "")</f>
        <v/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0"/>
        <v>1.454</v>
      </c>
      <c r="P840">
        <f t="shared" si="81"/>
        <v>47.672131147540981</v>
      </c>
      <c r="Q840" s="3" t="str">
        <f t="shared" si="82"/>
        <v>music</v>
      </c>
      <c r="R840" t="str">
        <f t="shared" si="83"/>
        <v>rock</v>
      </c>
      <c r="S840" s="11">
        <f t="shared" si="84"/>
        <v>40895.897974537038</v>
      </c>
      <c r="T840" s="11">
        <f t="shared" si="85"/>
        <v>40925.897974537038</v>
      </c>
      <c r="U840" t="str">
        <f t="array" ref="U840">IF(COUNTIF($B$2:$B4953, $B840)&gt;1, "Duplicate", "")</f>
        <v/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0"/>
        <v>1.166166</v>
      </c>
      <c r="P841">
        <f t="shared" si="81"/>
        <v>60.737812499999997</v>
      </c>
      <c r="Q841" s="3" t="str">
        <f t="shared" si="82"/>
        <v>music</v>
      </c>
      <c r="R841" t="str">
        <f t="shared" si="83"/>
        <v>rock</v>
      </c>
      <c r="S841" s="11">
        <f t="shared" si="84"/>
        <v>41144.763379629629</v>
      </c>
      <c r="T841" s="11">
        <f t="shared" si="85"/>
        <v>41174.763379629629</v>
      </c>
      <c r="U841" t="str">
        <f t="array" ref="U841">IF(COUNTIF($B$2:$B4954, $B841)&gt;1, "Duplicate", "")</f>
        <v/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0"/>
        <v>1.2041660000000001</v>
      </c>
      <c r="P842">
        <f t="shared" si="81"/>
        <v>63.37715789473684</v>
      </c>
      <c r="Q842" s="3" t="str">
        <f t="shared" si="82"/>
        <v>music</v>
      </c>
      <c r="R842" t="str">
        <f t="shared" si="83"/>
        <v>metal</v>
      </c>
      <c r="S842" s="11">
        <f t="shared" si="84"/>
        <v>42607.226701388892</v>
      </c>
      <c r="T842" s="11">
        <f t="shared" si="85"/>
        <v>42637.226701388892</v>
      </c>
      <c r="U842" t="str">
        <f t="array" ref="U842">IF(COUNTIF($B$2:$B4955, $B842)&gt;1, "Duplicate", "")</f>
        <v/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0"/>
        <v>1.0132000000000001</v>
      </c>
      <c r="P843">
        <f t="shared" si="81"/>
        <v>53.893617021276597</v>
      </c>
      <c r="Q843" s="3" t="str">
        <f t="shared" si="82"/>
        <v>music</v>
      </c>
      <c r="R843" t="str">
        <f t="shared" si="83"/>
        <v>metal</v>
      </c>
      <c r="S843" s="11">
        <f t="shared" si="84"/>
        <v>41923.838692129626</v>
      </c>
      <c r="T843" s="11">
        <f t="shared" si="85"/>
        <v>41953.88035879629</v>
      </c>
      <c r="U843" t="str">
        <f t="array" ref="U843">IF(COUNTIF($B$2:$B4956, $B843)&gt;1, "Duplicate", "")</f>
        <v/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0"/>
        <v>1.0431999999999999</v>
      </c>
      <c r="P844">
        <f t="shared" si="81"/>
        <v>66.871794871794876</v>
      </c>
      <c r="Q844" s="3" t="str">
        <f t="shared" si="82"/>
        <v>music</v>
      </c>
      <c r="R844" t="str">
        <f t="shared" si="83"/>
        <v>metal</v>
      </c>
      <c r="S844" s="11">
        <f t="shared" si="84"/>
        <v>41526.592395833337</v>
      </c>
      <c r="T844" s="11">
        <f t="shared" si="85"/>
        <v>41561.165972222225</v>
      </c>
      <c r="U844" t="str">
        <f t="array" ref="U844">IF(COUNTIF($B$2:$B4957, $B844)&gt;1, "Duplicate", "")</f>
        <v/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0"/>
        <v>2.6713333333333331</v>
      </c>
      <c r="P845">
        <f t="shared" si="81"/>
        <v>63.102362204724407</v>
      </c>
      <c r="Q845" s="3" t="str">
        <f t="shared" si="82"/>
        <v>music</v>
      </c>
      <c r="R845" t="str">
        <f t="shared" si="83"/>
        <v>metal</v>
      </c>
      <c r="S845" s="11">
        <f t="shared" si="84"/>
        <v>42695.257870370369</v>
      </c>
      <c r="T845" s="11">
        <f t="shared" si="85"/>
        <v>42712.333333333328</v>
      </c>
      <c r="U845" t="str">
        <f t="array" ref="U845">IF(COUNTIF($B$2:$B4958, $B845)&gt;1, "Duplicate", "")</f>
        <v/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0"/>
        <v>1.9413333333333334</v>
      </c>
      <c r="P846">
        <f t="shared" si="81"/>
        <v>36.628930817610062</v>
      </c>
      <c r="Q846" s="3" t="str">
        <f t="shared" si="82"/>
        <v>music</v>
      </c>
      <c r="R846" t="str">
        <f t="shared" si="83"/>
        <v>metal</v>
      </c>
      <c r="S846" s="11">
        <f t="shared" si="84"/>
        <v>41905.684629629628</v>
      </c>
      <c r="T846" s="11">
        <f t="shared" si="85"/>
        <v>41944.207638888889</v>
      </c>
      <c r="U846" t="str">
        <f t="array" ref="U846">IF(COUNTIF($B$2:$B4959, $B846)&gt;1, "Duplicate", "")</f>
        <v/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0"/>
        <v>1.203802</v>
      </c>
      <c r="P847">
        <f t="shared" si="81"/>
        <v>34.005706214689269</v>
      </c>
      <c r="Q847" s="3" t="str">
        <f t="shared" si="82"/>
        <v>music</v>
      </c>
      <c r="R847" t="str">
        <f t="shared" si="83"/>
        <v>metal</v>
      </c>
      <c r="S847" s="11">
        <f t="shared" si="84"/>
        <v>42578.205972222218</v>
      </c>
      <c r="T847" s="11">
        <f t="shared" si="85"/>
        <v>42618.165972222225</v>
      </c>
      <c r="U847" t="str">
        <f t="array" ref="U847">IF(COUNTIF($B$2:$B4960, $B847)&gt;1, "Duplicate", "")</f>
        <v/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0"/>
        <v>1.2200090909090908</v>
      </c>
      <c r="P848">
        <f t="shared" si="81"/>
        <v>28.553404255319148</v>
      </c>
      <c r="Q848" s="3" t="str">
        <f t="shared" si="82"/>
        <v>music</v>
      </c>
      <c r="R848" t="str">
        <f t="shared" si="83"/>
        <v>metal</v>
      </c>
      <c r="S848" s="11">
        <f t="shared" si="84"/>
        <v>41694.391840277778</v>
      </c>
      <c r="T848" s="11">
        <f t="shared" si="85"/>
        <v>41708.583333333336</v>
      </c>
      <c r="U848" t="str">
        <f t="array" ref="U848">IF(COUNTIF($B$2:$B4961, $B848)&gt;1, "Duplicate", "")</f>
        <v/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0"/>
        <v>1</v>
      </c>
      <c r="P849">
        <f t="shared" si="81"/>
        <v>10</v>
      </c>
      <c r="Q849" s="3" t="str">
        <f t="shared" si="82"/>
        <v>music</v>
      </c>
      <c r="R849" t="str">
        <f t="shared" si="83"/>
        <v>metal</v>
      </c>
      <c r="S849" s="11">
        <f t="shared" si="84"/>
        <v>42165.79833333334</v>
      </c>
      <c r="T849" s="11">
        <f t="shared" si="85"/>
        <v>42195.79833333334</v>
      </c>
      <c r="U849" t="str">
        <f t="array" ref="U849">IF(COUNTIF($B$2:$B4962, $B849)&gt;1, "Duplicate", "")</f>
        <v/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0"/>
        <v>1</v>
      </c>
      <c r="P850">
        <f t="shared" si="81"/>
        <v>18.75</v>
      </c>
      <c r="Q850" s="3" t="str">
        <f t="shared" si="82"/>
        <v>music</v>
      </c>
      <c r="R850" t="str">
        <f t="shared" si="83"/>
        <v>metal</v>
      </c>
      <c r="S850" s="11">
        <f t="shared" si="84"/>
        <v>42078.792048611111</v>
      </c>
      <c r="T850" s="11">
        <f t="shared" si="85"/>
        <v>42108.792048611111</v>
      </c>
      <c r="U850" t="str">
        <f t="array" ref="U850">IF(COUNTIF($B$2:$B4963, $B850)&gt;1, "Duplicate", "")</f>
        <v/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0"/>
        <v>1.1990000000000001</v>
      </c>
      <c r="P851">
        <f t="shared" si="81"/>
        <v>41.704347826086959</v>
      </c>
      <c r="Q851" s="3" t="str">
        <f t="shared" si="82"/>
        <v>music</v>
      </c>
      <c r="R851" t="str">
        <f t="shared" si="83"/>
        <v>metal</v>
      </c>
      <c r="S851" s="11">
        <f t="shared" si="84"/>
        <v>42051.148888888885</v>
      </c>
      <c r="T851" s="11">
        <f t="shared" si="85"/>
        <v>42079.107222222221</v>
      </c>
      <c r="U851" t="str">
        <f t="array" ref="U851">IF(COUNTIF($B$2:$B4964, $B851)&gt;1, "Duplicate", "")</f>
        <v/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0"/>
        <v>1.55175</v>
      </c>
      <c r="P852">
        <f t="shared" si="81"/>
        <v>46.669172932330824</v>
      </c>
      <c r="Q852" s="3" t="str">
        <f t="shared" si="82"/>
        <v>music</v>
      </c>
      <c r="R852" t="str">
        <f t="shared" si="83"/>
        <v>metal</v>
      </c>
      <c r="S852" s="11">
        <f t="shared" si="84"/>
        <v>42452.827743055561</v>
      </c>
      <c r="T852" s="11">
        <f t="shared" si="85"/>
        <v>42485.207638888889</v>
      </c>
      <c r="U852" t="str">
        <f t="array" ref="U852">IF(COUNTIF($B$2:$B4965, $B852)&gt;1, "Duplicate", "")</f>
        <v/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0"/>
        <v>1.3045</v>
      </c>
      <c r="P853">
        <f t="shared" si="81"/>
        <v>37.271428571428572</v>
      </c>
      <c r="Q853" s="3" t="str">
        <f t="shared" si="82"/>
        <v>music</v>
      </c>
      <c r="R853" t="str">
        <f t="shared" si="83"/>
        <v>metal</v>
      </c>
      <c r="S853" s="11">
        <f t="shared" si="84"/>
        <v>42522.880243055552</v>
      </c>
      <c r="T853" s="11">
        <f t="shared" si="85"/>
        <v>42582.822916666672</v>
      </c>
      <c r="U853" t="str">
        <f t="array" ref="U853">IF(COUNTIF($B$2:$B4966, $B853)&gt;1, "Duplicate", "")</f>
        <v/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0"/>
        <v>1.0497142857142858</v>
      </c>
      <c r="P854">
        <f t="shared" si="81"/>
        <v>59.258064516129032</v>
      </c>
      <c r="Q854" s="3" t="str">
        <f t="shared" si="82"/>
        <v>music</v>
      </c>
      <c r="R854" t="str">
        <f t="shared" si="83"/>
        <v>metal</v>
      </c>
      <c r="S854" s="11">
        <f t="shared" si="84"/>
        <v>42656.805497685185</v>
      </c>
      <c r="T854" s="11">
        <f t="shared" si="85"/>
        <v>42667.875</v>
      </c>
      <c r="U854" t="str">
        <f t="array" ref="U854">IF(COUNTIF($B$2:$B4967, $B854)&gt;1, "Duplicate", "")</f>
        <v/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0"/>
        <v>1</v>
      </c>
      <c r="P855">
        <f t="shared" si="81"/>
        <v>30</v>
      </c>
      <c r="Q855" s="3" t="str">
        <f t="shared" si="82"/>
        <v>music</v>
      </c>
      <c r="R855" t="str">
        <f t="shared" si="83"/>
        <v>metal</v>
      </c>
      <c r="S855" s="11">
        <f t="shared" si="84"/>
        <v>42021.832280092596</v>
      </c>
      <c r="T855" s="11">
        <f t="shared" si="85"/>
        <v>42051.832280092596</v>
      </c>
      <c r="U855" t="str">
        <f t="array" ref="U855">IF(COUNTIF($B$2:$B4968, $B855)&gt;1, "Duplicate", "")</f>
        <v/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0"/>
        <v>1.1822050359712231</v>
      </c>
      <c r="P856">
        <f t="shared" si="81"/>
        <v>65.8623246492986</v>
      </c>
      <c r="Q856" s="3" t="str">
        <f t="shared" si="82"/>
        <v>music</v>
      </c>
      <c r="R856" t="str">
        <f t="shared" si="83"/>
        <v>metal</v>
      </c>
      <c r="S856" s="11">
        <f t="shared" si="84"/>
        <v>42702.212337962963</v>
      </c>
      <c r="T856" s="11">
        <f t="shared" si="85"/>
        <v>42732.212337962963</v>
      </c>
      <c r="U856" t="str">
        <f t="array" ref="U856">IF(COUNTIF($B$2:$B4969, $B856)&gt;1, "Duplicate", "")</f>
        <v/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0"/>
        <v>1.0344827586206897</v>
      </c>
      <c r="P857">
        <f t="shared" si="81"/>
        <v>31.914893617021278</v>
      </c>
      <c r="Q857" s="3" t="str">
        <f t="shared" si="82"/>
        <v>music</v>
      </c>
      <c r="R857" t="str">
        <f t="shared" si="83"/>
        <v>metal</v>
      </c>
      <c r="S857" s="11">
        <f t="shared" si="84"/>
        <v>42545.125196759262</v>
      </c>
      <c r="T857" s="11">
        <f t="shared" si="85"/>
        <v>42575.125196759262</v>
      </c>
      <c r="U857" t="str">
        <f t="array" ref="U857">IF(COUNTIF($B$2:$B4970, $B857)&gt;1, "Duplicate", "")</f>
        <v/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0"/>
        <v>2.1800000000000002</v>
      </c>
      <c r="P858">
        <f t="shared" si="81"/>
        <v>19.464285714285715</v>
      </c>
      <c r="Q858" s="3" t="str">
        <f t="shared" si="82"/>
        <v>music</v>
      </c>
      <c r="R858" t="str">
        <f t="shared" si="83"/>
        <v>metal</v>
      </c>
      <c r="S858" s="11">
        <f t="shared" si="84"/>
        <v>42609.311990740738</v>
      </c>
      <c r="T858" s="11">
        <f t="shared" si="85"/>
        <v>42668.791666666672</v>
      </c>
      <c r="U858" t="str">
        <f t="array" ref="U858">IF(COUNTIF($B$2:$B4971, $B858)&gt;1, "Duplicate", "")</f>
        <v/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0"/>
        <v>1</v>
      </c>
      <c r="P859">
        <f t="shared" si="81"/>
        <v>50</v>
      </c>
      <c r="Q859" s="3" t="str">
        <f t="shared" si="82"/>
        <v>music</v>
      </c>
      <c r="R859" t="str">
        <f t="shared" si="83"/>
        <v>metal</v>
      </c>
      <c r="S859" s="11">
        <f t="shared" si="84"/>
        <v>42291.581377314811</v>
      </c>
      <c r="T859" s="11">
        <f t="shared" si="85"/>
        <v>42333.623043981483</v>
      </c>
      <c r="U859" t="str">
        <f t="array" ref="U859">IF(COUNTIF($B$2:$B4972, $B859)&gt;1, "Duplicate", "")</f>
        <v/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0"/>
        <v>1.4400583333333332</v>
      </c>
      <c r="P860">
        <f t="shared" si="81"/>
        <v>22.737763157894737</v>
      </c>
      <c r="Q860" s="3" t="str">
        <f t="shared" si="82"/>
        <v>music</v>
      </c>
      <c r="R860" t="str">
        <f t="shared" si="83"/>
        <v>metal</v>
      </c>
      <c r="S860" s="11">
        <f t="shared" si="84"/>
        <v>42079.745578703703</v>
      </c>
      <c r="T860" s="11">
        <f t="shared" si="85"/>
        <v>42109.957638888889</v>
      </c>
      <c r="U860" t="str">
        <f t="array" ref="U860">IF(COUNTIF($B$2:$B4973, $B860)&gt;1, "Duplicate", "")</f>
        <v/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0"/>
        <v>1.0467500000000001</v>
      </c>
      <c r="P861">
        <f t="shared" si="81"/>
        <v>42.724489795918366</v>
      </c>
      <c r="Q861" s="3" t="str">
        <f t="shared" si="82"/>
        <v>music</v>
      </c>
      <c r="R861" t="str">
        <f t="shared" si="83"/>
        <v>metal</v>
      </c>
      <c r="S861" s="11">
        <f t="shared" si="84"/>
        <v>42128.820231481484</v>
      </c>
      <c r="T861" s="11">
        <f t="shared" si="85"/>
        <v>42159</v>
      </c>
      <c r="U861" t="str">
        <f t="array" ref="U861">IF(COUNTIF($B$2:$B4974, $B861)&gt;1, "Duplicate", "")</f>
        <v/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0"/>
        <v>0.18142857142857144</v>
      </c>
      <c r="P862">
        <f t="shared" si="81"/>
        <v>52.916666666666664</v>
      </c>
      <c r="Q862" s="3" t="str">
        <f t="shared" si="82"/>
        <v>music</v>
      </c>
      <c r="R862" t="str">
        <f t="shared" si="83"/>
        <v>jazz</v>
      </c>
      <c r="S862" s="11">
        <f t="shared" si="84"/>
        <v>41570.482789351852</v>
      </c>
      <c r="T862" s="11">
        <f t="shared" si="85"/>
        <v>41600.524456018517</v>
      </c>
      <c r="U862" t="str">
        <f t="array" ref="U862">IF(COUNTIF($B$2:$B4975, $B862)&gt;1, "Duplicate", "")</f>
        <v/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0"/>
        <v>2.2444444444444444E-2</v>
      </c>
      <c r="P863">
        <f t="shared" si="81"/>
        <v>50.5</v>
      </c>
      <c r="Q863" s="3" t="str">
        <f t="shared" si="82"/>
        <v>music</v>
      </c>
      <c r="R863" t="str">
        <f t="shared" si="83"/>
        <v>jazz</v>
      </c>
      <c r="S863" s="11">
        <f t="shared" si="84"/>
        <v>42599.965324074074</v>
      </c>
      <c r="T863" s="11">
        <f t="shared" si="85"/>
        <v>42629.965324074074</v>
      </c>
      <c r="U863" t="str">
        <f t="array" ref="U863">IF(COUNTIF($B$2:$B4976, $B863)&gt;1, "Duplicate", "")</f>
        <v/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0"/>
        <v>3.3999999999999998E-3</v>
      </c>
      <c r="P864">
        <f t="shared" si="81"/>
        <v>42.5</v>
      </c>
      <c r="Q864" s="3" t="str">
        <f t="shared" si="82"/>
        <v>music</v>
      </c>
      <c r="R864" t="str">
        <f t="shared" si="83"/>
        <v>jazz</v>
      </c>
      <c r="S864" s="11">
        <f t="shared" si="84"/>
        <v>41559.5549537037</v>
      </c>
      <c r="T864" s="11">
        <f t="shared" si="85"/>
        <v>41589.596620370372</v>
      </c>
      <c r="U864" t="str">
        <f t="array" ref="U864">IF(COUNTIF($B$2:$B4977, $B864)&gt;1, "Duplicate", "")</f>
        <v/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0"/>
        <v>4.4999999999999998E-2</v>
      </c>
      <c r="P865">
        <f t="shared" si="81"/>
        <v>18</v>
      </c>
      <c r="Q865" s="3" t="str">
        <f t="shared" si="82"/>
        <v>music</v>
      </c>
      <c r="R865" t="str">
        <f t="shared" si="83"/>
        <v>jazz</v>
      </c>
      <c r="S865" s="11">
        <f t="shared" si="84"/>
        <v>40921.117662037039</v>
      </c>
      <c r="T865" s="11">
        <f t="shared" si="85"/>
        <v>40951.117662037039</v>
      </c>
      <c r="U865" t="str">
        <f t="array" ref="U865">IF(COUNTIF($B$2:$B4978, $B865)&gt;1, "Duplicate", "")</f>
        <v/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0"/>
        <v>0.41538461538461541</v>
      </c>
      <c r="P866">
        <f t="shared" si="81"/>
        <v>34.177215189873415</v>
      </c>
      <c r="Q866" s="3" t="str">
        <f t="shared" si="82"/>
        <v>music</v>
      </c>
      <c r="R866" t="str">
        <f t="shared" si="83"/>
        <v>jazz</v>
      </c>
      <c r="S866" s="11">
        <f t="shared" si="84"/>
        <v>41541.106921296298</v>
      </c>
      <c r="T866" s="11">
        <f t="shared" si="85"/>
        <v>41563.415972222225</v>
      </c>
      <c r="U866" t="str">
        <f t="array" ref="U866">IF(COUNTIF($B$2:$B4979, $B866)&gt;1, "Duplicate", "")</f>
        <v/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0"/>
        <v>2.0454545454545454E-2</v>
      </c>
      <c r="P867">
        <f t="shared" si="81"/>
        <v>22.5</v>
      </c>
      <c r="Q867" s="3" t="str">
        <f t="shared" si="82"/>
        <v>music</v>
      </c>
      <c r="R867" t="str">
        <f t="shared" si="83"/>
        <v>jazz</v>
      </c>
      <c r="S867" s="11">
        <f t="shared" si="84"/>
        <v>41230.77311342593</v>
      </c>
      <c r="T867" s="11">
        <f t="shared" si="85"/>
        <v>41290.77311342593</v>
      </c>
      <c r="U867" t="str">
        <f t="array" ref="U867">IF(COUNTIF($B$2:$B4980, $B867)&gt;1, "Duplicate", "")</f>
        <v/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0"/>
        <v>0.18285714285714286</v>
      </c>
      <c r="P868">
        <f t="shared" si="81"/>
        <v>58.18181818181818</v>
      </c>
      <c r="Q868" s="3" t="str">
        <f t="shared" si="82"/>
        <v>music</v>
      </c>
      <c r="R868" t="str">
        <f t="shared" si="83"/>
        <v>jazz</v>
      </c>
      <c r="S868" s="11">
        <f t="shared" si="84"/>
        <v>42025.637939814813</v>
      </c>
      <c r="T868" s="11">
        <f t="shared" si="85"/>
        <v>42063.631944444445</v>
      </c>
      <c r="U868" t="str">
        <f t="array" ref="U868">IF(COUNTIF($B$2:$B4981, $B868)&gt;1, "Duplicate", "")</f>
        <v/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0"/>
        <v>0.2402</v>
      </c>
      <c r="P869">
        <f t="shared" si="81"/>
        <v>109.18181818181819</v>
      </c>
      <c r="Q869" s="3" t="str">
        <f t="shared" si="82"/>
        <v>music</v>
      </c>
      <c r="R869" t="str">
        <f t="shared" si="83"/>
        <v>jazz</v>
      </c>
      <c r="S869" s="11">
        <f t="shared" si="84"/>
        <v>40088.105393518519</v>
      </c>
      <c r="T869" s="11">
        <f t="shared" si="85"/>
        <v>40148.207638888889</v>
      </c>
      <c r="U869" t="str">
        <f t="array" ref="U869">IF(COUNTIF($B$2:$B4982, $B869)&gt;1, "Duplicate", "")</f>
        <v/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0"/>
        <v>1.1111111111111111E-3</v>
      </c>
      <c r="P870">
        <f t="shared" si="81"/>
        <v>50</v>
      </c>
      <c r="Q870" s="3" t="str">
        <f t="shared" si="82"/>
        <v>music</v>
      </c>
      <c r="R870" t="str">
        <f t="shared" si="83"/>
        <v>jazz</v>
      </c>
      <c r="S870" s="11">
        <f t="shared" si="84"/>
        <v>41616.027754629627</v>
      </c>
      <c r="T870" s="11">
        <f t="shared" si="85"/>
        <v>41646.027754629627</v>
      </c>
      <c r="U870" t="str">
        <f t="array" ref="U870">IF(COUNTIF($B$2:$B4983, $B870)&gt;1, "Duplicate", "")</f>
        <v/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0"/>
        <v>0.11818181818181818</v>
      </c>
      <c r="P871">
        <f t="shared" si="81"/>
        <v>346.66666666666669</v>
      </c>
      <c r="Q871" s="3" t="str">
        <f t="shared" si="82"/>
        <v>music</v>
      </c>
      <c r="R871" t="str">
        <f t="shared" si="83"/>
        <v>jazz</v>
      </c>
      <c r="S871" s="11">
        <f t="shared" si="84"/>
        <v>41342.845567129632</v>
      </c>
      <c r="T871" s="11">
        <f t="shared" si="85"/>
        <v>41372.803900462961</v>
      </c>
      <c r="U871" t="str">
        <f t="array" ref="U871">IF(COUNTIF($B$2:$B4984, $B871)&gt;1, "Duplicate", "")</f>
        <v/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0"/>
        <v>3.0999999999999999E-3</v>
      </c>
      <c r="P872">
        <f t="shared" si="81"/>
        <v>12.4</v>
      </c>
      <c r="Q872" s="3" t="str">
        <f t="shared" si="82"/>
        <v>music</v>
      </c>
      <c r="R872" t="str">
        <f t="shared" si="83"/>
        <v>jazz</v>
      </c>
      <c r="S872" s="11">
        <f t="shared" si="84"/>
        <v>41488.022256944445</v>
      </c>
      <c r="T872" s="11">
        <f t="shared" si="85"/>
        <v>41518.022256944445</v>
      </c>
      <c r="U872" t="str">
        <f t="array" ref="U872">IF(COUNTIF($B$2:$B4985, $B872)&gt;1, "Duplicate", "")</f>
        <v/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0"/>
        <v>5.4166666666666669E-2</v>
      </c>
      <c r="P873">
        <f t="shared" si="81"/>
        <v>27.083333333333332</v>
      </c>
      <c r="Q873" s="3" t="str">
        <f t="shared" si="82"/>
        <v>music</v>
      </c>
      <c r="R873" t="str">
        <f t="shared" si="83"/>
        <v>jazz</v>
      </c>
      <c r="S873" s="11">
        <f t="shared" si="84"/>
        <v>41577.561284722222</v>
      </c>
      <c r="T873" s="11">
        <f t="shared" si="85"/>
        <v>41607.602951388886</v>
      </c>
      <c r="U873" t="str">
        <f t="array" ref="U873">IF(COUNTIF($B$2:$B4986, $B873)&gt;1, "Duplicate", "")</f>
        <v/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0"/>
        <v>8.1250000000000003E-3</v>
      </c>
      <c r="P874">
        <f t="shared" si="81"/>
        <v>32.5</v>
      </c>
      <c r="Q874" s="3" t="str">
        <f t="shared" si="82"/>
        <v>music</v>
      </c>
      <c r="R874" t="str">
        <f t="shared" si="83"/>
        <v>jazz</v>
      </c>
      <c r="S874" s="11">
        <f t="shared" si="84"/>
        <v>40567.825543981482</v>
      </c>
      <c r="T874" s="11">
        <f t="shared" si="85"/>
        <v>40612.825543981482</v>
      </c>
      <c r="U874" t="str">
        <f t="array" ref="U874">IF(COUNTIF($B$2:$B4987, $B874)&gt;1, "Duplicate", "")</f>
        <v/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0"/>
        <v>1.2857142857142857E-2</v>
      </c>
      <c r="P875">
        <f t="shared" si="81"/>
        <v>9</v>
      </c>
      <c r="Q875" s="3" t="str">
        <f t="shared" si="82"/>
        <v>music</v>
      </c>
      <c r="R875" t="str">
        <f t="shared" si="83"/>
        <v>jazz</v>
      </c>
      <c r="S875" s="11">
        <f t="shared" si="84"/>
        <v>41184.167129629634</v>
      </c>
      <c r="T875" s="11">
        <f t="shared" si="85"/>
        <v>41224.208796296298</v>
      </c>
      <c r="U875" t="str">
        <f t="array" ref="U875">IF(COUNTIF($B$2:$B4988, $B875)&gt;1, "Duplicate", "")</f>
        <v/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0"/>
        <v>0.24333333333333335</v>
      </c>
      <c r="P876">
        <f t="shared" si="81"/>
        <v>34.761904761904759</v>
      </c>
      <c r="Q876" s="3" t="str">
        <f t="shared" si="82"/>
        <v>music</v>
      </c>
      <c r="R876" t="str">
        <f t="shared" si="83"/>
        <v>jazz</v>
      </c>
      <c r="S876" s="11">
        <f t="shared" si="84"/>
        <v>41368.583726851852</v>
      </c>
      <c r="T876" s="11">
        <f t="shared" si="85"/>
        <v>41398.583726851852</v>
      </c>
      <c r="U876" t="str">
        <f t="array" ref="U876">IF(COUNTIF($B$2:$B4989, $B876)&gt;1, "Duplicate", "")</f>
        <v/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0"/>
        <v>0</v>
      </c>
      <c r="P877">
        <f t="shared" si="81"/>
        <v>0</v>
      </c>
      <c r="Q877" s="3" t="str">
        <f t="shared" si="82"/>
        <v>music</v>
      </c>
      <c r="R877" t="str">
        <f t="shared" si="83"/>
        <v>jazz</v>
      </c>
      <c r="S877" s="11">
        <f t="shared" si="84"/>
        <v>42248.723738425921</v>
      </c>
      <c r="T877" s="11">
        <f t="shared" si="85"/>
        <v>42268.723738425921</v>
      </c>
      <c r="U877" t="str">
        <f t="array" ref="U877">IF(COUNTIF($B$2:$B4990, $B877)&gt;1, "Duplicate", "")</f>
        <v/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0"/>
        <v>0.40799492385786801</v>
      </c>
      <c r="P878">
        <f t="shared" si="81"/>
        <v>28.577777777777779</v>
      </c>
      <c r="Q878" s="3" t="str">
        <f t="shared" si="82"/>
        <v>music</v>
      </c>
      <c r="R878" t="str">
        <f t="shared" si="83"/>
        <v>jazz</v>
      </c>
      <c r="S878" s="11">
        <f t="shared" si="84"/>
        <v>41276.496840277774</v>
      </c>
      <c r="T878" s="11">
        <f t="shared" si="85"/>
        <v>41309.496840277774</v>
      </c>
      <c r="U878" t="str">
        <f t="array" ref="U878">IF(COUNTIF($B$2:$B4991, $B878)&gt;1, "Duplicate", "")</f>
        <v/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0"/>
        <v>0.67549999999999999</v>
      </c>
      <c r="P879">
        <f t="shared" si="81"/>
        <v>46.586206896551722</v>
      </c>
      <c r="Q879" s="3" t="str">
        <f t="shared" si="82"/>
        <v>music</v>
      </c>
      <c r="R879" t="str">
        <f t="shared" si="83"/>
        <v>jazz</v>
      </c>
      <c r="S879" s="11">
        <f t="shared" si="84"/>
        <v>41597.788888888892</v>
      </c>
      <c r="T879" s="11">
        <f t="shared" si="85"/>
        <v>41627.788888888892</v>
      </c>
      <c r="U879" t="str">
        <f t="array" ref="U879">IF(COUNTIF($B$2:$B4992, $B879)&gt;1, "Duplicate", "")</f>
        <v/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0"/>
        <v>1.2999999999999999E-2</v>
      </c>
      <c r="P880">
        <f t="shared" si="81"/>
        <v>32.5</v>
      </c>
      <c r="Q880" s="3" t="str">
        <f t="shared" si="82"/>
        <v>music</v>
      </c>
      <c r="R880" t="str">
        <f t="shared" si="83"/>
        <v>jazz</v>
      </c>
      <c r="S880" s="11">
        <f t="shared" si="84"/>
        <v>40505.232916666668</v>
      </c>
      <c r="T880" s="11">
        <f t="shared" si="85"/>
        <v>40535.232916666668</v>
      </c>
      <c r="U880" t="str">
        <f t="array" ref="U880">IF(COUNTIF($B$2:$B4993, $B880)&gt;1, "Duplicate", "")</f>
        <v/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0"/>
        <v>0.30666666666666664</v>
      </c>
      <c r="P881">
        <f t="shared" si="81"/>
        <v>21.466666666666665</v>
      </c>
      <c r="Q881" s="3" t="str">
        <f t="shared" si="82"/>
        <v>music</v>
      </c>
      <c r="R881" t="str">
        <f t="shared" si="83"/>
        <v>jazz</v>
      </c>
      <c r="S881" s="11">
        <f t="shared" si="84"/>
        <v>41037.829918981479</v>
      </c>
      <c r="T881" s="11">
        <f t="shared" si="85"/>
        <v>41058.829918981479</v>
      </c>
      <c r="U881" t="str">
        <f t="array" ref="U881">IF(COUNTIF($B$2:$B4994, $B881)&gt;1, "Duplicate", "")</f>
        <v/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0"/>
        <v>2.9894179894179893E-2</v>
      </c>
      <c r="P882">
        <f t="shared" si="81"/>
        <v>14.125</v>
      </c>
      <c r="Q882" s="3" t="str">
        <f t="shared" si="82"/>
        <v>music</v>
      </c>
      <c r="R882" t="str">
        <f t="shared" si="83"/>
        <v>indie rock</v>
      </c>
      <c r="S882" s="11">
        <f t="shared" si="84"/>
        <v>41179.32104166667</v>
      </c>
      <c r="T882" s="11">
        <f t="shared" si="85"/>
        <v>41212.32104166667</v>
      </c>
      <c r="U882" t="str">
        <f t="array" ref="U882">IF(COUNTIF($B$2:$B4995, $B882)&gt;1, "Duplicate", "")</f>
        <v/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0"/>
        <v>8.0000000000000002E-3</v>
      </c>
      <c r="P883">
        <f t="shared" si="81"/>
        <v>30</v>
      </c>
      <c r="Q883" s="3" t="str">
        <f t="shared" si="82"/>
        <v>music</v>
      </c>
      <c r="R883" t="str">
        <f t="shared" si="83"/>
        <v>indie rock</v>
      </c>
      <c r="S883" s="11">
        <f t="shared" si="84"/>
        <v>40877.25099537037</v>
      </c>
      <c r="T883" s="11">
        <f t="shared" si="85"/>
        <v>40922.25099537037</v>
      </c>
      <c r="U883" t="str">
        <f t="array" ref="U883">IF(COUNTIF($B$2:$B4996, $B883)&gt;1, "Duplicate", "")</f>
        <v/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0"/>
        <v>0.20133333333333334</v>
      </c>
      <c r="P884">
        <f t="shared" si="81"/>
        <v>21.571428571428573</v>
      </c>
      <c r="Q884" s="3" t="str">
        <f t="shared" si="82"/>
        <v>music</v>
      </c>
      <c r="R884" t="str">
        <f t="shared" si="83"/>
        <v>indie rock</v>
      </c>
      <c r="S884" s="11">
        <f t="shared" si="84"/>
        <v>40759.860532407409</v>
      </c>
      <c r="T884" s="11">
        <f t="shared" si="85"/>
        <v>40792.860532407409</v>
      </c>
      <c r="U884" t="str">
        <f t="array" ref="U884">IF(COUNTIF($B$2:$B4997, $B884)&gt;1, "Duplicate", "")</f>
        <v/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0"/>
        <v>0.4002</v>
      </c>
      <c r="P885">
        <f t="shared" si="81"/>
        <v>83.375</v>
      </c>
      <c r="Q885" s="3" t="str">
        <f t="shared" si="82"/>
        <v>music</v>
      </c>
      <c r="R885" t="str">
        <f t="shared" si="83"/>
        <v>indie rock</v>
      </c>
      <c r="S885" s="11">
        <f t="shared" si="84"/>
        <v>42371.935590277775</v>
      </c>
      <c r="T885" s="11">
        <f t="shared" si="85"/>
        <v>42431.935590277775</v>
      </c>
      <c r="U885" t="str">
        <f t="array" ref="U885">IF(COUNTIF($B$2:$B4998, $B885)&gt;1, "Duplicate", "")</f>
        <v/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0"/>
        <v>0.01</v>
      </c>
      <c r="P886">
        <f t="shared" si="81"/>
        <v>10</v>
      </c>
      <c r="Q886" s="3" t="str">
        <f t="shared" si="82"/>
        <v>music</v>
      </c>
      <c r="R886" t="str">
        <f t="shared" si="83"/>
        <v>indie rock</v>
      </c>
      <c r="S886" s="11">
        <f t="shared" si="84"/>
        <v>40981.802615740737</v>
      </c>
      <c r="T886" s="11">
        <f t="shared" si="85"/>
        <v>41041.104861111111</v>
      </c>
      <c r="U886" t="str">
        <f t="array" ref="U886">IF(COUNTIF($B$2:$B4999, $B886)&gt;1, "Duplicate", "")</f>
        <v/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0"/>
        <v>0.75</v>
      </c>
      <c r="P887">
        <f t="shared" si="81"/>
        <v>35.714285714285715</v>
      </c>
      <c r="Q887" s="3" t="str">
        <f t="shared" si="82"/>
        <v>music</v>
      </c>
      <c r="R887" t="str">
        <f t="shared" si="83"/>
        <v>indie rock</v>
      </c>
      <c r="S887" s="11">
        <f t="shared" si="84"/>
        <v>42713.941099537042</v>
      </c>
      <c r="T887" s="11">
        <f t="shared" si="85"/>
        <v>42734.941099537042</v>
      </c>
      <c r="U887" t="str">
        <f t="array" ref="U887">IF(COUNTIF($B$2:$B5000, $B887)&gt;1, "Duplicate", "")</f>
        <v/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0"/>
        <v>0.41</v>
      </c>
      <c r="P888">
        <f t="shared" si="81"/>
        <v>29.285714285714285</v>
      </c>
      <c r="Q888" s="3" t="str">
        <f t="shared" si="82"/>
        <v>music</v>
      </c>
      <c r="R888" t="str">
        <f t="shared" si="83"/>
        <v>indie rock</v>
      </c>
      <c r="S888" s="11">
        <f t="shared" si="84"/>
        <v>42603.870520833334</v>
      </c>
      <c r="T888" s="11">
        <f t="shared" si="85"/>
        <v>42628.870520833334</v>
      </c>
      <c r="U888" t="str">
        <f t="array" ref="U888">IF(COUNTIF($B$2:$B5001, $B888)&gt;1, "Duplicate", "")</f>
        <v/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0"/>
        <v>0</v>
      </c>
      <c r="P889">
        <f t="shared" si="81"/>
        <v>0</v>
      </c>
      <c r="Q889" s="3" t="str">
        <f t="shared" si="82"/>
        <v>music</v>
      </c>
      <c r="R889" t="str">
        <f t="shared" si="83"/>
        <v>indie rock</v>
      </c>
      <c r="S889" s="11">
        <f t="shared" si="84"/>
        <v>41026.958969907406</v>
      </c>
      <c r="T889" s="11">
        <f t="shared" si="85"/>
        <v>41056.958969907406</v>
      </c>
      <c r="U889" t="str">
        <f t="array" ref="U889">IF(COUNTIF($B$2:$B5002, $B889)&gt;1, "Duplicate", "")</f>
        <v/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0"/>
        <v>7.1999999999999995E-2</v>
      </c>
      <c r="P890">
        <f t="shared" si="81"/>
        <v>18</v>
      </c>
      <c r="Q890" s="3" t="str">
        <f t="shared" si="82"/>
        <v>music</v>
      </c>
      <c r="R890" t="str">
        <f t="shared" si="83"/>
        <v>indie rock</v>
      </c>
      <c r="S890" s="11">
        <f t="shared" si="84"/>
        <v>40751.753298611111</v>
      </c>
      <c r="T890" s="11">
        <f t="shared" si="85"/>
        <v>40787.25</v>
      </c>
      <c r="U890" t="str">
        <f t="array" ref="U890">IF(COUNTIF($B$2:$B5003, $B890)&gt;1, "Duplicate", "")</f>
        <v/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0"/>
        <v>9.4412800000000005E-2</v>
      </c>
      <c r="P891">
        <f t="shared" si="81"/>
        <v>73.760000000000005</v>
      </c>
      <c r="Q891" s="3" t="str">
        <f t="shared" si="82"/>
        <v>music</v>
      </c>
      <c r="R891" t="str">
        <f t="shared" si="83"/>
        <v>indie rock</v>
      </c>
      <c r="S891" s="11">
        <f t="shared" si="84"/>
        <v>41887.784062500003</v>
      </c>
      <c r="T891" s="11">
        <f t="shared" si="85"/>
        <v>41917.784062500003</v>
      </c>
      <c r="U891" t="str">
        <f t="array" ref="U891">IF(COUNTIF($B$2:$B5004, $B891)&gt;1, "Duplicate", "")</f>
        <v/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0"/>
        <v>4.1666666666666664E-2</v>
      </c>
      <c r="P892">
        <f t="shared" si="81"/>
        <v>31.25</v>
      </c>
      <c r="Q892" s="3" t="str">
        <f t="shared" si="82"/>
        <v>music</v>
      </c>
      <c r="R892" t="str">
        <f t="shared" si="83"/>
        <v>indie rock</v>
      </c>
      <c r="S892" s="11">
        <f t="shared" si="84"/>
        <v>41569.698831018519</v>
      </c>
      <c r="T892" s="11">
        <f t="shared" si="85"/>
        <v>41599.740497685183</v>
      </c>
      <c r="U892" t="str">
        <f t="array" ref="U892">IF(COUNTIF($B$2:$B5005, $B892)&gt;1, "Duplicate", "")</f>
        <v/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0"/>
        <v>3.2500000000000001E-2</v>
      </c>
      <c r="P893">
        <f t="shared" si="81"/>
        <v>28.888888888888889</v>
      </c>
      <c r="Q893" s="3" t="str">
        <f t="shared" si="82"/>
        <v>music</v>
      </c>
      <c r="R893" t="str">
        <f t="shared" si="83"/>
        <v>indie rock</v>
      </c>
      <c r="S893" s="11">
        <f t="shared" si="84"/>
        <v>41842.031597222223</v>
      </c>
      <c r="T893" s="11">
        <f t="shared" si="85"/>
        <v>41872.031597222223</v>
      </c>
      <c r="U893" t="str">
        <f t="array" ref="U893">IF(COUNTIF($B$2:$B5006, $B893)&gt;1, "Duplicate", "")</f>
        <v/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0"/>
        <v>0.40749999999999997</v>
      </c>
      <c r="P894">
        <f t="shared" si="81"/>
        <v>143.8235294117647</v>
      </c>
      <c r="Q894" s="3" t="str">
        <f t="shared" si="82"/>
        <v>music</v>
      </c>
      <c r="R894" t="str">
        <f t="shared" si="83"/>
        <v>indie rock</v>
      </c>
      <c r="S894" s="11">
        <f t="shared" si="84"/>
        <v>40304.20003472222</v>
      </c>
      <c r="T894" s="11">
        <f t="shared" si="85"/>
        <v>40391.166666666664</v>
      </c>
      <c r="U894" t="str">
        <f t="array" ref="U894">IF(COUNTIF($B$2:$B5007, $B894)&gt;1, "Duplicate", "")</f>
        <v/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0"/>
        <v>0.1</v>
      </c>
      <c r="P895">
        <f t="shared" si="81"/>
        <v>40</v>
      </c>
      <c r="Q895" s="3" t="str">
        <f t="shared" si="82"/>
        <v>music</v>
      </c>
      <c r="R895" t="str">
        <f t="shared" si="83"/>
        <v>indie rock</v>
      </c>
      <c r="S895" s="11">
        <f t="shared" si="84"/>
        <v>42065.897719907407</v>
      </c>
      <c r="T895" s="11">
        <f t="shared" si="85"/>
        <v>42095.856053240743</v>
      </c>
      <c r="U895" t="str">
        <f t="array" ref="U895">IF(COUNTIF($B$2:$B5008, $B895)&gt;1, "Duplicate", "")</f>
        <v/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0"/>
        <v>0.39169999999999999</v>
      </c>
      <c r="P896">
        <f t="shared" si="81"/>
        <v>147.81132075471697</v>
      </c>
      <c r="Q896" s="3" t="str">
        <f t="shared" si="82"/>
        <v>music</v>
      </c>
      <c r="R896" t="str">
        <f t="shared" si="83"/>
        <v>indie rock</v>
      </c>
      <c r="S896" s="11">
        <f t="shared" si="84"/>
        <v>42496.981597222228</v>
      </c>
      <c r="T896" s="11">
        <f t="shared" si="85"/>
        <v>42526.981597222228</v>
      </c>
      <c r="U896" t="str">
        <f t="array" ref="U896">IF(COUNTIF($B$2:$B5009, $B896)&gt;1, "Duplicate", "")</f>
        <v/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0"/>
        <v>2.4375000000000001E-2</v>
      </c>
      <c r="P897">
        <f t="shared" si="81"/>
        <v>27.857142857142858</v>
      </c>
      <c r="Q897" s="3" t="str">
        <f t="shared" si="82"/>
        <v>music</v>
      </c>
      <c r="R897" t="str">
        <f t="shared" si="83"/>
        <v>indie rock</v>
      </c>
      <c r="S897" s="11">
        <f t="shared" si="84"/>
        <v>40431.127650462964</v>
      </c>
      <c r="T897" s="11">
        <f t="shared" si="85"/>
        <v>40476.127650462964</v>
      </c>
      <c r="U897" t="str">
        <f t="array" ref="U897">IF(COUNTIF($B$2:$B5010, $B897)&gt;1, "Duplicate", "")</f>
        <v/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0"/>
        <v>0.4</v>
      </c>
      <c r="P898">
        <f t="shared" si="81"/>
        <v>44.444444444444443</v>
      </c>
      <c r="Q898" s="3" t="str">
        <f t="shared" si="82"/>
        <v>music</v>
      </c>
      <c r="R898" t="str">
        <f t="shared" si="83"/>
        <v>indie rock</v>
      </c>
      <c r="S898" s="11">
        <f t="shared" si="84"/>
        <v>42218.872986111113</v>
      </c>
      <c r="T898" s="11">
        <f t="shared" si="85"/>
        <v>42244.166666666672</v>
      </c>
      <c r="U898" t="str">
        <f t="array" ref="U898">IF(COUNTIF($B$2:$B5011, $B898)&gt;1, "Duplicate", "")</f>
        <v/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6">E899/D899</f>
        <v>0</v>
      </c>
      <c r="P899">
        <f t="shared" ref="P899:P962" si="87">IF(L899=0,0,E899/L899)</f>
        <v>0</v>
      </c>
      <c r="Q899" s="3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11">
        <f t="shared" si="84"/>
        <v>41211.688750000001</v>
      </c>
      <c r="T899" s="11">
        <f t="shared" si="85"/>
        <v>41241.730416666665</v>
      </c>
      <c r="U899" t="str">
        <f t="array" ref="U899">IF(COUNTIF($B$2:$B5012, $B899)&gt;1, "Duplicate", "")</f>
        <v/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6"/>
        <v>2.8000000000000001E-2</v>
      </c>
      <c r="P900">
        <f t="shared" si="87"/>
        <v>35</v>
      </c>
      <c r="Q900" s="3" t="str">
        <f t="shared" si="88"/>
        <v>music</v>
      </c>
      <c r="R900" t="str">
        <f t="shared" si="89"/>
        <v>indie rock</v>
      </c>
      <c r="S900" s="11">
        <f t="shared" si="84"/>
        <v>40878.758217592593</v>
      </c>
      <c r="T900" s="11">
        <f t="shared" si="85"/>
        <v>40923.758217592593</v>
      </c>
      <c r="U900" t="str">
        <f t="array" ref="U900">IF(COUNTIF($B$2:$B5013, $B900)&gt;1, "Duplicate", "")</f>
        <v/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6"/>
        <v>0.37333333333333335</v>
      </c>
      <c r="P901">
        <f t="shared" si="87"/>
        <v>35</v>
      </c>
      <c r="Q901" s="3" t="str">
        <f t="shared" si="88"/>
        <v>music</v>
      </c>
      <c r="R901" t="str">
        <f t="shared" si="89"/>
        <v>indie rock</v>
      </c>
      <c r="S901" s="11">
        <f t="shared" si="84"/>
        <v>40646.099097222221</v>
      </c>
      <c r="T901" s="11">
        <f t="shared" si="85"/>
        <v>40691.099097222221</v>
      </c>
      <c r="U901" t="str">
        <f t="array" ref="U901">IF(COUNTIF($B$2:$B5014, $B901)&gt;1, "Duplicate", "")</f>
        <v/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6"/>
        <v>4.1999999999999997E-3</v>
      </c>
      <c r="P902">
        <f t="shared" si="87"/>
        <v>10.5</v>
      </c>
      <c r="Q902" s="3" t="str">
        <f t="shared" si="88"/>
        <v>music</v>
      </c>
      <c r="R902" t="str">
        <f t="shared" si="89"/>
        <v>jazz</v>
      </c>
      <c r="S902" s="11">
        <f t="shared" si="84"/>
        <v>42429.84956018519</v>
      </c>
      <c r="T902" s="11">
        <f t="shared" si="85"/>
        <v>42459.807893518519</v>
      </c>
      <c r="U902" t="str">
        <f t="array" ref="U902">IF(COUNTIF($B$2:$B5015, $B902)&gt;1, "Duplicate", "")</f>
        <v/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6"/>
        <v>0</v>
      </c>
      <c r="P903">
        <f t="shared" si="87"/>
        <v>0</v>
      </c>
      <c r="Q903" s="3" t="str">
        <f t="shared" si="88"/>
        <v>music</v>
      </c>
      <c r="R903" t="str">
        <f t="shared" si="89"/>
        <v>jazz</v>
      </c>
      <c r="S903" s="11">
        <f t="shared" ref="S903:S966" si="90">(((J903/60)/60)/24)+DATE(1970,1,1)</f>
        <v>40291.81150462963</v>
      </c>
      <c r="T903" s="11">
        <f t="shared" ref="T903:T966" si="91">(((I903/60)/60)/24)+DATE(1970,1,1)</f>
        <v>40337.799305555556</v>
      </c>
      <c r="U903" t="str">
        <f t="array" ref="U903">IF(COUNTIF($B$2:$B5016, $B903)&gt;1, "Duplicate", "")</f>
        <v/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6"/>
        <v>3.0000000000000001E-3</v>
      </c>
      <c r="P904">
        <f t="shared" si="87"/>
        <v>30</v>
      </c>
      <c r="Q904" s="3" t="str">
        <f t="shared" si="88"/>
        <v>music</v>
      </c>
      <c r="R904" t="str">
        <f t="shared" si="89"/>
        <v>jazz</v>
      </c>
      <c r="S904" s="11">
        <f t="shared" si="90"/>
        <v>41829.965532407405</v>
      </c>
      <c r="T904" s="11">
        <f t="shared" si="91"/>
        <v>41881.645833333336</v>
      </c>
      <c r="U904" t="str">
        <f t="array" ref="U904">IF(COUNTIF($B$2:$B5017, $B904)&gt;1, "Duplicate", "")</f>
        <v/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6"/>
        <v>3.2000000000000001E-2</v>
      </c>
      <c r="P905">
        <f t="shared" si="87"/>
        <v>40</v>
      </c>
      <c r="Q905" s="3" t="str">
        <f t="shared" si="88"/>
        <v>music</v>
      </c>
      <c r="R905" t="str">
        <f t="shared" si="89"/>
        <v>jazz</v>
      </c>
      <c r="S905" s="11">
        <f t="shared" si="90"/>
        <v>41149.796064814815</v>
      </c>
      <c r="T905" s="11">
        <f t="shared" si="91"/>
        <v>41175.100694444445</v>
      </c>
      <c r="U905" t="str">
        <f t="array" ref="U905">IF(COUNTIF($B$2:$B5018, $B905)&gt;1, "Duplicate", "")</f>
        <v/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6"/>
        <v>3.0200000000000001E-3</v>
      </c>
      <c r="P906">
        <f t="shared" si="87"/>
        <v>50.333333333333336</v>
      </c>
      <c r="Q906" s="3" t="str">
        <f t="shared" si="88"/>
        <v>music</v>
      </c>
      <c r="R906" t="str">
        <f t="shared" si="89"/>
        <v>jazz</v>
      </c>
      <c r="S906" s="11">
        <f t="shared" si="90"/>
        <v>42342.080289351856</v>
      </c>
      <c r="T906" s="11">
        <f t="shared" si="91"/>
        <v>42372.080289351856</v>
      </c>
      <c r="U906" t="str">
        <f t="array" ref="U906">IF(COUNTIF($B$2:$B5019, $B906)&gt;1, "Duplicate", "")</f>
        <v/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6"/>
        <v>3.0153846153846153E-2</v>
      </c>
      <c r="P907">
        <f t="shared" si="87"/>
        <v>32.666666666666664</v>
      </c>
      <c r="Q907" s="3" t="str">
        <f t="shared" si="88"/>
        <v>music</v>
      </c>
      <c r="R907" t="str">
        <f t="shared" si="89"/>
        <v>jazz</v>
      </c>
      <c r="S907" s="11">
        <f t="shared" si="90"/>
        <v>40507.239884259259</v>
      </c>
      <c r="T907" s="11">
        <f t="shared" si="91"/>
        <v>40567.239884259259</v>
      </c>
      <c r="U907" t="str">
        <f t="array" ref="U907">IF(COUNTIF($B$2:$B5020, $B907)&gt;1, "Duplicate", "")</f>
        <v/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6"/>
        <v>0</v>
      </c>
      <c r="P908">
        <f t="shared" si="87"/>
        <v>0</v>
      </c>
      <c r="Q908" s="3" t="str">
        <f t="shared" si="88"/>
        <v>music</v>
      </c>
      <c r="R908" t="str">
        <f t="shared" si="89"/>
        <v>jazz</v>
      </c>
      <c r="S908" s="11">
        <f t="shared" si="90"/>
        <v>41681.189699074072</v>
      </c>
      <c r="T908" s="11">
        <f t="shared" si="91"/>
        <v>41711.148032407407</v>
      </c>
      <c r="U908" t="str">
        <f t="array" ref="U908">IF(COUNTIF($B$2:$B5021, $B908)&gt;1, "Duplicate", "")</f>
        <v/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6"/>
        <v>0</v>
      </c>
      <c r="P909">
        <f t="shared" si="87"/>
        <v>0</v>
      </c>
      <c r="Q909" s="3" t="str">
        <f t="shared" si="88"/>
        <v>music</v>
      </c>
      <c r="R909" t="str">
        <f t="shared" si="89"/>
        <v>jazz</v>
      </c>
      <c r="S909" s="11">
        <f t="shared" si="90"/>
        <v>40767.192395833335</v>
      </c>
      <c r="T909" s="11">
        <f t="shared" si="91"/>
        <v>40797.192395833335</v>
      </c>
      <c r="U909" t="str">
        <f t="array" ref="U909">IF(COUNTIF($B$2:$B5022, $B909)&gt;1, "Duplicate", "")</f>
        <v/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6"/>
        <v>0</v>
      </c>
      <c r="P910">
        <f t="shared" si="87"/>
        <v>0</v>
      </c>
      <c r="Q910" s="3" t="str">
        <f t="shared" si="88"/>
        <v>music</v>
      </c>
      <c r="R910" t="str">
        <f t="shared" si="89"/>
        <v>jazz</v>
      </c>
      <c r="S910" s="11">
        <f t="shared" si="90"/>
        <v>40340.801562499997</v>
      </c>
      <c r="T910" s="11">
        <f t="shared" si="91"/>
        <v>40386.207638888889</v>
      </c>
      <c r="U910" t="str">
        <f t="array" ref="U910">IF(COUNTIF($B$2:$B5023, $B910)&gt;1, "Duplicate", "")</f>
        <v/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6"/>
        <v>3.2500000000000001E-2</v>
      </c>
      <c r="P911">
        <f t="shared" si="87"/>
        <v>65</v>
      </c>
      <c r="Q911" s="3" t="str">
        <f t="shared" si="88"/>
        <v>music</v>
      </c>
      <c r="R911" t="str">
        <f t="shared" si="89"/>
        <v>jazz</v>
      </c>
      <c r="S911" s="11">
        <f t="shared" si="90"/>
        <v>41081.69027777778</v>
      </c>
      <c r="T911" s="11">
        <f t="shared" si="91"/>
        <v>41113.166666666664</v>
      </c>
      <c r="U911" t="str">
        <f t="array" ref="U911">IF(COUNTIF($B$2:$B5024, $B911)&gt;1, "Duplicate", "")</f>
        <v/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6"/>
        <v>0.22363636363636363</v>
      </c>
      <c r="P912">
        <f t="shared" si="87"/>
        <v>24.6</v>
      </c>
      <c r="Q912" s="3" t="str">
        <f t="shared" si="88"/>
        <v>music</v>
      </c>
      <c r="R912" t="str">
        <f t="shared" si="89"/>
        <v>jazz</v>
      </c>
      <c r="S912" s="11">
        <f t="shared" si="90"/>
        <v>42737.545358796298</v>
      </c>
      <c r="T912" s="11">
        <f t="shared" si="91"/>
        <v>42797.545358796298</v>
      </c>
      <c r="U912" t="str">
        <f t="array" ref="U912">IF(COUNTIF($B$2:$B5025, $B912)&gt;1, "Duplicate", "")</f>
        <v/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6"/>
        <v>0</v>
      </c>
      <c r="P913">
        <f t="shared" si="87"/>
        <v>0</v>
      </c>
      <c r="Q913" s="3" t="str">
        <f t="shared" si="88"/>
        <v>music</v>
      </c>
      <c r="R913" t="str">
        <f t="shared" si="89"/>
        <v>jazz</v>
      </c>
      <c r="S913" s="11">
        <f t="shared" si="90"/>
        <v>41642.005150462966</v>
      </c>
      <c r="T913" s="11">
        <f t="shared" si="91"/>
        <v>41663.005150462966</v>
      </c>
      <c r="U913" t="str">
        <f t="array" ref="U913">IF(COUNTIF($B$2:$B5026, $B913)&gt;1, "Duplicate", "")</f>
        <v/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6"/>
        <v>8.5714285714285719E-3</v>
      </c>
      <c r="P914">
        <f t="shared" si="87"/>
        <v>15</v>
      </c>
      <c r="Q914" s="3" t="str">
        <f t="shared" si="88"/>
        <v>music</v>
      </c>
      <c r="R914" t="str">
        <f t="shared" si="89"/>
        <v>jazz</v>
      </c>
      <c r="S914" s="11">
        <f t="shared" si="90"/>
        <v>41194.109340277777</v>
      </c>
      <c r="T914" s="11">
        <f t="shared" si="91"/>
        <v>41254.151006944441</v>
      </c>
      <c r="U914" t="str">
        <f t="array" ref="U914">IF(COUNTIF($B$2:$B5027, $B914)&gt;1, "Duplicate", "")</f>
        <v/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6"/>
        <v>6.6066666666666662E-2</v>
      </c>
      <c r="P915">
        <f t="shared" si="87"/>
        <v>82.583333333333329</v>
      </c>
      <c r="Q915" s="3" t="str">
        <f t="shared" si="88"/>
        <v>music</v>
      </c>
      <c r="R915" t="str">
        <f t="shared" si="89"/>
        <v>jazz</v>
      </c>
      <c r="S915" s="11">
        <f t="shared" si="90"/>
        <v>41004.139108796298</v>
      </c>
      <c r="T915" s="11">
        <f t="shared" si="91"/>
        <v>41034.139108796298</v>
      </c>
      <c r="U915" t="str">
        <f t="array" ref="U915">IF(COUNTIF($B$2:$B5028, $B915)&gt;1, "Duplicate", "")</f>
        <v/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6"/>
        <v>0</v>
      </c>
      <c r="P916">
        <f t="shared" si="87"/>
        <v>0</v>
      </c>
      <c r="Q916" s="3" t="str">
        <f t="shared" si="88"/>
        <v>music</v>
      </c>
      <c r="R916" t="str">
        <f t="shared" si="89"/>
        <v>jazz</v>
      </c>
      <c r="S916" s="11">
        <f t="shared" si="90"/>
        <v>41116.763275462967</v>
      </c>
      <c r="T916" s="11">
        <f t="shared" si="91"/>
        <v>41146.763275462967</v>
      </c>
      <c r="U916" t="str">
        <f t="array" ref="U916">IF(COUNTIF($B$2:$B5029, $B916)&gt;1, "Duplicate", "")</f>
        <v/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6"/>
        <v>5.7692307692307696E-2</v>
      </c>
      <c r="P917">
        <f t="shared" si="87"/>
        <v>41.666666666666664</v>
      </c>
      <c r="Q917" s="3" t="str">
        <f t="shared" si="88"/>
        <v>music</v>
      </c>
      <c r="R917" t="str">
        <f t="shared" si="89"/>
        <v>jazz</v>
      </c>
      <c r="S917" s="11">
        <f t="shared" si="90"/>
        <v>40937.679560185185</v>
      </c>
      <c r="T917" s="11">
        <f t="shared" si="91"/>
        <v>40969.207638888889</v>
      </c>
      <c r="U917" t="str">
        <f t="array" ref="U917">IF(COUNTIF($B$2:$B5030, $B917)&gt;1, "Duplicate", "")</f>
        <v/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6"/>
        <v>0</v>
      </c>
      <c r="P918">
        <f t="shared" si="87"/>
        <v>0</v>
      </c>
      <c r="Q918" s="3" t="str">
        <f t="shared" si="88"/>
        <v>music</v>
      </c>
      <c r="R918" t="str">
        <f t="shared" si="89"/>
        <v>jazz</v>
      </c>
      <c r="S918" s="11">
        <f t="shared" si="90"/>
        <v>40434.853402777779</v>
      </c>
      <c r="T918" s="11">
        <f t="shared" si="91"/>
        <v>40473.208333333336</v>
      </c>
      <c r="U918" t="str">
        <f t="array" ref="U918">IF(COUNTIF($B$2:$B5031, $B918)&gt;1, "Duplicate", "")</f>
        <v/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6"/>
        <v>6.0000000000000001E-3</v>
      </c>
      <c r="P919">
        <f t="shared" si="87"/>
        <v>30</v>
      </c>
      <c r="Q919" s="3" t="str">
        <f t="shared" si="88"/>
        <v>music</v>
      </c>
      <c r="R919" t="str">
        <f t="shared" si="89"/>
        <v>jazz</v>
      </c>
      <c r="S919" s="11">
        <f t="shared" si="90"/>
        <v>41802.94363425926</v>
      </c>
      <c r="T919" s="11">
        <f t="shared" si="91"/>
        <v>41834.104166666664</v>
      </c>
      <c r="U919" t="str">
        <f t="array" ref="U919">IF(COUNTIF($B$2:$B5032, $B919)&gt;1, "Duplicate", "")</f>
        <v/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6"/>
        <v>5.0256410256410255E-2</v>
      </c>
      <c r="P920">
        <f t="shared" si="87"/>
        <v>19.600000000000001</v>
      </c>
      <c r="Q920" s="3" t="str">
        <f t="shared" si="88"/>
        <v>music</v>
      </c>
      <c r="R920" t="str">
        <f t="shared" si="89"/>
        <v>jazz</v>
      </c>
      <c r="S920" s="11">
        <f t="shared" si="90"/>
        <v>41944.916215277779</v>
      </c>
      <c r="T920" s="11">
        <f t="shared" si="91"/>
        <v>41974.957881944443</v>
      </c>
      <c r="U920" t="str">
        <f t="array" ref="U920">IF(COUNTIF($B$2:$B5033, $B920)&gt;1, "Duplicate", "")</f>
        <v/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6"/>
        <v>5.0000000000000001E-3</v>
      </c>
      <c r="P921">
        <f t="shared" si="87"/>
        <v>100</v>
      </c>
      <c r="Q921" s="3" t="str">
        <f t="shared" si="88"/>
        <v>music</v>
      </c>
      <c r="R921" t="str">
        <f t="shared" si="89"/>
        <v>jazz</v>
      </c>
      <c r="S921" s="11">
        <f t="shared" si="90"/>
        <v>41227.641724537039</v>
      </c>
      <c r="T921" s="11">
        <f t="shared" si="91"/>
        <v>41262.641724537039</v>
      </c>
      <c r="U921" t="str">
        <f t="array" ref="U921">IF(COUNTIF($B$2:$B5034, $B921)&gt;1, "Duplicate", "")</f>
        <v/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6"/>
        <v>0</v>
      </c>
      <c r="P922">
        <f t="shared" si="87"/>
        <v>0</v>
      </c>
      <c r="Q922" s="3" t="str">
        <f t="shared" si="88"/>
        <v>music</v>
      </c>
      <c r="R922" t="str">
        <f t="shared" si="89"/>
        <v>jazz</v>
      </c>
      <c r="S922" s="11">
        <f t="shared" si="90"/>
        <v>41562.67155092593</v>
      </c>
      <c r="T922" s="11">
        <f t="shared" si="91"/>
        <v>41592.713217592594</v>
      </c>
      <c r="U922" t="str">
        <f t="array" ref="U922">IF(COUNTIF($B$2:$B5035, $B922)&gt;1, "Duplicate", "")</f>
        <v/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6"/>
        <v>0.309</v>
      </c>
      <c r="P923">
        <f t="shared" si="87"/>
        <v>231.75</v>
      </c>
      <c r="Q923" s="3" t="str">
        <f t="shared" si="88"/>
        <v>music</v>
      </c>
      <c r="R923" t="str">
        <f t="shared" si="89"/>
        <v>jazz</v>
      </c>
      <c r="S923" s="11">
        <f t="shared" si="90"/>
        <v>40847.171018518515</v>
      </c>
      <c r="T923" s="11">
        <f t="shared" si="91"/>
        <v>40889.212685185186</v>
      </c>
      <c r="U923" t="str">
        <f t="array" ref="U923">IF(COUNTIF($B$2:$B5036, $B923)&gt;1, "Duplicate", "")</f>
        <v/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6"/>
        <v>0.21037037037037037</v>
      </c>
      <c r="P924">
        <f t="shared" si="87"/>
        <v>189.33333333333334</v>
      </c>
      <c r="Q924" s="3" t="str">
        <f t="shared" si="88"/>
        <v>music</v>
      </c>
      <c r="R924" t="str">
        <f t="shared" si="89"/>
        <v>jazz</v>
      </c>
      <c r="S924" s="11">
        <f t="shared" si="90"/>
        <v>41878.530011574076</v>
      </c>
      <c r="T924" s="11">
        <f t="shared" si="91"/>
        <v>41913.530011574076</v>
      </c>
      <c r="U924" t="str">
        <f t="array" ref="U924">IF(COUNTIF($B$2:$B5037, $B924)&gt;1, "Duplicate", "")</f>
        <v/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6"/>
        <v>2.1999999999999999E-2</v>
      </c>
      <c r="P925">
        <f t="shared" si="87"/>
        <v>55</v>
      </c>
      <c r="Q925" s="3" t="str">
        <f t="shared" si="88"/>
        <v>music</v>
      </c>
      <c r="R925" t="str">
        <f t="shared" si="89"/>
        <v>jazz</v>
      </c>
      <c r="S925" s="11">
        <f t="shared" si="90"/>
        <v>41934.959756944445</v>
      </c>
      <c r="T925" s="11">
        <f t="shared" si="91"/>
        <v>41965.001423611116</v>
      </c>
      <c r="U925" t="str">
        <f t="array" ref="U925">IF(COUNTIF($B$2:$B5038, $B925)&gt;1, "Duplicate", "")</f>
        <v/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6"/>
        <v>0.109</v>
      </c>
      <c r="P926">
        <f t="shared" si="87"/>
        <v>21.8</v>
      </c>
      <c r="Q926" s="3" t="str">
        <f t="shared" si="88"/>
        <v>music</v>
      </c>
      <c r="R926" t="str">
        <f t="shared" si="89"/>
        <v>jazz</v>
      </c>
      <c r="S926" s="11">
        <f t="shared" si="90"/>
        <v>41288.942928240744</v>
      </c>
      <c r="T926" s="11">
        <f t="shared" si="91"/>
        <v>41318.942928240744</v>
      </c>
      <c r="U926" t="str">
        <f t="array" ref="U926">IF(COUNTIF($B$2:$B5039, $B926)&gt;1, "Duplicate", "")</f>
        <v/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6"/>
        <v>2.6666666666666668E-2</v>
      </c>
      <c r="P927">
        <f t="shared" si="87"/>
        <v>32</v>
      </c>
      <c r="Q927" s="3" t="str">
        <f t="shared" si="88"/>
        <v>music</v>
      </c>
      <c r="R927" t="str">
        <f t="shared" si="89"/>
        <v>jazz</v>
      </c>
      <c r="S927" s="11">
        <f t="shared" si="90"/>
        <v>41575.880914351852</v>
      </c>
      <c r="T927" s="11">
        <f t="shared" si="91"/>
        <v>41605.922581018516</v>
      </c>
      <c r="U927" t="str">
        <f t="array" ref="U927">IF(COUNTIF($B$2:$B5040, $B927)&gt;1, "Duplicate", "")</f>
        <v/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6"/>
        <v>0</v>
      </c>
      <c r="P928">
        <f t="shared" si="87"/>
        <v>0</v>
      </c>
      <c r="Q928" s="3" t="str">
        <f t="shared" si="88"/>
        <v>music</v>
      </c>
      <c r="R928" t="str">
        <f t="shared" si="89"/>
        <v>jazz</v>
      </c>
      <c r="S928" s="11">
        <f t="shared" si="90"/>
        <v>40338.02002314815</v>
      </c>
      <c r="T928" s="11">
        <f t="shared" si="91"/>
        <v>40367.944444444445</v>
      </c>
      <c r="U928" t="str">
        <f t="array" ref="U928">IF(COUNTIF($B$2:$B5041, $B928)&gt;1, "Duplicate", "")</f>
        <v/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6"/>
        <v>0</v>
      </c>
      <c r="P929">
        <f t="shared" si="87"/>
        <v>0</v>
      </c>
      <c r="Q929" s="3" t="str">
        <f t="shared" si="88"/>
        <v>music</v>
      </c>
      <c r="R929" t="str">
        <f t="shared" si="89"/>
        <v>jazz</v>
      </c>
      <c r="S929" s="11">
        <f t="shared" si="90"/>
        <v>41013.822858796295</v>
      </c>
      <c r="T929" s="11">
        <f t="shared" si="91"/>
        <v>41043.822858796295</v>
      </c>
      <c r="U929" t="str">
        <f t="array" ref="U929">IF(COUNTIF($B$2:$B5042, $B929)&gt;1, "Duplicate", "")</f>
        <v/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6"/>
        <v>0.10862068965517241</v>
      </c>
      <c r="P930">
        <f t="shared" si="87"/>
        <v>56.25</v>
      </c>
      <c r="Q930" s="3" t="str">
        <f t="shared" si="88"/>
        <v>music</v>
      </c>
      <c r="R930" t="str">
        <f t="shared" si="89"/>
        <v>jazz</v>
      </c>
      <c r="S930" s="11">
        <f t="shared" si="90"/>
        <v>41180.86241898148</v>
      </c>
      <c r="T930" s="11">
        <f t="shared" si="91"/>
        <v>41231</v>
      </c>
      <c r="U930" t="str">
        <f t="array" ref="U930">IF(COUNTIF($B$2:$B5043, $B930)&gt;1, "Duplicate", "")</f>
        <v/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6"/>
        <v>0</v>
      </c>
      <c r="P931">
        <f t="shared" si="87"/>
        <v>0</v>
      </c>
      <c r="Q931" s="3" t="str">
        <f t="shared" si="88"/>
        <v>music</v>
      </c>
      <c r="R931" t="str">
        <f t="shared" si="89"/>
        <v>jazz</v>
      </c>
      <c r="S931" s="11">
        <f t="shared" si="90"/>
        <v>40978.238067129627</v>
      </c>
      <c r="T931" s="11">
        <f t="shared" si="91"/>
        <v>41008.196400462963</v>
      </c>
      <c r="U931" t="str">
        <f t="array" ref="U931">IF(COUNTIF($B$2:$B5044, $B931)&gt;1, "Duplicate", "")</f>
        <v/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6"/>
        <v>0.38333333333333336</v>
      </c>
      <c r="P932">
        <f t="shared" si="87"/>
        <v>69</v>
      </c>
      <c r="Q932" s="3" t="str">
        <f t="shared" si="88"/>
        <v>music</v>
      </c>
      <c r="R932" t="str">
        <f t="shared" si="89"/>
        <v>jazz</v>
      </c>
      <c r="S932" s="11">
        <f t="shared" si="90"/>
        <v>40312.915578703702</v>
      </c>
      <c r="T932" s="11">
        <f t="shared" si="91"/>
        <v>40354.897222222222</v>
      </c>
      <c r="U932" t="str">
        <f t="array" ref="U932">IF(COUNTIF($B$2:$B5045, $B932)&gt;1, "Duplicate", "")</f>
        <v/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6"/>
        <v>6.5500000000000003E-2</v>
      </c>
      <c r="P933">
        <f t="shared" si="87"/>
        <v>18.714285714285715</v>
      </c>
      <c r="Q933" s="3" t="str">
        <f t="shared" si="88"/>
        <v>music</v>
      </c>
      <c r="R933" t="str">
        <f t="shared" si="89"/>
        <v>jazz</v>
      </c>
      <c r="S933" s="11">
        <f t="shared" si="90"/>
        <v>41680.359976851854</v>
      </c>
      <c r="T933" s="11">
        <f t="shared" si="91"/>
        <v>41714.916666666664</v>
      </c>
      <c r="U933" t="str">
        <f t="array" ref="U933">IF(COUNTIF($B$2:$B5046, $B933)&gt;1, "Duplicate", "")</f>
        <v/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6"/>
        <v>0.14536842105263159</v>
      </c>
      <c r="P934">
        <f t="shared" si="87"/>
        <v>46.033333333333331</v>
      </c>
      <c r="Q934" s="3" t="str">
        <f t="shared" si="88"/>
        <v>music</v>
      </c>
      <c r="R934" t="str">
        <f t="shared" si="89"/>
        <v>jazz</v>
      </c>
      <c r="S934" s="11">
        <f t="shared" si="90"/>
        <v>41310.969270833331</v>
      </c>
      <c r="T934" s="11">
        <f t="shared" si="91"/>
        <v>41355.927604166667</v>
      </c>
      <c r="U934" t="str">
        <f t="array" ref="U934">IF(COUNTIF($B$2:$B5047, $B934)&gt;1, "Duplicate", "")</f>
        <v/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6"/>
        <v>0.06</v>
      </c>
      <c r="P935">
        <f t="shared" si="87"/>
        <v>60</v>
      </c>
      <c r="Q935" s="3" t="str">
        <f t="shared" si="88"/>
        <v>music</v>
      </c>
      <c r="R935" t="str">
        <f t="shared" si="89"/>
        <v>jazz</v>
      </c>
      <c r="S935" s="11">
        <f t="shared" si="90"/>
        <v>41711.169085648151</v>
      </c>
      <c r="T935" s="11">
        <f t="shared" si="91"/>
        <v>41771.169085648151</v>
      </c>
      <c r="U935" t="str">
        <f t="array" ref="U935">IF(COUNTIF($B$2:$B5048, $B935)&gt;1, "Duplicate", "")</f>
        <v/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6"/>
        <v>0.30399999999999999</v>
      </c>
      <c r="P936">
        <f t="shared" si="87"/>
        <v>50.666666666666664</v>
      </c>
      <c r="Q936" s="3" t="str">
        <f t="shared" si="88"/>
        <v>music</v>
      </c>
      <c r="R936" t="str">
        <f t="shared" si="89"/>
        <v>jazz</v>
      </c>
      <c r="S936" s="11">
        <f t="shared" si="90"/>
        <v>41733.737083333333</v>
      </c>
      <c r="T936" s="11">
        <f t="shared" si="91"/>
        <v>41763.25</v>
      </c>
      <c r="U936" t="str">
        <f t="array" ref="U936">IF(COUNTIF($B$2:$B5049, $B936)&gt;1, "Duplicate", "")</f>
        <v/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6"/>
        <v>1.4285714285714285E-2</v>
      </c>
      <c r="P937">
        <f t="shared" si="87"/>
        <v>25</v>
      </c>
      <c r="Q937" s="3" t="str">
        <f t="shared" si="88"/>
        <v>music</v>
      </c>
      <c r="R937" t="str">
        <f t="shared" si="89"/>
        <v>jazz</v>
      </c>
      <c r="S937" s="11">
        <f t="shared" si="90"/>
        <v>42368.333668981482</v>
      </c>
      <c r="T937" s="11">
        <f t="shared" si="91"/>
        <v>42398.333668981482</v>
      </c>
      <c r="U937" t="str">
        <f t="array" ref="U937">IF(COUNTIF($B$2:$B5050, $B937)&gt;1, "Duplicate", "")</f>
        <v/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6"/>
        <v>0</v>
      </c>
      <c r="P938">
        <f t="shared" si="87"/>
        <v>0</v>
      </c>
      <c r="Q938" s="3" t="str">
        <f t="shared" si="88"/>
        <v>music</v>
      </c>
      <c r="R938" t="str">
        <f t="shared" si="89"/>
        <v>jazz</v>
      </c>
      <c r="S938" s="11">
        <f t="shared" si="90"/>
        <v>40883.024178240739</v>
      </c>
      <c r="T938" s="11">
        <f t="shared" si="91"/>
        <v>40926.833333333336</v>
      </c>
      <c r="U938" t="str">
        <f t="array" ref="U938">IF(COUNTIF($B$2:$B5051, $B938)&gt;1, "Duplicate", "")</f>
        <v/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6"/>
        <v>1.1428571428571429E-2</v>
      </c>
      <c r="P939">
        <f t="shared" si="87"/>
        <v>20</v>
      </c>
      <c r="Q939" s="3" t="str">
        <f t="shared" si="88"/>
        <v>music</v>
      </c>
      <c r="R939" t="str">
        <f t="shared" si="89"/>
        <v>jazz</v>
      </c>
      <c r="S939" s="11">
        <f t="shared" si="90"/>
        <v>41551.798113425924</v>
      </c>
      <c r="T939" s="11">
        <f t="shared" si="91"/>
        <v>41581.839780092596</v>
      </c>
      <c r="U939" t="str">
        <f t="array" ref="U939">IF(COUNTIF($B$2:$B5052, $B939)&gt;1, "Duplicate", "")</f>
        <v/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6"/>
        <v>3.5714285714285713E-3</v>
      </c>
      <c r="P940">
        <f t="shared" si="87"/>
        <v>25</v>
      </c>
      <c r="Q940" s="3" t="str">
        <f t="shared" si="88"/>
        <v>music</v>
      </c>
      <c r="R940" t="str">
        <f t="shared" si="89"/>
        <v>jazz</v>
      </c>
      <c r="S940" s="11">
        <f t="shared" si="90"/>
        <v>41124.479722222226</v>
      </c>
      <c r="T940" s="11">
        <f t="shared" si="91"/>
        <v>41154.479722222226</v>
      </c>
      <c r="U940" t="str">
        <f t="array" ref="U940">IF(COUNTIF($B$2:$B5053, $B940)&gt;1, "Duplicate", "")</f>
        <v/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6"/>
        <v>1.4545454545454545E-2</v>
      </c>
      <c r="P941">
        <f t="shared" si="87"/>
        <v>20</v>
      </c>
      <c r="Q941" s="3" t="str">
        <f t="shared" si="88"/>
        <v>music</v>
      </c>
      <c r="R941" t="str">
        <f t="shared" si="89"/>
        <v>jazz</v>
      </c>
      <c r="S941" s="11">
        <f t="shared" si="90"/>
        <v>41416.763171296298</v>
      </c>
      <c r="T941" s="11">
        <f t="shared" si="91"/>
        <v>41455.831944444442</v>
      </c>
      <c r="U941" t="str">
        <f t="array" ref="U941">IF(COUNTIF($B$2:$B5054, $B941)&gt;1, "Duplicate", "")</f>
        <v/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6"/>
        <v>0.17155555555555554</v>
      </c>
      <c r="P942">
        <f t="shared" si="87"/>
        <v>110.28571428571429</v>
      </c>
      <c r="Q942" s="3" t="str">
        <f t="shared" si="88"/>
        <v>technology</v>
      </c>
      <c r="R942" t="str">
        <f t="shared" si="89"/>
        <v>wearables</v>
      </c>
      <c r="S942" s="11">
        <f t="shared" si="90"/>
        <v>42182.008402777778</v>
      </c>
      <c r="T942" s="11">
        <f t="shared" si="91"/>
        <v>42227.008402777778</v>
      </c>
      <c r="U942" t="str">
        <f t="array" ref="U942">IF(COUNTIF($B$2:$B5055, $B942)&gt;1, "Duplicate", "")</f>
        <v/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6"/>
        <v>2.3220000000000001E-2</v>
      </c>
      <c r="P943">
        <f t="shared" si="87"/>
        <v>37.451612903225808</v>
      </c>
      <c r="Q943" s="3" t="str">
        <f t="shared" si="88"/>
        <v>technology</v>
      </c>
      <c r="R943" t="str">
        <f t="shared" si="89"/>
        <v>wearables</v>
      </c>
      <c r="S943" s="11">
        <f t="shared" si="90"/>
        <v>42746.096585648149</v>
      </c>
      <c r="T943" s="11">
        <f t="shared" si="91"/>
        <v>42776.096585648149</v>
      </c>
      <c r="U943" t="str">
        <f t="array" ref="U943">IF(COUNTIF($B$2:$B5056, $B943)&gt;1, "Duplicate", "")</f>
        <v/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6"/>
        <v>8.9066666666666669E-2</v>
      </c>
      <c r="P944">
        <f t="shared" si="87"/>
        <v>41.75</v>
      </c>
      <c r="Q944" s="3" t="str">
        <f t="shared" si="88"/>
        <v>technology</v>
      </c>
      <c r="R944" t="str">
        <f t="shared" si="89"/>
        <v>wearables</v>
      </c>
      <c r="S944" s="11">
        <f t="shared" si="90"/>
        <v>42382.843287037031</v>
      </c>
      <c r="T944" s="11">
        <f t="shared" si="91"/>
        <v>42418.843287037031</v>
      </c>
      <c r="U944" t="str">
        <f t="array" ref="U944">IF(COUNTIF($B$2:$B5057, $B944)&gt;1, "Duplicate", "")</f>
        <v/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6"/>
        <v>9.633333333333334E-2</v>
      </c>
      <c r="P945">
        <f t="shared" si="87"/>
        <v>24.083333333333332</v>
      </c>
      <c r="Q945" s="3" t="str">
        <f t="shared" si="88"/>
        <v>technology</v>
      </c>
      <c r="R945" t="str">
        <f t="shared" si="89"/>
        <v>wearables</v>
      </c>
      <c r="S945" s="11">
        <f t="shared" si="90"/>
        <v>42673.66788194445</v>
      </c>
      <c r="T945" s="11">
        <f t="shared" si="91"/>
        <v>42703.709548611107</v>
      </c>
      <c r="U945" t="str">
        <f t="array" ref="U945">IF(COUNTIF($B$2:$B5058, $B945)&gt;1, "Duplicate", "")</f>
        <v/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6"/>
        <v>0.13325999999999999</v>
      </c>
      <c r="P946">
        <f t="shared" si="87"/>
        <v>69.40625</v>
      </c>
      <c r="Q946" s="3" t="str">
        <f t="shared" si="88"/>
        <v>technology</v>
      </c>
      <c r="R946" t="str">
        <f t="shared" si="89"/>
        <v>wearables</v>
      </c>
      <c r="S946" s="11">
        <f t="shared" si="90"/>
        <v>42444.583912037036</v>
      </c>
      <c r="T946" s="11">
        <f t="shared" si="91"/>
        <v>42478.583333333328</v>
      </c>
      <c r="U946" t="str">
        <f t="array" ref="U946">IF(COUNTIF($B$2:$B5059, $B946)&gt;1, "Duplicate", "")</f>
        <v/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6"/>
        <v>2.4840000000000001E-2</v>
      </c>
      <c r="P947">
        <f t="shared" si="87"/>
        <v>155.25</v>
      </c>
      <c r="Q947" s="3" t="str">
        <f t="shared" si="88"/>
        <v>technology</v>
      </c>
      <c r="R947" t="str">
        <f t="shared" si="89"/>
        <v>wearables</v>
      </c>
      <c r="S947" s="11">
        <f t="shared" si="90"/>
        <v>42732.872986111113</v>
      </c>
      <c r="T947" s="11">
        <f t="shared" si="91"/>
        <v>42784.999305555553</v>
      </c>
      <c r="U947" t="str">
        <f t="array" ref="U947">IF(COUNTIF($B$2:$B5060, $B947)&gt;1, "Duplicate", "")</f>
        <v/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6"/>
        <v>1.9066666666666666E-2</v>
      </c>
      <c r="P948">
        <f t="shared" si="87"/>
        <v>57.2</v>
      </c>
      <c r="Q948" s="3" t="str">
        <f t="shared" si="88"/>
        <v>technology</v>
      </c>
      <c r="R948" t="str">
        <f t="shared" si="89"/>
        <v>wearables</v>
      </c>
      <c r="S948" s="11">
        <f t="shared" si="90"/>
        <v>42592.750555555554</v>
      </c>
      <c r="T948" s="11">
        <f t="shared" si="91"/>
        <v>42622.750555555554</v>
      </c>
      <c r="U948" t="str">
        <f t="array" ref="U948">IF(COUNTIF($B$2:$B5061, $B948)&gt;1, "Duplicate", "")</f>
        <v/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6"/>
        <v>0</v>
      </c>
      <c r="P949">
        <f t="shared" si="87"/>
        <v>0</v>
      </c>
      <c r="Q949" s="3" t="str">
        <f t="shared" si="88"/>
        <v>technology</v>
      </c>
      <c r="R949" t="str">
        <f t="shared" si="89"/>
        <v>wearables</v>
      </c>
      <c r="S949" s="11">
        <f t="shared" si="90"/>
        <v>42491.781319444446</v>
      </c>
      <c r="T949" s="11">
        <f t="shared" si="91"/>
        <v>42551.781319444446</v>
      </c>
      <c r="U949" t="str">
        <f t="array" ref="U949">IF(COUNTIF($B$2:$B5062, $B949)&gt;1, "Duplicate", "")</f>
        <v/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6"/>
        <v>0.12</v>
      </c>
      <c r="P950">
        <f t="shared" si="87"/>
        <v>60</v>
      </c>
      <c r="Q950" s="3" t="str">
        <f t="shared" si="88"/>
        <v>technology</v>
      </c>
      <c r="R950" t="str">
        <f t="shared" si="89"/>
        <v>wearables</v>
      </c>
      <c r="S950" s="11">
        <f t="shared" si="90"/>
        <v>42411.828287037039</v>
      </c>
      <c r="T950" s="11">
        <f t="shared" si="91"/>
        <v>42441.828287037039</v>
      </c>
      <c r="U950" t="str">
        <f t="array" ref="U950">IF(COUNTIF($B$2:$B5063, $B950)&gt;1, "Duplicate", "")</f>
        <v/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6"/>
        <v>1.3650000000000001E-2</v>
      </c>
      <c r="P951">
        <f t="shared" si="87"/>
        <v>39</v>
      </c>
      <c r="Q951" s="3" t="str">
        <f t="shared" si="88"/>
        <v>technology</v>
      </c>
      <c r="R951" t="str">
        <f t="shared" si="89"/>
        <v>wearables</v>
      </c>
      <c r="S951" s="11">
        <f t="shared" si="90"/>
        <v>42361.043703703705</v>
      </c>
      <c r="T951" s="11">
        <f t="shared" si="91"/>
        <v>42421.043703703705</v>
      </c>
      <c r="U951" t="str">
        <f t="array" ref="U951">IF(COUNTIF($B$2:$B5064, $B951)&gt;1, "Duplicate", "")</f>
        <v/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6"/>
        <v>0.28039999999999998</v>
      </c>
      <c r="P952">
        <f t="shared" si="87"/>
        <v>58.416666666666664</v>
      </c>
      <c r="Q952" s="3" t="str">
        <f t="shared" si="88"/>
        <v>technology</v>
      </c>
      <c r="R952" t="str">
        <f t="shared" si="89"/>
        <v>wearables</v>
      </c>
      <c r="S952" s="11">
        <f t="shared" si="90"/>
        <v>42356.750706018516</v>
      </c>
      <c r="T952" s="11">
        <f t="shared" si="91"/>
        <v>42386.750706018516</v>
      </c>
      <c r="U952" t="str">
        <f t="array" ref="U952">IF(COUNTIF($B$2:$B5065, $B952)&gt;1, "Duplicate", "")</f>
        <v/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6"/>
        <v>0.38390000000000002</v>
      </c>
      <c r="P953">
        <f t="shared" si="87"/>
        <v>158.63636363636363</v>
      </c>
      <c r="Q953" s="3" t="str">
        <f t="shared" si="88"/>
        <v>technology</v>
      </c>
      <c r="R953" t="str">
        <f t="shared" si="89"/>
        <v>wearables</v>
      </c>
      <c r="S953" s="11">
        <f t="shared" si="90"/>
        <v>42480.653611111105</v>
      </c>
      <c r="T953" s="11">
        <f t="shared" si="91"/>
        <v>42525.653611111105</v>
      </c>
      <c r="U953" t="str">
        <f t="array" ref="U953">IF(COUNTIF($B$2:$B5066, $B953)&gt;1, "Duplicate", "")</f>
        <v/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6"/>
        <v>0.39942857142857141</v>
      </c>
      <c r="P954">
        <f t="shared" si="87"/>
        <v>99.857142857142861</v>
      </c>
      <c r="Q954" s="3" t="str">
        <f t="shared" si="88"/>
        <v>technology</v>
      </c>
      <c r="R954" t="str">
        <f t="shared" si="89"/>
        <v>wearables</v>
      </c>
      <c r="S954" s="11">
        <f t="shared" si="90"/>
        <v>42662.613564814819</v>
      </c>
      <c r="T954" s="11">
        <f t="shared" si="91"/>
        <v>42692.655231481483</v>
      </c>
      <c r="U954" t="str">
        <f t="array" ref="U954">IF(COUNTIF($B$2:$B5067, $B954)&gt;1, "Duplicate", "")</f>
        <v/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6"/>
        <v>8.3999999999999995E-3</v>
      </c>
      <c r="P955">
        <f t="shared" si="87"/>
        <v>25.2</v>
      </c>
      <c r="Q955" s="3" t="str">
        <f t="shared" si="88"/>
        <v>technology</v>
      </c>
      <c r="R955" t="str">
        <f t="shared" si="89"/>
        <v>wearables</v>
      </c>
      <c r="S955" s="11">
        <f t="shared" si="90"/>
        <v>41999.164340277777</v>
      </c>
      <c r="T955" s="11">
        <f t="shared" si="91"/>
        <v>42029.164340277777</v>
      </c>
      <c r="U955" t="str">
        <f t="array" ref="U955">IF(COUNTIF($B$2:$B5068, $B955)&gt;1, "Duplicate", "")</f>
        <v/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6"/>
        <v>0.43406666666666666</v>
      </c>
      <c r="P956">
        <f t="shared" si="87"/>
        <v>89.191780821917803</v>
      </c>
      <c r="Q956" s="3" t="str">
        <f t="shared" si="88"/>
        <v>technology</v>
      </c>
      <c r="R956" t="str">
        <f t="shared" si="89"/>
        <v>wearables</v>
      </c>
      <c r="S956" s="11">
        <f t="shared" si="90"/>
        <v>42194.833784722221</v>
      </c>
      <c r="T956" s="11">
        <f t="shared" si="91"/>
        <v>42236.833784722221</v>
      </c>
      <c r="U956" t="str">
        <f t="array" ref="U956">IF(COUNTIF($B$2:$B5069, $B956)&gt;1, "Duplicate", "")</f>
        <v/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6"/>
        <v>5.6613333333333335E-2</v>
      </c>
      <c r="P957">
        <f t="shared" si="87"/>
        <v>182.6236559139785</v>
      </c>
      <c r="Q957" s="3" t="str">
        <f t="shared" si="88"/>
        <v>technology</v>
      </c>
      <c r="R957" t="str">
        <f t="shared" si="89"/>
        <v>wearables</v>
      </c>
      <c r="S957" s="11">
        <f t="shared" si="90"/>
        <v>42586.295138888891</v>
      </c>
      <c r="T957" s="11">
        <f t="shared" si="91"/>
        <v>42626.295138888891</v>
      </c>
      <c r="U957" t="str">
        <f t="array" ref="U957">IF(COUNTIF($B$2:$B5070, $B957)&gt;1, "Duplicate", "")</f>
        <v/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6"/>
        <v>1.7219999999999999E-2</v>
      </c>
      <c r="P958">
        <f t="shared" si="87"/>
        <v>50.647058823529413</v>
      </c>
      <c r="Q958" s="3" t="str">
        <f t="shared" si="88"/>
        <v>technology</v>
      </c>
      <c r="R958" t="str">
        <f t="shared" si="89"/>
        <v>wearables</v>
      </c>
      <c r="S958" s="11">
        <f t="shared" si="90"/>
        <v>42060.913877314815</v>
      </c>
      <c r="T958" s="11">
        <f t="shared" si="91"/>
        <v>42120.872210648144</v>
      </c>
      <c r="U958" t="str">
        <f t="array" ref="U958">IF(COUNTIF($B$2:$B5071, $B958)&gt;1, "Duplicate", "")</f>
        <v/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6"/>
        <v>1.9416666666666665E-2</v>
      </c>
      <c r="P959">
        <f t="shared" si="87"/>
        <v>33.285714285714285</v>
      </c>
      <c r="Q959" s="3" t="str">
        <f t="shared" si="88"/>
        <v>technology</v>
      </c>
      <c r="R959" t="str">
        <f t="shared" si="89"/>
        <v>wearables</v>
      </c>
      <c r="S959" s="11">
        <f t="shared" si="90"/>
        <v>42660.552465277782</v>
      </c>
      <c r="T959" s="11">
        <f t="shared" si="91"/>
        <v>42691.594131944439</v>
      </c>
      <c r="U959" t="str">
        <f t="array" ref="U959">IF(COUNTIF($B$2:$B5072, $B959)&gt;1, "Duplicate", "")</f>
        <v/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6"/>
        <v>0.11328275684711328</v>
      </c>
      <c r="P960">
        <f t="shared" si="87"/>
        <v>51.823529411764703</v>
      </c>
      <c r="Q960" s="3" t="str">
        <f t="shared" si="88"/>
        <v>technology</v>
      </c>
      <c r="R960" t="str">
        <f t="shared" si="89"/>
        <v>wearables</v>
      </c>
      <c r="S960" s="11">
        <f t="shared" si="90"/>
        <v>42082.802812499998</v>
      </c>
      <c r="T960" s="11">
        <f t="shared" si="91"/>
        <v>42104.207638888889</v>
      </c>
      <c r="U960" t="str">
        <f t="array" ref="U960">IF(COUNTIF($B$2:$B5073, $B960)&gt;1, "Duplicate", "")</f>
        <v/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6"/>
        <v>0.3886</v>
      </c>
      <c r="P961">
        <f t="shared" si="87"/>
        <v>113.62573099415205</v>
      </c>
      <c r="Q961" s="3" t="str">
        <f t="shared" si="88"/>
        <v>technology</v>
      </c>
      <c r="R961" t="str">
        <f t="shared" si="89"/>
        <v>wearables</v>
      </c>
      <c r="S961" s="11">
        <f t="shared" si="90"/>
        <v>41993.174363425926</v>
      </c>
      <c r="T961" s="11">
        <f t="shared" si="91"/>
        <v>42023.174363425926</v>
      </c>
      <c r="U961" t="str">
        <f t="array" ref="U961">IF(COUNTIF($B$2:$B5074, $B961)&gt;1, "Duplicate", "")</f>
        <v/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6"/>
        <v>0.46100628930817611</v>
      </c>
      <c r="P962">
        <f t="shared" si="87"/>
        <v>136.46276595744681</v>
      </c>
      <c r="Q962" s="3" t="str">
        <f t="shared" si="88"/>
        <v>technology</v>
      </c>
      <c r="R962" t="str">
        <f t="shared" si="89"/>
        <v>wearables</v>
      </c>
      <c r="S962" s="11">
        <f t="shared" si="90"/>
        <v>42766.626793981486</v>
      </c>
      <c r="T962" s="11">
        <f t="shared" si="91"/>
        <v>42808.585127314815</v>
      </c>
      <c r="U962" t="str">
        <f t="array" ref="U962">IF(COUNTIF($B$2:$B5075, $B962)&gt;1, "Duplicate", "")</f>
        <v/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2">E963/D963</f>
        <v>0.42188421052631581</v>
      </c>
      <c r="P963">
        <f t="shared" ref="P963:P1026" si="93">IF(L963=0,0,E963/L963)</f>
        <v>364.35454545454547</v>
      </c>
      <c r="Q963" s="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11">
        <f t="shared" si="90"/>
        <v>42740.693692129629</v>
      </c>
      <c r="T963" s="11">
        <f t="shared" si="91"/>
        <v>42786.791666666672</v>
      </c>
      <c r="U963" t="str">
        <f t="array" ref="U963">IF(COUNTIF($B$2:$B5076, $B963)&gt;1, "Duplicate", "")</f>
        <v/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2"/>
        <v>0.2848</v>
      </c>
      <c r="P964">
        <f t="shared" si="93"/>
        <v>19.243243243243242</v>
      </c>
      <c r="Q964" s="3" t="str">
        <f t="shared" si="94"/>
        <v>technology</v>
      </c>
      <c r="R964" t="str">
        <f t="shared" si="95"/>
        <v>wearables</v>
      </c>
      <c r="S964" s="11">
        <f t="shared" si="90"/>
        <v>42373.712418981479</v>
      </c>
      <c r="T964" s="11">
        <f t="shared" si="91"/>
        <v>42411.712418981479</v>
      </c>
      <c r="U964" t="str">
        <f t="array" ref="U964">IF(COUNTIF($B$2:$B5077, $B964)&gt;1, "Duplicate", "")</f>
        <v/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2"/>
        <v>1.0771428571428571E-2</v>
      </c>
      <c r="P965">
        <f t="shared" si="93"/>
        <v>41.888888888888886</v>
      </c>
      <c r="Q965" s="3" t="str">
        <f t="shared" si="94"/>
        <v>technology</v>
      </c>
      <c r="R965" t="str">
        <f t="shared" si="95"/>
        <v>wearables</v>
      </c>
      <c r="S965" s="11">
        <f t="shared" si="90"/>
        <v>42625.635636574079</v>
      </c>
      <c r="T965" s="11">
        <f t="shared" si="91"/>
        <v>42660.635636574079</v>
      </c>
      <c r="U965" t="str">
        <f t="array" ref="U965">IF(COUNTIF($B$2:$B5078, $B965)&gt;1, "Duplicate", "")</f>
        <v/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2"/>
        <v>7.9909090909090902E-3</v>
      </c>
      <c r="P966">
        <f t="shared" si="93"/>
        <v>30.310344827586206</v>
      </c>
      <c r="Q966" s="3" t="str">
        <f t="shared" si="94"/>
        <v>technology</v>
      </c>
      <c r="R966" t="str">
        <f t="shared" si="95"/>
        <v>wearables</v>
      </c>
      <c r="S966" s="11">
        <f t="shared" si="90"/>
        <v>42208.628692129627</v>
      </c>
      <c r="T966" s="11">
        <f t="shared" si="91"/>
        <v>42248.628692129627</v>
      </c>
      <c r="U966" t="str">
        <f t="array" ref="U966">IF(COUNTIF($B$2:$B5079, $B966)&gt;1, "Duplicate", "")</f>
        <v/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2"/>
        <v>1.192E-2</v>
      </c>
      <c r="P967">
        <f t="shared" si="93"/>
        <v>49.666666666666664</v>
      </c>
      <c r="Q967" s="3" t="str">
        <f t="shared" si="94"/>
        <v>technology</v>
      </c>
      <c r="R967" t="str">
        <f t="shared" si="95"/>
        <v>wearables</v>
      </c>
      <c r="S967" s="11">
        <f t="shared" ref="S967:S1030" si="96">(((J967/60)/60)/24)+DATE(1970,1,1)</f>
        <v>42637.016736111109</v>
      </c>
      <c r="T967" s="11">
        <f t="shared" ref="T967:T1030" si="97">(((I967/60)/60)/24)+DATE(1970,1,1)</f>
        <v>42669.165972222225</v>
      </c>
      <c r="U967" t="str">
        <f t="array" ref="U967">IF(COUNTIF($B$2:$B5080, $B967)&gt;1, "Duplicate", "")</f>
        <v/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2"/>
        <v>0.14799999999999999</v>
      </c>
      <c r="P968">
        <f t="shared" si="93"/>
        <v>59.2</v>
      </c>
      <c r="Q968" s="3" t="str">
        <f t="shared" si="94"/>
        <v>technology</v>
      </c>
      <c r="R968" t="str">
        <f t="shared" si="95"/>
        <v>wearables</v>
      </c>
      <c r="S968" s="11">
        <f t="shared" si="96"/>
        <v>42619.635787037041</v>
      </c>
      <c r="T968" s="11">
        <f t="shared" si="97"/>
        <v>42649.635787037041</v>
      </c>
      <c r="U968" t="str">
        <f t="array" ref="U968">IF(COUNTIF($B$2:$B5081, $B968)&gt;1, "Duplicate", "")</f>
        <v/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2"/>
        <v>0.17810000000000001</v>
      </c>
      <c r="P969">
        <f t="shared" si="93"/>
        <v>43.97530864197531</v>
      </c>
      <c r="Q969" s="3" t="str">
        <f t="shared" si="94"/>
        <v>technology</v>
      </c>
      <c r="R969" t="str">
        <f t="shared" si="95"/>
        <v>wearables</v>
      </c>
      <c r="S969" s="11">
        <f t="shared" si="96"/>
        <v>42422.254328703704</v>
      </c>
      <c r="T969" s="11">
        <f t="shared" si="97"/>
        <v>42482.21266203704</v>
      </c>
      <c r="U969" t="str">
        <f t="array" ref="U969">IF(COUNTIF($B$2:$B5082, $B969)&gt;1, "Duplicate", "")</f>
        <v/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2"/>
        <v>1.325E-2</v>
      </c>
      <c r="P970">
        <f t="shared" si="93"/>
        <v>26.5</v>
      </c>
      <c r="Q970" s="3" t="str">
        <f t="shared" si="94"/>
        <v>technology</v>
      </c>
      <c r="R970" t="str">
        <f t="shared" si="95"/>
        <v>wearables</v>
      </c>
      <c r="S970" s="11">
        <f t="shared" si="96"/>
        <v>41836.847615740742</v>
      </c>
      <c r="T970" s="11">
        <f t="shared" si="97"/>
        <v>41866.847615740742</v>
      </c>
      <c r="U970" t="str">
        <f t="array" ref="U970">IF(COUNTIF($B$2:$B5083, $B970)&gt;1, "Duplicate", "")</f>
        <v/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2"/>
        <v>0.46666666666666667</v>
      </c>
      <c r="P971">
        <f t="shared" si="93"/>
        <v>1272.7272727272727</v>
      </c>
      <c r="Q971" s="3" t="str">
        <f t="shared" si="94"/>
        <v>technology</v>
      </c>
      <c r="R971" t="str">
        <f t="shared" si="95"/>
        <v>wearables</v>
      </c>
      <c r="S971" s="11">
        <f t="shared" si="96"/>
        <v>42742.30332175926</v>
      </c>
      <c r="T971" s="11">
        <f t="shared" si="97"/>
        <v>42775.30332175926</v>
      </c>
      <c r="U971" t="str">
        <f t="array" ref="U971">IF(COUNTIF($B$2:$B5084, $B971)&gt;1, "Duplicate", "")</f>
        <v/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2"/>
        <v>0.4592</v>
      </c>
      <c r="P972">
        <f t="shared" si="93"/>
        <v>164</v>
      </c>
      <c r="Q972" s="3" t="str">
        <f t="shared" si="94"/>
        <v>technology</v>
      </c>
      <c r="R972" t="str">
        <f t="shared" si="95"/>
        <v>wearables</v>
      </c>
      <c r="S972" s="11">
        <f t="shared" si="96"/>
        <v>42721.220520833333</v>
      </c>
      <c r="T972" s="11">
        <f t="shared" si="97"/>
        <v>42758.207638888889</v>
      </c>
      <c r="U972" t="str">
        <f t="array" ref="U972">IF(COUNTIF($B$2:$B5085, $B972)&gt;1, "Duplicate", "")</f>
        <v/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2"/>
        <v>2.2599999999999999E-3</v>
      </c>
      <c r="P973">
        <f t="shared" si="93"/>
        <v>45.2</v>
      </c>
      <c r="Q973" s="3" t="str">
        <f t="shared" si="94"/>
        <v>technology</v>
      </c>
      <c r="R973" t="str">
        <f t="shared" si="95"/>
        <v>wearables</v>
      </c>
      <c r="S973" s="11">
        <f t="shared" si="96"/>
        <v>42111.709027777775</v>
      </c>
      <c r="T973" s="11">
        <f t="shared" si="97"/>
        <v>42156.709027777775</v>
      </c>
      <c r="U973" t="str">
        <f t="array" ref="U973">IF(COUNTIF($B$2:$B5086, $B973)&gt;1, "Duplicate", "")</f>
        <v/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2"/>
        <v>0.34625</v>
      </c>
      <c r="P974">
        <f t="shared" si="93"/>
        <v>153.88888888888889</v>
      </c>
      <c r="Q974" s="3" t="str">
        <f t="shared" si="94"/>
        <v>technology</v>
      </c>
      <c r="R974" t="str">
        <f t="shared" si="95"/>
        <v>wearables</v>
      </c>
      <c r="S974" s="11">
        <f t="shared" si="96"/>
        <v>41856.865717592591</v>
      </c>
      <c r="T974" s="11">
        <f t="shared" si="97"/>
        <v>41886.290972222225</v>
      </c>
      <c r="U974" t="str">
        <f t="array" ref="U974">IF(COUNTIF($B$2:$B5087, $B974)&gt;1, "Duplicate", "")</f>
        <v/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2"/>
        <v>2.0549999999999999E-2</v>
      </c>
      <c r="P975">
        <f t="shared" si="93"/>
        <v>51.375</v>
      </c>
      <c r="Q975" s="3" t="str">
        <f t="shared" si="94"/>
        <v>technology</v>
      </c>
      <c r="R975" t="str">
        <f t="shared" si="95"/>
        <v>wearables</v>
      </c>
      <c r="S975" s="11">
        <f t="shared" si="96"/>
        <v>42257.014965277776</v>
      </c>
      <c r="T975" s="11">
        <f t="shared" si="97"/>
        <v>42317.056631944448</v>
      </c>
      <c r="U975" t="str">
        <f t="array" ref="U975">IF(COUNTIF($B$2:$B5088, $B975)&gt;1, "Duplicate", "")</f>
        <v/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2"/>
        <v>5.5999999999999999E-3</v>
      </c>
      <c r="P976">
        <f t="shared" si="93"/>
        <v>93.333333333333329</v>
      </c>
      <c r="Q976" s="3" t="str">
        <f t="shared" si="94"/>
        <v>technology</v>
      </c>
      <c r="R976" t="str">
        <f t="shared" si="95"/>
        <v>wearables</v>
      </c>
      <c r="S976" s="11">
        <f t="shared" si="96"/>
        <v>42424.749490740738</v>
      </c>
      <c r="T976" s="11">
        <f t="shared" si="97"/>
        <v>42454.707824074074</v>
      </c>
      <c r="U976" t="str">
        <f t="array" ref="U976">IF(COUNTIF($B$2:$B5089, $B976)&gt;1, "Duplicate", "")</f>
        <v/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2"/>
        <v>2.6069999999999999E-2</v>
      </c>
      <c r="P977">
        <f t="shared" si="93"/>
        <v>108.625</v>
      </c>
      <c r="Q977" s="3" t="str">
        <f t="shared" si="94"/>
        <v>technology</v>
      </c>
      <c r="R977" t="str">
        <f t="shared" si="95"/>
        <v>wearables</v>
      </c>
      <c r="S977" s="11">
        <f t="shared" si="96"/>
        <v>42489.696585648147</v>
      </c>
      <c r="T977" s="11">
        <f t="shared" si="97"/>
        <v>42549.696585648147</v>
      </c>
      <c r="U977" t="str">
        <f t="array" ref="U977">IF(COUNTIF($B$2:$B5090, $B977)&gt;1, "Duplicate", "")</f>
        <v/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2"/>
        <v>1.9259999999999999E-2</v>
      </c>
      <c r="P978">
        <f t="shared" si="93"/>
        <v>160.5</v>
      </c>
      <c r="Q978" s="3" t="str">
        <f t="shared" si="94"/>
        <v>technology</v>
      </c>
      <c r="R978" t="str">
        <f t="shared" si="95"/>
        <v>wearables</v>
      </c>
      <c r="S978" s="11">
        <f t="shared" si="96"/>
        <v>42185.058993055558</v>
      </c>
      <c r="T978" s="11">
        <f t="shared" si="97"/>
        <v>42230.058993055558</v>
      </c>
      <c r="U978" t="str">
        <f t="array" ref="U978">IF(COUNTIF($B$2:$B5091, $B978)&gt;1, "Duplicate", "")</f>
        <v/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2"/>
        <v>0.33666666666666667</v>
      </c>
      <c r="P979">
        <f t="shared" si="93"/>
        <v>75.75</v>
      </c>
      <c r="Q979" s="3" t="str">
        <f t="shared" si="94"/>
        <v>technology</v>
      </c>
      <c r="R979" t="str">
        <f t="shared" si="95"/>
        <v>wearables</v>
      </c>
      <c r="S979" s="11">
        <f t="shared" si="96"/>
        <v>42391.942094907412</v>
      </c>
      <c r="T979" s="11">
        <f t="shared" si="97"/>
        <v>42421.942094907412</v>
      </c>
      <c r="U979" t="str">
        <f t="array" ref="U979">IF(COUNTIF($B$2:$B5092, $B979)&gt;1, "Duplicate", "")</f>
        <v/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2"/>
        <v>0.5626326718299024</v>
      </c>
      <c r="P980">
        <f t="shared" si="93"/>
        <v>790.83739837398377</v>
      </c>
      <c r="Q980" s="3" t="str">
        <f t="shared" si="94"/>
        <v>technology</v>
      </c>
      <c r="R980" t="str">
        <f t="shared" si="95"/>
        <v>wearables</v>
      </c>
      <c r="S980" s="11">
        <f t="shared" si="96"/>
        <v>42395.309039351851</v>
      </c>
      <c r="T980" s="11">
        <f t="shared" si="97"/>
        <v>42425.309039351851</v>
      </c>
      <c r="U980" t="str">
        <f t="array" ref="U980">IF(COUNTIF($B$2:$B5093, $B980)&gt;1, "Duplicate", "")</f>
        <v/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2"/>
        <v>0.82817600000000002</v>
      </c>
      <c r="P981">
        <f t="shared" si="93"/>
        <v>301.93916666666667</v>
      </c>
      <c r="Q981" s="3" t="str">
        <f t="shared" si="94"/>
        <v>technology</v>
      </c>
      <c r="R981" t="str">
        <f t="shared" si="95"/>
        <v>wearables</v>
      </c>
      <c r="S981" s="11">
        <f t="shared" si="96"/>
        <v>42506.416990740734</v>
      </c>
      <c r="T981" s="11">
        <f t="shared" si="97"/>
        <v>42541.790972222225</v>
      </c>
      <c r="U981" t="str">
        <f t="array" ref="U981">IF(COUNTIF($B$2:$B5094, $B981)&gt;1, "Duplicate", "")</f>
        <v/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2"/>
        <v>0.14860000000000001</v>
      </c>
      <c r="P982">
        <f t="shared" si="93"/>
        <v>47.935483870967744</v>
      </c>
      <c r="Q982" s="3" t="str">
        <f t="shared" si="94"/>
        <v>technology</v>
      </c>
      <c r="R982" t="str">
        <f t="shared" si="95"/>
        <v>wearables</v>
      </c>
      <c r="S982" s="11">
        <f t="shared" si="96"/>
        <v>41928.904189814813</v>
      </c>
      <c r="T982" s="11">
        <f t="shared" si="97"/>
        <v>41973.945856481485</v>
      </c>
      <c r="U982" t="str">
        <f t="array" ref="U982">IF(COUNTIF($B$2:$B5095, $B982)&gt;1, "Duplicate", "")</f>
        <v/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2"/>
        <v>1.2375123751237513E-4</v>
      </c>
      <c r="P983">
        <f t="shared" si="93"/>
        <v>2.75</v>
      </c>
      <c r="Q983" s="3" t="str">
        <f t="shared" si="94"/>
        <v>technology</v>
      </c>
      <c r="R983" t="str">
        <f t="shared" si="95"/>
        <v>wearables</v>
      </c>
      <c r="S983" s="11">
        <f t="shared" si="96"/>
        <v>41830.947013888886</v>
      </c>
      <c r="T983" s="11">
        <f t="shared" si="97"/>
        <v>41860.947013888886</v>
      </c>
      <c r="U983" t="str">
        <f t="array" ref="U983">IF(COUNTIF($B$2:$B5096, $B983)&gt;1, "Duplicate", "")</f>
        <v/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2"/>
        <v>1.7142857142857143E-4</v>
      </c>
      <c r="P984">
        <f t="shared" si="93"/>
        <v>1</v>
      </c>
      <c r="Q984" s="3" t="str">
        <f t="shared" si="94"/>
        <v>technology</v>
      </c>
      <c r="R984" t="str">
        <f t="shared" si="95"/>
        <v>wearables</v>
      </c>
      <c r="S984" s="11">
        <f t="shared" si="96"/>
        <v>42615.753310185188</v>
      </c>
      <c r="T984" s="11">
        <f t="shared" si="97"/>
        <v>42645.753310185188</v>
      </c>
      <c r="U984" t="str">
        <f t="array" ref="U984">IF(COUNTIF($B$2:$B5097, $B984)&gt;1, "Duplicate", "")</f>
        <v/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2"/>
        <v>0.2950613611721471</v>
      </c>
      <c r="P985">
        <f t="shared" si="93"/>
        <v>171.79329608938548</v>
      </c>
      <c r="Q985" s="3" t="str">
        <f t="shared" si="94"/>
        <v>technology</v>
      </c>
      <c r="R985" t="str">
        <f t="shared" si="95"/>
        <v>wearables</v>
      </c>
      <c r="S985" s="11">
        <f t="shared" si="96"/>
        <v>42574.667650462965</v>
      </c>
      <c r="T985" s="11">
        <f t="shared" si="97"/>
        <v>42605.870833333334</v>
      </c>
      <c r="U985" t="str">
        <f t="array" ref="U985">IF(COUNTIF($B$2:$B5098, $B985)&gt;1, "Duplicate", "")</f>
        <v/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2"/>
        <v>1.06E-2</v>
      </c>
      <c r="P986">
        <f t="shared" si="93"/>
        <v>35.333333333333336</v>
      </c>
      <c r="Q986" s="3" t="str">
        <f t="shared" si="94"/>
        <v>technology</v>
      </c>
      <c r="R986" t="str">
        <f t="shared" si="95"/>
        <v>wearables</v>
      </c>
      <c r="S986" s="11">
        <f t="shared" si="96"/>
        <v>42061.11583333333</v>
      </c>
      <c r="T986" s="11">
        <f t="shared" si="97"/>
        <v>42091.074166666673</v>
      </c>
      <c r="U986" t="str">
        <f t="array" ref="U986">IF(COUNTIF($B$2:$B5099, $B986)&gt;1, "Duplicate", "")</f>
        <v/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2"/>
        <v>6.2933333333333327E-2</v>
      </c>
      <c r="P987">
        <f t="shared" si="93"/>
        <v>82.086956521739125</v>
      </c>
      <c r="Q987" s="3" t="str">
        <f t="shared" si="94"/>
        <v>technology</v>
      </c>
      <c r="R987" t="str">
        <f t="shared" si="95"/>
        <v>wearables</v>
      </c>
      <c r="S987" s="11">
        <f t="shared" si="96"/>
        <v>42339.967708333337</v>
      </c>
      <c r="T987" s="11">
        <f t="shared" si="97"/>
        <v>42369.958333333328</v>
      </c>
      <c r="U987" t="str">
        <f t="array" ref="U987">IF(COUNTIF($B$2:$B5100, $B987)&gt;1, "Duplicate", "")</f>
        <v/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2"/>
        <v>0.1275</v>
      </c>
      <c r="P988">
        <f t="shared" si="93"/>
        <v>110.8695652173913</v>
      </c>
      <c r="Q988" s="3" t="str">
        <f t="shared" si="94"/>
        <v>technology</v>
      </c>
      <c r="R988" t="str">
        <f t="shared" si="95"/>
        <v>wearables</v>
      </c>
      <c r="S988" s="11">
        <f t="shared" si="96"/>
        <v>42324.767361111109</v>
      </c>
      <c r="T988" s="11">
        <f t="shared" si="97"/>
        <v>42379</v>
      </c>
      <c r="U988" t="str">
        <f t="array" ref="U988">IF(COUNTIF($B$2:$B5101, $B988)&gt;1, "Duplicate", "")</f>
        <v/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2"/>
        <v>0.13220000000000001</v>
      </c>
      <c r="P989">
        <f t="shared" si="93"/>
        <v>161.21951219512195</v>
      </c>
      <c r="Q989" s="3" t="str">
        <f t="shared" si="94"/>
        <v>technology</v>
      </c>
      <c r="R989" t="str">
        <f t="shared" si="95"/>
        <v>wearables</v>
      </c>
      <c r="S989" s="11">
        <f t="shared" si="96"/>
        <v>41773.294560185182</v>
      </c>
      <c r="T989" s="11">
        <f t="shared" si="97"/>
        <v>41813.294560185182</v>
      </c>
      <c r="U989" t="str">
        <f t="array" ref="U989">IF(COUNTIF($B$2:$B5102, $B989)&gt;1, "Duplicate", "")</f>
        <v/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2"/>
        <v>0</v>
      </c>
      <c r="P990">
        <f t="shared" si="93"/>
        <v>0</v>
      </c>
      <c r="Q990" s="3" t="str">
        <f t="shared" si="94"/>
        <v>technology</v>
      </c>
      <c r="R990" t="str">
        <f t="shared" si="95"/>
        <v>wearables</v>
      </c>
      <c r="S990" s="11">
        <f t="shared" si="96"/>
        <v>42614.356770833328</v>
      </c>
      <c r="T990" s="11">
        <f t="shared" si="97"/>
        <v>42644.356770833328</v>
      </c>
      <c r="U990" t="str">
        <f t="array" ref="U990">IF(COUNTIF($B$2:$B5103, $B990)&gt;1, "Duplicate", "")</f>
        <v/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2"/>
        <v>0.16769999999999999</v>
      </c>
      <c r="P991">
        <f t="shared" si="93"/>
        <v>52.40625</v>
      </c>
      <c r="Q991" s="3" t="str">
        <f t="shared" si="94"/>
        <v>technology</v>
      </c>
      <c r="R991" t="str">
        <f t="shared" si="95"/>
        <v>wearables</v>
      </c>
      <c r="S991" s="11">
        <f t="shared" si="96"/>
        <v>42611.933969907404</v>
      </c>
      <c r="T991" s="11">
        <f t="shared" si="97"/>
        <v>42641.933969907404</v>
      </c>
      <c r="U991" t="str">
        <f t="array" ref="U991">IF(COUNTIF($B$2:$B5104, $B991)&gt;1, "Duplicate", "")</f>
        <v/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2"/>
        <v>1.0399999999999999E-3</v>
      </c>
      <c r="P992">
        <f t="shared" si="93"/>
        <v>13</v>
      </c>
      <c r="Q992" s="3" t="str">
        <f t="shared" si="94"/>
        <v>technology</v>
      </c>
      <c r="R992" t="str">
        <f t="shared" si="95"/>
        <v>wearables</v>
      </c>
      <c r="S992" s="11">
        <f t="shared" si="96"/>
        <v>41855.784305555557</v>
      </c>
      <c r="T992" s="11">
        <f t="shared" si="97"/>
        <v>41885.784305555557</v>
      </c>
      <c r="U992" t="str">
        <f t="array" ref="U992">IF(COUNTIF($B$2:$B5105, $B992)&gt;1, "Duplicate", "")</f>
        <v/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2"/>
        <v>4.24E-2</v>
      </c>
      <c r="P993">
        <f t="shared" si="93"/>
        <v>30.285714285714285</v>
      </c>
      <c r="Q993" s="3" t="str">
        <f t="shared" si="94"/>
        <v>technology</v>
      </c>
      <c r="R993" t="str">
        <f t="shared" si="95"/>
        <v>wearables</v>
      </c>
      <c r="S993" s="11">
        <f t="shared" si="96"/>
        <v>42538.75680555556</v>
      </c>
      <c r="T993" s="11">
        <f t="shared" si="97"/>
        <v>42563.785416666666</v>
      </c>
      <c r="U993" t="str">
        <f t="array" ref="U993">IF(COUNTIF($B$2:$B5106, $B993)&gt;1, "Duplicate", "")</f>
        <v/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2"/>
        <v>4.6699999999999997E-3</v>
      </c>
      <c r="P994">
        <f t="shared" si="93"/>
        <v>116.75</v>
      </c>
      <c r="Q994" s="3" t="str">
        <f t="shared" si="94"/>
        <v>technology</v>
      </c>
      <c r="R994" t="str">
        <f t="shared" si="95"/>
        <v>wearables</v>
      </c>
      <c r="S994" s="11">
        <f t="shared" si="96"/>
        <v>42437.924988425926</v>
      </c>
      <c r="T994" s="11">
        <f t="shared" si="97"/>
        <v>42497.883321759262</v>
      </c>
      <c r="U994" t="str">
        <f t="array" ref="U994">IF(COUNTIF($B$2:$B5107, $B994)&gt;1, "Duplicate", "")</f>
        <v/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2"/>
        <v>0.25087142857142858</v>
      </c>
      <c r="P995">
        <f t="shared" si="93"/>
        <v>89.59693877551021</v>
      </c>
      <c r="Q995" s="3" t="str">
        <f t="shared" si="94"/>
        <v>technology</v>
      </c>
      <c r="R995" t="str">
        <f t="shared" si="95"/>
        <v>wearables</v>
      </c>
      <c r="S995" s="11">
        <f t="shared" si="96"/>
        <v>42652.964907407411</v>
      </c>
      <c r="T995" s="11">
        <f t="shared" si="97"/>
        <v>42686.208333333328</v>
      </c>
      <c r="U995" t="str">
        <f t="array" ref="U995">IF(COUNTIF($B$2:$B5108, $B995)&gt;1, "Duplicate", "")</f>
        <v/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2"/>
        <v>2.3345000000000001E-2</v>
      </c>
      <c r="P996">
        <f t="shared" si="93"/>
        <v>424.45454545454544</v>
      </c>
      <c r="Q996" s="3" t="str">
        <f t="shared" si="94"/>
        <v>technology</v>
      </c>
      <c r="R996" t="str">
        <f t="shared" si="95"/>
        <v>wearables</v>
      </c>
      <c r="S996" s="11">
        <f t="shared" si="96"/>
        <v>41921.263078703705</v>
      </c>
      <c r="T996" s="11">
        <f t="shared" si="97"/>
        <v>41973.957638888889</v>
      </c>
      <c r="U996" t="str">
        <f t="array" ref="U996">IF(COUNTIF($B$2:$B5109, $B996)&gt;1, "Duplicate", "")</f>
        <v/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2"/>
        <v>7.2599999999999998E-2</v>
      </c>
      <c r="P997">
        <f t="shared" si="93"/>
        <v>80.666666666666671</v>
      </c>
      <c r="Q997" s="3" t="str">
        <f t="shared" si="94"/>
        <v>technology</v>
      </c>
      <c r="R997" t="str">
        <f t="shared" si="95"/>
        <v>wearables</v>
      </c>
      <c r="S997" s="11">
        <f t="shared" si="96"/>
        <v>41947.940740740742</v>
      </c>
      <c r="T997" s="11">
        <f t="shared" si="97"/>
        <v>41972.666666666672</v>
      </c>
      <c r="U997" t="str">
        <f t="array" ref="U997">IF(COUNTIF($B$2:$B5110, $B997)&gt;1, "Duplicate", "")</f>
        <v/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2"/>
        <v>1.6250000000000001E-2</v>
      </c>
      <c r="P998">
        <f t="shared" si="93"/>
        <v>13</v>
      </c>
      <c r="Q998" s="3" t="str">
        <f t="shared" si="94"/>
        <v>technology</v>
      </c>
      <c r="R998" t="str">
        <f t="shared" si="95"/>
        <v>wearables</v>
      </c>
      <c r="S998" s="11">
        <f t="shared" si="96"/>
        <v>41817.866435185184</v>
      </c>
      <c r="T998" s="11">
        <f t="shared" si="97"/>
        <v>41847.643750000003</v>
      </c>
      <c r="U998" t="str">
        <f t="array" ref="U998">IF(COUNTIF($B$2:$B5111, $B998)&gt;1, "Duplicate", "")</f>
        <v/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2"/>
        <v>1.2999999999999999E-2</v>
      </c>
      <c r="P999">
        <f t="shared" si="93"/>
        <v>8.125</v>
      </c>
      <c r="Q999" s="3" t="str">
        <f t="shared" si="94"/>
        <v>technology</v>
      </c>
      <c r="R999" t="str">
        <f t="shared" si="95"/>
        <v>wearables</v>
      </c>
      <c r="S999" s="11">
        <f t="shared" si="96"/>
        <v>41941.10297453704</v>
      </c>
      <c r="T999" s="11">
        <f t="shared" si="97"/>
        <v>41971.144641203704</v>
      </c>
      <c r="U999" t="str">
        <f t="array" ref="U999">IF(COUNTIF($B$2:$B5112, $B999)&gt;1, "Duplicate", "")</f>
        <v/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2"/>
        <v>0.58558333333333334</v>
      </c>
      <c r="P1000">
        <f t="shared" si="93"/>
        <v>153.42794759825327</v>
      </c>
      <c r="Q1000" s="3" t="str">
        <f t="shared" si="94"/>
        <v>technology</v>
      </c>
      <c r="R1000" t="str">
        <f t="shared" si="95"/>
        <v>wearables</v>
      </c>
      <c r="S1000" s="11">
        <f t="shared" si="96"/>
        <v>42282.168993055559</v>
      </c>
      <c r="T1000" s="11">
        <f t="shared" si="97"/>
        <v>42327.210659722223</v>
      </c>
      <c r="U1000" t="str">
        <f t="array" ref="U1000">IF(COUNTIF($B$2:$B5113, $B1000)&gt;1, "Duplicate", "")</f>
        <v/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2"/>
        <v>7.7886666666666673E-2</v>
      </c>
      <c r="P1001">
        <f t="shared" si="93"/>
        <v>292.07499999999999</v>
      </c>
      <c r="Q1001" s="3" t="str">
        <f t="shared" si="94"/>
        <v>technology</v>
      </c>
      <c r="R1001" t="str">
        <f t="shared" si="95"/>
        <v>wearables</v>
      </c>
      <c r="S1001" s="11">
        <f t="shared" si="96"/>
        <v>41926.29965277778</v>
      </c>
      <c r="T1001" s="11">
        <f t="shared" si="97"/>
        <v>41956.334722222222</v>
      </c>
      <c r="U1001" t="str">
        <f t="array" ref="U1001">IF(COUNTIF($B$2:$B5114, $B1001)&gt;1, "Duplicate", "")</f>
        <v/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2"/>
        <v>2.2157147647256063E-2</v>
      </c>
      <c r="P1002">
        <f t="shared" si="93"/>
        <v>3304</v>
      </c>
      <c r="Q1002" s="3" t="str">
        <f t="shared" si="94"/>
        <v>technology</v>
      </c>
      <c r="R1002" t="str">
        <f t="shared" si="95"/>
        <v>wearables</v>
      </c>
      <c r="S1002" s="11">
        <f t="shared" si="96"/>
        <v>42749.059722222228</v>
      </c>
      <c r="T1002" s="11">
        <f t="shared" si="97"/>
        <v>42809.018055555556</v>
      </c>
      <c r="U1002" t="str">
        <f t="array" ref="U1002">IF(COUNTIF($B$2:$B5115, $B1002)&gt;1, "Duplicate", "")</f>
        <v/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2"/>
        <v>1.04</v>
      </c>
      <c r="P1003">
        <f t="shared" si="93"/>
        <v>1300</v>
      </c>
      <c r="Q1003" s="3" t="str">
        <f t="shared" si="94"/>
        <v>technology</v>
      </c>
      <c r="R1003" t="str">
        <f t="shared" si="95"/>
        <v>wearables</v>
      </c>
      <c r="S1003" s="11">
        <f t="shared" si="96"/>
        <v>42720.720057870371</v>
      </c>
      <c r="T1003" s="11">
        <f t="shared" si="97"/>
        <v>42765.720057870371</v>
      </c>
      <c r="U1003" t="str">
        <f t="array" ref="U1003">IF(COUNTIF($B$2:$B5116, $B1003)&gt;1, "Duplicate", "")</f>
        <v/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2"/>
        <v>0.29602960296029601</v>
      </c>
      <c r="P1004">
        <f t="shared" si="93"/>
        <v>134.54545454545453</v>
      </c>
      <c r="Q1004" s="3" t="str">
        <f t="shared" si="94"/>
        <v>technology</v>
      </c>
      <c r="R1004" t="str">
        <f t="shared" si="95"/>
        <v>wearables</v>
      </c>
      <c r="S1004" s="11">
        <f t="shared" si="96"/>
        <v>42325.684189814812</v>
      </c>
      <c r="T1004" s="11">
        <f t="shared" si="97"/>
        <v>42355.249305555553</v>
      </c>
      <c r="U1004" t="str">
        <f t="array" ref="U1004">IF(COUNTIF($B$2:$B5117, $B1004)&gt;1, "Duplicate", "")</f>
        <v/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2"/>
        <v>0.16055</v>
      </c>
      <c r="P1005">
        <f t="shared" si="93"/>
        <v>214.06666666666666</v>
      </c>
      <c r="Q1005" s="3" t="str">
        <f t="shared" si="94"/>
        <v>technology</v>
      </c>
      <c r="R1005" t="str">
        <f t="shared" si="95"/>
        <v>wearables</v>
      </c>
      <c r="S1005" s="11">
        <f t="shared" si="96"/>
        <v>42780.709039351852</v>
      </c>
      <c r="T1005" s="11">
        <f t="shared" si="97"/>
        <v>42810.667372685188</v>
      </c>
      <c r="U1005" t="str">
        <f t="array" ref="U1005">IF(COUNTIF($B$2:$B5118, $B1005)&gt;1, "Duplicate", "")</f>
        <v/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2"/>
        <v>0.82208000000000003</v>
      </c>
      <c r="P1006">
        <f t="shared" si="93"/>
        <v>216.33684210526314</v>
      </c>
      <c r="Q1006" s="3" t="str">
        <f t="shared" si="94"/>
        <v>technology</v>
      </c>
      <c r="R1006" t="str">
        <f t="shared" si="95"/>
        <v>wearables</v>
      </c>
      <c r="S1006" s="11">
        <f t="shared" si="96"/>
        <v>42388.708645833336</v>
      </c>
      <c r="T1006" s="11">
        <f t="shared" si="97"/>
        <v>42418.708645833336</v>
      </c>
      <c r="U1006" t="str">
        <f t="array" ref="U1006">IF(COUNTIF($B$2:$B5119, $B1006)&gt;1, "Duplicate", "")</f>
        <v/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2"/>
        <v>0.75051000000000001</v>
      </c>
      <c r="P1007">
        <f t="shared" si="93"/>
        <v>932.31055900621118</v>
      </c>
      <c r="Q1007" s="3" t="str">
        <f t="shared" si="94"/>
        <v>technology</v>
      </c>
      <c r="R1007" t="str">
        <f t="shared" si="95"/>
        <v>wearables</v>
      </c>
      <c r="S1007" s="11">
        <f t="shared" si="96"/>
        <v>42276.624803240738</v>
      </c>
      <c r="T1007" s="11">
        <f t="shared" si="97"/>
        <v>42307.624803240738</v>
      </c>
      <c r="U1007" t="str">
        <f t="array" ref="U1007">IF(COUNTIF($B$2:$B5120, $B1007)&gt;1, "Duplicate", "")</f>
        <v/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2"/>
        <v>5.8500000000000003E-2</v>
      </c>
      <c r="P1008">
        <f t="shared" si="93"/>
        <v>29.25</v>
      </c>
      <c r="Q1008" s="3" t="str">
        <f t="shared" si="94"/>
        <v>technology</v>
      </c>
      <c r="R1008" t="str">
        <f t="shared" si="95"/>
        <v>wearables</v>
      </c>
      <c r="S1008" s="11">
        <f t="shared" si="96"/>
        <v>41977.040185185186</v>
      </c>
      <c r="T1008" s="11">
        <f t="shared" si="97"/>
        <v>41985.299305555556</v>
      </c>
      <c r="U1008" t="str">
        <f t="array" ref="U1008">IF(COUNTIF($B$2:$B5121, $B1008)&gt;1, "Duplicate", "")</f>
        <v/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2"/>
        <v>0.44319999999999998</v>
      </c>
      <c r="P1009">
        <f t="shared" si="93"/>
        <v>174.94736842105263</v>
      </c>
      <c r="Q1009" s="3" t="str">
        <f t="shared" si="94"/>
        <v>technology</v>
      </c>
      <c r="R1009" t="str">
        <f t="shared" si="95"/>
        <v>wearables</v>
      </c>
      <c r="S1009" s="11">
        <f t="shared" si="96"/>
        <v>42676.583599537036</v>
      </c>
      <c r="T1009" s="11">
        <f t="shared" si="97"/>
        <v>42718.6252662037</v>
      </c>
      <c r="U1009" t="str">
        <f t="array" ref="U1009">IF(COUNTIF($B$2:$B5122, $B1009)&gt;1, "Duplicate", "")</f>
        <v/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2"/>
        <v>2.6737967914438501E-3</v>
      </c>
      <c r="P1010">
        <f t="shared" si="93"/>
        <v>250</v>
      </c>
      <c r="Q1010" s="3" t="str">
        <f t="shared" si="94"/>
        <v>technology</v>
      </c>
      <c r="R1010" t="str">
        <f t="shared" si="95"/>
        <v>wearables</v>
      </c>
      <c r="S1010" s="11">
        <f t="shared" si="96"/>
        <v>42702.809201388889</v>
      </c>
      <c r="T1010" s="11">
        <f t="shared" si="97"/>
        <v>42732.809201388889</v>
      </c>
      <c r="U1010" t="str">
        <f t="array" ref="U1010">IF(COUNTIF($B$2:$B5123, $B1010)&gt;1, "Duplicate", "")</f>
        <v/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2"/>
        <v>0.1313</v>
      </c>
      <c r="P1011">
        <f t="shared" si="93"/>
        <v>65</v>
      </c>
      <c r="Q1011" s="3" t="str">
        <f t="shared" si="94"/>
        <v>technology</v>
      </c>
      <c r="R1011" t="str">
        <f t="shared" si="95"/>
        <v>wearables</v>
      </c>
      <c r="S1011" s="11">
        <f t="shared" si="96"/>
        <v>42510.604699074072</v>
      </c>
      <c r="T1011" s="11">
        <f t="shared" si="97"/>
        <v>42540.604699074072</v>
      </c>
      <c r="U1011" t="str">
        <f t="array" ref="U1011">IF(COUNTIF($B$2:$B5124, $B1011)&gt;1, "Duplicate", "")</f>
        <v/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2"/>
        <v>1.9088937093275488E-3</v>
      </c>
      <c r="P1012">
        <f t="shared" si="93"/>
        <v>55</v>
      </c>
      <c r="Q1012" s="3" t="str">
        <f t="shared" si="94"/>
        <v>technology</v>
      </c>
      <c r="R1012" t="str">
        <f t="shared" si="95"/>
        <v>wearables</v>
      </c>
      <c r="S1012" s="11">
        <f t="shared" si="96"/>
        <v>42561.829421296294</v>
      </c>
      <c r="T1012" s="11">
        <f t="shared" si="97"/>
        <v>42618.124305555553</v>
      </c>
      <c r="U1012" t="str">
        <f t="array" ref="U1012">IF(COUNTIF($B$2:$B5125, $B1012)&gt;1, "Duplicate", "")</f>
        <v/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2"/>
        <v>3.7499999999999999E-3</v>
      </c>
      <c r="P1013">
        <f t="shared" si="93"/>
        <v>75</v>
      </c>
      <c r="Q1013" s="3" t="str">
        <f t="shared" si="94"/>
        <v>technology</v>
      </c>
      <c r="R1013" t="str">
        <f t="shared" si="95"/>
        <v>wearables</v>
      </c>
      <c r="S1013" s="11">
        <f t="shared" si="96"/>
        <v>41946.898090277777</v>
      </c>
      <c r="T1013" s="11">
        <f t="shared" si="97"/>
        <v>41991.898090277777</v>
      </c>
      <c r="U1013" t="str">
        <f t="array" ref="U1013">IF(COUNTIF($B$2:$B5126, $B1013)&gt;1, "Duplicate", "")</f>
        <v/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2"/>
        <v>215.35021</v>
      </c>
      <c r="P1014">
        <f t="shared" si="93"/>
        <v>1389.3561935483872</v>
      </c>
      <c r="Q1014" s="3" t="str">
        <f t="shared" si="94"/>
        <v>technology</v>
      </c>
      <c r="R1014" t="str">
        <f t="shared" si="95"/>
        <v>wearables</v>
      </c>
      <c r="S1014" s="11">
        <f t="shared" si="96"/>
        <v>42714.440416666665</v>
      </c>
      <c r="T1014" s="11">
        <f t="shared" si="97"/>
        <v>42759.440416666665</v>
      </c>
      <c r="U1014" t="str">
        <f t="array" ref="U1014">IF(COUNTIF($B$2:$B5127, $B1014)&gt;1, "Duplicate", "")</f>
        <v/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2"/>
        <v>0.34527999999999998</v>
      </c>
      <c r="P1015">
        <f t="shared" si="93"/>
        <v>95.911111111111111</v>
      </c>
      <c r="Q1015" s="3" t="str">
        <f t="shared" si="94"/>
        <v>technology</v>
      </c>
      <c r="R1015" t="str">
        <f t="shared" si="95"/>
        <v>wearables</v>
      </c>
      <c r="S1015" s="11">
        <f t="shared" si="96"/>
        <v>42339.833981481483</v>
      </c>
      <c r="T1015" s="11">
        <f t="shared" si="97"/>
        <v>42367.833333333328</v>
      </c>
      <c r="U1015" t="str">
        <f t="array" ref="U1015">IF(COUNTIF($B$2:$B5128, $B1015)&gt;1, "Duplicate", "")</f>
        <v/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2"/>
        <v>0.30599999999999999</v>
      </c>
      <c r="P1016">
        <f t="shared" si="93"/>
        <v>191.25</v>
      </c>
      <c r="Q1016" s="3" t="str">
        <f t="shared" si="94"/>
        <v>technology</v>
      </c>
      <c r="R1016" t="str">
        <f t="shared" si="95"/>
        <v>wearables</v>
      </c>
      <c r="S1016" s="11">
        <f t="shared" si="96"/>
        <v>41955.002488425926</v>
      </c>
      <c r="T1016" s="11">
        <f t="shared" si="97"/>
        <v>42005.002488425926</v>
      </c>
      <c r="U1016" t="str">
        <f t="array" ref="U1016">IF(COUNTIF($B$2:$B5129, $B1016)&gt;1, "Duplicate", "")</f>
        <v/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2"/>
        <v>2.6666666666666668E-2</v>
      </c>
      <c r="P1017">
        <f t="shared" si="93"/>
        <v>40</v>
      </c>
      <c r="Q1017" s="3" t="str">
        <f t="shared" si="94"/>
        <v>technology</v>
      </c>
      <c r="R1017" t="str">
        <f t="shared" si="95"/>
        <v>wearables</v>
      </c>
      <c r="S1017" s="11">
        <f t="shared" si="96"/>
        <v>42303.878414351857</v>
      </c>
      <c r="T1017" s="11">
        <f t="shared" si="97"/>
        <v>42333.920081018514</v>
      </c>
      <c r="U1017" t="str">
        <f t="array" ref="U1017">IF(COUNTIF($B$2:$B5130, $B1017)&gt;1, "Duplicate", "")</f>
        <v/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2"/>
        <v>2.8420000000000001E-2</v>
      </c>
      <c r="P1018">
        <f t="shared" si="93"/>
        <v>74.78947368421052</v>
      </c>
      <c r="Q1018" s="3" t="str">
        <f t="shared" si="94"/>
        <v>technology</v>
      </c>
      <c r="R1018" t="str">
        <f t="shared" si="95"/>
        <v>wearables</v>
      </c>
      <c r="S1018" s="11">
        <f t="shared" si="96"/>
        <v>42422.107129629629</v>
      </c>
      <c r="T1018" s="11">
        <f t="shared" si="97"/>
        <v>42467.065462962957</v>
      </c>
      <c r="U1018" t="str">
        <f t="array" ref="U1018">IF(COUNTIF($B$2:$B5131, $B1018)&gt;1, "Duplicate", "")</f>
        <v/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2"/>
        <v>0.22878799999999999</v>
      </c>
      <c r="P1019">
        <f t="shared" si="93"/>
        <v>161.11830985915492</v>
      </c>
      <c r="Q1019" s="3" t="str">
        <f t="shared" si="94"/>
        <v>technology</v>
      </c>
      <c r="R1019" t="str">
        <f t="shared" si="95"/>
        <v>wearables</v>
      </c>
      <c r="S1019" s="11">
        <f t="shared" si="96"/>
        <v>42289.675173611111</v>
      </c>
      <c r="T1019" s="11">
        <f t="shared" si="97"/>
        <v>42329.716840277775</v>
      </c>
      <c r="U1019" t="str">
        <f t="array" ref="U1019">IF(COUNTIF($B$2:$B5132, $B1019)&gt;1, "Duplicate", "")</f>
        <v/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2"/>
        <v>3.1050000000000001E-2</v>
      </c>
      <c r="P1020">
        <f t="shared" si="93"/>
        <v>88.714285714285708</v>
      </c>
      <c r="Q1020" s="3" t="str">
        <f t="shared" si="94"/>
        <v>technology</v>
      </c>
      <c r="R1020" t="str">
        <f t="shared" si="95"/>
        <v>wearables</v>
      </c>
      <c r="S1020" s="11">
        <f t="shared" si="96"/>
        <v>42535.492280092592</v>
      </c>
      <c r="T1020" s="11">
        <f t="shared" si="97"/>
        <v>42565.492280092592</v>
      </c>
      <c r="U1020" t="str">
        <f t="array" ref="U1020">IF(COUNTIF($B$2:$B5133, $B1020)&gt;1, "Duplicate", "")</f>
        <v/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2"/>
        <v>0.47333333333333333</v>
      </c>
      <c r="P1021">
        <f t="shared" si="93"/>
        <v>53.25</v>
      </c>
      <c r="Q1021" s="3" t="str">
        <f t="shared" si="94"/>
        <v>technology</v>
      </c>
      <c r="R1021" t="str">
        <f t="shared" si="95"/>
        <v>wearables</v>
      </c>
      <c r="S1021" s="11">
        <f t="shared" si="96"/>
        <v>42009.973946759259</v>
      </c>
      <c r="T1021" s="11">
        <f t="shared" si="97"/>
        <v>42039.973946759259</v>
      </c>
      <c r="U1021" t="str">
        <f t="array" ref="U1021">IF(COUNTIF($B$2:$B5134, $B1021)&gt;1, "Duplicate", "")</f>
        <v/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2"/>
        <v>2.0554838709677421</v>
      </c>
      <c r="P1022">
        <f t="shared" si="93"/>
        <v>106.2</v>
      </c>
      <c r="Q1022" s="3" t="str">
        <f t="shared" si="94"/>
        <v>music</v>
      </c>
      <c r="R1022" t="str">
        <f t="shared" si="95"/>
        <v>electronic music</v>
      </c>
      <c r="S1022" s="11">
        <f t="shared" si="96"/>
        <v>42127.069548611107</v>
      </c>
      <c r="T1022" s="11">
        <f t="shared" si="97"/>
        <v>42157.032638888893</v>
      </c>
      <c r="U1022" t="str">
        <f t="array" ref="U1022">IF(COUNTIF($B$2:$B5135, $B1022)&gt;1, "Duplicate", "")</f>
        <v/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2"/>
        <v>3.5180366666666667</v>
      </c>
      <c r="P1023">
        <f t="shared" si="93"/>
        <v>22.079728033472804</v>
      </c>
      <c r="Q1023" s="3" t="str">
        <f t="shared" si="94"/>
        <v>music</v>
      </c>
      <c r="R1023" t="str">
        <f t="shared" si="95"/>
        <v>electronic music</v>
      </c>
      <c r="S1023" s="11">
        <f t="shared" si="96"/>
        <v>42271.251979166671</v>
      </c>
      <c r="T1023" s="11">
        <f t="shared" si="97"/>
        <v>42294.166666666672</v>
      </c>
      <c r="U1023" t="str">
        <f t="array" ref="U1023">IF(COUNTIF($B$2:$B5136, $B1023)&gt;1, "Duplicate", "")</f>
        <v/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2"/>
        <v>1.149</v>
      </c>
      <c r="P1024">
        <f t="shared" si="93"/>
        <v>31.054054054054053</v>
      </c>
      <c r="Q1024" s="3" t="str">
        <f t="shared" si="94"/>
        <v>music</v>
      </c>
      <c r="R1024" t="str">
        <f t="shared" si="95"/>
        <v>electronic music</v>
      </c>
      <c r="S1024" s="11">
        <f t="shared" si="96"/>
        <v>42111.646724537044</v>
      </c>
      <c r="T1024" s="11">
        <f t="shared" si="97"/>
        <v>42141.646724537044</v>
      </c>
      <c r="U1024" t="str">
        <f t="array" ref="U1024">IF(COUNTIF($B$2:$B5137, $B1024)&gt;1, "Duplicate", "")</f>
        <v/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2"/>
        <v>2.3715000000000002</v>
      </c>
      <c r="P1025">
        <f t="shared" si="93"/>
        <v>36.206106870229007</v>
      </c>
      <c r="Q1025" s="3" t="str">
        <f t="shared" si="94"/>
        <v>music</v>
      </c>
      <c r="R1025" t="str">
        <f t="shared" si="95"/>
        <v>electronic music</v>
      </c>
      <c r="S1025" s="11">
        <f t="shared" si="96"/>
        <v>42145.919687500005</v>
      </c>
      <c r="T1025" s="11">
        <f t="shared" si="97"/>
        <v>42175.919687500005</v>
      </c>
      <c r="U1025" t="str">
        <f t="array" ref="U1025">IF(COUNTIF($B$2:$B5138, $B1025)&gt;1, "Duplicate", "")</f>
        <v/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2"/>
        <v>1.1863774999999999</v>
      </c>
      <c r="P1026">
        <f t="shared" si="93"/>
        <v>388.9762295081967</v>
      </c>
      <c r="Q1026" s="3" t="str">
        <f t="shared" si="94"/>
        <v>music</v>
      </c>
      <c r="R1026" t="str">
        <f t="shared" si="95"/>
        <v>electronic music</v>
      </c>
      <c r="S1026" s="11">
        <f t="shared" si="96"/>
        <v>42370.580590277779</v>
      </c>
      <c r="T1026" s="11">
        <f t="shared" si="97"/>
        <v>42400.580590277779</v>
      </c>
      <c r="U1026" t="str">
        <f t="array" ref="U1026">IF(COUNTIF($B$2:$B5139, $B1026)&gt;1, "Duplicate", "")</f>
        <v/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8">E1027/D1027</f>
        <v>1.099283142857143</v>
      </c>
      <c r="P1027">
        <f t="shared" ref="P1027:P1090" si="99">IF(L1027=0,0,E1027/L1027)</f>
        <v>71.848571428571432</v>
      </c>
      <c r="Q1027" s="3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11">
        <f t="shared" si="96"/>
        <v>42049.833761574075</v>
      </c>
      <c r="T1027" s="11">
        <f t="shared" si="97"/>
        <v>42079.792094907403</v>
      </c>
      <c r="U1027" t="str">
        <f t="array" ref="U1027">IF(COUNTIF($B$2:$B5140, $B1027)&gt;1, "Duplicate", "")</f>
        <v/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8"/>
        <v>1.0000828571428571</v>
      </c>
      <c r="P1028">
        <f t="shared" si="99"/>
        <v>57.381803278688523</v>
      </c>
      <c r="Q1028" s="3" t="str">
        <f t="shared" si="100"/>
        <v>music</v>
      </c>
      <c r="R1028" t="str">
        <f t="shared" si="101"/>
        <v>electronic music</v>
      </c>
      <c r="S1028" s="11">
        <f t="shared" si="96"/>
        <v>42426.407592592594</v>
      </c>
      <c r="T1028" s="11">
        <f t="shared" si="97"/>
        <v>42460.365925925929</v>
      </c>
      <c r="U1028" t="str">
        <f t="array" ref="U1028">IF(COUNTIF($B$2:$B5141, $B1028)&gt;1, "Duplicate", "")</f>
        <v/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8"/>
        <v>1.0309292094387414</v>
      </c>
      <c r="P1029">
        <f t="shared" si="99"/>
        <v>69.666666666666671</v>
      </c>
      <c r="Q1029" s="3" t="str">
        <f t="shared" si="100"/>
        <v>music</v>
      </c>
      <c r="R1029" t="str">
        <f t="shared" si="101"/>
        <v>electronic music</v>
      </c>
      <c r="S1029" s="11">
        <f t="shared" si="96"/>
        <v>41905.034108796295</v>
      </c>
      <c r="T1029" s="11">
        <f t="shared" si="97"/>
        <v>41935.034108796295</v>
      </c>
      <c r="U1029" t="str">
        <f t="array" ref="U1029">IF(COUNTIF($B$2:$B5142, $B1029)&gt;1, "Duplicate", "")</f>
        <v/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8"/>
        <v>1.1727000000000001</v>
      </c>
      <c r="P1030">
        <f t="shared" si="99"/>
        <v>45.988235294117644</v>
      </c>
      <c r="Q1030" s="3" t="str">
        <f t="shared" si="100"/>
        <v>music</v>
      </c>
      <c r="R1030" t="str">
        <f t="shared" si="101"/>
        <v>electronic music</v>
      </c>
      <c r="S1030" s="11">
        <f t="shared" si="96"/>
        <v>42755.627372685187</v>
      </c>
      <c r="T1030" s="11">
        <f t="shared" si="97"/>
        <v>42800.833333333328</v>
      </c>
      <c r="U1030" t="str">
        <f t="array" ref="U1030">IF(COUNTIF($B$2:$B5143, $B1030)&gt;1, "Duplicate", "")</f>
        <v/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8"/>
        <v>1.1175999999999999</v>
      </c>
      <c r="P1031">
        <f t="shared" si="99"/>
        <v>79.262411347517727</v>
      </c>
      <c r="Q1031" s="3" t="str">
        <f t="shared" si="100"/>
        <v>music</v>
      </c>
      <c r="R1031" t="str">
        <f t="shared" si="101"/>
        <v>electronic music</v>
      </c>
      <c r="S1031" s="11">
        <f t="shared" ref="S1031:S1094" si="102">(((J1031/60)/60)/24)+DATE(1970,1,1)</f>
        <v>42044.711886574078</v>
      </c>
      <c r="T1031" s="11">
        <f t="shared" ref="T1031:T1094" si="103">(((I1031/60)/60)/24)+DATE(1970,1,1)</f>
        <v>42098.915972222225</v>
      </c>
      <c r="U1031" t="str">
        <f t="array" ref="U1031">IF(COUNTIF($B$2:$B5144, $B1031)&gt;1, "Duplicate", "")</f>
        <v/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8"/>
        <v>3.4209999999999998</v>
      </c>
      <c r="P1032">
        <f t="shared" si="99"/>
        <v>43.031446540880502</v>
      </c>
      <c r="Q1032" s="3" t="str">
        <f t="shared" si="100"/>
        <v>music</v>
      </c>
      <c r="R1032" t="str">
        <f t="shared" si="101"/>
        <v>electronic music</v>
      </c>
      <c r="S1032" s="11">
        <f t="shared" si="102"/>
        <v>42611.483206018514</v>
      </c>
      <c r="T1032" s="11">
        <f t="shared" si="103"/>
        <v>42625.483206018514</v>
      </c>
      <c r="U1032" t="str">
        <f t="array" ref="U1032">IF(COUNTIF($B$2:$B5145, $B1032)&gt;1, "Duplicate", "")</f>
        <v/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8"/>
        <v>1.0740000000000001</v>
      </c>
      <c r="P1033">
        <f t="shared" si="99"/>
        <v>108.48484848484848</v>
      </c>
      <c r="Q1033" s="3" t="str">
        <f t="shared" si="100"/>
        <v>music</v>
      </c>
      <c r="R1033" t="str">
        <f t="shared" si="101"/>
        <v>electronic music</v>
      </c>
      <c r="S1033" s="11">
        <f t="shared" si="102"/>
        <v>42324.764004629629</v>
      </c>
      <c r="T1033" s="11">
        <f t="shared" si="103"/>
        <v>42354.764004629629</v>
      </c>
      <c r="U1033" t="str">
        <f t="array" ref="U1033">IF(COUNTIF($B$2:$B5146, $B1033)&gt;1, "Duplicate", "")</f>
        <v/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8"/>
        <v>1.0849703703703704</v>
      </c>
      <c r="P1034">
        <f t="shared" si="99"/>
        <v>61.029583333333335</v>
      </c>
      <c r="Q1034" s="3" t="str">
        <f t="shared" si="100"/>
        <v>music</v>
      </c>
      <c r="R1034" t="str">
        <f t="shared" si="101"/>
        <v>electronic music</v>
      </c>
      <c r="S1034" s="11">
        <f t="shared" si="102"/>
        <v>42514.666956018518</v>
      </c>
      <c r="T1034" s="11">
        <f t="shared" si="103"/>
        <v>42544.666956018518</v>
      </c>
      <c r="U1034" t="str">
        <f t="array" ref="U1034">IF(COUNTIF($B$2:$B5147, $B1034)&gt;1, "Duplicate", "")</f>
        <v/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8"/>
        <v>1.0286144578313252</v>
      </c>
      <c r="P1035">
        <f t="shared" si="99"/>
        <v>50.592592592592595</v>
      </c>
      <c r="Q1035" s="3" t="str">
        <f t="shared" si="100"/>
        <v>music</v>
      </c>
      <c r="R1035" t="str">
        <f t="shared" si="101"/>
        <v>electronic music</v>
      </c>
      <c r="S1035" s="11">
        <f t="shared" si="102"/>
        <v>42688.732407407413</v>
      </c>
      <c r="T1035" s="11">
        <f t="shared" si="103"/>
        <v>42716.732407407413</v>
      </c>
      <c r="U1035" t="str">
        <f t="array" ref="U1035">IF(COUNTIF($B$2:$B5148, $B1035)&gt;1, "Duplicate", "")</f>
        <v/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8"/>
        <v>1.3000180000000001</v>
      </c>
      <c r="P1036">
        <f t="shared" si="99"/>
        <v>39.157168674698795</v>
      </c>
      <c r="Q1036" s="3" t="str">
        <f t="shared" si="100"/>
        <v>music</v>
      </c>
      <c r="R1036" t="str">
        <f t="shared" si="101"/>
        <v>electronic music</v>
      </c>
      <c r="S1036" s="11">
        <f t="shared" si="102"/>
        <v>42555.166712962964</v>
      </c>
      <c r="T1036" s="11">
        <f t="shared" si="103"/>
        <v>42587.165972222225</v>
      </c>
      <c r="U1036" t="str">
        <f t="array" ref="U1036">IF(COUNTIF($B$2:$B5149, $B1036)&gt;1, "Duplicate", "")</f>
        <v/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8"/>
        <v>1.0765217391304347</v>
      </c>
      <c r="P1037">
        <f t="shared" si="99"/>
        <v>65.15789473684211</v>
      </c>
      <c r="Q1037" s="3" t="str">
        <f t="shared" si="100"/>
        <v>music</v>
      </c>
      <c r="R1037" t="str">
        <f t="shared" si="101"/>
        <v>electronic music</v>
      </c>
      <c r="S1037" s="11">
        <f t="shared" si="102"/>
        <v>42016.641435185185</v>
      </c>
      <c r="T1037" s="11">
        <f t="shared" si="103"/>
        <v>42046.641435185185</v>
      </c>
      <c r="U1037" t="str">
        <f t="array" ref="U1037">IF(COUNTIF($B$2:$B5150, $B1037)&gt;1, "Duplicate", "")</f>
        <v/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8"/>
        <v>1.1236044444444444</v>
      </c>
      <c r="P1038">
        <f t="shared" si="99"/>
        <v>23.963127962085309</v>
      </c>
      <c r="Q1038" s="3" t="str">
        <f t="shared" si="100"/>
        <v>music</v>
      </c>
      <c r="R1038" t="str">
        <f t="shared" si="101"/>
        <v>electronic music</v>
      </c>
      <c r="S1038" s="11">
        <f t="shared" si="102"/>
        <v>41249.448958333334</v>
      </c>
      <c r="T1038" s="11">
        <f t="shared" si="103"/>
        <v>41281.333333333336</v>
      </c>
      <c r="U1038" t="str">
        <f t="array" ref="U1038">IF(COUNTIF($B$2:$B5151, $B1038)&gt;1, "Duplicate", "")</f>
        <v/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8"/>
        <v>1.0209999999999999</v>
      </c>
      <c r="P1039">
        <f t="shared" si="99"/>
        <v>48.61904761904762</v>
      </c>
      <c r="Q1039" s="3" t="str">
        <f t="shared" si="100"/>
        <v>music</v>
      </c>
      <c r="R1039" t="str">
        <f t="shared" si="101"/>
        <v>electronic music</v>
      </c>
      <c r="S1039" s="11">
        <f t="shared" si="102"/>
        <v>42119.822476851856</v>
      </c>
      <c r="T1039" s="11">
        <f t="shared" si="103"/>
        <v>42142.208333333328</v>
      </c>
      <c r="U1039" t="str">
        <f t="array" ref="U1039">IF(COUNTIF($B$2:$B5152, $B1039)&gt;1, "Duplicate", "")</f>
        <v/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8"/>
        <v>1.4533333333333334</v>
      </c>
      <c r="P1040">
        <f t="shared" si="99"/>
        <v>35.73770491803279</v>
      </c>
      <c r="Q1040" s="3" t="str">
        <f t="shared" si="100"/>
        <v>music</v>
      </c>
      <c r="R1040" t="str">
        <f t="shared" si="101"/>
        <v>electronic music</v>
      </c>
      <c r="S1040" s="11">
        <f t="shared" si="102"/>
        <v>42418.231747685189</v>
      </c>
      <c r="T1040" s="11">
        <f t="shared" si="103"/>
        <v>42448.190081018518</v>
      </c>
      <c r="U1040" t="str">
        <f t="array" ref="U1040">IF(COUNTIF($B$2:$B5153, $B1040)&gt;1, "Duplicate", "")</f>
        <v/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8"/>
        <v>1.282</v>
      </c>
      <c r="P1041">
        <f t="shared" si="99"/>
        <v>21.366666666666667</v>
      </c>
      <c r="Q1041" s="3" t="str">
        <f t="shared" si="100"/>
        <v>music</v>
      </c>
      <c r="R1041" t="str">
        <f t="shared" si="101"/>
        <v>electronic music</v>
      </c>
      <c r="S1041" s="11">
        <f t="shared" si="102"/>
        <v>42692.109328703707</v>
      </c>
      <c r="T1041" s="11">
        <f t="shared" si="103"/>
        <v>42717.332638888889</v>
      </c>
      <c r="U1041" t="str">
        <f t="array" ref="U1041">IF(COUNTIF($B$2:$B5154, $B1041)&gt;1, "Duplicate", "")</f>
        <v/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8"/>
        <v>2.9411764705882353E-3</v>
      </c>
      <c r="P1042">
        <f t="shared" si="99"/>
        <v>250</v>
      </c>
      <c r="Q1042" s="3" t="str">
        <f t="shared" si="100"/>
        <v>journalism</v>
      </c>
      <c r="R1042" t="str">
        <f t="shared" si="101"/>
        <v>audio</v>
      </c>
      <c r="S1042" s="11">
        <f t="shared" si="102"/>
        <v>42579.708437499998</v>
      </c>
      <c r="T1042" s="11">
        <f t="shared" si="103"/>
        <v>42609.708437499998</v>
      </c>
      <c r="U1042" t="str">
        <f t="array" ref="U1042">IF(COUNTIF($B$2:$B5155, $B1042)&gt;1, "Duplicate", "")</f>
        <v/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8"/>
        <v>0</v>
      </c>
      <c r="P1043">
        <f t="shared" si="99"/>
        <v>0</v>
      </c>
      <c r="Q1043" s="3" t="str">
        <f t="shared" si="100"/>
        <v>journalism</v>
      </c>
      <c r="R1043" t="str">
        <f t="shared" si="101"/>
        <v>audio</v>
      </c>
      <c r="S1043" s="11">
        <f t="shared" si="102"/>
        <v>41831.060092592597</v>
      </c>
      <c r="T1043" s="11">
        <f t="shared" si="103"/>
        <v>41851.060092592597</v>
      </c>
      <c r="U1043" t="str">
        <f t="array" ref="U1043">IF(COUNTIF($B$2:$B5156, $B1043)&gt;1, "Duplicate", "")</f>
        <v/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8"/>
        <v>1.5384615384615385E-2</v>
      </c>
      <c r="P1044">
        <f t="shared" si="99"/>
        <v>10</v>
      </c>
      <c r="Q1044" s="3" t="str">
        <f t="shared" si="100"/>
        <v>journalism</v>
      </c>
      <c r="R1044" t="str">
        <f t="shared" si="101"/>
        <v>audio</v>
      </c>
      <c r="S1044" s="11">
        <f t="shared" si="102"/>
        <v>41851.696157407408</v>
      </c>
      <c r="T1044" s="11">
        <f t="shared" si="103"/>
        <v>41894.416666666664</v>
      </c>
      <c r="U1044" t="str">
        <f t="array" ref="U1044">IF(COUNTIF($B$2:$B5157, $B1044)&gt;1, "Duplicate", "")</f>
        <v/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8"/>
        <v>8.5370000000000001E-2</v>
      </c>
      <c r="P1045">
        <f t="shared" si="99"/>
        <v>29.236301369863014</v>
      </c>
      <c r="Q1045" s="3" t="str">
        <f t="shared" si="100"/>
        <v>journalism</v>
      </c>
      <c r="R1045" t="str">
        <f t="shared" si="101"/>
        <v>audio</v>
      </c>
      <c r="S1045" s="11">
        <f t="shared" si="102"/>
        <v>42114.252951388888</v>
      </c>
      <c r="T1045" s="11">
        <f t="shared" si="103"/>
        <v>42144.252951388888</v>
      </c>
      <c r="U1045" t="str">
        <f t="array" ref="U1045">IF(COUNTIF($B$2:$B5158, $B1045)&gt;1, "Duplicate", "")</f>
        <v/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8"/>
        <v>8.571428571428571E-4</v>
      </c>
      <c r="P1046">
        <f t="shared" si="99"/>
        <v>3</v>
      </c>
      <c r="Q1046" s="3" t="str">
        <f t="shared" si="100"/>
        <v>journalism</v>
      </c>
      <c r="R1046" t="str">
        <f t="shared" si="101"/>
        <v>audio</v>
      </c>
      <c r="S1046" s="11">
        <f t="shared" si="102"/>
        <v>42011.925937499997</v>
      </c>
      <c r="T1046" s="11">
        <f t="shared" si="103"/>
        <v>42068.852083333331</v>
      </c>
      <c r="U1046" t="str">
        <f t="array" ref="U1046">IF(COUNTIF($B$2:$B5159, $B1046)&gt;1, "Duplicate", "")</f>
        <v/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8"/>
        <v>2.6599999999999999E-2</v>
      </c>
      <c r="P1047">
        <f t="shared" si="99"/>
        <v>33.25</v>
      </c>
      <c r="Q1047" s="3" t="str">
        <f t="shared" si="100"/>
        <v>journalism</v>
      </c>
      <c r="R1047" t="str">
        <f t="shared" si="101"/>
        <v>audio</v>
      </c>
      <c r="S1047" s="11">
        <f t="shared" si="102"/>
        <v>41844.874421296299</v>
      </c>
      <c r="T1047" s="11">
        <f t="shared" si="103"/>
        <v>41874.874421296299</v>
      </c>
      <c r="U1047" t="str">
        <f t="array" ref="U1047">IF(COUNTIF($B$2:$B5160, $B1047)&gt;1, "Duplicate", "")</f>
        <v/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8"/>
        <v>0</v>
      </c>
      <c r="P1048">
        <f t="shared" si="99"/>
        <v>0</v>
      </c>
      <c r="Q1048" s="3" t="str">
        <f t="shared" si="100"/>
        <v>journalism</v>
      </c>
      <c r="R1048" t="str">
        <f t="shared" si="101"/>
        <v>audio</v>
      </c>
      <c r="S1048" s="11">
        <f t="shared" si="102"/>
        <v>42319.851388888885</v>
      </c>
      <c r="T1048" s="11">
        <f t="shared" si="103"/>
        <v>42364.851388888885</v>
      </c>
      <c r="U1048" t="str">
        <f t="array" ref="U1048">IF(COUNTIF($B$2:$B5161, $B1048)&gt;1, "Duplicate", "")</f>
        <v/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8"/>
        <v>5.0000000000000001E-4</v>
      </c>
      <c r="P1049">
        <f t="shared" si="99"/>
        <v>1</v>
      </c>
      <c r="Q1049" s="3" t="str">
        <f t="shared" si="100"/>
        <v>journalism</v>
      </c>
      <c r="R1049" t="str">
        <f t="shared" si="101"/>
        <v>audio</v>
      </c>
      <c r="S1049" s="11">
        <f t="shared" si="102"/>
        <v>41918.818460648145</v>
      </c>
      <c r="T1049" s="11">
        <f t="shared" si="103"/>
        <v>41948.860127314816</v>
      </c>
      <c r="U1049" t="str">
        <f t="array" ref="U1049">IF(COUNTIF($B$2:$B5162, $B1049)&gt;1, "Duplicate", "")</f>
        <v/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8"/>
        <v>1.4133333333333333E-2</v>
      </c>
      <c r="P1050">
        <f t="shared" si="99"/>
        <v>53</v>
      </c>
      <c r="Q1050" s="3" t="str">
        <f t="shared" si="100"/>
        <v>journalism</v>
      </c>
      <c r="R1050" t="str">
        <f t="shared" si="101"/>
        <v>audio</v>
      </c>
      <c r="S1050" s="11">
        <f t="shared" si="102"/>
        <v>42598.053113425922</v>
      </c>
      <c r="T1050" s="11">
        <f t="shared" si="103"/>
        <v>42638.053113425922</v>
      </c>
      <c r="U1050" t="str">
        <f t="array" ref="U1050">IF(COUNTIF($B$2:$B5163, $B1050)&gt;1, "Duplicate", "")</f>
        <v/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8"/>
        <v>0</v>
      </c>
      <c r="P1051">
        <f t="shared" si="99"/>
        <v>0</v>
      </c>
      <c r="Q1051" s="3" t="str">
        <f t="shared" si="100"/>
        <v>journalism</v>
      </c>
      <c r="R1051" t="str">
        <f t="shared" si="101"/>
        <v>audio</v>
      </c>
      <c r="S1051" s="11">
        <f t="shared" si="102"/>
        <v>42382.431076388893</v>
      </c>
      <c r="T1051" s="11">
        <f t="shared" si="103"/>
        <v>42412.431076388893</v>
      </c>
      <c r="U1051" t="str">
        <f t="array" ref="U1051">IF(COUNTIF($B$2:$B5164, $B1051)&gt;1, "Duplicate", "")</f>
        <v/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8"/>
        <v>0</v>
      </c>
      <c r="P1052">
        <f t="shared" si="99"/>
        <v>0</v>
      </c>
      <c r="Q1052" s="3" t="str">
        <f t="shared" si="100"/>
        <v>journalism</v>
      </c>
      <c r="R1052" t="str">
        <f t="shared" si="101"/>
        <v>audio</v>
      </c>
      <c r="S1052" s="11">
        <f t="shared" si="102"/>
        <v>42231.7971875</v>
      </c>
      <c r="T1052" s="11">
        <f t="shared" si="103"/>
        <v>42261.7971875</v>
      </c>
      <c r="U1052" t="str">
        <f t="array" ref="U1052">IF(COUNTIF($B$2:$B5165, $B1052)&gt;1, "Duplicate", "")</f>
        <v/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8"/>
        <v>0</v>
      </c>
      <c r="P1053">
        <f t="shared" si="99"/>
        <v>0</v>
      </c>
      <c r="Q1053" s="3" t="str">
        <f t="shared" si="100"/>
        <v>journalism</v>
      </c>
      <c r="R1053" t="str">
        <f t="shared" si="101"/>
        <v>audio</v>
      </c>
      <c r="S1053" s="11">
        <f t="shared" si="102"/>
        <v>41850.014178240745</v>
      </c>
      <c r="T1053" s="11">
        <f t="shared" si="103"/>
        <v>41878.014178240745</v>
      </c>
      <c r="U1053" t="str">
        <f t="array" ref="U1053">IF(COUNTIF($B$2:$B5166, $B1053)&gt;1, "Duplicate", "")</f>
        <v/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8"/>
        <v>0</v>
      </c>
      <c r="P1054">
        <f t="shared" si="99"/>
        <v>0</v>
      </c>
      <c r="Q1054" s="3" t="str">
        <f t="shared" si="100"/>
        <v>journalism</v>
      </c>
      <c r="R1054" t="str">
        <f t="shared" si="101"/>
        <v>audio</v>
      </c>
      <c r="S1054" s="11">
        <f t="shared" si="102"/>
        <v>42483.797395833331</v>
      </c>
      <c r="T1054" s="11">
        <f t="shared" si="103"/>
        <v>42527.839583333334</v>
      </c>
      <c r="U1054" t="str">
        <f t="array" ref="U1054">IF(COUNTIF($B$2:$B5167, $B1054)&gt;1, "Duplicate", "")</f>
        <v/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8"/>
        <v>0.01</v>
      </c>
      <c r="P1055">
        <f t="shared" si="99"/>
        <v>15</v>
      </c>
      <c r="Q1055" s="3" t="str">
        <f t="shared" si="100"/>
        <v>journalism</v>
      </c>
      <c r="R1055" t="str">
        <f t="shared" si="101"/>
        <v>audio</v>
      </c>
      <c r="S1055" s="11">
        <f t="shared" si="102"/>
        <v>42775.172824074078</v>
      </c>
      <c r="T1055" s="11">
        <f t="shared" si="103"/>
        <v>42800.172824074078</v>
      </c>
      <c r="U1055" t="str">
        <f t="array" ref="U1055">IF(COUNTIF($B$2:$B5168, $B1055)&gt;1, "Duplicate", "")</f>
        <v/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8"/>
        <v>0</v>
      </c>
      <c r="P1056">
        <f t="shared" si="99"/>
        <v>0</v>
      </c>
      <c r="Q1056" s="3" t="str">
        <f t="shared" si="100"/>
        <v>journalism</v>
      </c>
      <c r="R1056" t="str">
        <f t="shared" si="101"/>
        <v>audio</v>
      </c>
      <c r="S1056" s="11">
        <f t="shared" si="102"/>
        <v>41831.851840277777</v>
      </c>
      <c r="T1056" s="11">
        <f t="shared" si="103"/>
        <v>41861.916666666664</v>
      </c>
      <c r="U1056" t="str">
        <f t="array" ref="U1056">IF(COUNTIF($B$2:$B5169, $B1056)&gt;1, "Duplicate", "")</f>
        <v/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8"/>
        <v>0</v>
      </c>
      <c r="P1057">
        <f t="shared" si="99"/>
        <v>0</v>
      </c>
      <c r="Q1057" s="3" t="str">
        <f t="shared" si="100"/>
        <v>journalism</v>
      </c>
      <c r="R1057" t="str">
        <f t="shared" si="101"/>
        <v>audio</v>
      </c>
      <c r="S1057" s="11">
        <f t="shared" si="102"/>
        <v>42406.992418981477</v>
      </c>
      <c r="T1057" s="11">
        <f t="shared" si="103"/>
        <v>42436.992418981477</v>
      </c>
      <c r="U1057" t="str">
        <f t="array" ref="U1057">IF(COUNTIF($B$2:$B5170, $B1057)&gt;1, "Duplicate", "")</f>
        <v/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8"/>
        <v>0</v>
      </c>
      <c r="P1058">
        <f t="shared" si="99"/>
        <v>0</v>
      </c>
      <c r="Q1058" s="3" t="str">
        <f t="shared" si="100"/>
        <v>journalism</v>
      </c>
      <c r="R1058" t="str">
        <f t="shared" si="101"/>
        <v>audio</v>
      </c>
      <c r="S1058" s="11">
        <f t="shared" si="102"/>
        <v>42058.719641203701</v>
      </c>
      <c r="T1058" s="11">
        <f t="shared" si="103"/>
        <v>42118.677974537044</v>
      </c>
      <c r="U1058" t="str">
        <f t="array" ref="U1058">IF(COUNTIF($B$2:$B5171, $B1058)&gt;1, "Duplicate", "")</f>
        <v/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8"/>
        <v>0</v>
      </c>
      <c r="P1059">
        <f t="shared" si="99"/>
        <v>0</v>
      </c>
      <c r="Q1059" s="3" t="str">
        <f t="shared" si="100"/>
        <v>journalism</v>
      </c>
      <c r="R1059" t="str">
        <f t="shared" si="101"/>
        <v>audio</v>
      </c>
      <c r="S1059" s="11">
        <f t="shared" si="102"/>
        <v>42678.871331018512</v>
      </c>
      <c r="T1059" s="11">
        <f t="shared" si="103"/>
        <v>42708.912997685184</v>
      </c>
      <c r="U1059" t="str">
        <f t="array" ref="U1059">IF(COUNTIF($B$2:$B5172, $B1059)&gt;1, "Duplicate", "")</f>
        <v/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8"/>
        <v>0</v>
      </c>
      <c r="P1060">
        <f t="shared" si="99"/>
        <v>0</v>
      </c>
      <c r="Q1060" s="3" t="str">
        <f t="shared" si="100"/>
        <v>journalism</v>
      </c>
      <c r="R1060" t="str">
        <f t="shared" si="101"/>
        <v>audio</v>
      </c>
      <c r="S1060" s="11">
        <f t="shared" si="102"/>
        <v>42047.900960648149</v>
      </c>
      <c r="T1060" s="11">
        <f t="shared" si="103"/>
        <v>42089</v>
      </c>
      <c r="U1060" t="str">
        <f t="array" ref="U1060">IF(COUNTIF($B$2:$B5173, $B1060)&gt;1, "Duplicate", "")</f>
        <v/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8"/>
        <v>0</v>
      </c>
      <c r="P1061">
        <f t="shared" si="99"/>
        <v>0</v>
      </c>
      <c r="Q1061" s="3" t="str">
        <f t="shared" si="100"/>
        <v>journalism</v>
      </c>
      <c r="R1061" t="str">
        <f t="shared" si="101"/>
        <v>audio</v>
      </c>
      <c r="S1061" s="11">
        <f t="shared" si="102"/>
        <v>42046.79</v>
      </c>
      <c r="T1061" s="11">
        <f t="shared" si="103"/>
        <v>42076.748333333337</v>
      </c>
      <c r="U1061" t="str">
        <f t="array" ref="U1061">IF(COUNTIF($B$2:$B5174, $B1061)&gt;1, "Duplicate", "")</f>
        <v/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8"/>
        <v>0.01</v>
      </c>
      <c r="P1062">
        <f t="shared" si="99"/>
        <v>50</v>
      </c>
      <c r="Q1062" s="3" t="str">
        <f t="shared" si="100"/>
        <v>journalism</v>
      </c>
      <c r="R1062" t="str">
        <f t="shared" si="101"/>
        <v>audio</v>
      </c>
      <c r="S1062" s="11">
        <f t="shared" si="102"/>
        <v>42079.913113425922</v>
      </c>
      <c r="T1062" s="11">
        <f t="shared" si="103"/>
        <v>42109.913113425922</v>
      </c>
      <c r="U1062" t="str">
        <f t="array" ref="U1062">IF(COUNTIF($B$2:$B5175, $B1062)&gt;1, "Duplicate", "")</f>
        <v/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8"/>
        <v>0</v>
      </c>
      <c r="P1063">
        <f t="shared" si="99"/>
        <v>0</v>
      </c>
      <c r="Q1063" s="3" t="str">
        <f t="shared" si="100"/>
        <v>journalism</v>
      </c>
      <c r="R1063" t="str">
        <f t="shared" si="101"/>
        <v>audio</v>
      </c>
      <c r="S1063" s="11">
        <f t="shared" si="102"/>
        <v>42432.276712962965</v>
      </c>
      <c r="T1063" s="11">
        <f t="shared" si="103"/>
        <v>42492.041666666672</v>
      </c>
      <c r="U1063" t="str">
        <f t="array" ref="U1063">IF(COUNTIF($B$2:$B5176, $B1063)&gt;1, "Duplicate", "")</f>
        <v/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8"/>
        <v>0.95477386934673369</v>
      </c>
      <c r="P1064">
        <f t="shared" si="99"/>
        <v>47.5</v>
      </c>
      <c r="Q1064" s="3" t="str">
        <f t="shared" si="100"/>
        <v>journalism</v>
      </c>
      <c r="R1064" t="str">
        <f t="shared" si="101"/>
        <v>audio</v>
      </c>
      <c r="S1064" s="11">
        <f t="shared" si="102"/>
        <v>42556.807187500002</v>
      </c>
      <c r="T1064" s="11">
        <f t="shared" si="103"/>
        <v>42563.807187500002</v>
      </c>
      <c r="U1064" t="str">
        <f t="array" ref="U1064">IF(COUNTIF($B$2:$B5177, $B1064)&gt;1, "Duplicate", "")</f>
        <v/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8"/>
        <v>0</v>
      </c>
      <c r="P1065">
        <f t="shared" si="99"/>
        <v>0</v>
      </c>
      <c r="Q1065" s="3" t="str">
        <f t="shared" si="100"/>
        <v>journalism</v>
      </c>
      <c r="R1065" t="str">
        <f t="shared" si="101"/>
        <v>audio</v>
      </c>
      <c r="S1065" s="11">
        <f t="shared" si="102"/>
        <v>42583.030810185184</v>
      </c>
      <c r="T1065" s="11">
        <f t="shared" si="103"/>
        <v>42613.030810185184</v>
      </c>
      <c r="U1065" t="str">
        <f t="array" ref="U1065">IF(COUNTIF($B$2:$B5178, $B1065)&gt;1, "Duplicate", "")</f>
        <v/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8"/>
        <v>8.9744444444444446E-2</v>
      </c>
      <c r="P1066">
        <f t="shared" si="99"/>
        <v>65.666666666666671</v>
      </c>
      <c r="Q1066" s="3" t="str">
        <f t="shared" si="100"/>
        <v>games</v>
      </c>
      <c r="R1066" t="str">
        <f t="shared" si="101"/>
        <v>video games</v>
      </c>
      <c r="S1066" s="11">
        <f t="shared" si="102"/>
        <v>41417.228043981479</v>
      </c>
      <c r="T1066" s="11">
        <f t="shared" si="103"/>
        <v>41462.228043981479</v>
      </c>
      <c r="U1066" t="str">
        <f t="array" ref="U1066">IF(COUNTIF($B$2:$B5179, $B1066)&gt;1, "Duplicate", "")</f>
        <v/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8"/>
        <v>2.7E-2</v>
      </c>
      <c r="P1067">
        <f t="shared" si="99"/>
        <v>16.2</v>
      </c>
      <c r="Q1067" s="3" t="str">
        <f t="shared" si="100"/>
        <v>games</v>
      </c>
      <c r="R1067" t="str">
        <f t="shared" si="101"/>
        <v>video games</v>
      </c>
      <c r="S1067" s="11">
        <f t="shared" si="102"/>
        <v>41661.381041666667</v>
      </c>
      <c r="T1067" s="11">
        <f t="shared" si="103"/>
        <v>41689.381041666667</v>
      </c>
      <c r="U1067" t="str">
        <f t="array" ref="U1067">IF(COUNTIF($B$2:$B5180, $B1067)&gt;1, "Duplicate", "")</f>
        <v/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8"/>
        <v>3.3673333333333333E-2</v>
      </c>
      <c r="P1068">
        <f t="shared" si="99"/>
        <v>34.128378378378379</v>
      </c>
      <c r="Q1068" s="3" t="str">
        <f t="shared" si="100"/>
        <v>games</v>
      </c>
      <c r="R1068" t="str">
        <f t="shared" si="101"/>
        <v>video games</v>
      </c>
      <c r="S1068" s="11">
        <f t="shared" si="102"/>
        <v>41445.962754629632</v>
      </c>
      <c r="T1068" s="11">
        <f t="shared" si="103"/>
        <v>41490.962754629632</v>
      </c>
      <c r="U1068" t="str">
        <f t="array" ref="U1068">IF(COUNTIF($B$2:$B5181, $B1068)&gt;1, "Duplicate", "")</f>
        <v/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8"/>
        <v>0.26</v>
      </c>
      <c r="P1069">
        <f t="shared" si="99"/>
        <v>13</v>
      </c>
      <c r="Q1069" s="3" t="str">
        <f t="shared" si="100"/>
        <v>games</v>
      </c>
      <c r="R1069" t="str">
        <f t="shared" si="101"/>
        <v>video games</v>
      </c>
      <c r="S1069" s="11">
        <f t="shared" si="102"/>
        <v>41599.855682870373</v>
      </c>
      <c r="T1069" s="11">
        <f t="shared" si="103"/>
        <v>41629.855682870373</v>
      </c>
      <c r="U1069" t="str">
        <f t="array" ref="U1069">IF(COUNTIF($B$2:$B5182, $B1069)&gt;1, "Duplicate", "")</f>
        <v/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8"/>
        <v>1.5E-3</v>
      </c>
      <c r="P1070">
        <f t="shared" si="99"/>
        <v>11.25</v>
      </c>
      <c r="Q1070" s="3" t="str">
        <f t="shared" si="100"/>
        <v>games</v>
      </c>
      <c r="R1070" t="str">
        <f t="shared" si="101"/>
        <v>video games</v>
      </c>
      <c r="S1070" s="11">
        <f t="shared" si="102"/>
        <v>42440.371111111104</v>
      </c>
      <c r="T1070" s="11">
        <f t="shared" si="103"/>
        <v>42470.329444444447</v>
      </c>
      <c r="U1070" t="str">
        <f t="array" ref="U1070">IF(COUNTIF($B$2:$B5183, $B1070)&gt;1, "Duplicate", "")</f>
        <v/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8"/>
        <v>0.38636363636363635</v>
      </c>
      <c r="P1071">
        <f t="shared" si="99"/>
        <v>40.476190476190474</v>
      </c>
      <c r="Q1071" s="3" t="str">
        <f t="shared" si="100"/>
        <v>games</v>
      </c>
      <c r="R1071" t="str">
        <f t="shared" si="101"/>
        <v>video games</v>
      </c>
      <c r="S1071" s="11">
        <f t="shared" si="102"/>
        <v>41572.229849537034</v>
      </c>
      <c r="T1071" s="11">
        <f t="shared" si="103"/>
        <v>41604.271516203706</v>
      </c>
      <c r="U1071" t="str">
        <f t="array" ref="U1071">IF(COUNTIF($B$2:$B5184, $B1071)&gt;1, "Duplicate", "")</f>
        <v/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8"/>
        <v>7.0000000000000001E-3</v>
      </c>
      <c r="P1072">
        <f t="shared" si="99"/>
        <v>35</v>
      </c>
      <c r="Q1072" s="3" t="str">
        <f t="shared" si="100"/>
        <v>games</v>
      </c>
      <c r="R1072" t="str">
        <f t="shared" si="101"/>
        <v>video games</v>
      </c>
      <c r="S1072" s="11">
        <f t="shared" si="102"/>
        <v>41163.011828703704</v>
      </c>
      <c r="T1072" s="11">
        <f t="shared" si="103"/>
        <v>41183.011828703704</v>
      </c>
      <c r="U1072" t="str">
        <f t="array" ref="U1072">IF(COUNTIF($B$2:$B5185, $B1072)&gt;1, "Duplicate", "")</f>
        <v/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8"/>
        <v>0</v>
      </c>
      <c r="P1073">
        <f t="shared" si="99"/>
        <v>0</v>
      </c>
      <c r="Q1073" s="3" t="str">
        <f t="shared" si="100"/>
        <v>games</v>
      </c>
      <c r="R1073" t="str">
        <f t="shared" si="101"/>
        <v>video games</v>
      </c>
      <c r="S1073" s="11">
        <f t="shared" si="102"/>
        <v>42295.753391203703</v>
      </c>
      <c r="T1073" s="11">
        <f t="shared" si="103"/>
        <v>42325.795057870375</v>
      </c>
      <c r="U1073" t="str">
        <f t="array" ref="U1073">IF(COUNTIF($B$2:$B5186, $B1073)&gt;1, "Duplicate", "")</f>
        <v/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8"/>
        <v>6.8000000000000005E-4</v>
      </c>
      <c r="P1074">
        <f t="shared" si="99"/>
        <v>12.75</v>
      </c>
      <c r="Q1074" s="3" t="str">
        <f t="shared" si="100"/>
        <v>games</v>
      </c>
      <c r="R1074" t="str">
        <f t="shared" si="101"/>
        <v>video games</v>
      </c>
      <c r="S1074" s="11">
        <f t="shared" si="102"/>
        <v>41645.832141203704</v>
      </c>
      <c r="T1074" s="11">
        <f t="shared" si="103"/>
        <v>41675.832141203704</v>
      </c>
      <c r="U1074" t="str">
        <f t="array" ref="U1074">IF(COUNTIF($B$2:$B5187, $B1074)&gt;1, "Duplicate", "")</f>
        <v/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8"/>
        <v>1.3333333333333334E-2</v>
      </c>
      <c r="P1075">
        <f t="shared" si="99"/>
        <v>10</v>
      </c>
      <c r="Q1075" s="3" t="str">
        <f t="shared" si="100"/>
        <v>games</v>
      </c>
      <c r="R1075" t="str">
        <f t="shared" si="101"/>
        <v>video games</v>
      </c>
      <c r="S1075" s="11">
        <f t="shared" si="102"/>
        <v>40802.964594907404</v>
      </c>
      <c r="T1075" s="11">
        <f t="shared" si="103"/>
        <v>40832.964594907404</v>
      </c>
      <c r="U1075" t="str">
        <f t="array" ref="U1075">IF(COUNTIF($B$2:$B5188, $B1075)&gt;1, "Duplicate", "")</f>
        <v/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8"/>
        <v>6.3092592592592589E-2</v>
      </c>
      <c r="P1076">
        <f t="shared" si="99"/>
        <v>113.56666666666666</v>
      </c>
      <c r="Q1076" s="3" t="str">
        <f t="shared" si="100"/>
        <v>games</v>
      </c>
      <c r="R1076" t="str">
        <f t="shared" si="101"/>
        <v>video games</v>
      </c>
      <c r="S1076" s="11">
        <f t="shared" si="102"/>
        <v>41613.172974537039</v>
      </c>
      <c r="T1076" s="11">
        <f t="shared" si="103"/>
        <v>41643.172974537039</v>
      </c>
      <c r="U1076" t="str">
        <f t="array" ref="U1076">IF(COUNTIF($B$2:$B5189, $B1076)&gt;1, "Duplicate", "")</f>
        <v/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8"/>
        <v>4.4999999999999998E-2</v>
      </c>
      <c r="P1077">
        <f t="shared" si="99"/>
        <v>15</v>
      </c>
      <c r="Q1077" s="3" t="str">
        <f t="shared" si="100"/>
        <v>games</v>
      </c>
      <c r="R1077" t="str">
        <f t="shared" si="101"/>
        <v>video games</v>
      </c>
      <c r="S1077" s="11">
        <f t="shared" si="102"/>
        <v>41005.904120370367</v>
      </c>
      <c r="T1077" s="11">
        <f t="shared" si="103"/>
        <v>41035.904120370367</v>
      </c>
      <c r="U1077" t="str">
        <f t="array" ref="U1077">IF(COUNTIF($B$2:$B5190, $B1077)&gt;1, "Duplicate", "")</f>
        <v/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8"/>
        <v>0.62765333333333329</v>
      </c>
      <c r="P1078">
        <f t="shared" si="99"/>
        <v>48.281025641025643</v>
      </c>
      <c r="Q1078" s="3" t="str">
        <f t="shared" si="100"/>
        <v>games</v>
      </c>
      <c r="R1078" t="str">
        <f t="shared" si="101"/>
        <v>video games</v>
      </c>
      <c r="S1078" s="11">
        <f t="shared" si="102"/>
        <v>41838.377893518518</v>
      </c>
      <c r="T1078" s="11">
        <f t="shared" si="103"/>
        <v>41893.377893518518</v>
      </c>
      <c r="U1078" t="str">
        <f t="array" ref="U1078">IF(COUNTIF($B$2:$B5191, $B1078)&gt;1, "Duplicate", "")</f>
        <v/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8"/>
        <v>0.29376000000000002</v>
      </c>
      <c r="P1079">
        <f t="shared" si="99"/>
        <v>43.976047904191617</v>
      </c>
      <c r="Q1079" s="3" t="str">
        <f t="shared" si="100"/>
        <v>games</v>
      </c>
      <c r="R1079" t="str">
        <f t="shared" si="101"/>
        <v>video games</v>
      </c>
      <c r="S1079" s="11">
        <f t="shared" si="102"/>
        <v>42353.16679398148</v>
      </c>
      <c r="T1079" s="11">
        <f t="shared" si="103"/>
        <v>42383.16679398148</v>
      </c>
      <c r="U1079" t="str">
        <f t="array" ref="U1079">IF(COUNTIF($B$2:$B5192, $B1079)&gt;1, "Duplicate", "")</f>
        <v/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8"/>
        <v>7.4999999999999997E-2</v>
      </c>
      <c r="P1080">
        <f t="shared" si="99"/>
        <v>9</v>
      </c>
      <c r="Q1080" s="3" t="str">
        <f t="shared" si="100"/>
        <v>games</v>
      </c>
      <c r="R1080" t="str">
        <f t="shared" si="101"/>
        <v>video games</v>
      </c>
      <c r="S1080" s="11">
        <f t="shared" si="102"/>
        <v>40701.195844907408</v>
      </c>
      <c r="T1080" s="11">
        <f t="shared" si="103"/>
        <v>40746.195844907408</v>
      </c>
      <c r="U1080" t="str">
        <f t="array" ref="U1080">IF(COUNTIF($B$2:$B5193, $B1080)&gt;1, "Duplicate", "")</f>
        <v/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8"/>
        <v>2.6076923076923077E-2</v>
      </c>
      <c r="P1081">
        <f t="shared" si="99"/>
        <v>37.666666666666664</v>
      </c>
      <c r="Q1081" s="3" t="str">
        <f t="shared" si="100"/>
        <v>games</v>
      </c>
      <c r="R1081" t="str">
        <f t="shared" si="101"/>
        <v>video games</v>
      </c>
      <c r="S1081" s="11">
        <f t="shared" si="102"/>
        <v>42479.566388888896</v>
      </c>
      <c r="T1081" s="11">
        <f t="shared" si="103"/>
        <v>42504.566388888896</v>
      </c>
      <c r="U1081" t="str">
        <f t="array" ref="U1081">IF(COUNTIF($B$2:$B5194, $B1081)&gt;1, "Duplicate", "")</f>
        <v/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8"/>
        <v>9.1050000000000006E-2</v>
      </c>
      <c r="P1082">
        <f t="shared" si="99"/>
        <v>18.581632653061224</v>
      </c>
      <c r="Q1082" s="3" t="str">
        <f t="shared" si="100"/>
        <v>games</v>
      </c>
      <c r="R1082" t="str">
        <f t="shared" si="101"/>
        <v>video games</v>
      </c>
      <c r="S1082" s="11">
        <f t="shared" si="102"/>
        <v>41740.138113425928</v>
      </c>
      <c r="T1082" s="11">
        <f t="shared" si="103"/>
        <v>41770.138113425928</v>
      </c>
      <c r="U1082" t="str">
        <f t="array" ref="U1082">IF(COUNTIF($B$2:$B5195, $B1082)&gt;1, "Duplicate", "")</f>
        <v/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8"/>
        <v>1.7647058823529413E-4</v>
      </c>
      <c r="P1083">
        <f t="shared" si="99"/>
        <v>3</v>
      </c>
      <c r="Q1083" s="3" t="str">
        <f t="shared" si="100"/>
        <v>games</v>
      </c>
      <c r="R1083" t="str">
        <f t="shared" si="101"/>
        <v>video games</v>
      </c>
      <c r="S1083" s="11">
        <f t="shared" si="102"/>
        <v>42002.926990740743</v>
      </c>
      <c r="T1083" s="11">
        <f t="shared" si="103"/>
        <v>42032.926990740743</v>
      </c>
      <c r="U1083" t="str">
        <f t="array" ref="U1083">IF(COUNTIF($B$2:$B5196, $B1083)&gt;1, "Duplicate", "")</f>
        <v/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8"/>
        <v>5.5999999999999999E-3</v>
      </c>
      <c r="P1084">
        <f t="shared" si="99"/>
        <v>18.666666666666668</v>
      </c>
      <c r="Q1084" s="3" t="str">
        <f t="shared" si="100"/>
        <v>games</v>
      </c>
      <c r="R1084" t="str">
        <f t="shared" si="101"/>
        <v>video games</v>
      </c>
      <c r="S1084" s="11">
        <f t="shared" si="102"/>
        <v>41101.906111111115</v>
      </c>
      <c r="T1084" s="11">
        <f t="shared" si="103"/>
        <v>41131.906111111115</v>
      </c>
      <c r="U1084" t="str">
        <f t="array" ref="U1084">IF(COUNTIF($B$2:$B5197, $B1084)&gt;1, "Duplicate", "")</f>
        <v/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8"/>
        <v>8.2000000000000007E-3</v>
      </c>
      <c r="P1085">
        <f t="shared" si="99"/>
        <v>410</v>
      </c>
      <c r="Q1085" s="3" t="str">
        <f t="shared" si="100"/>
        <v>games</v>
      </c>
      <c r="R1085" t="str">
        <f t="shared" si="101"/>
        <v>video games</v>
      </c>
      <c r="S1085" s="11">
        <f t="shared" si="102"/>
        <v>41793.659525462965</v>
      </c>
      <c r="T1085" s="11">
        <f t="shared" si="103"/>
        <v>41853.659525462965</v>
      </c>
      <c r="U1085" t="str">
        <f t="array" ref="U1085">IF(COUNTIF($B$2:$B5198, $B1085)&gt;1, "Duplicate", "")</f>
        <v/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8"/>
        <v>0</v>
      </c>
      <c r="P1086">
        <f t="shared" si="99"/>
        <v>0</v>
      </c>
      <c r="Q1086" s="3" t="str">
        <f t="shared" si="100"/>
        <v>games</v>
      </c>
      <c r="R1086" t="str">
        <f t="shared" si="101"/>
        <v>video games</v>
      </c>
      <c r="S1086" s="11">
        <f t="shared" si="102"/>
        <v>41829.912083333329</v>
      </c>
      <c r="T1086" s="11">
        <f t="shared" si="103"/>
        <v>41859.912083333329</v>
      </c>
      <c r="U1086" t="str">
        <f t="array" ref="U1086">IF(COUNTIF($B$2:$B5199, $B1086)&gt;1, "Duplicate", "")</f>
        <v/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8"/>
        <v>3.4200000000000001E-2</v>
      </c>
      <c r="P1087">
        <f t="shared" si="99"/>
        <v>114</v>
      </c>
      <c r="Q1087" s="3" t="str">
        <f t="shared" si="100"/>
        <v>games</v>
      </c>
      <c r="R1087" t="str">
        <f t="shared" si="101"/>
        <v>video games</v>
      </c>
      <c r="S1087" s="11">
        <f t="shared" si="102"/>
        <v>42413.671006944445</v>
      </c>
      <c r="T1087" s="11">
        <f t="shared" si="103"/>
        <v>42443.629340277781</v>
      </c>
      <c r="U1087" t="str">
        <f t="array" ref="U1087">IF(COUNTIF($B$2:$B5200, $B1087)&gt;1, "Duplicate", "")</f>
        <v/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8"/>
        <v>8.3333333333333339E-4</v>
      </c>
      <c r="P1088">
        <f t="shared" si="99"/>
        <v>7.5</v>
      </c>
      <c r="Q1088" s="3" t="str">
        <f t="shared" si="100"/>
        <v>games</v>
      </c>
      <c r="R1088" t="str">
        <f t="shared" si="101"/>
        <v>video games</v>
      </c>
      <c r="S1088" s="11">
        <f t="shared" si="102"/>
        <v>41845.866793981484</v>
      </c>
      <c r="T1088" s="11">
        <f t="shared" si="103"/>
        <v>41875.866793981484</v>
      </c>
      <c r="U1088" t="str">
        <f t="array" ref="U1088">IF(COUNTIF($B$2:$B5201, $B1088)&gt;1, "Duplicate", "")</f>
        <v/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8"/>
        <v>0</v>
      </c>
      <c r="P1089">
        <f t="shared" si="99"/>
        <v>0</v>
      </c>
      <c r="Q1089" s="3" t="str">
        <f t="shared" si="100"/>
        <v>games</v>
      </c>
      <c r="R1089" t="str">
        <f t="shared" si="101"/>
        <v>video games</v>
      </c>
      <c r="S1089" s="11">
        <f t="shared" si="102"/>
        <v>41775.713969907411</v>
      </c>
      <c r="T1089" s="11">
        <f t="shared" si="103"/>
        <v>41805.713969907411</v>
      </c>
      <c r="U1089" t="str">
        <f t="array" ref="U1089">IF(COUNTIF($B$2:$B5202, $B1089)&gt;1, "Duplicate", "")</f>
        <v/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8"/>
        <v>0.14182977777777778</v>
      </c>
      <c r="P1090">
        <f t="shared" si="99"/>
        <v>43.41727891156463</v>
      </c>
      <c r="Q1090" s="3" t="str">
        <f t="shared" si="100"/>
        <v>games</v>
      </c>
      <c r="R1090" t="str">
        <f t="shared" si="101"/>
        <v>video games</v>
      </c>
      <c r="S1090" s="11">
        <f t="shared" si="102"/>
        <v>41723.799386574072</v>
      </c>
      <c r="T1090" s="11">
        <f t="shared" si="103"/>
        <v>41753.799386574072</v>
      </c>
      <c r="U1090" t="str">
        <f t="array" ref="U1090">IF(COUNTIF($B$2:$B5203, $B1090)&gt;1, "Duplicate", "")</f>
        <v/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4">E1091/D1091</f>
        <v>7.8266666666666665E-2</v>
      </c>
      <c r="P1091">
        <f t="shared" ref="P1091:P1154" si="105">IF(L1091=0,0,E1091/L1091)</f>
        <v>23.959183673469386</v>
      </c>
      <c r="Q1091" s="3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11">
        <f t="shared" si="102"/>
        <v>42151.189525462964</v>
      </c>
      <c r="T1091" s="11">
        <f t="shared" si="103"/>
        <v>42181.189525462964</v>
      </c>
      <c r="U1091" t="str">
        <f t="array" ref="U1091">IF(COUNTIF($B$2:$B5204, $B1091)&gt;1, "Duplicate", "")</f>
        <v/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4"/>
        <v>3.8464497269020693E-4</v>
      </c>
      <c r="P1092">
        <f t="shared" si="105"/>
        <v>5</v>
      </c>
      <c r="Q1092" s="3" t="str">
        <f t="shared" si="106"/>
        <v>games</v>
      </c>
      <c r="R1092" t="str">
        <f t="shared" si="107"/>
        <v>video games</v>
      </c>
      <c r="S1092" s="11">
        <f t="shared" si="102"/>
        <v>42123.185798611114</v>
      </c>
      <c r="T1092" s="11">
        <f t="shared" si="103"/>
        <v>42153.185798611114</v>
      </c>
      <c r="U1092" t="str">
        <f t="array" ref="U1092">IF(COUNTIF($B$2:$B5205, $B1092)&gt;1, "Duplicate", "")</f>
        <v/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4"/>
        <v>0.125</v>
      </c>
      <c r="P1093">
        <f t="shared" si="105"/>
        <v>12.5</v>
      </c>
      <c r="Q1093" s="3" t="str">
        <f t="shared" si="106"/>
        <v>games</v>
      </c>
      <c r="R1093" t="str">
        <f t="shared" si="107"/>
        <v>video games</v>
      </c>
      <c r="S1093" s="11">
        <f t="shared" si="102"/>
        <v>42440.820277777777</v>
      </c>
      <c r="T1093" s="11">
        <f t="shared" si="103"/>
        <v>42470.778611111105</v>
      </c>
      <c r="U1093" t="str">
        <f t="array" ref="U1093">IF(COUNTIF($B$2:$B5206, $B1093)&gt;1, "Duplicate", "")</f>
        <v/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4"/>
        <v>1.0500000000000001E-2</v>
      </c>
      <c r="P1094">
        <f t="shared" si="105"/>
        <v>3</v>
      </c>
      <c r="Q1094" s="3" t="str">
        <f t="shared" si="106"/>
        <v>games</v>
      </c>
      <c r="R1094" t="str">
        <f t="shared" si="107"/>
        <v>video games</v>
      </c>
      <c r="S1094" s="11">
        <f t="shared" si="102"/>
        <v>41250.025902777779</v>
      </c>
      <c r="T1094" s="11">
        <f t="shared" si="103"/>
        <v>41280.025902777779</v>
      </c>
      <c r="U1094" t="str">
        <f t="array" ref="U1094">IF(COUNTIF($B$2:$B5207, $B1094)&gt;1, "Duplicate", "")</f>
        <v/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4"/>
        <v>0.14083333333333334</v>
      </c>
      <c r="P1095">
        <f t="shared" si="105"/>
        <v>10.5625</v>
      </c>
      <c r="Q1095" s="3" t="str">
        <f t="shared" si="106"/>
        <v>games</v>
      </c>
      <c r="R1095" t="str">
        <f t="shared" si="107"/>
        <v>video games</v>
      </c>
      <c r="S1095" s="11">
        <f t="shared" ref="S1095:S1158" si="108">(((J1095/60)/60)/24)+DATE(1970,1,1)</f>
        <v>42396.973807870367</v>
      </c>
      <c r="T1095" s="11">
        <f t="shared" ref="T1095:T1158" si="109">(((I1095/60)/60)/24)+DATE(1970,1,1)</f>
        <v>42411.973807870367</v>
      </c>
      <c r="U1095" t="str">
        <f t="array" ref="U1095">IF(COUNTIF($B$2:$B5208, $B1095)&gt;1, "Duplicate", "")</f>
        <v/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4"/>
        <v>0.18300055555555556</v>
      </c>
      <c r="P1096">
        <f t="shared" si="105"/>
        <v>122.00037037037038</v>
      </c>
      <c r="Q1096" s="3" t="str">
        <f t="shared" si="106"/>
        <v>games</v>
      </c>
      <c r="R1096" t="str">
        <f t="shared" si="107"/>
        <v>video games</v>
      </c>
      <c r="S1096" s="11">
        <f t="shared" si="108"/>
        <v>40795.713344907403</v>
      </c>
      <c r="T1096" s="11">
        <f t="shared" si="109"/>
        <v>40825.713344907403</v>
      </c>
      <c r="U1096" t="str">
        <f t="array" ref="U1096">IF(COUNTIF($B$2:$B5209, $B1096)&gt;1, "Duplicate", "")</f>
        <v/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4"/>
        <v>5.0347999999999997E-2</v>
      </c>
      <c r="P1097">
        <f t="shared" si="105"/>
        <v>267.80851063829789</v>
      </c>
      <c r="Q1097" s="3" t="str">
        <f t="shared" si="106"/>
        <v>games</v>
      </c>
      <c r="R1097" t="str">
        <f t="shared" si="107"/>
        <v>video games</v>
      </c>
      <c r="S1097" s="11">
        <f t="shared" si="108"/>
        <v>41486.537268518521</v>
      </c>
      <c r="T1097" s="11">
        <f t="shared" si="109"/>
        <v>41516.537268518521</v>
      </c>
      <c r="U1097" t="str">
        <f t="array" ref="U1097">IF(COUNTIF($B$2:$B5210, $B1097)&gt;1, "Duplicate", "")</f>
        <v/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4"/>
        <v>0.17933333333333334</v>
      </c>
      <c r="P1098">
        <f t="shared" si="105"/>
        <v>74.206896551724142</v>
      </c>
      <c r="Q1098" s="3" t="str">
        <f t="shared" si="106"/>
        <v>games</v>
      </c>
      <c r="R1098" t="str">
        <f t="shared" si="107"/>
        <v>video games</v>
      </c>
      <c r="S1098" s="11">
        <f t="shared" si="108"/>
        <v>41885.51798611111</v>
      </c>
      <c r="T1098" s="11">
        <f t="shared" si="109"/>
        <v>41916.145833333336</v>
      </c>
      <c r="U1098" t="str">
        <f t="array" ref="U1098">IF(COUNTIF($B$2:$B5211, $B1098)&gt;1, "Duplicate", "")</f>
        <v/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4"/>
        <v>4.6999999999999999E-4</v>
      </c>
      <c r="P1099">
        <f t="shared" si="105"/>
        <v>6.7142857142857144</v>
      </c>
      <c r="Q1099" s="3" t="str">
        <f t="shared" si="106"/>
        <v>games</v>
      </c>
      <c r="R1099" t="str">
        <f t="shared" si="107"/>
        <v>video games</v>
      </c>
      <c r="S1099" s="11">
        <f t="shared" si="108"/>
        <v>41660.792557870373</v>
      </c>
      <c r="T1099" s="11">
        <f t="shared" si="109"/>
        <v>41700.792557870373</v>
      </c>
      <c r="U1099" t="str">
        <f t="array" ref="U1099">IF(COUNTIF($B$2:$B5212, $B1099)&gt;1, "Duplicate", "")</f>
        <v/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4"/>
        <v>7.2120000000000004E-2</v>
      </c>
      <c r="P1100">
        <f t="shared" si="105"/>
        <v>81.954545454545453</v>
      </c>
      <c r="Q1100" s="3" t="str">
        <f t="shared" si="106"/>
        <v>games</v>
      </c>
      <c r="R1100" t="str">
        <f t="shared" si="107"/>
        <v>video games</v>
      </c>
      <c r="S1100" s="11">
        <f t="shared" si="108"/>
        <v>41712.762673611112</v>
      </c>
      <c r="T1100" s="11">
        <f t="shared" si="109"/>
        <v>41742.762673611112</v>
      </c>
      <c r="U1100" t="str">
        <f t="array" ref="U1100">IF(COUNTIF($B$2:$B5213, $B1100)&gt;1, "Duplicate", "")</f>
        <v/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4"/>
        <v>5.0000000000000001E-3</v>
      </c>
      <c r="P1101">
        <f t="shared" si="105"/>
        <v>25</v>
      </c>
      <c r="Q1101" s="3" t="str">
        <f t="shared" si="106"/>
        <v>games</v>
      </c>
      <c r="R1101" t="str">
        <f t="shared" si="107"/>
        <v>video games</v>
      </c>
      <c r="S1101" s="11">
        <f t="shared" si="108"/>
        <v>42107.836435185185</v>
      </c>
      <c r="T1101" s="11">
        <f t="shared" si="109"/>
        <v>42137.836435185185</v>
      </c>
      <c r="U1101" t="str">
        <f t="array" ref="U1101">IF(COUNTIF($B$2:$B5214, $B1101)&gt;1, "Duplicate", "")</f>
        <v/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4"/>
        <v>2.5000000000000001E-2</v>
      </c>
      <c r="P1102">
        <f t="shared" si="105"/>
        <v>10</v>
      </c>
      <c r="Q1102" s="3" t="str">
        <f t="shared" si="106"/>
        <v>games</v>
      </c>
      <c r="R1102" t="str">
        <f t="shared" si="107"/>
        <v>video games</v>
      </c>
      <c r="S1102" s="11">
        <f t="shared" si="108"/>
        <v>42384.110775462963</v>
      </c>
      <c r="T1102" s="11">
        <f t="shared" si="109"/>
        <v>42414.110775462963</v>
      </c>
      <c r="U1102" t="str">
        <f t="array" ref="U1102">IF(COUNTIF($B$2:$B5215, $B1102)&gt;1, "Duplicate", "")</f>
        <v/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4"/>
        <v>4.0999999999999999E-4</v>
      </c>
      <c r="P1103">
        <f t="shared" si="105"/>
        <v>6.833333333333333</v>
      </c>
      <c r="Q1103" s="3" t="str">
        <f t="shared" si="106"/>
        <v>games</v>
      </c>
      <c r="R1103" t="str">
        <f t="shared" si="107"/>
        <v>video games</v>
      </c>
      <c r="S1103" s="11">
        <f t="shared" si="108"/>
        <v>42538.77243055556</v>
      </c>
      <c r="T1103" s="11">
        <f t="shared" si="109"/>
        <v>42565.758333333331</v>
      </c>
      <c r="U1103" t="str">
        <f t="array" ref="U1103">IF(COUNTIF($B$2:$B5216, $B1103)&gt;1, "Duplicate", "")</f>
        <v/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4"/>
        <v>5.3124999999999999E-2</v>
      </c>
      <c r="P1104">
        <f t="shared" si="105"/>
        <v>17.708333333333332</v>
      </c>
      <c r="Q1104" s="3" t="str">
        <f t="shared" si="106"/>
        <v>games</v>
      </c>
      <c r="R1104" t="str">
        <f t="shared" si="107"/>
        <v>video games</v>
      </c>
      <c r="S1104" s="11">
        <f t="shared" si="108"/>
        <v>41577.045428240745</v>
      </c>
      <c r="T1104" s="11">
        <f t="shared" si="109"/>
        <v>41617.249305555553</v>
      </c>
      <c r="U1104" t="str">
        <f t="array" ref="U1104">IF(COUNTIF($B$2:$B5217, $B1104)&gt;1, "Duplicate", "")</f>
        <v/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4"/>
        <v>1.6199999999999999E-2</v>
      </c>
      <c r="P1105">
        <f t="shared" si="105"/>
        <v>16.2</v>
      </c>
      <c r="Q1105" s="3" t="str">
        <f t="shared" si="106"/>
        <v>games</v>
      </c>
      <c r="R1105" t="str">
        <f t="shared" si="107"/>
        <v>video games</v>
      </c>
      <c r="S1105" s="11">
        <f t="shared" si="108"/>
        <v>42479.22210648148</v>
      </c>
      <c r="T1105" s="11">
        <f t="shared" si="109"/>
        <v>42539.22210648148</v>
      </c>
      <c r="U1105" t="str">
        <f t="array" ref="U1105">IF(COUNTIF($B$2:$B5218, $B1105)&gt;1, "Duplicate", "")</f>
        <v/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4"/>
        <v>4.9516666666666667E-2</v>
      </c>
      <c r="P1106">
        <f t="shared" si="105"/>
        <v>80.297297297297291</v>
      </c>
      <c r="Q1106" s="3" t="str">
        <f t="shared" si="106"/>
        <v>games</v>
      </c>
      <c r="R1106" t="str">
        <f t="shared" si="107"/>
        <v>video games</v>
      </c>
      <c r="S1106" s="11">
        <f t="shared" si="108"/>
        <v>41771.40996527778</v>
      </c>
      <c r="T1106" s="11">
        <f t="shared" si="109"/>
        <v>41801.40996527778</v>
      </c>
      <c r="U1106" t="str">
        <f t="array" ref="U1106">IF(COUNTIF($B$2:$B5219, $B1106)&gt;1, "Duplicate", "")</f>
        <v/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4"/>
        <v>1.5900000000000001E-3</v>
      </c>
      <c r="P1107">
        <f t="shared" si="105"/>
        <v>71.55</v>
      </c>
      <c r="Q1107" s="3" t="str">
        <f t="shared" si="106"/>
        <v>games</v>
      </c>
      <c r="R1107" t="str">
        <f t="shared" si="107"/>
        <v>video games</v>
      </c>
      <c r="S1107" s="11">
        <f t="shared" si="108"/>
        <v>41692.135729166665</v>
      </c>
      <c r="T1107" s="11">
        <f t="shared" si="109"/>
        <v>41722.0940625</v>
      </c>
      <c r="U1107" t="str">
        <f t="array" ref="U1107">IF(COUNTIF($B$2:$B5220, $B1107)&gt;1, "Duplicate", "")</f>
        <v/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4"/>
        <v>0.41249999999999998</v>
      </c>
      <c r="P1108">
        <f t="shared" si="105"/>
        <v>23.571428571428573</v>
      </c>
      <c r="Q1108" s="3" t="str">
        <f t="shared" si="106"/>
        <v>games</v>
      </c>
      <c r="R1108" t="str">
        <f t="shared" si="107"/>
        <v>video games</v>
      </c>
      <c r="S1108" s="11">
        <f t="shared" si="108"/>
        <v>40973.740451388891</v>
      </c>
      <c r="T1108" s="11">
        <f t="shared" si="109"/>
        <v>41003.698784722219</v>
      </c>
      <c r="U1108" t="str">
        <f t="array" ref="U1108">IF(COUNTIF($B$2:$B5221, $B1108)&gt;1, "Duplicate", "")</f>
        <v/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4"/>
        <v>0</v>
      </c>
      <c r="P1109">
        <f t="shared" si="105"/>
        <v>0</v>
      </c>
      <c r="Q1109" s="3" t="str">
        <f t="shared" si="106"/>
        <v>games</v>
      </c>
      <c r="R1109" t="str">
        <f t="shared" si="107"/>
        <v>video games</v>
      </c>
      <c r="S1109" s="11">
        <f t="shared" si="108"/>
        <v>41813.861388888887</v>
      </c>
      <c r="T1109" s="11">
        <f t="shared" si="109"/>
        <v>41843.861388888887</v>
      </c>
      <c r="U1109" t="str">
        <f t="array" ref="U1109">IF(COUNTIF($B$2:$B5222, $B1109)&gt;1, "Duplicate", "")</f>
        <v/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4"/>
        <v>2.93E-2</v>
      </c>
      <c r="P1110">
        <f t="shared" si="105"/>
        <v>34.88095238095238</v>
      </c>
      <c r="Q1110" s="3" t="str">
        <f t="shared" si="106"/>
        <v>games</v>
      </c>
      <c r="R1110" t="str">
        <f t="shared" si="107"/>
        <v>video games</v>
      </c>
      <c r="S1110" s="11">
        <f t="shared" si="108"/>
        <v>40952.636979166666</v>
      </c>
      <c r="T1110" s="11">
        <f t="shared" si="109"/>
        <v>41012.595312500001</v>
      </c>
      <c r="U1110" t="str">
        <f t="array" ref="U1110">IF(COUNTIF($B$2:$B5223, $B1110)&gt;1, "Duplicate", "")</f>
        <v/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4"/>
        <v>4.4999999999999997E-3</v>
      </c>
      <c r="P1111">
        <f t="shared" si="105"/>
        <v>15</v>
      </c>
      <c r="Q1111" s="3" t="str">
        <f t="shared" si="106"/>
        <v>games</v>
      </c>
      <c r="R1111" t="str">
        <f t="shared" si="107"/>
        <v>video games</v>
      </c>
      <c r="S1111" s="11">
        <f t="shared" si="108"/>
        <v>42662.752199074079</v>
      </c>
      <c r="T1111" s="11">
        <f t="shared" si="109"/>
        <v>42692.793865740736</v>
      </c>
      <c r="U1111" t="str">
        <f t="array" ref="U1111">IF(COUNTIF($B$2:$B5224, $B1111)&gt;1, "Duplicate", "")</f>
        <v/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4"/>
        <v>5.1000000000000004E-3</v>
      </c>
      <c r="P1112">
        <f t="shared" si="105"/>
        <v>23.181818181818183</v>
      </c>
      <c r="Q1112" s="3" t="str">
        <f t="shared" si="106"/>
        <v>games</v>
      </c>
      <c r="R1112" t="str">
        <f t="shared" si="107"/>
        <v>video games</v>
      </c>
      <c r="S1112" s="11">
        <f t="shared" si="108"/>
        <v>41220.933124999996</v>
      </c>
      <c r="T1112" s="11">
        <f t="shared" si="109"/>
        <v>41250.933124999996</v>
      </c>
      <c r="U1112" t="str">
        <f t="array" ref="U1112">IF(COUNTIF($B$2:$B5225, $B1112)&gt;1, "Duplicate", "")</f>
        <v/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4"/>
        <v>4.0000000000000002E-4</v>
      </c>
      <c r="P1113">
        <f t="shared" si="105"/>
        <v>1</v>
      </c>
      <c r="Q1113" s="3" t="str">
        <f t="shared" si="106"/>
        <v>games</v>
      </c>
      <c r="R1113" t="str">
        <f t="shared" si="107"/>
        <v>video games</v>
      </c>
      <c r="S1113" s="11">
        <f t="shared" si="108"/>
        <v>42347.203587962969</v>
      </c>
      <c r="T1113" s="11">
        <f t="shared" si="109"/>
        <v>42377.203587962969</v>
      </c>
      <c r="U1113" t="str">
        <f t="array" ref="U1113">IF(COUNTIF($B$2:$B5226, $B1113)&gt;1, "Duplicate", "")</f>
        <v/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4"/>
        <v>0.35537409090909089</v>
      </c>
      <c r="P1114">
        <f t="shared" si="105"/>
        <v>100.23371794871794</v>
      </c>
      <c r="Q1114" s="3" t="str">
        <f t="shared" si="106"/>
        <v>games</v>
      </c>
      <c r="R1114" t="str">
        <f t="shared" si="107"/>
        <v>video games</v>
      </c>
      <c r="S1114" s="11">
        <f t="shared" si="108"/>
        <v>41963.759386574078</v>
      </c>
      <c r="T1114" s="11">
        <f t="shared" si="109"/>
        <v>42023.354166666672</v>
      </c>
      <c r="U1114" t="str">
        <f t="array" ref="U1114">IF(COUNTIF($B$2:$B5227, $B1114)&gt;1, "Duplicate", "")</f>
        <v/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4"/>
        <v>5.0000000000000001E-3</v>
      </c>
      <c r="P1115">
        <f t="shared" si="105"/>
        <v>5</v>
      </c>
      <c r="Q1115" s="3" t="str">
        <f t="shared" si="106"/>
        <v>games</v>
      </c>
      <c r="R1115" t="str">
        <f t="shared" si="107"/>
        <v>video games</v>
      </c>
      <c r="S1115" s="11">
        <f t="shared" si="108"/>
        <v>41835.977083333331</v>
      </c>
      <c r="T1115" s="11">
        <f t="shared" si="109"/>
        <v>41865.977083333331</v>
      </c>
      <c r="U1115" t="str">
        <f t="array" ref="U1115">IF(COUNTIF($B$2:$B5228, $B1115)&gt;1, "Duplicate", "")</f>
        <v/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4"/>
        <v>1.6666666666666668E-3</v>
      </c>
      <c r="P1116">
        <f t="shared" si="105"/>
        <v>3.3333333333333335</v>
      </c>
      <c r="Q1116" s="3" t="str">
        <f t="shared" si="106"/>
        <v>games</v>
      </c>
      <c r="R1116" t="str">
        <f t="shared" si="107"/>
        <v>video games</v>
      </c>
      <c r="S1116" s="11">
        <f t="shared" si="108"/>
        <v>41526.345914351856</v>
      </c>
      <c r="T1116" s="11">
        <f t="shared" si="109"/>
        <v>41556.345914351856</v>
      </c>
      <c r="U1116" t="str">
        <f t="array" ref="U1116">IF(COUNTIF($B$2:$B5229, $B1116)&gt;1, "Duplicate", "")</f>
        <v/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4"/>
        <v>1.325E-3</v>
      </c>
      <c r="P1117">
        <f t="shared" si="105"/>
        <v>13.25</v>
      </c>
      <c r="Q1117" s="3" t="str">
        <f t="shared" si="106"/>
        <v>games</v>
      </c>
      <c r="R1117" t="str">
        <f t="shared" si="107"/>
        <v>video games</v>
      </c>
      <c r="S1117" s="11">
        <f t="shared" si="108"/>
        <v>42429.695543981477</v>
      </c>
      <c r="T1117" s="11">
        <f t="shared" si="109"/>
        <v>42459.653877314813</v>
      </c>
      <c r="U1117" t="str">
        <f t="array" ref="U1117">IF(COUNTIF($B$2:$B5230, $B1117)&gt;1, "Duplicate", "")</f>
        <v/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4"/>
        <v>3.5704000000000004E-4</v>
      </c>
      <c r="P1118">
        <f t="shared" si="105"/>
        <v>17.852</v>
      </c>
      <c r="Q1118" s="3" t="str">
        <f t="shared" si="106"/>
        <v>games</v>
      </c>
      <c r="R1118" t="str">
        <f t="shared" si="107"/>
        <v>video games</v>
      </c>
      <c r="S1118" s="11">
        <f t="shared" si="108"/>
        <v>41009.847314814811</v>
      </c>
      <c r="T1118" s="11">
        <f t="shared" si="109"/>
        <v>41069.847314814811</v>
      </c>
      <c r="U1118" t="str">
        <f t="array" ref="U1118">IF(COUNTIF($B$2:$B5231, $B1118)&gt;1, "Duplicate", "")</f>
        <v/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4"/>
        <v>8.3000000000000004E-2</v>
      </c>
      <c r="P1119">
        <f t="shared" si="105"/>
        <v>10.375</v>
      </c>
      <c r="Q1119" s="3" t="str">
        <f t="shared" si="106"/>
        <v>games</v>
      </c>
      <c r="R1119" t="str">
        <f t="shared" si="107"/>
        <v>video games</v>
      </c>
      <c r="S1119" s="11">
        <f t="shared" si="108"/>
        <v>42333.598530092597</v>
      </c>
      <c r="T1119" s="11">
        <f t="shared" si="109"/>
        <v>42363.598530092597</v>
      </c>
      <c r="U1119" t="str">
        <f t="array" ref="U1119">IF(COUNTIF($B$2:$B5232, $B1119)&gt;1, "Duplicate", "")</f>
        <v/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4"/>
        <v>2.4222222222222221E-2</v>
      </c>
      <c r="P1120">
        <f t="shared" si="105"/>
        <v>36.333333333333336</v>
      </c>
      <c r="Q1120" s="3" t="str">
        <f t="shared" si="106"/>
        <v>games</v>
      </c>
      <c r="R1120" t="str">
        <f t="shared" si="107"/>
        <v>video games</v>
      </c>
      <c r="S1120" s="11">
        <f t="shared" si="108"/>
        <v>41704.16642361111</v>
      </c>
      <c r="T1120" s="11">
        <f t="shared" si="109"/>
        <v>41734.124756944446</v>
      </c>
      <c r="U1120" t="str">
        <f t="array" ref="U1120">IF(COUNTIF($B$2:$B5233, $B1120)&gt;1, "Duplicate", "")</f>
        <v/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4"/>
        <v>2.3809523809523812E-3</v>
      </c>
      <c r="P1121">
        <f t="shared" si="105"/>
        <v>5</v>
      </c>
      <c r="Q1121" s="3" t="str">
        <f t="shared" si="106"/>
        <v>games</v>
      </c>
      <c r="R1121" t="str">
        <f t="shared" si="107"/>
        <v>video games</v>
      </c>
      <c r="S1121" s="11">
        <f t="shared" si="108"/>
        <v>41722.792407407411</v>
      </c>
      <c r="T1121" s="11">
        <f t="shared" si="109"/>
        <v>41735.792407407411</v>
      </c>
      <c r="U1121" t="str">
        <f t="array" ref="U1121">IF(COUNTIF($B$2:$B5234, $B1121)&gt;1, "Duplicate", "")</f>
        <v/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4"/>
        <v>0</v>
      </c>
      <c r="P1122">
        <f t="shared" si="105"/>
        <v>0</v>
      </c>
      <c r="Q1122" s="3" t="str">
        <f t="shared" si="106"/>
        <v>games</v>
      </c>
      <c r="R1122" t="str">
        <f t="shared" si="107"/>
        <v>video games</v>
      </c>
      <c r="S1122" s="11">
        <f t="shared" si="108"/>
        <v>40799.872685185182</v>
      </c>
      <c r="T1122" s="11">
        <f t="shared" si="109"/>
        <v>40844.872685185182</v>
      </c>
      <c r="U1122" t="str">
        <f t="array" ref="U1122">IF(COUNTIF($B$2:$B5235, $B1122)&gt;1, "Duplicate", "")</f>
        <v/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4"/>
        <v>1.16E-4</v>
      </c>
      <c r="P1123">
        <f t="shared" si="105"/>
        <v>5.8</v>
      </c>
      <c r="Q1123" s="3" t="str">
        <f t="shared" si="106"/>
        <v>games</v>
      </c>
      <c r="R1123" t="str">
        <f t="shared" si="107"/>
        <v>video games</v>
      </c>
      <c r="S1123" s="11">
        <f t="shared" si="108"/>
        <v>42412.934212962966</v>
      </c>
      <c r="T1123" s="11">
        <f t="shared" si="109"/>
        <v>42442.892546296294</v>
      </c>
      <c r="U1123" t="str">
        <f t="array" ref="U1123">IF(COUNTIF($B$2:$B5236, $B1123)&gt;1, "Duplicate", "")</f>
        <v/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4"/>
        <v>0</v>
      </c>
      <c r="P1124">
        <f t="shared" si="105"/>
        <v>0</v>
      </c>
      <c r="Q1124" s="3" t="str">
        <f t="shared" si="106"/>
        <v>games</v>
      </c>
      <c r="R1124" t="str">
        <f t="shared" si="107"/>
        <v>video games</v>
      </c>
      <c r="S1124" s="11">
        <f t="shared" si="108"/>
        <v>41410.703993055555</v>
      </c>
      <c r="T1124" s="11">
        <f t="shared" si="109"/>
        <v>41424.703993055555</v>
      </c>
      <c r="U1124" t="str">
        <f t="array" ref="U1124">IF(COUNTIF($B$2:$B5237, $B1124)&gt;1, "Duplicate", "")</f>
        <v/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4"/>
        <v>2.2000000000000001E-3</v>
      </c>
      <c r="P1125">
        <f t="shared" si="105"/>
        <v>3.6666666666666665</v>
      </c>
      <c r="Q1125" s="3" t="str">
        <f t="shared" si="106"/>
        <v>games</v>
      </c>
      <c r="R1125" t="str">
        <f t="shared" si="107"/>
        <v>video games</v>
      </c>
      <c r="S1125" s="11">
        <f t="shared" si="108"/>
        <v>41718.5237037037</v>
      </c>
      <c r="T1125" s="11">
        <f t="shared" si="109"/>
        <v>41748.5237037037</v>
      </c>
      <c r="U1125" t="str">
        <f t="array" ref="U1125">IF(COUNTIF($B$2:$B5238, $B1125)&gt;1, "Duplicate", "")</f>
        <v/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4"/>
        <v>4.7222222222222223E-3</v>
      </c>
      <c r="P1126">
        <f t="shared" si="105"/>
        <v>60.714285714285715</v>
      </c>
      <c r="Q1126" s="3" t="str">
        <f t="shared" si="106"/>
        <v>games</v>
      </c>
      <c r="R1126" t="str">
        <f t="shared" si="107"/>
        <v>mobile games</v>
      </c>
      <c r="S1126" s="11">
        <f t="shared" si="108"/>
        <v>42094.667256944449</v>
      </c>
      <c r="T1126" s="11">
        <f t="shared" si="109"/>
        <v>42124.667256944449</v>
      </c>
      <c r="U1126" t="str">
        <f t="array" ref="U1126">IF(COUNTIF($B$2:$B5239, $B1126)&gt;1, "Duplicate", "")</f>
        <v/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4"/>
        <v>0</v>
      </c>
      <c r="P1127">
        <f t="shared" si="105"/>
        <v>0</v>
      </c>
      <c r="Q1127" s="3" t="str">
        <f t="shared" si="106"/>
        <v>games</v>
      </c>
      <c r="R1127" t="str">
        <f t="shared" si="107"/>
        <v>mobile games</v>
      </c>
      <c r="S1127" s="11">
        <f t="shared" si="108"/>
        <v>42212.624189814815</v>
      </c>
      <c r="T1127" s="11">
        <f t="shared" si="109"/>
        <v>42272.624189814815</v>
      </c>
      <c r="U1127" t="str">
        <f t="array" ref="U1127">IF(COUNTIF($B$2:$B5240, $B1127)&gt;1, "Duplicate", "")</f>
        <v/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4"/>
        <v>5.0000000000000001E-3</v>
      </c>
      <c r="P1128">
        <f t="shared" si="105"/>
        <v>5</v>
      </c>
      <c r="Q1128" s="3" t="str">
        <f t="shared" si="106"/>
        <v>games</v>
      </c>
      <c r="R1128" t="str">
        <f t="shared" si="107"/>
        <v>mobile games</v>
      </c>
      <c r="S1128" s="11">
        <f t="shared" si="108"/>
        <v>42535.327476851846</v>
      </c>
      <c r="T1128" s="11">
        <f t="shared" si="109"/>
        <v>42565.327476851846</v>
      </c>
      <c r="U1128" t="str">
        <f t="array" ref="U1128">IF(COUNTIF($B$2:$B5241, $B1128)&gt;1, "Duplicate", "")</f>
        <v/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4"/>
        <v>1.6714285714285713E-2</v>
      </c>
      <c r="P1129">
        <f t="shared" si="105"/>
        <v>25.434782608695652</v>
      </c>
      <c r="Q1129" s="3" t="str">
        <f t="shared" si="106"/>
        <v>games</v>
      </c>
      <c r="R1129" t="str">
        <f t="shared" si="107"/>
        <v>mobile games</v>
      </c>
      <c r="S1129" s="11">
        <f t="shared" si="108"/>
        <v>41926.854166666664</v>
      </c>
      <c r="T1129" s="11">
        <f t="shared" si="109"/>
        <v>41957.895833333328</v>
      </c>
      <c r="U1129" t="str">
        <f t="array" ref="U1129">IF(COUNTIF($B$2:$B5242, $B1129)&gt;1, "Duplicate", "")</f>
        <v/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4"/>
        <v>1E-3</v>
      </c>
      <c r="P1130">
        <f t="shared" si="105"/>
        <v>1</v>
      </c>
      <c r="Q1130" s="3" t="str">
        <f t="shared" si="106"/>
        <v>games</v>
      </c>
      <c r="R1130" t="str">
        <f t="shared" si="107"/>
        <v>mobile games</v>
      </c>
      <c r="S1130" s="11">
        <f t="shared" si="108"/>
        <v>41828.649502314816</v>
      </c>
      <c r="T1130" s="11">
        <f t="shared" si="109"/>
        <v>41858.649502314816</v>
      </c>
      <c r="U1130" t="str">
        <f t="array" ref="U1130">IF(COUNTIF($B$2:$B5243, $B1130)&gt;1, "Duplicate", "")</f>
        <v/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4"/>
        <v>1.0499999999999999E-3</v>
      </c>
      <c r="P1131">
        <f t="shared" si="105"/>
        <v>10.5</v>
      </c>
      <c r="Q1131" s="3" t="str">
        <f t="shared" si="106"/>
        <v>games</v>
      </c>
      <c r="R1131" t="str">
        <f t="shared" si="107"/>
        <v>mobile games</v>
      </c>
      <c r="S1131" s="11">
        <f t="shared" si="108"/>
        <v>42496.264965277776</v>
      </c>
      <c r="T1131" s="11">
        <f t="shared" si="109"/>
        <v>42526.264965277776</v>
      </c>
      <c r="U1131" t="str">
        <f t="array" ref="U1131">IF(COUNTIF($B$2:$B5244, $B1131)&gt;1, "Duplicate", "")</f>
        <v/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4"/>
        <v>2.2000000000000001E-3</v>
      </c>
      <c r="P1132">
        <f t="shared" si="105"/>
        <v>3.6666666666666665</v>
      </c>
      <c r="Q1132" s="3" t="str">
        <f t="shared" si="106"/>
        <v>games</v>
      </c>
      <c r="R1132" t="str">
        <f t="shared" si="107"/>
        <v>mobile games</v>
      </c>
      <c r="S1132" s="11">
        <f t="shared" si="108"/>
        <v>41908.996527777781</v>
      </c>
      <c r="T1132" s="11">
        <f t="shared" si="109"/>
        <v>41969.038194444445</v>
      </c>
      <c r="U1132" t="str">
        <f t="array" ref="U1132">IF(COUNTIF($B$2:$B5245, $B1132)&gt;1, "Duplicate", "")</f>
        <v/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4"/>
        <v>0</v>
      </c>
      <c r="P1133">
        <f t="shared" si="105"/>
        <v>0</v>
      </c>
      <c r="Q1133" s="3" t="str">
        <f t="shared" si="106"/>
        <v>games</v>
      </c>
      <c r="R1133" t="str">
        <f t="shared" si="107"/>
        <v>mobile games</v>
      </c>
      <c r="S1133" s="11">
        <f t="shared" si="108"/>
        <v>42332.908194444448</v>
      </c>
      <c r="T1133" s="11">
        <f t="shared" si="109"/>
        <v>42362.908194444448</v>
      </c>
      <c r="U1133" t="str">
        <f t="array" ref="U1133">IF(COUNTIF($B$2:$B5246, $B1133)&gt;1, "Duplicate", "")</f>
        <v/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4"/>
        <v>0.14380000000000001</v>
      </c>
      <c r="P1134">
        <f t="shared" si="105"/>
        <v>110.61538461538461</v>
      </c>
      <c r="Q1134" s="3" t="str">
        <f t="shared" si="106"/>
        <v>games</v>
      </c>
      <c r="R1134" t="str">
        <f t="shared" si="107"/>
        <v>mobile games</v>
      </c>
      <c r="S1134" s="11">
        <f t="shared" si="108"/>
        <v>42706.115405092598</v>
      </c>
      <c r="T1134" s="11">
        <f t="shared" si="109"/>
        <v>42736.115405092598</v>
      </c>
      <c r="U1134" t="str">
        <f t="array" ref="U1134">IF(COUNTIF($B$2:$B5247, $B1134)&gt;1, "Duplicate", "")</f>
        <v/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4"/>
        <v>6.6666666666666671E-3</v>
      </c>
      <c r="P1135">
        <f t="shared" si="105"/>
        <v>20</v>
      </c>
      <c r="Q1135" s="3" t="str">
        <f t="shared" si="106"/>
        <v>games</v>
      </c>
      <c r="R1135" t="str">
        <f t="shared" si="107"/>
        <v>mobile games</v>
      </c>
      <c r="S1135" s="11">
        <f t="shared" si="108"/>
        <v>41821.407187500001</v>
      </c>
      <c r="T1135" s="11">
        <f t="shared" si="109"/>
        <v>41851.407187500001</v>
      </c>
      <c r="U1135" t="str">
        <f t="array" ref="U1135">IF(COUNTIF($B$2:$B5248, $B1135)&gt;1, "Duplicate", "")</f>
        <v/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4"/>
        <v>4.0000000000000003E-5</v>
      </c>
      <c r="P1136">
        <f t="shared" si="105"/>
        <v>1</v>
      </c>
      <c r="Q1136" s="3" t="str">
        <f t="shared" si="106"/>
        <v>games</v>
      </c>
      <c r="R1136" t="str">
        <f t="shared" si="107"/>
        <v>mobile games</v>
      </c>
      <c r="S1136" s="11">
        <f t="shared" si="108"/>
        <v>41958.285046296296</v>
      </c>
      <c r="T1136" s="11">
        <f t="shared" si="109"/>
        <v>41972.189583333333</v>
      </c>
      <c r="U1136" t="str">
        <f t="array" ref="U1136">IF(COUNTIF($B$2:$B5249, $B1136)&gt;1, "Duplicate", "")</f>
        <v/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4"/>
        <v>0.05</v>
      </c>
      <c r="P1137">
        <f t="shared" si="105"/>
        <v>50</v>
      </c>
      <c r="Q1137" s="3" t="str">
        <f t="shared" si="106"/>
        <v>games</v>
      </c>
      <c r="R1137" t="str">
        <f t="shared" si="107"/>
        <v>mobile games</v>
      </c>
      <c r="S1137" s="11">
        <f t="shared" si="108"/>
        <v>42558.989513888882</v>
      </c>
      <c r="T1137" s="11">
        <f t="shared" si="109"/>
        <v>42588.989513888882</v>
      </c>
      <c r="U1137" t="str">
        <f t="array" ref="U1137">IF(COUNTIF($B$2:$B5250, $B1137)&gt;1, "Duplicate", "")</f>
        <v/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4"/>
        <v>6.4439140811455853E-2</v>
      </c>
      <c r="P1138">
        <f t="shared" si="105"/>
        <v>45</v>
      </c>
      <c r="Q1138" s="3" t="str">
        <f t="shared" si="106"/>
        <v>games</v>
      </c>
      <c r="R1138" t="str">
        <f t="shared" si="107"/>
        <v>mobile games</v>
      </c>
      <c r="S1138" s="11">
        <f t="shared" si="108"/>
        <v>42327.671631944439</v>
      </c>
      <c r="T1138" s="11">
        <f t="shared" si="109"/>
        <v>42357.671631944439</v>
      </c>
      <c r="U1138" t="str">
        <f t="array" ref="U1138">IF(COUNTIF($B$2:$B5251, $B1138)&gt;1, "Duplicate", "")</f>
        <v/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4"/>
        <v>0.39500000000000002</v>
      </c>
      <c r="P1139">
        <f t="shared" si="105"/>
        <v>253.2051282051282</v>
      </c>
      <c r="Q1139" s="3" t="str">
        <f t="shared" si="106"/>
        <v>games</v>
      </c>
      <c r="R1139" t="str">
        <f t="shared" si="107"/>
        <v>mobile games</v>
      </c>
      <c r="S1139" s="11">
        <f t="shared" si="108"/>
        <v>42453.819687499999</v>
      </c>
      <c r="T1139" s="11">
        <f t="shared" si="109"/>
        <v>42483.819687499999</v>
      </c>
      <c r="U1139" t="str">
        <f t="array" ref="U1139">IF(COUNTIF($B$2:$B5252, $B1139)&gt;1, "Duplicate", "")</f>
        <v/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4"/>
        <v>3.5714285714285713E-3</v>
      </c>
      <c r="P1140">
        <f t="shared" si="105"/>
        <v>31.25</v>
      </c>
      <c r="Q1140" s="3" t="str">
        <f t="shared" si="106"/>
        <v>games</v>
      </c>
      <c r="R1140" t="str">
        <f t="shared" si="107"/>
        <v>mobile games</v>
      </c>
      <c r="S1140" s="11">
        <f t="shared" si="108"/>
        <v>42736.9066087963</v>
      </c>
      <c r="T1140" s="11">
        <f t="shared" si="109"/>
        <v>42756.9066087963</v>
      </c>
      <c r="U1140" t="str">
        <f t="array" ref="U1140">IF(COUNTIF($B$2:$B5253, $B1140)&gt;1, "Duplicate", "")</f>
        <v/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4"/>
        <v>6.2500000000000001E-4</v>
      </c>
      <c r="P1141">
        <f t="shared" si="105"/>
        <v>5</v>
      </c>
      <c r="Q1141" s="3" t="str">
        <f t="shared" si="106"/>
        <v>games</v>
      </c>
      <c r="R1141" t="str">
        <f t="shared" si="107"/>
        <v>mobile games</v>
      </c>
      <c r="S1141" s="11">
        <f t="shared" si="108"/>
        <v>41975.347523148142</v>
      </c>
      <c r="T1141" s="11">
        <f t="shared" si="109"/>
        <v>42005.347523148142</v>
      </c>
      <c r="U1141" t="str">
        <f t="array" ref="U1141">IF(COUNTIF($B$2:$B5254, $B1141)&gt;1, "Duplicate", "")</f>
        <v/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4"/>
        <v>0</v>
      </c>
      <c r="P1142">
        <f t="shared" si="105"/>
        <v>0</v>
      </c>
      <c r="Q1142" s="3" t="str">
        <f t="shared" si="106"/>
        <v>games</v>
      </c>
      <c r="R1142" t="str">
        <f t="shared" si="107"/>
        <v>mobile games</v>
      </c>
      <c r="S1142" s="11">
        <f t="shared" si="108"/>
        <v>42192.462048611109</v>
      </c>
      <c r="T1142" s="11">
        <f t="shared" si="109"/>
        <v>42222.462048611109</v>
      </c>
      <c r="U1142" t="str">
        <f t="array" ref="U1142">IF(COUNTIF($B$2:$B5255, $B1142)&gt;1, "Duplicate", "")</f>
        <v/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4"/>
        <v>0</v>
      </c>
      <c r="P1143">
        <f t="shared" si="105"/>
        <v>0</v>
      </c>
      <c r="Q1143" s="3" t="str">
        <f t="shared" si="106"/>
        <v>games</v>
      </c>
      <c r="R1143" t="str">
        <f t="shared" si="107"/>
        <v>mobile games</v>
      </c>
      <c r="S1143" s="11">
        <f t="shared" si="108"/>
        <v>42164.699652777781</v>
      </c>
      <c r="T1143" s="11">
        <f t="shared" si="109"/>
        <v>42194.699652777781</v>
      </c>
      <c r="U1143" t="str">
        <f t="array" ref="U1143">IF(COUNTIF($B$2:$B5256, $B1143)&gt;1, "Duplicate", "")</f>
        <v/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4"/>
        <v>0</v>
      </c>
      <c r="P1144">
        <f t="shared" si="105"/>
        <v>0</v>
      </c>
      <c r="Q1144" s="3" t="str">
        <f t="shared" si="106"/>
        <v>games</v>
      </c>
      <c r="R1144" t="str">
        <f t="shared" si="107"/>
        <v>mobile games</v>
      </c>
      <c r="S1144" s="11">
        <f t="shared" si="108"/>
        <v>42022.006099537044</v>
      </c>
      <c r="T1144" s="11">
        <f t="shared" si="109"/>
        <v>42052.006099537044</v>
      </c>
      <c r="U1144" t="str">
        <f t="array" ref="U1144">IF(COUNTIF($B$2:$B5257, $B1144)&gt;1, "Duplicate", "")</f>
        <v/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4"/>
        <v>4.1333333333333335E-3</v>
      </c>
      <c r="P1145">
        <f t="shared" si="105"/>
        <v>23.25</v>
      </c>
      <c r="Q1145" s="3" t="str">
        <f t="shared" si="106"/>
        <v>games</v>
      </c>
      <c r="R1145" t="str">
        <f t="shared" si="107"/>
        <v>mobile games</v>
      </c>
      <c r="S1145" s="11">
        <f t="shared" si="108"/>
        <v>42325.19358796296</v>
      </c>
      <c r="T1145" s="11">
        <f t="shared" si="109"/>
        <v>42355.19358796296</v>
      </c>
      <c r="U1145" t="str">
        <f t="array" ref="U1145">IF(COUNTIF($B$2:$B5258, $B1145)&gt;1, "Duplicate", "")</f>
        <v/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4"/>
        <v>0</v>
      </c>
      <c r="P1146">
        <f t="shared" si="105"/>
        <v>0</v>
      </c>
      <c r="Q1146" s="3" t="str">
        <f t="shared" si="106"/>
        <v>food</v>
      </c>
      <c r="R1146" t="str">
        <f t="shared" si="107"/>
        <v>food trucks</v>
      </c>
      <c r="S1146" s="11">
        <f t="shared" si="108"/>
        <v>42093.181944444441</v>
      </c>
      <c r="T1146" s="11">
        <f t="shared" si="109"/>
        <v>42123.181944444441</v>
      </c>
      <c r="U1146" t="str">
        <f t="array" ref="U1146">IF(COUNTIF($B$2:$B5259, $B1146)&gt;1, "Duplicate", "")</f>
        <v/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4"/>
        <v>1.25E-3</v>
      </c>
      <c r="P1147">
        <f t="shared" si="105"/>
        <v>100</v>
      </c>
      <c r="Q1147" s="3" t="str">
        <f t="shared" si="106"/>
        <v>food</v>
      </c>
      <c r="R1147" t="str">
        <f t="shared" si="107"/>
        <v>food trucks</v>
      </c>
      <c r="S1147" s="11">
        <f t="shared" si="108"/>
        <v>41854.747592592597</v>
      </c>
      <c r="T1147" s="11">
        <f t="shared" si="109"/>
        <v>41914.747592592597</v>
      </c>
      <c r="U1147" t="str">
        <f t="array" ref="U1147">IF(COUNTIF($B$2:$B5260, $B1147)&gt;1, "Duplicate", "")</f>
        <v/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4"/>
        <v>8.8333333333333333E-2</v>
      </c>
      <c r="P1148">
        <f t="shared" si="105"/>
        <v>44.166666666666664</v>
      </c>
      <c r="Q1148" s="3" t="str">
        <f t="shared" si="106"/>
        <v>food</v>
      </c>
      <c r="R1148" t="str">
        <f t="shared" si="107"/>
        <v>food trucks</v>
      </c>
      <c r="S1148" s="11">
        <f t="shared" si="108"/>
        <v>41723.9533912037</v>
      </c>
      <c r="T1148" s="11">
        <f t="shared" si="109"/>
        <v>41761.9533912037</v>
      </c>
      <c r="U1148" t="str">
        <f t="array" ref="U1148">IF(COUNTIF($B$2:$B5261, $B1148)&gt;1, "Duplicate", "")</f>
        <v/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4"/>
        <v>0</v>
      </c>
      <c r="P1149">
        <f t="shared" si="105"/>
        <v>0</v>
      </c>
      <c r="Q1149" s="3" t="str">
        <f t="shared" si="106"/>
        <v>food</v>
      </c>
      <c r="R1149" t="str">
        <f t="shared" si="107"/>
        <v>food trucks</v>
      </c>
      <c r="S1149" s="11">
        <f t="shared" si="108"/>
        <v>41871.972025462965</v>
      </c>
      <c r="T1149" s="11">
        <f t="shared" si="109"/>
        <v>41931.972025462965</v>
      </c>
      <c r="U1149" t="str">
        <f t="array" ref="U1149">IF(COUNTIF($B$2:$B5262, $B1149)&gt;1, "Duplicate", "")</f>
        <v/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4"/>
        <v>4.8666666666666667E-3</v>
      </c>
      <c r="P1150">
        <f t="shared" si="105"/>
        <v>24.333333333333332</v>
      </c>
      <c r="Q1150" s="3" t="str">
        <f t="shared" si="106"/>
        <v>food</v>
      </c>
      <c r="R1150" t="str">
        <f t="shared" si="107"/>
        <v>food trucks</v>
      </c>
      <c r="S1150" s="11">
        <f t="shared" si="108"/>
        <v>42675.171076388884</v>
      </c>
      <c r="T1150" s="11">
        <f t="shared" si="109"/>
        <v>42705.212743055556</v>
      </c>
      <c r="U1150" t="str">
        <f t="array" ref="U1150">IF(COUNTIF($B$2:$B5263, $B1150)&gt;1, "Duplicate", "")</f>
        <v/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4"/>
        <v>1.5E-3</v>
      </c>
      <c r="P1151">
        <f t="shared" si="105"/>
        <v>37.5</v>
      </c>
      <c r="Q1151" s="3" t="str">
        <f t="shared" si="106"/>
        <v>food</v>
      </c>
      <c r="R1151" t="str">
        <f t="shared" si="107"/>
        <v>food trucks</v>
      </c>
      <c r="S1151" s="11">
        <f t="shared" si="108"/>
        <v>42507.71025462963</v>
      </c>
      <c r="T1151" s="11">
        <f t="shared" si="109"/>
        <v>42537.71025462963</v>
      </c>
      <c r="U1151" t="str">
        <f t="array" ref="U1151">IF(COUNTIF($B$2:$B5264, $B1151)&gt;1, "Duplicate", "")</f>
        <v/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4"/>
        <v>0.1008</v>
      </c>
      <c r="P1152">
        <f t="shared" si="105"/>
        <v>42</v>
      </c>
      <c r="Q1152" s="3" t="str">
        <f t="shared" si="106"/>
        <v>food</v>
      </c>
      <c r="R1152" t="str">
        <f t="shared" si="107"/>
        <v>food trucks</v>
      </c>
      <c r="S1152" s="11">
        <f t="shared" si="108"/>
        <v>42317.954571759255</v>
      </c>
      <c r="T1152" s="11">
        <f t="shared" si="109"/>
        <v>42377.954571759255</v>
      </c>
      <c r="U1152" t="str">
        <f t="array" ref="U1152">IF(COUNTIF($B$2:$B5265, $B1152)&gt;1, "Duplicate", "")</f>
        <v/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4"/>
        <v>0</v>
      </c>
      <c r="P1153">
        <f t="shared" si="105"/>
        <v>0</v>
      </c>
      <c r="Q1153" s="3" t="str">
        <f t="shared" si="106"/>
        <v>food</v>
      </c>
      <c r="R1153" t="str">
        <f t="shared" si="107"/>
        <v>food trucks</v>
      </c>
      <c r="S1153" s="11">
        <f t="shared" si="108"/>
        <v>42224.102581018517</v>
      </c>
      <c r="T1153" s="11">
        <f t="shared" si="109"/>
        <v>42254.102581018517</v>
      </c>
      <c r="U1153" t="str">
        <f t="array" ref="U1153">IF(COUNTIF($B$2:$B5266, $B1153)&gt;1, "Duplicate", "")</f>
        <v/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4"/>
        <v>5.6937500000000002E-2</v>
      </c>
      <c r="P1154">
        <f t="shared" si="105"/>
        <v>60.733333333333334</v>
      </c>
      <c r="Q1154" s="3" t="str">
        <f t="shared" si="106"/>
        <v>food</v>
      </c>
      <c r="R1154" t="str">
        <f t="shared" si="107"/>
        <v>food trucks</v>
      </c>
      <c r="S1154" s="11">
        <f t="shared" si="108"/>
        <v>42109.709629629629</v>
      </c>
      <c r="T1154" s="11">
        <f t="shared" si="109"/>
        <v>42139.709629629629</v>
      </c>
      <c r="U1154" t="str">
        <f t="array" ref="U1154">IF(COUNTIF($B$2:$B5267, $B1154)&gt;1, "Duplicate", "")</f>
        <v/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0">E1155/D1155</f>
        <v>6.2500000000000003E-3</v>
      </c>
      <c r="P1155">
        <f t="shared" ref="P1155:P1218" si="111">IF(L1155=0,0,E1155/L1155)</f>
        <v>50</v>
      </c>
      <c r="Q1155" s="3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11">
        <f t="shared" si="108"/>
        <v>42143.714178240742</v>
      </c>
      <c r="T1155" s="11">
        <f t="shared" si="109"/>
        <v>42173.714178240742</v>
      </c>
      <c r="U1155" t="str">
        <f t="array" ref="U1155">IF(COUNTIF($B$2:$B5268, $B1155)&gt;1, "Duplicate", "")</f>
        <v/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0"/>
        <v>6.5000000000000002E-2</v>
      </c>
      <c r="P1156">
        <f t="shared" si="111"/>
        <v>108.33333333333333</v>
      </c>
      <c r="Q1156" s="3" t="str">
        <f t="shared" si="112"/>
        <v>food</v>
      </c>
      <c r="R1156" t="str">
        <f t="shared" si="113"/>
        <v>food trucks</v>
      </c>
      <c r="S1156" s="11">
        <f t="shared" si="108"/>
        <v>42223.108865740738</v>
      </c>
      <c r="T1156" s="11">
        <f t="shared" si="109"/>
        <v>42253.108865740738</v>
      </c>
      <c r="U1156" t="str">
        <f t="array" ref="U1156">IF(COUNTIF($B$2:$B5269, $B1156)&gt;1, "Duplicate", "")</f>
        <v/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0"/>
        <v>7.5199999999999998E-3</v>
      </c>
      <c r="P1157">
        <f t="shared" si="111"/>
        <v>23.5</v>
      </c>
      <c r="Q1157" s="3" t="str">
        <f t="shared" si="112"/>
        <v>food</v>
      </c>
      <c r="R1157" t="str">
        <f t="shared" si="113"/>
        <v>food trucks</v>
      </c>
      <c r="S1157" s="11">
        <f t="shared" si="108"/>
        <v>41835.763981481483</v>
      </c>
      <c r="T1157" s="11">
        <f t="shared" si="109"/>
        <v>41865.763981481483</v>
      </c>
      <c r="U1157" t="str">
        <f t="array" ref="U1157">IF(COUNTIF($B$2:$B5270, $B1157)&gt;1, "Duplicate", "")</f>
        <v/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0"/>
        <v>0</v>
      </c>
      <c r="P1158">
        <f t="shared" si="111"/>
        <v>0</v>
      </c>
      <c r="Q1158" s="3" t="str">
        <f t="shared" si="112"/>
        <v>food</v>
      </c>
      <c r="R1158" t="str">
        <f t="shared" si="113"/>
        <v>food trucks</v>
      </c>
      <c r="S1158" s="11">
        <f t="shared" si="108"/>
        <v>42029.07131944444</v>
      </c>
      <c r="T1158" s="11">
        <f t="shared" si="109"/>
        <v>42059.07131944444</v>
      </c>
      <c r="U1158" t="str">
        <f t="array" ref="U1158">IF(COUNTIF($B$2:$B5271, $B1158)&gt;1, "Duplicate", "")</f>
        <v/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0"/>
        <v>1.5100000000000001E-2</v>
      </c>
      <c r="P1159">
        <f t="shared" si="111"/>
        <v>50.333333333333336</v>
      </c>
      <c r="Q1159" s="3" t="str">
        <f t="shared" si="112"/>
        <v>food</v>
      </c>
      <c r="R1159" t="str">
        <f t="shared" si="113"/>
        <v>food trucks</v>
      </c>
      <c r="S1159" s="11">
        <f t="shared" ref="S1159:S1222" si="114">(((J1159/60)/60)/24)+DATE(1970,1,1)</f>
        <v>41918.628240740742</v>
      </c>
      <c r="T1159" s="11">
        <f t="shared" ref="T1159:T1222" si="115">(((I1159/60)/60)/24)+DATE(1970,1,1)</f>
        <v>41978.669907407413</v>
      </c>
      <c r="U1159" t="str">
        <f t="array" ref="U1159">IF(COUNTIF($B$2:$B5272, $B1159)&gt;1, "Duplicate", "")</f>
        <v/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0"/>
        <v>4.6666666666666671E-3</v>
      </c>
      <c r="P1160">
        <f t="shared" si="111"/>
        <v>11.666666666666666</v>
      </c>
      <c r="Q1160" s="3" t="str">
        <f t="shared" si="112"/>
        <v>food</v>
      </c>
      <c r="R1160" t="str">
        <f t="shared" si="113"/>
        <v>food trucks</v>
      </c>
      <c r="S1160" s="11">
        <f t="shared" si="114"/>
        <v>41952.09175925926</v>
      </c>
      <c r="T1160" s="11">
        <f t="shared" si="115"/>
        <v>41982.09175925926</v>
      </c>
      <c r="U1160" t="str">
        <f t="array" ref="U1160">IF(COUNTIF($B$2:$B5273, $B1160)&gt;1, "Duplicate", "")</f>
        <v/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0"/>
        <v>0</v>
      </c>
      <c r="P1161">
        <f t="shared" si="111"/>
        <v>0</v>
      </c>
      <c r="Q1161" s="3" t="str">
        <f t="shared" si="112"/>
        <v>food</v>
      </c>
      <c r="R1161" t="str">
        <f t="shared" si="113"/>
        <v>food trucks</v>
      </c>
      <c r="S1161" s="11">
        <f t="shared" si="114"/>
        <v>42154.726446759261</v>
      </c>
      <c r="T1161" s="11">
        <f t="shared" si="115"/>
        <v>42185.65625</v>
      </c>
      <c r="U1161" t="str">
        <f t="array" ref="U1161">IF(COUNTIF($B$2:$B5274, $B1161)&gt;1, "Duplicate", "")</f>
        <v/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0"/>
        <v>3.85E-2</v>
      </c>
      <c r="P1162">
        <f t="shared" si="111"/>
        <v>60.789473684210527</v>
      </c>
      <c r="Q1162" s="3" t="str">
        <f t="shared" si="112"/>
        <v>food</v>
      </c>
      <c r="R1162" t="str">
        <f t="shared" si="113"/>
        <v>food trucks</v>
      </c>
      <c r="S1162" s="11">
        <f t="shared" si="114"/>
        <v>42061.154930555553</v>
      </c>
      <c r="T1162" s="11">
        <f t="shared" si="115"/>
        <v>42091.113263888896</v>
      </c>
      <c r="U1162" t="str">
        <f t="array" ref="U1162">IF(COUNTIF($B$2:$B5275, $B1162)&gt;1, "Duplicate", "")</f>
        <v/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0"/>
        <v>0</v>
      </c>
      <c r="P1163">
        <f t="shared" si="111"/>
        <v>0</v>
      </c>
      <c r="Q1163" s="3" t="str">
        <f t="shared" si="112"/>
        <v>food</v>
      </c>
      <c r="R1163" t="str">
        <f t="shared" si="113"/>
        <v>food trucks</v>
      </c>
      <c r="S1163" s="11">
        <f t="shared" si="114"/>
        <v>42122.629502314812</v>
      </c>
      <c r="T1163" s="11">
        <f t="shared" si="115"/>
        <v>42143.629502314812</v>
      </c>
      <c r="U1163" t="str">
        <f t="array" ref="U1163">IF(COUNTIF($B$2:$B5276, $B1163)&gt;1, "Duplicate", "")</f>
        <v/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0"/>
        <v>5.8333333333333338E-4</v>
      </c>
      <c r="P1164">
        <f t="shared" si="111"/>
        <v>17.5</v>
      </c>
      <c r="Q1164" s="3" t="str">
        <f t="shared" si="112"/>
        <v>food</v>
      </c>
      <c r="R1164" t="str">
        <f t="shared" si="113"/>
        <v>food trucks</v>
      </c>
      <c r="S1164" s="11">
        <f t="shared" si="114"/>
        <v>41876.683611111112</v>
      </c>
      <c r="T1164" s="11">
        <f t="shared" si="115"/>
        <v>41907.683611111112</v>
      </c>
      <c r="U1164" t="str">
        <f t="array" ref="U1164">IF(COUNTIF($B$2:$B5277, $B1164)&gt;1, "Duplicate", "")</f>
        <v/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0"/>
        <v>0</v>
      </c>
      <c r="P1165">
        <f t="shared" si="111"/>
        <v>0</v>
      </c>
      <c r="Q1165" s="3" t="str">
        <f t="shared" si="112"/>
        <v>food</v>
      </c>
      <c r="R1165" t="str">
        <f t="shared" si="113"/>
        <v>food trucks</v>
      </c>
      <c r="S1165" s="11">
        <f t="shared" si="114"/>
        <v>41830.723611111112</v>
      </c>
      <c r="T1165" s="11">
        <f t="shared" si="115"/>
        <v>41860.723611111112</v>
      </c>
      <c r="U1165" t="str">
        <f t="array" ref="U1165">IF(COUNTIF($B$2:$B5278, $B1165)&gt;1, "Duplicate", "")</f>
        <v/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0"/>
        <v>0</v>
      </c>
      <c r="P1166">
        <f t="shared" si="111"/>
        <v>0</v>
      </c>
      <c r="Q1166" s="3" t="str">
        <f t="shared" si="112"/>
        <v>food</v>
      </c>
      <c r="R1166" t="str">
        <f t="shared" si="113"/>
        <v>food trucks</v>
      </c>
      <c r="S1166" s="11">
        <f t="shared" si="114"/>
        <v>42509.724328703705</v>
      </c>
      <c r="T1166" s="11">
        <f t="shared" si="115"/>
        <v>42539.724328703705</v>
      </c>
      <c r="U1166" t="str">
        <f t="array" ref="U1166">IF(COUNTIF($B$2:$B5279, $B1166)&gt;1, "Duplicate", "")</f>
        <v/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0"/>
        <v>0.20705000000000001</v>
      </c>
      <c r="P1167">
        <f t="shared" si="111"/>
        <v>82.82</v>
      </c>
      <c r="Q1167" s="3" t="str">
        <f t="shared" si="112"/>
        <v>food</v>
      </c>
      <c r="R1167" t="str">
        <f t="shared" si="113"/>
        <v>food trucks</v>
      </c>
      <c r="S1167" s="11">
        <f t="shared" si="114"/>
        <v>41792.214467592588</v>
      </c>
      <c r="T1167" s="11">
        <f t="shared" si="115"/>
        <v>41826.214467592588</v>
      </c>
      <c r="U1167" t="str">
        <f t="array" ref="U1167">IF(COUNTIF($B$2:$B5280, $B1167)&gt;1, "Duplicate", "")</f>
        <v/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0"/>
        <v>0.19139999999999999</v>
      </c>
      <c r="P1168">
        <f t="shared" si="111"/>
        <v>358.875</v>
      </c>
      <c r="Q1168" s="3" t="str">
        <f t="shared" si="112"/>
        <v>food</v>
      </c>
      <c r="R1168" t="str">
        <f t="shared" si="113"/>
        <v>food trucks</v>
      </c>
      <c r="S1168" s="11">
        <f t="shared" si="114"/>
        <v>42150.485439814816</v>
      </c>
      <c r="T1168" s="11">
        <f t="shared" si="115"/>
        <v>42181.166666666672</v>
      </c>
      <c r="U1168" t="str">
        <f t="array" ref="U1168">IF(COUNTIF($B$2:$B5281, $B1168)&gt;1, "Duplicate", "")</f>
        <v/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0"/>
        <v>1.6316666666666667E-2</v>
      </c>
      <c r="P1169">
        <f t="shared" si="111"/>
        <v>61.1875</v>
      </c>
      <c r="Q1169" s="3" t="str">
        <f t="shared" si="112"/>
        <v>food</v>
      </c>
      <c r="R1169" t="str">
        <f t="shared" si="113"/>
        <v>food trucks</v>
      </c>
      <c r="S1169" s="11">
        <f t="shared" si="114"/>
        <v>41863.734895833331</v>
      </c>
      <c r="T1169" s="11">
        <f t="shared" si="115"/>
        <v>41894.734895833331</v>
      </c>
      <c r="U1169" t="str">
        <f t="array" ref="U1169">IF(COUNTIF($B$2:$B5282, $B1169)&gt;1, "Duplicate", "")</f>
        <v/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0"/>
        <v>5.6666666666666664E-2</v>
      </c>
      <c r="P1170">
        <f t="shared" si="111"/>
        <v>340</v>
      </c>
      <c r="Q1170" s="3" t="str">
        <f t="shared" si="112"/>
        <v>food</v>
      </c>
      <c r="R1170" t="str">
        <f t="shared" si="113"/>
        <v>food trucks</v>
      </c>
      <c r="S1170" s="11">
        <f t="shared" si="114"/>
        <v>42605.053993055553</v>
      </c>
      <c r="T1170" s="11">
        <f t="shared" si="115"/>
        <v>42635.053993055553</v>
      </c>
      <c r="U1170" t="str">
        <f t="array" ref="U1170">IF(COUNTIF($B$2:$B5283, $B1170)&gt;1, "Duplicate", "")</f>
        <v/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0"/>
        <v>1.6999999999999999E-3</v>
      </c>
      <c r="P1171">
        <f t="shared" si="111"/>
        <v>5.666666666666667</v>
      </c>
      <c r="Q1171" s="3" t="str">
        <f t="shared" si="112"/>
        <v>food</v>
      </c>
      <c r="R1171" t="str">
        <f t="shared" si="113"/>
        <v>food trucks</v>
      </c>
      <c r="S1171" s="11">
        <f t="shared" si="114"/>
        <v>42027.353738425925</v>
      </c>
      <c r="T1171" s="11">
        <f t="shared" si="115"/>
        <v>42057.353738425925</v>
      </c>
      <c r="U1171" t="str">
        <f t="array" ref="U1171">IF(COUNTIF($B$2:$B5284, $B1171)&gt;1, "Duplicate", "")</f>
        <v/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0"/>
        <v>4.0000000000000001E-3</v>
      </c>
      <c r="P1172">
        <f t="shared" si="111"/>
        <v>50</v>
      </c>
      <c r="Q1172" s="3" t="str">
        <f t="shared" si="112"/>
        <v>food</v>
      </c>
      <c r="R1172" t="str">
        <f t="shared" si="113"/>
        <v>food trucks</v>
      </c>
      <c r="S1172" s="11">
        <f t="shared" si="114"/>
        <v>42124.893182870372</v>
      </c>
      <c r="T1172" s="11">
        <f t="shared" si="115"/>
        <v>42154.893182870372</v>
      </c>
      <c r="U1172" t="str">
        <f t="array" ref="U1172">IF(COUNTIF($B$2:$B5285, $B1172)&gt;1, "Duplicate", "")</f>
        <v/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0"/>
        <v>1E-3</v>
      </c>
      <c r="P1173">
        <f t="shared" si="111"/>
        <v>25</v>
      </c>
      <c r="Q1173" s="3" t="str">
        <f t="shared" si="112"/>
        <v>food</v>
      </c>
      <c r="R1173" t="str">
        <f t="shared" si="113"/>
        <v>food trucks</v>
      </c>
      <c r="S1173" s="11">
        <f t="shared" si="114"/>
        <v>41938.804710648146</v>
      </c>
      <c r="T1173" s="11">
        <f t="shared" si="115"/>
        <v>41956.846377314811</v>
      </c>
      <c r="U1173" t="str">
        <f t="array" ref="U1173">IF(COUNTIF($B$2:$B5286, $B1173)&gt;1, "Duplicate", "")</f>
        <v/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0"/>
        <v>0</v>
      </c>
      <c r="P1174">
        <f t="shared" si="111"/>
        <v>0</v>
      </c>
      <c r="Q1174" s="3" t="str">
        <f t="shared" si="112"/>
        <v>food</v>
      </c>
      <c r="R1174" t="str">
        <f t="shared" si="113"/>
        <v>food trucks</v>
      </c>
      <c r="S1174" s="11">
        <f t="shared" si="114"/>
        <v>41841.682314814818</v>
      </c>
      <c r="T1174" s="11">
        <f t="shared" si="115"/>
        <v>41871.682314814818</v>
      </c>
      <c r="U1174" t="str">
        <f t="array" ref="U1174">IF(COUNTIF($B$2:$B5287, $B1174)&gt;1, "Duplicate", "")</f>
        <v/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0"/>
        <v>2.4000000000000001E-4</v>
      </c>
      <c r="P1175">
        <f t="shared" si="111"/>
        <v>30</v>
      </c>
      <c r="Q1175" s="3" t="str">
        <f t="shared" si="112"/>
        <v>food</v>
      </c>
      <c r="R1175" t="str">
        <f t="shared" si="113"/>
        <v>food trucks</v>
      </c>
      <c r="S1175" s="11">
        <f t="shared" si="114"/>
        <v>42184.185844907406</v>
      </c>
      <c r="T1175" s="11">
        <f t="shared" si="115"/>
        <v>42219.185844907406</v>
      </c>
      <c r="U1175" t="str">
        <f t="array" ref="U1175">IF(COUNTIF($B$2:$B5288, $B1175)&gt;1, "Duplicate", "")</f>
        <v/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0"/>
        <v>5.906666666666667E-2</v>
      </c>
      <c r="P1176">
        <f t="shared" si="111"/>
        <v>46.631578947368418</v>
      </c>
      <c r="Q1176" s="3" t="str">
        <f t="shared" si="112"/>
        <v>food</v>
      </c>
      <c r="R1176" t="str">
        <f t="shared" si="113"/>
        <v>food trucks</v>
      </c>
      <c r="S1176" s="11">
        <f t="shared" si="114"/>
        <v>42468.84174768519</v>
      </c>
      <c r="T1176" s="11">
        <f t="shared" si="115"/>
        <v>42498.84174768519</v>
      </c>
      <c r="U1176" t="str">
        <f t="array" ref="U1176">IF(COUNTIF($B$2:$B5289, $B1176)&gt;1, "Duplicate", "")</f>
        <v/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0"/>
        <v>2.9250000000000002E-2</v>
      </c>
      <c r="P1177">
        <f t="shared" si="111"/>
        <v>65</v>
      </c>
      <c r="Q1177" s="3" t="str">
        <f t="shared" si="112"/>
        <v>food</v>
      </c>
      <c r="R1177" t="str">
        <f t="shared" si="113"/>
        <v>food trucks</v>
      </c>
      <c r="S1177" s="11">
        <f t="shared" si="114"/>
        <v>42170.728460648148</v>
      </c>
      <c r="T1177" s="11">
        <f t="shared" si="115"/>
        <v>42200.728460648148</v>
      </c>
      <c r="U1177" t="str">
        <f t="array" ref="U1177">IF(COUNTIF($B$2:$B5290, $B1177)&gt;1, "Duplicate", "")</f>
        <v/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0"/>
        <v>5.7142857142857142E-5</v>
      </c>
      <c r="P1178">
        <f t="shared" si="111"/>
        <v>10</v>
      </c>
      <c r="Q1178" s="3" t="str">
        <f t="shared" si="112"/>
        <v>food</v>
      </c>
      <c r="R1178" t="str">
        <f t="shared" si="113"/>
        <v>food trucks</v>
      </c>
      <c r="S1178" s="11">
        <f t="shared" si="114"/>
        <v>42746.019652777773</v>
      </c>
      <c r="T1178" s="11">
        <f t="shared" si="115"/>
        <v>42800.541666666672</v>
      </c>
      <c r="U1178" t="str">
        <f t="array" ref="U1178">IF(COUNTIF($B$2:$B5291, $B1178)&gt;1, "Duplicate", "")</f>
        <v/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0"/>
        <v>0</v>
      </c>
      <c r="P1179">
        <f t="shared" si="111"/>
        <v>0</v>
      </c>
      <c r="Q1179" s="3" t="str">
        <f t="shared" si="112"/>
        <v>food</v>
      </c>
      <c r="R1179" t="str">
        <f t="shared" si="113"/>
        <v>food trucks</v>
      </c>
      <c r="S1179" s="11">
        <f t="shared" si="114"/>
        <v>41897.660833333335</v>
      </c>
      <c r="T1179" s="11">
        <f t="shared" si="115"/>
        <v>41927.660833333335</v>
      </c>
      <c r="U1179" t="str">
        <f t="array" ref="U1179">IF(COUNTIF($B$2:$B5292, $B1179)&gt;1, "Duplicate", "")</f>
        <v/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0"/>
        <v>6.666666666666667E-5</v>
      </c>
      <c r="P1180">
        <f t="shared" si="111"/>
        <v>5</v>
      </c>
      <c r="Q1180" s="3" t="str">
        <f t="shared" si="112"/>
        <v>food</v>
      </c>
      <c r="R1180" t="str">
        <f t="shared" si="113"/>
        <v>food trucks</v>
      </c>
      <c r="S1180" s="11">
        <f t="shared" si="114"/>
        <v>41837.905694444446</v>
      </c>
      <c r="T1180" s="11">
        <f t="shared" si="115"/>
        <v>41867.905694444446</v>
      </c>
      <c r="U1180" t="str">
        <f t="array" ref="U1180">IF(COUNTIF($B$2:$B5293, $B1180)&gt;1, "Duplicate", "")</f>
        <v/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0"/>
        <v>5.3333333333333337E-2</v>
      </c>
      <c r="P1181">
        <f t="shared" si="111"/>
        <v>640</v>
      </c>
      <c r="Q1181" s="3" t="str">
        <f t="shared" si="112"/>
        <v>food</v>
      </c>
      <c r="R1181" t="str">
        <f t="shared" si="113"/>
        <v>food trucks</v>
      </c>
      <c r="S1181" s="11">
        <f t="shared" si="114"/>
        <v>42275.720219907409</v>
      </c>
      <c r="T1181" s="11">
        <f t="shared" si="115"/>
        <v>42305.720219907409</v>
      </c>
      <c r="U1181" t="str">
        <f t="array" ref="U1181">IF(COUNTIF($B$2:$B5294, $B1181)&gt;1, "Duplicate", "")</f>
        <v/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0"/>
        <v>0.11749999999999999</v>
      </c>
      <c r="P1182">
        <f t="shared" si="111"/>
        <v>69.117647058823536</v>
      </c>
      <c r="Q1182" s="3" t="str">
        <f t="shared" si="112"/>
        <v>food</v>
      </c>
      <c r="R1182" t="str">
        <f t="shared" si="113"/>
        <v>food trucks</v>
      </c>
      <c r="S1182" s="11">
        <f t="shared" si="114"/>
        <v>41781.806875000002</v>
      </c>
      <c r="T1182" s="11">
        <f t="shared" si="115"/>
        <v>41818.806875000002</v>
      </c>
      <c r="U1182" t="str">
        <f t="array" ref="U1182">IF(COUNTIF($B$2:$B5295, $B1182)&gt;1, "Duplicate", "")</f>
        <v/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0"/>
        <v>8.0000000000000007E-5</v>
      </c>
      <c r="P1183">
        <f t="shared" si="111"/>
        <v>1.3333333333333333</v>
      </c>
      <c r="Q1183" s="3" t="str">
        <f t="shared" si="112"/>
        <v>food</v>
      </c>
      <c r="R1183" t="str">
        <f t="shared" si="113"/>
        <v>food trucks</v>
      </c>
      <c r="S1183" s="11">
        <f t="shared" si="114"/>
        <v>42034.339363425926</v>
      </c>
      <c r="T1183" s="11">
        <f t="shared" si="115"/>
        <v>42064.339363425926</v>
      </c>
      <c r="U1183" t="str">
        <f t="array" ref="U1183">IF(COUNTIF($B$2:$B5296, $B1183)&gt;1, "Duplicate", "")</f>
        <v/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0"/>
        <v>4.2000000000000003E-2</v>
      </c>
      <c r="P1184">
        <f t="shared" si="111"/>
        <v>10.5</v>
      </c>
      <c r="Q1184" s="3" t="str">
        <f t="shared" si="112"/>
        <v>food</v>
      </c>
      <c r="R1184" t="str">
        <f t="shared" si="113"/>
        <v>food trucks</v>
      </c>
      <c r="S1184" s="11">
        <f t="shared" si="114"/>
        <v>42728.827407407407</v>
      </c>
      <c r="T1184" s="11">
        <f t="shared" si="115"/>
        <v>42747.695833333331</v>
      </c>
      <c r="U1184" t="str">
        <f t="array" ref="U1184">IF(COUNTIF($B$2:$B5297, $B1184)&gt;1, "Duplicate", "")</f>
        <v/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0"/>
        <v>0.04</v>
      </c>
      <c r="P1185">
        <f t="shared" si="111"/>
        <v>33.333333333333336</v>
      </c>
      <c r="Q1185" s="3" t="str">
        <f t="shared" si="112"/>
        <v>food</v>
      </c>
      <c r="R1185" t="str">
        <f t="shared" si="113"/>
        <v>food trucks</v>
      </c>
      <c r="S1185" s="11">
        <f t="shared" si="114"/>
        <v>42656.86137731481</v>
      </c>
      <c r="T1185" s="11">
        <f t="shared" si="115"/>
        <v>42676.165972222225</v>
      </c>
      <c r="U1185" t="str">
        <f t="array" ref="U1185">IF(COUNTIF($B$2:$B5298, $B1185)&gt;1, "Duplicate", "")</f>
        <v/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0"/>
        <v>1.0493636363636363</v>
      </c>
      <c r="P1186">
        <f t="shared" si="111"/>
        <v>61.562666666666665</v>
      </c>
      <c r="Q1186" s="3" t="str">
        <f t="shared" si="112"/>
        <v>photography</v>
      </c>
      <c r="R1186" t="str">
        <f t="shared" si="113"/>
        <v>photobooks</v>
      </c>
      <c r="S1186" s="11">
        <f t="shared" si="114"/>
        <v>42741.599664351852</v>
      </c>
      <c r="T1186" s="11">
        <f t="shared" si="115"/>
        <v>42772.599664351852</v>
      </c>
      <c r="U1186" t="str">
        <f t="array" ref="U1186">IF(COUNTIF($B$2:$B5299, $B1186)&gt;1, "Duplicate", "")</f>
        <v/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0"/>
        <v>1.0544</v>
      </c>
      <c r="P1187">
        <f t="shared" si="111"/>
        <v>118.73873873873873</v>
      </c>
      <c r="Q1187" s="3" t="str">
        <f t="shared" si="112"/>
        <v>photography</v>
      </c>
      <c r="R1187" t="str">
        <f t="shared" si="113"/>
        <v>photobooks</v>
      </c>
      <c r="S1187" s="11">
        <f t="shared" si="114"/>
        <v>42130.865150462967</v>
      </c>
      <c r="T1187" s="11">
        <f t="shared" si="115"/>
        <v>42163.166666666672</v>
      </c>
      <c r="U1187" t="str">
        <f t="array" ref="U1187">IF(COUNTIF($B$2:$B5300, $B1187)&gt;1, "Duplicate", "")</f>
        <v/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0"/>
        <v>1.0673333333333332</v>
      </c>
      <c r="P1188">
        <f t="shared" si="111"/>
        <v>65.081300813008127</v>
      </c>
      <c r="Q1188" s="3" t="str">
        <f t="shared" si="112"/>
        <v>photography</v>
      </c>
      <c r="R1188" t="str">
        <f t="shared" si="113"/>
        <v>photobooks</v>
      </c>
      <c r="S1188" s="11">
        <f t="shared" si="114"/>
        <v>42123.86336805555</v>
      </c>
      <c r="T1188" s="11">
        <f t="shared" si="115"/>
        <v>42156.945833333331</v>
      </c>
      <c r="U1188" t="str">
        <f t="array" ref="U1188">IF(COUNTIF($B$2:$B5301, $B1188)&gt;1, "Duplicate", "")</f>
        <v/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0"/>
        <v>1.0412571428571429</v>
      </c>
      <c r="P1189">
        <f t="shared" si="111"/>
        <v>130.15714285714284</v>
      </c>
      <c r="Q1189" s="3" t="str">
        <f t="shared" si="112"/>
        <v>photography</v>
      </c>
      <c r="R1189" t="str">
        <f t="shared" si="113"/>
        <v>photobooks</v>
      </c>
      <c r="S1189" s="11">
        <f t="shared" si="114"/>
        <v>42109.894942129627</v>
      </c>
      <c r="T1189" s="11">
        <f t="shared" si="115"/>
        <v>42141.75</v>
      </c>
      <c r="U1189" t="str">
        <f t="array" ref="U1189">IF(COUNTIF($B$2:$B5302, $B1189)&gt;1, "Duplicate", "")</f>
        <v/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0"/>
        <v>1.6054999999999999</v>
      </c>
      <c r="P1190">
        <f t="shared" si="111"/>
        <v>37.776470588235291</v>
      </c>
      <c r="Q1190" s="3" t="str">
        <f t="shared" si="112"/>
        <v>photography</v>
      </c>
      <c r="R1190" t="str">
        <f t="shared" si="113"/>
        <v>photobooks</v>
      </c>
      <c r="S1190" s="11">
        <f t="shared" si="114"/>
        <v>42711.700694444444</v>
      </c>
      <c r="T1190" s="11">
        <f t="shared" si="115"/>
        <v>42732.700694444444</v>
      </c>
      <c r="U1190" t="str">
        <f t="array" ref="U1190">IF(COUNTIF($B$2:$B5303, $B1190)&gt;1, "Duplicate", "")</f>
        <v/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0"/>
        <v>1.0777777777777777</v>
      </c>
      <c r="P1191">
        <f t="shared" si="111"/>
        <v>112.79069767441861</v>
      </c>
      <c r="Q1191" s="3" t="str">
        <f t="shared" si="112"/>
        <v>photography</v>
      </c>
      <c r="R1191" t="str">
        <f t="shared" si="113"/>
        <v>photobooks</v>
      </c>
      <c r="S1191" s="11">
        <f t="shared" si="114"/>
        <v>42529.979108796295</v>
      </c>
      <c r="T1191" s="11">
        <f t="shared" si="115"/>
        <v>42550.979108796295</v>
      </c>
      <c r="U1191" t="str">
        <f t="array" ref="U1191">IF(COUNTIF($B$2:$B5304, $B1191)&gt;1, "Duplicate", "")</f>
        <v/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0"/>
        <v>1.35</v>
      </c>
      <c r="P1192">
        <f t="shared" si="111"/>
        <v>51.92307692307692</v>
      </c>
      <c r="Q1192" s="3" t="str">
        <f t="shared" si="112"/>
        <v>photography</v>
      </c>
      <c r="R1192" t="str">
        <f t="shared" si="113"/>
        <v>photobooks</v>
      </c>
      <c r="S1192" s="11">
        <f t="shared" si="114"/>
        <v>41852.665798611109</v>
      </c>
      <c r="T1192" s="11">
        <f t="shared" si="115"/>
        <v>41882.665798611109</v>
      </c>
      <c r="U1192" t="str">
        <f t="array" ref="U1192">IF(COUNTIF($B$2:$B5305, $B1192)&gt;1, "Duplicate", "")</f>
        <v/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0"/>
        <v>1.0907407407407408</v>
      </c>
      <c r="P1193">
        <f t="shared" si="111"/>
        <v>89.242424242424249</v>
      </c>
      <c r="Q1193" s="3" t="str">
        <f t="shared" si="112"/>
        <v>photography</v>
      </c>
      <c r="R1193" t="str">
        <f t="shared" si="113"/>
        <v>photobooks</v>
      </c>
      <c r="S1193" s="11">
        <f t="shared" si="114"/>
        <v>42419.603703703702</v>
      </c>
      <c r="T1193" s="11">
        <f t="shared" si="115"/>
        <v>42449.562037037031</v>
      </c>
      <c r="U1193" t="str">
        <f t="array" ref="U1193">IF(COUNTIF($B$2:$B5306, $B1193)&gt;1, "Duplicate", "")</f>
        <v/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0"/>
        <v>2.9</v>
      </c>
      <c r="P1194">
        <f t="shared" si="111"/>
        <v>19.333333333333332</v>
      </c>
      <c r="Q1194" s="3" t="str">
        <f t="shared" si="112"/>
        <v>photography</v>
      </c>
      <c r="R1194" t="str">
        <f t="shared" si="113"/>
        <v>photobooks</v>
      </c>
      <c r="S1194" s="11">
        <f t="shared" si="114"/>
        <v>42747.506689814814</v>
      </c>
      <c r="T1194" s="11">
        <f t="shared" si="115"/>
        <v>42777.506689814814</v>
      </c>
      <c r="U1194" t="str">
        <f t="array" ref="U1194">IF(COUNTIF($B$2:$B5307, $B1194)&gt;1, "Duplicate", "")</f>
        <v/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0"/>
        <v>1.0395714285714286</v>
      </c>
      <c r="P1195">
        <f t="shared" si="111"/>
        <v>79.967032967032964</v>
      </c>
      <c r="Q1195" s="3" t="str">
        <f t="shared" si="112"/>
        <v>photography</v>
      </c>
      <c r="R1195" t="str">
        <f t="shared" si="113"/>
        <v>photobooks</v>
      </c>
      <c r="S1195" s="11">
        <f t="shared" si="114"/>
        <v>42409.776076388895</v>
      </c>
      <c r="T1195" s="11">
        <f t="shared" si="115"/>
        <v>42469.734409722223</v>
      </c>
      <c r="U1195" t="str">
        <f t="array" ref="U1195">IF(COUNTIF($B$2:$B5308, $B1195)&gt;1, "Duplicate", "")</f>
        <v/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0"/>
        <v>3.2223999999999999</v>
      </c>
      <c r="P1196">
        <f t="shared" si="111"/>
        <v>56.414565826330531</v>
      </c>
      <c r="Q1196" s="3" t="str">
        <f t="shared" si="112"/>
        <v>photography</v>
      </c>
      <c r="R1196" t="str">
        <f t="shared" si="113"/>
        <v>photobooks</v>
      </c>
      <c r="S1196" s="11">
        <f t="shared" si="114"/>
        <v>42072.488182870366</v>
      </c>
      <c r="T1196" s="11">
        <f t="shared" si="115"/>
        <v>42102.488182870366</v>
      </c>
      <c r="U1196" t="str">
        <f t="array" ref="U1196">IF(COUNTIF($B$2:$B5309, $B1196)&gt;1, "Duplicate", "")</f>
        <v/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0"/>
        <v>1.35</v>
      </c>
      <c r="P1197">
        <f t="shared" si="111"/>
        <v>79.411764705882348</v>
      </c>
      <c r="Q1197" s="3" t="str">
        <f t="shared" si="112"/>
        <v>photography</v>
      </c>
      <c r="R1197" t="str">
        <f t="shared" si="113"/>
        <v>photobooks</v>
      </c>
      <c r="S1197" s="11">
        <f t="shared" si="114"/>
        <v>42298.34783564815</v>
      </c>
      <c r="T1197" s="11">
        <f t="shared" si="115"/>
        <v>42358.375</v>
      </c>
      <c r="U1197" t="str">
        <f t="array" ref="U1197">IF(COUNTIF($B$2:$B5310, $B1197)&gt;1, "Duplicate", "")</f>
        <v/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0"/>
        <v>2.6991034482758622</v>
      </c>
      <c r="P1198">
        <f t="shared" si="111"/>
        <v>76.439453125</v>
      </c>
      <c r="Q1198" s="3" t="str">
        <f t="shared" si="112"/>
        <v>photography</v>
      </c>
      <c r="R1198" t="str">
        <f t="shared" si="113"/>
        <v>photobooks</v>
      </c>
      <c r="S1198" s="11">
        <f t="shared" si="114"/>
        <v>42326.818738425922</v>
      </c>
      <c r="T1198" s="11">
        <f t="shared" si="115"/>
        <v>42356.818738425922</v>
      </c>
      <c r="U1198" t="str">
        <f t="array" ref="U1198">IF(COUNTIF($B$2:$B5311, $B1198)&gt;1, "Duplicate", "")</f>
        <v/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0"/>
        <v>2.5329333333333333</v>
      </c>
      <c r="P1199">
        <f t="shared" si="111"/>
        <v>121</v>
      </c>
      <c r="Q1199" s="3" t="str">
        <f t="shared" si="112"/>
        <v>photography</v>
      </c>
      <c r="R1199" t="str">
        <f t="shared" si="113"/>
        <v>photobooks</v>
      </c>
      <c r="S1199" s="11">
        <f t="shared" si="114"/>
        <v>42503.66474537037</v>
      </c>
      <c r="T1199" s="11">
        <f t="shared" si="115"/>
        <v>42534.249305555553</v>
      </c>
      <c r="U1199" t="str">
        <f t="array" ref="U1199">IF(COUNTIF($B$2:$B5312, $B1199)&gt;1, "Duplicate", "")</f>
        <v/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0"/>
        <v>2.6059999999999999</v>
      </c>
      <c r="P1200">
        <f t="shared" si="111"/>
        <v>54.616766467065865</v>
      </c>
      <c r="Q1200" s="3" t="str">
        <f t="shared" si="112"/>
        <v>photography</v>
      </c>
      <c r="R1200" t="str">
        <f t="shared" si="113"/>
        <v>photobooks</v>
      </c>
      <c r="S1200" s="11">
        <f t="shared" si="114"/>
        <v>42333.619050925925</v>
      </c>
      <c r="T1200" s="11">
        <f t="shared" si="115"/>
        <v>42369.125</v>
      </c>
      <c r="U1200" t="str">
        <f t="array" ref="U1200">IF(COUNTIF($B$2:$B5313, $B1200)&gt;1, "Duplicate", "")</f>
        <v/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0"/>
        <v>1.0131677953348381</v>
      </c>
      <c r="P1201">
        <f t="shared" si="111"/>
        <v>299.22222222222223</v>
      </c>
      <c r="Q1201" s="3" t="str">
        <f t="shared" si="112"/>
        <v>photography</v>
      </c>
      <c r="R1201" t="str">
        <f t="shared" si="113"/>
        <v>photobooks</v>
      </c>
      <c r="S1201" s="11">
        <f t="shared" si="114"/>
        <v>42161.770833333328</v>
      </c>
      <c r="T1201" s="11">
        <f t="shared" si="115"/>
        <v>42193.770833333328</v>
      </c>
      <c r="U1201" t="str">
        <f t="array" ref="U1201">IF(COUNTIF($B$2:$B5314, $B1201)&gt;1, "Duplicate", "")</f>
        <v/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0"/>
        <v>1.2560416666666667</v>
      </c>
      <c r="P1202">
        <f t="shared" si="111"/>
        <v>58.533980582524272</v>
      </c>
      <c r="Q1202" s="3" t="str">
        <f t="shared" si="112"/>
        <v>photography</v>
      </c>
      <c r="R1202" t="str">
        <f t="shared" si="113"/>
        <v>photobooks</v>
      </c>
      <c r="S1202" s="11">
        <f t="shared" si="114"/>
        <v>42089.477500000001</v>
      </c>
      <c r="T1202" s="11">
        <f t="shared" si="115"/>
        <v>42110.477500000001</v>
      </c>
      <c r="U1202" t="str">
        <f t="array" ref="U1202">IF(COUNTIF($B$2:$B5315, $B1202)&gt;1, "Duplicate", "")</f>
        <v/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0"/>
        <v>1.0243783333333334</v>
      </c>
      <c r="P1203">
        <f t="shared" si="111"/>
        <v>55.371801801801809</v>
      </c>
      <c r="Q1203" s="3" t="str">
        <f t="shared" si="112"/>
        <v>photography</v>
      </c>
      <c r="R1203" t="str">
        <f t="shared" si="113"/>
        <v>photobooks</v>
      </c>
      <c r="S1203" s="11">
        <f t="shared" si="114"/>
        <v>42536.60701388889</v>
      </c>
      <c r="T1203" s="11">
        <f t="shared" si="115"/>
        <v>42566.60701388889</v>
      </c>
      <c r="U1203" t="str">
        <f t="array" ref="U1203">IF(COUNTIF($B$2:$B5316, $B1203)&gt;1, "Duplicate", "")</f>
        <v/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0"/>
        <v>1.99244</v>
      </c>
      <c r="P1204">
        <f t="shared" si="111"/>
        <v>183.80442804428046</v>
      </c>
      <c r="Q1204" s="3" t="str">
        <f t="shared" si="112"/>
        <v>photography</v>
      </c>
      <c r="R1204" t="str">
        <f t="shared" si="113"/>
        <v>photobooks</v>
      </c>
      <c r="S1204" s="11">
        <f t="shared" si="114"/>
        <v>42152.288819444439</v>
      </c>
      <c r="T1204" s="11">
        <f t="shared" si="115"/>
        <v>42182.288819444439</v>
      </c>
      <c r="U1204" t="str">
        <f t="array" ref="U1204">IF(COUNTIF($B$2:$B5317, $B1204)&gt;1, "Duplicate", "")</f>
        <v/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0"/>
        <v>1.0245398773006136</v>
      </c>
      <c r="P1205">
        <f t="shared" si="111"/>
        <v>165.34653465346534</v>
      </c>
      <c r="Q1205" s="3" t="str">
        <f t="shared" si="112"/>
        <v>photography</v>
      </c>
      <c r="R1205" t="str">
        <f t="shared" si="113"/>
        <v>photobooks</v>
      </c>
      <c r="S1205" s="11">
        <f t="shared" si="114"/>
        <v>42125.614895833336</v>
      </c>
      <c r="T1205" s="11">
        <f t="shared" si="115"/>
        <v>42155.614895833336</v>
      </c>
      <c r="U1205" t="str">
        <f t="array" ref="U1205">IF(COUNTIF($B$2:$B5318, $B1205)&gt;1, "Duplicate", "")</f>
        <v/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0"/>
        <v>1.0294615384615384</v>
      </c>
      <c r="P1206">
        <f t="shared" si="111"/>
        <v>234.78947368421052</v>
      </c>
      <c r="Q1206" s="3" t="str">
        <f t="shared" si="112"/>
        <v>photography</v>
      </c>
      <c r="R1206" t="str">
        <f t="shared" si="113"/>
        <v>photobooks</v>
      </c>
      <c r="S1206" s="11">
        <f t="shared" si="114"/>
        <v>42297.748067129629</v>
      </c>
      <c r="T1206" s="11">
        <f t="shared" si="115"/>
        <v>42342.208333333328</v>
      </c>
      <c r="U1206" t="str">
        <f t="array" ref="U1206">IF(COUNTIF($B$2:$B5319, $B1206)&gt;1, "Duplicate", "")</f>
        <v/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0"/>
        <v>1.0086153846153847</v>
      </c>
      <c r="P1207">
        <f t="shared" si="111"/>
        <v>211.48387096774192</v>
      </c>
      <c r="Q1207" s="3" t="str">
        <f t="shared" si="112"/>
        <v>photography</v>
      </c>
      <c r="R1207" t="str">
        <f t="shared" si="113"/>
        <v>photobooks</v>
      </c>
      <c r="S1207" s="11">
        <f t="shared" si="114"/>
        <v>42138.506377314814</v>
      </c>
      <c r="T1207" s="11">
        <f t="shared" si="115"/>
        <v>42168.506377314814</v>
      </c>
      <c r="U1207" t="str">
        <f t="array" ref="U1207">IF(COUNTIF($B$2:$B5320, $B1207)&gt;1, "Duplicate", "")</f>
        <v/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0"/>
        <v>1.1499999999999999</v>
      </c>
      <c r="P1208">
        <f t="shared" si="111"/>
        <v>32.34375</v>
      </c>
      <c r="Q1208" s="3" t="str">
        <f t="shared" si="112"/>
        <v>photography</v>
      </c>
      <c r="R1208" t="str">
        <f t="shared" si="113"/>
        <v>photobooks</v>
      </c>
      <c r="S1208" s="11">
        <f t="shared" si="114"/>
        <v>42772.776076388895</v>
      </c>
      <c r="T1208" s="11">
        <f t="shared" si="115"/>
        <v>42805.561805555553</v>
      </c>
      <c r="U1208" t="str">
        <f t="array" ref="U1208">IF(COUNTIF($B$2:$B5321, $B1208)&gt;1, "Duplicate", "")</f>
        <v/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0"/>
        <v>1.0416766467065868</v>
      </c>
      <c r="P1209">
        <f t="shared" si="111"/>
        <v>123.37588652482269</v>
      </c>
      <c r="Q1209" s="3" t="str">
        <f t="shared" si="112"/>
        <v>photography</v>
      </c>
      <c r="R1209" t="str">
        <f t="shared" si="113"/>
        <v>photobooks</v>
      </c>
      <c r="S1209" s="11">
        <f t="shared" si="114"/>
        <v>42430.430243055554</v>
      </c>
      <c r="T1209" s="11">
        <f t="shared" si="115"/>
        <v>42460.416666666672</v>
      </c>
      <c r="U1209" t="str">
        <f t="array" ref="U1209">IF(COUNTIF($B$2:$B5322, $B1209)&gt;1, "Duplicate", "")</f>
        <v/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0"/>
        <v>1.5529999999999999</v>
      </c>
      <c r="P1210">
        <f t="shared" si="111"/>
        <v>207.06666666666666</v>
      </c>
      <c r="Q1210" s="3" t="str">
        <f t="shared" si="112"/>
        <v>photography</v>
      </c>
      <c r="R1210" t="str">
        <f t="shared" si="113"/>
        <v>photobooks</v>
      </c>
      <c r="S1210" s="11">
        <f t="shared" si="114"/>
        <v>42423.709074074075</v>
      </c>
      <c r="T1210" s="11">
        <f t="shared" si="115"/>
        <v>42453.667407407411</v>
      </c>
      <c r="U1210" t="str">
        <f t="array" ref="U1210">IF(COUNTIF($B$2:$B5323, $B1210)&gt;1, "Duplicate", "")</f>
        <v/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0"/>
        <v>1.06</v>
      </c>
      <c r="P1211">
        <f t="shared" si="111"/>
        <v>138.2608695652174</v>
      </c>
      <c r="Q1211" s="3" t="str">
        <f t="shared" si="112"/>
        <v>photography</v>
      </c>
      <c r="R1211" t="str">
        <f t="shared" si="113"/>
        <v>photobooks</v>
      </c>
      <c r="S1211" s="11">
        <f t="shared" si="114"/>
        <v>42761.846122685187</v>
      </c>
      <c r="T1211" s="11">
        <f t="shared" si="115"/>
        <v>42791.846122685187</v>
      </c>
      <c r="U1211" t="str">
        <f t="array" ref="U1211">IF(COUNTIF($B$2:$B5324, $B1211)&gt;1, "Duplicate", "")</f>
        <v/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0"/>
        <v>2.5431499999999998</v>
      </c>
      <c r="P1212">
        <f t="shared" si="111"/>
        <v>493.81553398058253</v>
      </c>
      <c r="Q1212" s="3" t="str">
        <f t="shared" si="112"/>
        <v>photography</v>
      </c>
      <c r="R1212" t="str">
        <f t="shared" si="113"/>
        <v>photobooks</v>
      </c>
      <c r="S1212" s="11">
        <f t="shared" si="114"/>
        <v>42132.941805555558</v>
      </c>
      <c r="T1212" s="11">
        <f t="shared" si="115"/>
        <v>42155.875</v>
      </c>
      <c r="U1212" t="str">
        <f t="array" ref="U1212">IF(COUNTIF($B$2:$B5325, $B1212)&gt;1, "Duplicate", "")</f>
        <v/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0"/>
        <v>1.0109999999999999</v>
      </c>
      <c r="P1213">
        <f t="shared" si="111"/>
        <v>168.5</v>
      </c>
      <c r="Q1213" s="3" t="str">
        <f t="shared" si="112"/>
        <v>photography</v>
      </c>
      <c r="R1213" t="str">
        <f t="shared" si="113"/>
        <v>photobooks</v>
      </c>
      <c r="S1213" s="11">
        <f t="shared" si="114"/>
        <v>42515.866446759261</v>
      </c>
      <c r="T1213" s="11">
        <f t="shared" si="115"/>
        <v>42530.866446759261</v>
      </c>
      <c r="U1213" t="str">
        <f t="array" ref="U1213">IF(COUNTIF($B$2:$B5326, $B1213)&gt;1, "Duplicate", "")</f>
        <v/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0"/>
        <v>1.2904</v>
      </c>
      <c r="P1214">
        <f t="shared" si="111"/>
        <v>38.867469879518069</v>
      </c>
      <c r="Q1214" s="3" t="str">
        <f t="shared" si="112"/>
        <v>photography</v>
      </c>
      <c r="R1214" t="str">
        <f t="shared" si="113"/>
        <v>photobooks</v>
      </c>
      <c r="S1214" s="11">
        <f t="shared" si="114"/>
        <v>42318.950173611112</v>
      </c>
      <c r="T1214" s="11">
        <f t="shared" si="115"/>
        <v>42335.041666666672</v>
      </c>
      <c r="U1214" t="str">
        <f t="array" ref="U1214">IF(COUNTIF($B$2:$B5327, $B1214)&gt;1, "Duplicate", "")</f>
        <v/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0"/>
        <v>1.0223076923076924</v>
      </c>
      <c r="P1215">
        <f t="shared" si="111"/>
        <v>61.527777777777779</v>
      </c>
      <c r="Q1215" s="3" t="str">
        <f t="shared" si="112"/>
        <v>photography</v>
      </c>
      <c r="R1215" t="str">
        <f t="shared" si="113"/>
        <v>photobooks</v>
      </c>
      <c r="S1215" s="11">
        <f t="shared" si="114"/>
        <v>42731.755787037036</v>
      </c>
      <c r="T1215" s="11">
        <f t="shared" si="115"/>
        <v>42766.755787037036</v>
      </c>
      <c r="U1215" t="str">
        <f t="array" ref="U1215">IF(COUNTIF($B$2:$B5328, $B1215)&gt;1, "Duplicate", "")</f>
        <v/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0"/>
        <v>1.3180000000000001</v>
      </c>
      <c r="P1216">
        <f t="shared" si="111"/>
        <v>105.44</v>
      </c>
      <c r="Q1216" s="3" t="str">
        <f t="shared" si="112"/>
        <v>photography</v>
      </c>
      <c r="R1216" t="str">
        <f t="shared" si="113"/>
        <v>photobooks</v>
      </c>
      <c r="S1216" s="11">
        <f t="shared" si="114"/>
        <v>42104.840335648143</v>
      </c>
      <c r="T1216" s="11">
        <f t="shared" si="115"/>
        <v>42164.840335648143</v>
      </c>
      <c r="U1216" t="str">
        <f t="array" ref="U1216">IF(COUNTIF($B$2:$B5329, $B1216)&gt;1, "Duplicate", "")</f>
        <v/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0"/>
        <v>7.8608020000000005</v>
      </c>
      <c r="P1217">
        <f t="shared" si="111"/>
        <v>71.592003642987251</v>
      </c>
      <c r="Q1217" s="3" t="str">
        <f t="shared" si="112"/>
        <v>photography</v>
      </c>
      <c r="R1217" t="str">
        <f t="shared" si="113"/>
        <v>photobooks</v>
      </c>
      <c r="S1217" s="11">
        <f t="shared" si="114"/>
        <v>41759.923101851848</v>
      </c>
      <c r="T1217" s="11">
        <f t="shared" si="115"/>
        <v>41789.923101851848</v>
      </c>
      <c r="U1217" t="str">
        <f t="array" ref="U1217">IF(COUNTIF($B$2:$B5330, $B1217)&gt;1, "Duplicate", "")</f>
        <v/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0"/>
        <v>1.4570000000000001</v>
      </c>
      <c r="P1218">
        <f t="shared" si="111"/>
        <v>91.882882882882882</v>
      </c>
      <c r="Q1218" s="3" t="str">
        <f t="shared" si="112"/>
        <v>photography</v>
      </c>
      <c r="R1218" t="str">
        <f t="shared" si="113"/>
        <v>photobooks</v>
      </c>
      <c r="S1218" s="11">
        <f t="shared" si="114"/>
        <v>42247.616400462968</v>
      </c>
      <c r="T1218" s="11">
        <f t="shared" si="115"/>
        <v>42279.960416666669</v>
      </c>
      <c r="U1218" t="str">
        <f t="array" ref="U1218">IF(COUNTIF($B$2:$B5331, $B1218)&gt;1, "Duplicate", "")</f>
        <v/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6">E1219/D1219</f>
        <v>1.026</v>
      </c>
      <c r="P1219">
        <f t="shared" ref="P1219:P1282" si="117">IF(L1219=0,0,E1219/L1219)</f>
        <v>148.57377049180329</v>
      </c>
      <c r="Q1219" s="3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11">
        <f t="shared" si="114"/>
        <v>42535.809490740736</v>
      </c>
      <c r="T1219" s="11">
        <f t="shared" si="115"/>
        <v>42565.809490740736</v>
      </c>
      <c r="U1219" t="str">
        <f t="array" ref="U1219">IF(COUNTIF($B$2:$B5332, $B1219)&gt;1, "Duplicate", "")</f>
        <v/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6"/>
        <v>1.7227777777777777</v>
      </c>
      <c r="P1220">
        <f t="shared" si="117"/>
        <v>174.2134831460674</v>
      </c>
      <c r="Q1220" s="3" t="str">
        <f t="shared" si="118"/>
        <v>photography</v>
      </c>
      <c r="R1220" t="str">
        <f t="shared" si="119"/>
        <v>photobooks</v>
      </c>
      <c r="S1220" s="11">
        <f t="shared" si="114"/>
        <v>42278.662037037036</v>
      </c>
      <c r="T1220" s="11">
        <f t="shared" si="115"/>
        <v>42309.125</v>
      </c>
      <c r="U1220" t="str">
        <f t="array" ref="U1220">IF(COUNTIF($B$2:$B5333, $B1220)&gt;1, "Duplicate", "")</f>
        <v/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6"/>
        <v>1.5916819571865444</v>
      </c>
      <c r="P1221">
        <f t="shared" si="117"/>
        <v>102.86166007905139</v>
      </c>
      <c r="Q1221" s="3" t="str">
        <f t="shared" si="118"/>
        <v>photography</v>
      </c>
      <c r="R1221" t="str">
        <f t="shared" si="119"/>
        <v>photobooks</v>
      </c>
      <c r="S1221" s="11">
        <f t="shared" si="114"/>
        <v>42633.461956018517</v>
      </c>
      <c r="T1221" s="11">
        <f t="shared" si="115"/>
        <v>42663.461956018517</v>
      </c>
      <c r="U1221" t="str">
        <f t="array" ref="U1221">IF(COUNTIF($B$2:$B5334, $B1221)&gt;1, "Duplicate", "")</f>
        <v/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6"/>
        <v>1.0376666666666667</v>
      </c>
      <c r="P1222">
        <f t="shared" si="117"/>
        <v>111.17857142857143</v>
      </c>
      <c r="Q1222" s="3" t="str">
        <f t="shared" si="118"/>
        <v>photography</v>
      </c>
      <c r="R1222" t="str">
        <f t="shared" si="119"/>
        <v>photobooks</v>
      </c>
      <c r="S1222" s="11">
        <f t="shared" si="114"/>
        <v>42211.628611111111</v>
      </c>
      <c r="T1222" s="11">
        <f t="shared" si="115"/>
        <v>42241.628611111111</v>
      </c>
      <c r="U1222" t="str">
        <f t="array" ref="U1222">IF(COUNTIF($B$2:$B5335, $B1222)&gt;1, "Duplicate", "")</f>
        <v/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6"/>
        <v>1.1140954545454547</v>
      </c>
      <c r="P1223">
        <f t="shared" si="117"/>
        <v>23.796213592233013</v>
      </c>
      <c r="Q1223" s="3" t="str">
        <f t="shared" si="118"/>
        <v>photography</v>
      </c>
      <c r="R1223" t="str">
        <f t="shared" si="119"/>
        <v>photobooks</v>
      </c>
      <c r="S1223" s="11">
        <f t="shared" ref="S1223:S1286" si="120">(((J1223/60)/60)/24)+DATE(1970,1,1)</f>
        <v>42680.47555555556</v>
      </c>
      <c r="T1223" s="11">
        <f t="shared" ref="T1223:T1286" si="121">(((I1223/60)/60)/24)+DATE(1970,1,1)</f>
        <v>42708</v>
      </c>
      <c r="U1223" t="str">
        <f t="array" ref="U1223">IF(COUNTIF($B$2:$B5336, $B1223)&gt;1, "Duplicate", "")</f>
        <v/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6"/>
        <v>2.80375</v>
      </c>
      <c r="P1224">
        <f t="shared" si="117"/>
        <v>81.268115942028984</v>
      </c>
      <c r="Q1224" s="3" t="str">
        <f t="shared" si="118"/>
        <v>photography</v>
      </c>
      <c r="R1224" t="str">
        <f t="shared" si="119"/>
        <v>photobooks</v>
      </c>
      <c r="S1224" s="11">
        <f t="shared" si="120"/>
        <v>42430.720451388886</v>
      </c>
      <c r="T1224" s="11">
        <f t="shared" si="121"/>
        <v>42461.166666666672</v>
      </c>
      <c r="U1224" t="str">
        <f t="array" ref="U1224">IF(COUNTIF($B$2:$B5337, $B1224)&gt;1, "Duplicate", "")</f>
        <v/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6"/>
        <v>1.1210606060606061</v>
      </c>
      <c r="P1225">
        <f t="shared" si="117"/>
        <v>116.21465968586388</v>
      </c>
      <c r="Q1225" s="3" t="str">
        <f t="shared" si="118"/>
        <v>photography</v>
      </c>
      <c r="R1225" t="str">
        <f t="shared" si="119"/>
        <v>photobooks</v>
      </c>
      <c r="S1225" s="11">
        <f t="shared" si="120"/>
        <v>42654.177187499998</v>
      </c>
      <c r="T1225" s="11">
        <f t="shared" si="121"/>
        <v>42684.218854166669</v>
      </c>
      <c r="U1225" t="str">
        <f t="array" ref="U1225">IF(COUNTIF($B$2:$B5338, $B1225)&gt;1, "Duplicate", "")</f>
        <v/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6"/>
        <v>7.0666666666666669E-2</v>
      </c>
      <c r="P1226">
        <f t="shared" si="117"/>
        <v>58.888888888888886</v>
      </c>
      <c r="Q1226" s="3" t="str">
        <f t="shared" si="118"/>
        <v>music</v>
      </c>
      <c r="R1226" t="str">
        <f t="shared" si="119"/>
        <v>world music</v>
      </c>
      <c r="S1226" s="11">
        <f t="shared" si="120"/>
        <v>41736.549791666665</v>
      </c>
      <c r="T1226" s="11">
        <f t="shared" si="121"/>
        <v>41796.549791666665</v>
      </c>
      <c r="U1226" t="str">
        <f t="array" ref="U1226">IF(COUNTIF($B$2:$B5339, $B1226)&gt;1, "Duplicate", "")</f>
        <v/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6"/>
        <v>4.3999999999999997E-2</v>
      </c>
      <c r="P1227">
        <f t="shared" si="117"/>
        <v>44</v>
      </c>
      <c r="Q1227" s="3" t="str">
        <f t="shared" si="118"/>
        <v>music</v>
      </c>
      <c r="R1227" t="str">
        <f t="shared" si="119"/>
        <v>world music</v>
      </c>
      <c r="S1227" s="11">
        <f t="shared" si="120"/>
        <v>41509.905995370369</v>
      </c>
      <c r="T1227" s="11">
        <f t="shared" si="121"/>
        <v>41569.905995370369</v>
      </c>
      <c r="U1227" t="str">
        <f t="array" ref="U1227">IF(COUNTIF($B$2:$B5340, $B1227)&gt;1, "Duplicate", "")</f>
        <v/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6"/>
        <v>3.8739999999999997E-2</v>
      </c>
      <c r="P1228">
        <f t="shared" si="117"/>
        <v>48.424999999999997</v>
      </c>
      <c r="Q1228" s="3" t="str">
        <f t="shared" si="118"/>
        <v>music</v>
      </c>
      <c r="R1228" t="str">
        <f t="shared" si="119"/>
        <v>world music</v>
      </c>
      <c r="S1228" s="11">
        <f t="shared" si="120"/>
        <v>41715.874780092592</v>
      </c>
      <c r="T1228" s="11">
        <f t="shared" si="121"/>
        <v>41750.041666666664</v>
      </c>
      <c r="U1228" t="str">
        <f t="array" ref="U1228">IF(COUNTIF($B$2:$B5341, $B1228)&gt;1, "Duplicate", "")</f>
        <v/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6"/>
        <v>0</v>
      </c>
      <c r="P1229">
        <f t="shared" si="117"/>
        <v>0</v>
      </c>
      <c r="Q1229" s="3" t="str">
        <f t="shared" si="118"/>
        <v>music</v>
      </c>
      <c r="R1229" t="str">
        <f t="shared" si="119"/>
        <v>world music</v>
      </c>
      <c r="S1229" s="11">
        <f t="shared" si="120"/>
        <v>41827.919166666667</v>
      </c>
      <c r="T1229" s="11">
        <f t="shared" si="121"/>
        <v>41858.291666666664</v>
      </c>
      <c r="U1229" t="str">
        <f t="array" ref="U1229">IF(COUNTIF($B$2:$B5342, $B1229)&gt;1, "Duplicate", "")</f>
        <v/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6"/>
        <v>0.29299999999999998</v>
      </c>
      <c r="P1230">
        <f t="shared" si="117"/>
        <v>61.041666666666664</v>
      </c>
      <c r="Q1230" s="3" t="str">
        <f t="shared" si="118"/>
        <v>music</v>
      </c>
      <c r="R1230" t="str">
        <f t="shared" si="119"/>
        <v>world music</v>
      </c>
      <c r="S1230" s="11">
        <f t="shared" si="120"/>
        <v>40754.729259259257</v>
      </c>
      <c r="T1230" s="11">
        <f t="shared" si="121"/>
        <v>40814.729259259257</v>
      </c>
      <c r="U1230" t="str">
        <f t="array" ref="U1230">IF(COUNTIF($B$2:$B5343, $B1230)&gt;1, "Duplicate", "")</f>
        <v/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6"/>
        <v>9.0909090909090905E-3</v>
      </c>
      <c r="P1231">
        <f t="shared" si="117"/>
        <v>25</v>
      </c>
      <c r="Q1231" s="3" t="str">
        <f t="shared" si="118"/>
        <v>music</v>
      </c>
      <c r="R1231" t="str">
        <f t="shared" si="119"/>
        <v>world music</v>
      </c>
      <c r="S1231" s="11">
        <f t="shared" si="120"/>
        <v>40985.459803240738</v>
      </c>
      <c r="T1231" s="11">
        <f t="shared" si="121"/>
        <v>41015.666666666664</v>
      </c>
      <c r="U1231" t="str">
        <f t="array" ref="U1231">IF(COUNTIF($B$2:$B5344, $B1231)&gt;1, "Duplicate", "")</f>
        <v/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6"/>
        <v>0</v>
      </c>
      <c r="P1232">
        <f t="shared" si="117"/>
        <v>0</v>
      </c>
      <c r="Q1232" s="3" t="str">
        <f t="shared" si="118"/>
        <v>music</v>
      </c>
      <c r="R1232" t="str">
        <f t="shared" si="119"/>
        <v>world music</v>
      </c>
      <c r="S1232" s="11">
        <f t="shared" si="120"/>
        <v>40568.972569444442</v>
      </c>
      <c r="T1232" s="11">
        <f t="shared" si="121"/>
        <v>40598.972569444442</v>
      </c>
      <c r="U1232" t="str">
        <f t="array" ref="U1232">IF(COUNTIF($B$2:$B5345, $B1232)&gt;1, "Duplicate", "")</f>
        <v/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6"/>
        <v>0</v>
      </c>
      <c r="P1233">
        <f t="shared" si="117"/>
        <v>0</v>
      </c>
      <c r="Q1233" s="3" t="str">
        <f t="shared" si="118"/>
        <v>music</v>
      </c>
      <c r="R1233" t="str">
        <f t="shared" si="119"/>
        <v>world music</v>
      </c>
      <c r="S1233" s="11">
        <f t="shared" si="120"/>
        <v>42193.941759259258</v>
      </c>
      <c r="T1233" s="11">
        <f t="shared" si="121"/>
        <v>42244.041666666672</v>
      </c>
      <c r="U1233" t="str">
        <f t="array" ref="U1233">IF(COUNTIF($B$2:$B5346, $B1233)&gt;1, "Duplicate", "")</f>
        <v/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6"/>
        <v>8.0000000000000002E-3</v>
      </c>
      <c r="P1234">
        <f t="shared" si="117"/>
        <v>40</v>
      </c>
      <c r="Q1234" s="3" t="str">
        <f t="shared" si="118"/>
        <v>music</v>
      </c>
      <c r="R1234" t="str">
        <f t="shared" si="119"/>
        <v>world music</v>
      </c>
      <c r="S1234" s="11">
        <f t="shared" si="120"/>
        <v>41506.848032407412</v>
      </c>
      <c r="T1234" s="11">
        <f t="shared" si="121"/>
        <v>41553.848032407412</v>
      </c>
      <c r="U1234" t="str">
        <f t="array" ref="U1234">IF(COUNTIF($B$2:$B5347, $B1234)&gt;1, "Duplicate", "")</f>
        <v/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6"/>
        <v>0.11600000000000001</v>
      </c>
      <c r="P1235">
        <f t="shared" si="117"/>
        <v>19.333333333333332</v>
      </c>
      <c r="Q1235" s="3" t="str">
        <f t="shared" si="118"/>
        <v>music</v>
      </c>
      <c r="R1235" t="str">
        <f t="shared" si="119"/>
        <v>world music</v>
      </c>
      <c r="S1235" s="11">
        <f t="shared" si="120"/>
        <v>40939.948773148149</v>
      </c>
      <c r="T1235" s="11">
        <f t="shared" si="121"/>
        <v>40960.948773148149</v>
      </c>
      <c r="U1235" t="str">
        <f t="array" ref="U1235">IF(COUNTIF($B$2:$B5348, $B1235)&gt;1, "Duplicate", "")</f>
        <v/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6"/>
        <v>0</v>
      </c>
      <c r="P1236">
        <f t="shared" si="117"/>
        <v>0</v>
      </c>
      <c r="Q1236" s="3" t="str">
        <f t="shared" si="118"/>
        <v>music</v>
      </c>
      <c r="R1236" t="str">
        <f t="shared" si="119"/>
        <v>world music</v>
      </c>
      <c r="S1236" s="11">
        <f t="shared" si="120"/>
        <v>42007.788680555561</v>
      </c>
      <c r="T1236" s="11">
        <f t="shared" si="121"/>
        <v>42037.788680555561</v>
      </c>
      <c r="U1236" t="str">
        <f t="array" ref="U1236">IF(COUNTIF($B$2:$B5349, $B1236)&gt;1, "Duplicate", "")</f>
        <v/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6"/>
        <v>2.787363950092912E-2</v>
      </c>
      <c r="P1237">
        <f t="shared" si="117"/>
        <v>35</v>
      </c>
      <c r="Q1237" s="3" t="str">
        <f t="shared" si="118"/>
        <v>music</v>
      </c>
      <c r="R1237" t="str">
        <f t="shared" si="119"/>
        <v>world music</v>
      </c>
      <c r="S1237" s="11">
        <f t="shared" si="120"/>
        <v>41583.135405092595</v>
      </c>
      <c r="T1237" s="11">
        <f t="shared" si="121"/>
        <v>41623.135405092595</v>
      </c>
      <c r="U1237" t="str">
        <f t="array" ref="U1237">IF(COUNTIF($B$2:$B5350, $B1237)&gt;1, "Duplicate", "")</f>
        <v/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6"/>
        <v>0</v>
      </c>
      <c r="P1238">
        <f t="shared" si="117"/>
        <v>0</v>
      </c>
      <c r="Q1238" s="3" t="str">
        <f t="shared" si="118"/>
        <v>music</v>
      </c>
      <c r="R1238" t="str">
        <f t="shared" si="119"/>
        <v>world music</v>
      </c>
      <c r="S1238" s="11">
        <f t="shared" si="120"/>
        <v>41110.680138888885</v>
      </c>
      <c r="T1238" s="11">
        <f t="shared" si="121"/>
        <v>41118.666666666664</v>
      </c>
      <c r="U1238" t="str">
        <f t="array" ref="U1238">IF(COUNTIF($B$2:$B5351, $B1238)&gt;1, "Duplicate", "")</f>
        <v/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6"/>
        <v>0</v>
      </c>
      <c r="P1239">
        <f t="shared" si="117"/>
        <v>0</v>
      </c>
      <c r="Q1239" s="3" t="str">
        <f t="shared" si="118"/>
        <v>music</v>
      </c>
      <c r="R1239" t="str">
        <f t="shared" si="119"/>
        <v>world music</v>
      </c>
      <c r="S1239" s="11">
        <f t="shared" si="120"/>
        <v>41125.283159722225</v>
      </c>
      <c r="T1239" s="11">
        <f t="shared" si="121"/>
        <v>41145.283159722225</v>
      </c>
      <c r="U1239" t="str">
        <f t="array" ref="U1239">IF(COUNTIF($B$2:$B5352, $B1239)&gt;1, "Duplicate", "")</f>
        <v/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6"/>
        <v>0.17799999999999999</v>
      </c>
      <c r="P1240">
        <f t="shared" si="117"/>
        <v>59.333333333333336</v>
      </c>
      <c r="Q1240" s="3" t="str">
        <f t="shared" si="118"/>
        <v>music</v>
      </c>
      <c r="R1240" t="str">
        <f t="shared" si="119"/>
        <v>world music</v>
      </c>
      <c r="S1240" s="11">
        <f t="shared" si="120"/>
        <v>40731.61037037037</v>
      </c>
      <c r="T1240" s="11">
        <f t="shared" si="121"/>
        <v>40761.61037037037</v>
      </c>
      <c r="U1240" t="str">
        <f t="array" ref="U1240">IF(COUNTIF($B$2:$B5353, $B1240)&gt;1, "Duplicate", "")</f>
        <v/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6"/>
        <v>0</v>
      </c>
      <c r="P1241">
        <f t="shared" si="117"/>
        <v>0</v>
      </c>
      <c r="Q1241" s="3" t="str">
        <f t="shared" si="118"/>
        <v>music</v>
      </c>
      <c r="R1241" t="str">
        <f t="shared" si="119"/>
        <v>world music</v>
      </c>
      <c r="S1241" s="11">
        <f t="shared" si="120"/>
        <v>40883.962581018517</v>
      </c>
      <c r="T1241" s="11">
        <f t="shared" si="121"/>
        <v>40913.962581018517</v>
      </c>
      <c r="U1241" t="str">
        <f t="array" ref="U1241">IF(COUNTIF($B$2:$B5354, $B1241)&gt;1, "Duplicate", "")</f>
        <v/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6"/>
        <v>3.0124999999999999E-2</v>
      </c>
      <c r="P1242">
        <f t="shared" si="117"/>
        <v>30.125</v>
      </c>
      <c r="Q1242" s="3" t="str">
        <f t="shared" si="118"/>
        <v>music</v>
      </c>
      <c r="R1242" t="str">
        <f t="shared" si="119"/>
        <v>world music</v>
      </c>
      <c r="S1242" s="11">
        <f t="shared" si="120"/>
        <v>41409.040011574078</v>
      </c>
      <c r="T1242" s="11">
        <f t="shared" si="121"/>
        <v>41467.910416666666</v>
      </c>
      <c r="U1242" t="str">
        <f t="array" ref="U1242">IF(COUNTIF($B$2:$B5355, $B1242)&gt;1, "Duplicate", "")</f>
        <v/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6"/>
        <v>0.50739999999999996</v>
      </c>
      <c r="P1243">
        <f t="shared" si="117"/>
        <v>74.617647058823536</v>
      </c>
      <c r="Q1243" s="3" t="str">
        <f t="shared" si="118"/>
        <v>music</v>
      </c>
      <c r="R1243" t="str">
        <f t="shared" si="119"/>
        <v>world music</v>
      </c>
      <c r="S1243" s="11">
        <f t="shared" si="120"/>
        <v>41923.837731481479</v>
      </c>
      <c r="T1243" s="11">
        <f t="shared" si="121"/>
        <v>41946.249305555553</v>
      </c>
      <c r="U1243" t="str">
        <f t="array" ref="U1243">IF(COUNTIF($B$2:$B5356, $B1243)&gt;1, "Duplicate", "")</f>
        <v/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6"/>
        <v>5.4884742041712408E-3</v>
      </c>
      <c r="P1244">
        <f t="shared" si="117"/>
        <v>5</v>
      </c>
      <c r="Q1244" s="3" t="str">
        <f t="shared" si="118"/>
        <v>music</v>
      </c>
      <c r="R1244" t="str">
        <f t="shared" si="119"/>
        <v>world music</v>
      </c>
      <c r="S1244" s="11">
        <f t="shared" si="120"/>
        <v>40782.165532407409</v>
      </c>
      <c r="T1244" s="11">
        <f t="shared" si="121"/>
        <v>40797.554166666669</v>
      </c>
      <c r="U1244" t="str">
        <f t="array" ref="U1244">IF(COUNTIF($B$2:$B5357, $B1244)&gt;1, "Duplicate", "")</f>
        <v/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6"/>
        <v>0.14091666666666666</v>
      </c>
      <c r="P1245">
        <f t="shared" si="117"/>
        <v>44.5</v>
      </c>
      <c r="Q1245" s="3" t="str">
        <f t="shared" si="118"/>
        <v>music</v>
      </c>
      <c r="R1245" t="str">
        <f t="shared" si="119"/>
        <v>world music</v>
      </c>
      <c r="S1245" s="11">
        <f t="shared" si="120"/>
        <v>40671.879293981481</v>
      </c>
      <c r="T1245" s="11">
        <f t="shared" si="121"/>
        <v>40732.875</v>
      </c>
      <c r="U1245" t="str">
        <f t="array" ref="U1245">IF(COUNTIF($B$2:$B5358, $B1245)&gt;1, "Duplicate", "")</f>
        <v/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6"/>
        <v>1.038</v>
      </c>
      <c r="P1246">
        <f t="shared" si="117"/>
        <v>46.133333333333333</v>
      </c>
      <c r="Q1246" s="3" t="str">
        <f t="shared" si="118"/>
        <v>music</v>
      </c>
      <c r="R1246" t="str">
        <f t="shared" si="119"/>
        <v>rock</v>
      </c>
      <c r="S1246" s="11">
        <f t="shared" si="120"/>
        <v>41355.825497685182</v>
      </c>
      <c r="T1246" s="11">
        <f t="shared" si="121"/>
        <v>41386.875</v>
      </c>
      <c r="U1246" t="str">
        <f t="array" ref="U1246">IF(COUNTIF($B$2:$B5359, $B1246)&gt;1, "Duplicate", "")</f>
        <v/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6"/>
        <v>1.2024999999999999</v>
      </c>
      <c r="P1247">
        <f t="shared" si="117"/>
        <v>141.47058823529412</v>
      </c>
      <c r="Q1247" s="3" t="str">
        <f t="shared" si="118"/>
        <v>music</v>
      </c>
      <c r="R1247" t="str">
        <f t="shared" si="119"/>
        <v>rock</v>
      </c>
      <c r="S1247" s="11">
        <f t="shared" si="120"/>
        <v>41774.599930555552</v>
      </c>
      <c r="T1247" s="11">
        <f t="shared" si="121"/>
        <v>41804.599930555552</v>
      </c>
      <c r="U1247" t="str">
        <f t="array" ref="U1247">IF(COUNTIF($B$2:$B5360, $B1247)&gt;1, "Duplicate", "")</f>
        <v/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6"/>
        <v>1.17</v>
      </c>
      <c r="P1248">
        <f t="shared" si="117"/>
        <v>75.483870967741936</v>
      </c>
      <c r="Q1248" s="3" t="str">
        <f t="shared" si="118"/>
        <v>music</v>
      </c>
      <c r="R1248" t="str">
        <f t="shared" si="119"/>
        <v>rock</v>
      </c>
      <c r="S1248" s="11">
        <f t="shared" si="120"/>
        <v>40838.043391203704</v>
      </c>
      <c r="T1248" s="11">
        <f t="shared" si="121"/>
        <v>40883.085057870368</v>
      </c>
      <c r="U1248" t="str">
        <f t="array" ref="U1248">IF(COUNTIF($B$2:$B5361, $B1248)&gt;1, "Duplicate", "")</f>
        <v/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6"/>
        <v>1.2214285714285715</v>
      </c>
      <c r="P1249">
        <f t="shared" si="117"/>
        <v>85.5</v>
      </c>
      <c r="Q1249" s="3" t="str">
        <f t="shared" si="118"/>
        <v>music</v>
      </c>
      <c r="R1249" t="str">
        <f t="shared" si="119"/>
        <v>rock</v>
      </c>
      <c r="S1249" s="11">
        <f t="shared" si="120"/>
        <v>41370.292303240742</v>
      </c>
      <c r="T1249" s="11">
        <f t="shared" si="121"/>
        <v>41400.292303240742</v>
      </c>
      <c r="U1249" t="str">
        <f t="array" ref="U1249">IF(COUNTIF($B$2:$B5362, $B1249)&gt;1, "Duplicate", "")</f>
        <v/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6"/>
        <v>1.5164</v>
      </c>
      <c r="P1250">
        <f t="shared" si="117"/>
        <v>64.254237288135599</v>
      </c>
      <c r="Q1250" s="3" t="str">
        <f t="shared" si="118"/>
        <v>music</v>
      </c>
      <c r="R1250" t="str">
        <f t="shared" si="119"/>
        <v>rock</v>
      </c>
      <c r="S1250" s="11">
        <f t="shared" si="120"/>
        <v>41767.656863425924</v>
      </c>
      <c r="T1250" s="11">
        <f t="shared" si="121"/>
        <v>41803.290972222225</v>
      </c>
      <c r="U1250" t="str">
        <f t="array" ref="U1250">IF(COUNTIF($B$2:$B5363, $B1250)&gt;1, "Duplicate", "")</f>
        <v/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6"/>
        <v>1.0444</v>
      </c>
      <c r="P1251">
        <f t="shared" si="117"/>
        <v>64.46913580246914</v>
      </c>
      <c r="Q1251" s="3" t="str">
        <f t="shared" si="118"/>
        <v>music</v>
      </c>
      <c r="R1251" t="str">
        <f t="shared" si="119"/>
        <v>rock</v>
      </c>
      <c r="S1251" s="11">
        <f t="shared" si="120"/>
        <v>41067.74086805556</v>
      </c>
      <c r="T1251" s="11">
        <f t="shared" si="121"/>
        <v>41097.74086805556</v>
      </c>
      <c r="U1251" t="str">
        <f t="array" ref="U1251">IF(COUNTIF($B$2:$B5364, $B1251)&gt;1, "Duplicate", "")</f>
        <v/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6"/>
        <v>2.0015333333333332</v>
      </c>
      <c r="P1252">
        <f t="shared" si="117"/>
        <v>118.2007874015748</v>
      </c>
      <c r="Q1252" s="3" t="str">
        <f t="shared" si="118"/>
        <v>music</v>
      </c>
      <c r="R1252" t="str">
        <f t="shared" si="119"/>
        <v>rock</v>
      </c>
      <c r="S1252" s="11">
        <f t="shared" si="120"/>
        <v>41843.64271990741</v>
      </c>
      <c r="T1252" s="11">
        <f t="shared" si="121"/>
        <v>41888.64271990741</v>
      </c>
      <c r="U1252" t="str">
        <f t="array" ref="U1252">IF(COUNTIF($B$2:$B5365, $B1252)&gt;1, "Duplicate", "")</f>
        <v/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6"/>
        <v>1.018</v>
      </c>
      <c r="P1253">
        <f t="shared" si="117"/>
        <v>82.540540540540547</v>
      </c>
      <c r="Q1253" s="3" t="str">
        <f t="shared" si="118"/>
        <v>music</v>
      </c>
      <c r="R1253" t="str">
        <f t="shared" si="119"/>
        <v>rock</v>
      </c>
      <c r="S1253" s="11">
        <f t="shared" si="120"/>
        <v>40751.814432870371</v>
      </c>
      <c r="T1253" s="11">
        <f t="shared" si="121"/>
        <v>40811.814432870371</v>
      </c>
      <c r="U1253" t="str">
        <f t="array" ref="U1253">IF(COUNTIF($B$2:$B5366, $B1253)&gt;1, "Duplicate", "")</f>
        <v/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6"/>
        <v>1.3765714285714286</v>
      </c>
      <c r="P1254">
        <f t="shared" si="117"/>
        <v>34.170212765957444</v>
      </c>
      <c r="Q1254" s="3" t="str">
        <f t="shared" si="118"/>
        <v>music</v>
      </c>
      <c r="R1254" t="str">
        <f t="shared" si="119"/>
        <v>rock</v>
      </c>
      <c r="S1254" s="11">
        <f t="shared" si="120"/>
        <v>41543.988067129627</v>
      </c>
      <c r="T1254" s="11">
        <f t="shared" si="121"/>
        <v>41571.988067129627</v>
      </c>
      <c r="U1254" t="str">
        <f t="array" ref="U1254">IF(COUNTIF($B$2:$B5367, $B1254)&gt;1, "Duplicate", "")</f>
        <v/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6"/>
        <v>3038.3319999999999</v>
      </c>
      <c r="P1255">
        <f t="shared" si="117"/>
        <v>42.73322081575246</v>
      </c>
      <c r="Q1255" s="3" t="str">
        <f t="shared" si="118"/>
        <v>music</v>
      </c>
      <c r="R1255" t="str">
        <f t="shared" si="119"/>
        <v>rock</v>
      </c>
      <c r="S1255" s="11">
        <f t="shared" si="120"/>
        <v>41855.783645833333</v>
      </c>
      <c r="T1255" s="11">
        <f t="shared" si="121"/>
        <v>41885.783645833333</v>
      </c>
      <c r="U1255" t="str">
        <f t="array" ref="U1255">IF(COUNTIF($B$2:$B5368, $B1255)&gt;1, "Duplicate", "")</f>
        <v/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6"/>
        <v>1.9885074626865671</v>
      </c>
      <c r="P1256">
        <f t="shared" si="117"/>
        <v>94.489361702127653</v>
      </c>
      <c r="Q1256" s="3" t="str">
        <f t="shared" si="118"/>
        <v>music</v>
      </c>
      <c r="R1256" t="str">
        <f t="shared" si="119"/>
        <v>rock</v>
      </c>
      <c r="S1256" s="11">
        <f t="shared" si="120"/>
        <v>40487.621365740742</v>
      </c>
      <c r="T1256" s="11">
        <f t="shared" si="121"/>
        <v>40544.207638888889</v>
      </c>
      <c r="U1256" t="str">
        <f t="array" ref="U1256">IF(COUNTIF($B$2:$B5369, $B1256)&gt;1, "Duplicate", "")</f>
        <v/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6"/>
        <v>2.0236666666666667</v>
      </c>
      <c r="P1257">
        <f t="shared" si="117"/>
        <v>55.697247706422019</v>
      </c>
      <c r="Q1257" s="3" t="str">
        <f t="shared" si="118"/>
        <v>music</v>
      </c>
      <c r="R1257" t="str">
        <f t="shared" si="119"/>
        <v>rock</v>
      </c>
      <c r="S1257" s="11">
        <f t="shared" si="120"/>
        <v>41579.845509259263</v>
      </c>
      <c r="T1257" s="11">
        <f t="shared" si="121"/>
        <v>41609.887175925927</v>
      </c>
      <c r="U1257" t="str">
        <f t="array" ref="U1257">IF(COUNTIF($B$2:$B5370, $B1257)&gt;1, "Duplicate", "")</f>
        <v/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6"/>
        <v>1.1796376666666666</v>
      </c>
      <c r="P1258">
        <f t="shared" si="117"/>
        <v>98.030831024930734</v>
      </c>
      <c r="Q1258" s="3" t="str">
        <f t="shared" si="118"/>
        <v>music</v>
      </c>
      <c r="R1258" t="str">
        <f t="shared" si="119"/>
        <v>rock</v>
      </c>
      <c r="S1258" s="11">
        <f t="shared" si="120"/>
        <v>40921.919340277782</v>
      </c>
      <c r="T1258" s="11">
        <f t="shared" si="121"/>
        <v>40951.919340277782</v>
      </c>
      <c r="U1258" t="str">
        <f t="array" ref="U1258">IF(COUNTIF($B$2:$B5371, $B1258)&gt;1, "Duplicate", "")</f>
        <v/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6"/>
        <v>2.9472727272727273</v>
      </c>
      <c r="P1259">
        <f t="shared" si="117"/>
        <v>92.102272727272734</v>
      </c>
      <c r="Q1259" s="3" t="str">
        <f t="shared" si="118"/>
        <v>music</v>
      </c>
      <c r="R1259" t="str">
        <f t="shared" si="119"/>
        <v>rock</v>
      </c>
      <c r="S1259" s="11">
        <f t="shared" si="120"/>
        <v>40587.085532407407</v>
      </c>
      <c r="T1259" s="11">
        <f t="shared" si="121"/>
        <v>40636.043865740743</v>
      </c>
      <c r="U1259" t="str">
        <f t="array" ref="U1259">IF(COUNTIF($B$2:$B5372, $B1259)&gt;1, "Duplicate", "")</f>
        <v/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6"/>
        <v>2.1314633333333335</v>
      </c>
      <c r="P1260">
        <f t="shared" si="117"/>
        <v>38.175462686567165</v>
      </c>
      <c r="Q1260" s="3" t="str">
        <f t="shared" si="118"/>
        <v>music</v>
      </c>
      <c r="R1260" t="str">
        <f t="shared" si="119"/>
        <v>rock</v>
      </c>
      <c r="S1260" s="11">
        <f t="shared" si="120"/>
        <v>41487.611250000002</v>
      </c>
      <c r="T1260" s="11">
        <f t="shared" si="121"/>
        <v>41517.611250000002</v>
      </c>
      <c r="U1260" t="str">
        <f t="array" ref="U1260">IF(COUNTIF($B$2:$B5373, $B1260)&gt;1, "Duplicate", "")</f>
        <v/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6"/>
        <v>1.0424</v>
      </c>
      <c r="P1261">
        <f t="shared" si="117"/>
        <v>27.145833333333332</v>
      </c>
      <c r="Q1261" s="3" t="str">
        <f t="shared" si="118"/>
        <v>music</v>
      </c>
      <c r="R1261" t="str">
        <f t="shared" si="119"/>
        <v>rock</v>
      </c>
      <c r="S1261" s="11">
        <f t="shared" si="120"/>
        <v>41766.970648148148</v>
      </c>
      <c r="T1261" s="11">
        <f t="shared" si="121"/>
        <v>41799.165972222225</v>
      </c>
      <c r="U1261" t="str">
        <f t="array" ref="U1261">IF(COUNTIF($B$2:$B5374, $B1261)&gt;1, "Duplicate", "")</f>
        <v/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6"/>
        <v>1.1366666666666667</v>
      </c>
      <c r="P1262">
        <f t="shared" si="117"/>
        <v>50.689189189189186</v>
      </c>
      <c r="Q1262" s="3" t="str">
        <f t="shared" si="118"/>
        <v>music</v>
      </c>
      <c r="R1262" t="str">
        <f t="shared" si="119"/>
        <v>rock</v>
      </c>
      <c r="S1262" s="11">
        <f t="shared" si="120"/>
        <v>41666.842824074076</v>
      </c>
      <c r="T1262" s="11">
        <f t="shared" si="121"/>
        <v>41696.842824074076</v>
      </c>
      <c r="U1262" t="str">
        <f t="array" ref="U1262">IF(COUNTIF($B$2:$B5375, $B1262)&gt;1, "Duplicate", "")</f>
        <v/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6"/>
        <v>1.0125</v>
      </c>
      <c r="P1263">
        <f t="shared" si="117"/>
        <v>38.942307692307693</v>
      </c>
      <c r="Q1263" s="3" t="str">
        <f t="shared" si="118"/>
        <v>music</v>
      </c>
      <c r="R1263" t="str">
        <f t="shared" si="119"/>
        <v>rock</v>
      </c>
      <c r="S1263" s="11">
        <f t="shared" si="120"/>
        <v>41638.342905092592</v>
      </c>
      <c r="T1263" s="11">
        <f t="shared" si="121"/>
        <v>41668.342905092592</v>
      </c>
      <c r="U1263" t="str">
        <f t="array" ref="U1263">IF(COUNTIF($B$2:$B5376, $B1263)&gt;1, "Duplicate", "")</f>
        <v/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6"/>
        <v>1.2541538461538462</v>
      </c>
      <c r="P1264">
        <f t="shared" si="117"/>
        <v>77.638095238095232</v>
      </c>
      <c r="Q1264" s="3" t="str">
        <f t="shared" si="118"/>
        <v>music</v>
      </c>
      <c r="R1264" t="str">
        <f t="shared" si="119"/>
        <v>rock</v>
      </c>
      <c r="S1264" s="11">
        <f t="shared" si="120"/>
        <v>41656.762638888889</v>
      </c>
      <c r="T1264" s="11">
        <f t="shared" si="121"/>
        <v>41686.762638888889</v>
      </c>
      <c r="U1264" t="str">
        <f t="array" ref="U1264">IF(COUNTIF($B$2:$B5377, $B1264)&gt;1, "Duplicate", "")</f>
        <v/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6"/>
        <v>1.19</v>
      </c>
      <c r="P1265">
        <f t="shared" si="117"/>
        <v>43.536585365853661</v>
      </c>
      <c r="Q1265" s="3" t="str">
        <f t="shared" si="118"/>
        <v>music</v>
      </c>
      <c r="R1265" t="str">
        <f t="shared" si="119"/>
        <v>rock</v>
      </c>
      <c r="S1265" s="11">
        <f t="shared" si="120"/>
        <v>41692.084143518521</v>
      </c>
      <c r="T1265" s="11">
        <f t="shared" si="121"/>
        <v>41727.041666666664</v>
      </c>
      <c r="U1265" t="str">
        <f t="array" ref="U1265">IF(COUNTIF($B$2:$B5378, $B1265)&gt;1, "Duplicate", "")</f>
        <v/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6"/>
        <v>1.6646153846153846</v>
      </c>
      <c r="P1266">
        <f t="shared" si="117"/>
        <v>31.823529411764707</v>
      </c>
      <c r="Q1266" s="3" t="str">
        <f t="shared" si="118"/>
        <v>music</v>
      </c>
      <c r="R1266" t="str">
        <f t="shared" si="119"/>
        <v>rock</v>
      </c>
      <c r="S1266" s="11">
        <f t="shared" si="120"/>
        <v>41547.662997685184</v>
      </c>
      <c r="T1266" s="11">
        <f t="shared" si="121"/>
        <v>41576.662997685184</v>
      </c>
      <c r="U1266" t="str">
        <f t="array" ref="U1266">IF(COUNTIF($B$2:$B5379, $B1266)&gt;1, "Duplicate", "")</f>
        <v/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6"/>
        <v>1.1914771428571429</v>
      </c>
      <c r="P1267">
        <f t="shared" si="117"/>
        <v>63.184393939393942</v>
      </c>
      <c r="Q1267" s="3" t="str">
        <f t="shared" si="118"/>
        <v>music</v>
      </c>
      <c r="R1267" t="str">
        <f t="shared" si="119"/>
        <v>rock</v>
      </c>
      <c r="S1267" s="11">
        <f t="shared" si="120"/>
        <v>40465.655266203699</v>
      </c>
      <c r="T1267" s="11">
        <f t="shared" si="121"/>
        <v>40512.655266203699</v>
      </c>
      <c r="U1267" t="str">
        <f t="array" ref="U1267">IF(COUNTIF($B$2:$B5380, $B1267)&gt;1, "Duplicate", "")</f>
        <v/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6"/>
        <v>1.0047368421052632</v>
      </c>
      <c r="P1268">
        <f t="shared" si="117"/>
        <v>190.9</v>
      </c>
      <c r="Q1268" s="3" t="str">
        <f t="shared" si="118"/>
        <v>music</v>
      </c>
      <c r="R1268" t="str">
        <f t="shared" si="119"/>
        <v>rock</v>
      </c>
      <c r="S1268" s="11">
        <f t="shared" si="120"/>
        <v>41620.87667824074</v>
      </c>
      <c r="T1268" s="11">
        <f t="shared" si="121"/>
        <v>41650.87667824074</v>
      </c>
      <c r="U1268" t="str">
        <f t="array" ref="U1268">IF(COUNTIF($B$2:$B5381, $B1268)&gt;1, "Duplicate", "")</f>
        <v/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6"/>
        <v>1.018</v>
      </c>
      <c r="P1269">
        <f t="shared" si="117"/>
        <v>140.85534591194968</v>
      </c>
      <c r="Q1269" s="3" t="str">
        <f t="shared" si="118"/>
        <v>music</v>
      </c>
      <c r="R1269" t="str">
        <f t="shared" si="119"/>
        <v>rock</v>
      </c>
      <c r="S1269" s="11">
        <f t="shared" si="120"/>
        <v>41449.585162037038</v>
      </c>
      <c r="T1269" s="11">
        <f t="shared" si="121"/>
        <v>41479.585162037038</v>
      </c>
      <c r="U1269" t="str">
        <f t="array" ref="U1269">IF(COUNTIF($B$2:$B5382, $B1269)&gt;1, "Duplicate", "")</f>
        <v/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6"/>
        <v>1.1666666666666667</v>
      </c>
      <c r="P1270">
        <f t="shared" si="117"/>
        <v>76.92307692307692</v>
      </c>
      <c r="Q1270" s="3" t="str">
        <f t="shared" si="118"/>
        <v>music</v>
      </c>
      <c r="R1270" t="str">
        <f t="shared" si="119"/>
        <v>rock</v>
      </c>
      <c r="S1270" s="11">
        <f t="shared" si="120"/>
        <v>41507.845451388886</v>
      </c>
      <c r="T1270" s="11">
        <f t="shared" si="121"/>
        <v>41537.845451388886</v>
      </c>
      <c r="U1270" t="str">
        <f t="array" ref="U1270">IF(COUNTIF($B$2:$B5383, $B1270)&gt;1, "Duplicate", "")</f>
        <v/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6"/>
        <v>1.0864893617021276</v>
      </c>
      <c r="P1271">
        <f t="shared" si="117"/>
        <v>99.15533980582525</v>
      </c>
      <c r="Q1271" s="3" t="str">
        <f t="shared" si="118"/>
        <v>music</v>
      </c>
      <c r="R1271" t="str">
        <f t="shared" si="119"/>
        <v>rock</v>
      </c>
      <c r="S1271" s="11">
        <f t="shared" si="120"/>
        <v>42445.823055555549</v>
      </c>
      <c r="T1271" s="11">
        <f t="shared" si="121"/>
        <v>42476</v>
      </c>
      <c r="U1271" t="str">
        <f t="array" ref="U1271">IF(COUNTIF($B$2:$B5384, $B1271)&gt;1, "Duplicate", "")</f>
        <v/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6"/>
        <v>1.1472</v>
      </c>
      <c r="P1272">
        <f t="shared" si="117"/>
        <v>67.881656804733723</v>
      </c>
      <c r="Q1272" s="3" t="str">
        <f t="shared" si="118"/>
        <v>music</v>
      </c>
      <c r="R1272" t="str">
        <f t="shared" si="119"/>
        <v>rock</v>
      </c>
      <c r="S1272" s="11">
        <f t="shared" si="120"/>
        <v>40933.856967592597</v>
      </c>
      <c r="T1272" s="11">
        <f t="shared" si="121"/>
        <v>40993.815300925926</v>
      </c>
      <c r="U1272" t="str">
        <f t="array" ref="U1272">IF(COUNTIF($B$2:$B5385, $B1272)&gt;1, "Duplicate", "")</f>
        <v/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6"/>
        <v>1.018</v>
      </c>
      <c r="P1273">
        <f t="shared" si="117"/>
        <v>246.29032258064515</v>
      </c>
      <c r="Q1273" s="3" t="str">
        <f t="shared" si="118"/>
        <v>music</v>
      </c>
      <c r="R1273" t="str">
        <f t="shared" si="119"/>
        <v>rock</v>
      </c>
      <c r="S1273" s="11">
        <f t="shared" si="120"/>
        <v>41561.683553240742</v>
      </c>
      <c r="T1273" s="11">
        <f t="shared" si="121"/>
        <v>41591.725219907406</v>
      </c>
      <c r="U1273" t="str">
        <f t="array" ref="U1273">IF(COUNTIF($B$2:$B5386, $B1273)&gt;1, "Duplicate", "")</f>
        <v/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6"/>
        <v>1.06</v>
      </c>
      <c r="P1274">
        <f t="shared" si="117"/>
        <v>189.28571428571428</v>
      </c>
      <c r="Q1274" s="3" t="str">
        <f t="shared" si="118"/>
        <v>music</v>
      </c>
      <c r="R1274" t="str">
        <f t="shared" si="119"/>
        <v>rock</v>
      </c>
      <c r="S1274" s="11">
        <f t="shared" si="120"/>
        <v>40274.745127314818</v>
      </c>
      <c r="T1274" s="11">
        <f t="shared" si="121"/>
        <v>40344.166666666664</v>
      </c>
      <c r="U1274" t="str">
        <f t="array" ref="U1274">IF(COUNTIF($B$2:$B5387, $B1274)&gt;1, "Duplicate", "")</f>
        <v/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6"/>
        <v>1.0349999999999999</v>
      </c>
      <c r="P1275">
        <f t="shared" si="117"/>
        <v>76.666666666666671</v>
      </c>
      <c r="Q1275" s="3" t="str">
        <f t="shared" si="118"/>
        <v>music</v>
      </c>
      <c r="R1275" t="str">
        <f t="shared" si="119"/>
        <v>rock</v>
      </c>
      <c r="S1275" s="11">
        <f t="shared" si="120"/>
        <v>41852.730219907404</v>
      </c>
      <c r="T1275" s="11">
        <f t="shared" si="121"/>
        <v>41882.730219907404</v>
      </c>
      <c r="U1275" t="str">
        <f t="array" ref="U1275">IF(COUNTIF($B$2:$B5388, $B1275)&gt;1, "Duplicate", "")</f>
        <v/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6"/>
        <v>1.5497535999999998</v>
      </c>
      <c r="P1276">
        <f t="shared" si="117"/>
        <v>82.963254817987149</v>
      </c>
      <c r="Q1276" s="3" t="str">
        <f t="shared" si="118"/>
        <v>music</v>
      </c>
      <c r="R1276" t="str">
        <f t="shared" si="119"/>
        <v>rock</v>
      </c>
      <c r="S1276" s="11">
        <f t="shared" si="120"/>
        <v>41116.690104166664</v>
      </c>
      <c r="T1276" s="11">
        <f t="shared" si="121"/>
        <v>41151.690104166664</v>
      </c>
      <c r="U1276" t="str">
        <f t="array" ref="U1276">IF(COUNTIF($B$2:$B5389, $B1276)&gt;1, "Duplicate", "")</f>
        <v/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6"/>
        <v>1.6214066666666667</v>
      </c>
      <c r="P1277">
        <f t="shared" si="117"/>
        <v>62.522107969151669</v>
      </c>
      <c r="Q1277" s="3" t="str">
        <f t="shared" si="118"/>
        <v>music</v>
      </c>
      <c r="R1277" t="str">
        <f t="shared" si="119"/>
        <v>rock</v>
      </c>
      <c r="S1277" s="11">
        <f t="shared" si="120"/>
        <v>41458.867905092593</v>
      </c>
      <c r="T1277" s="11">
        <f t="shared" si="121"/>
        <v>41493.867905092593</v>
      </c>
      <c r="U1277" t="str">
        <f t="array" ref="U1277">IF(COUNTIF($B$2:$B5390, $B1277)&gt;1, "Duplicate", "")</f>
        <v/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6"/>
        <v>1.0442100000000001</v>
      </c>
      <c r="P1278">
        <f t="shared" si="117"/>
        <v>46.06808823529412</v>
      </c>
      <c r="Q1278" s="3" t="str">
        <f t="shared" si="118"/>
        <v>music</v>
      </c>
      <c r="R1278" t="str">
        <f t="shared" si="119"/>
        <v>rock</v>
      </c>
      <c r="S1278" s="11">
        <f t="shared" si="120"/>
        <v>40007.704247685186</v>
      </c>
      <c r="T1278" s="11">
        <f t="shared" si="121"/>
        <v>40057.166666666664</v>
      </c>
      <c r="U1278" t="str">
        <f t="array" ref="U1278">IF(COUNTIF($B$2:$B5391, $B1278)&gt;1, "Duplicate", "")</f>
        <v/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6"/>
        <v>1.0612433333333333</v>
      </c>
      <c r="P1279">
        <f t="shared" si="117"/>
        <v>38.543946731234868</v>
      </c>
      <c r="Q1279" s="3" t="str">
        <f t="shared" si="118"/>
        <v>music</v>
      </c>
      <c r="R1279" t="str">
        <f t="shared" si="119"/>
        <v>rock</v>
      </c>
      <c r="S1279" s="11">
        <f t="shared" si="120"/>
        <v>41121.561886574076</v>
      </c>
      <c r="T1279" s="11">
        <f t="shared" si="121"/>
        <v>41156.561886574076</v>
      </c>
      <c r="U1279" t="str">
        <f t="array" ref="U1279">IF(COUNTIF($B$2:$B5392, $B1279)&gt;1, "Duplicate", "")</f>
        <v/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6"/>
        <v>1.5493846153846154</v>
      </c>
      <c r="P1280">
        <f t="shared" si="117"/>
        <v>53.005263157894738</v>
      </c>
      <c r="Q1280" s="3" t="str">
        <f t="shared" si="118"/>
        <v>music</v>
      </c>
      <c r="R1280" t="str">
        <f t="shared" si="119"/>
        <v>rock</v>
      </c>
      <c r="S1280" s="11">
        <f t="shared" si="120"/>
        <v>41786.555162037039</v>
      </c>
      <c r="T1280" s="11">
        <f t="shared" si="121"/>
        <v>41815.083333333336</v>
      </c>
      <c r="U1280" t="str">
        <f t="array" ref="U1280">IF(COUNTIF($B$2:$B5393, $B1280)&gt;1, "Duplicate", "")</f>
        <v/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6"/>
        <v>1.1077157238734421</v>
      </c>
      <c r="P1281">
        <f t="shared" si="117"/>
        <v>73.355396825396824</v>
      </c>
      <c r="Q1281" s="3" t="str">
        <f t="shared" si="118"/>
        <v>music</v>
      </c>
      <c r="R1281" t="str">
        <f t="shared" si="119"/>
        <v>rock</v>
      </c>
      <c r="S1281" s="11">
        <f t="shared" si="120"/>
        <v>41682.099189814813</v>
      </c>
      <c r="T1281" s="11">
        <f t="shared" si="121"/>
        <v>41722.057523148149</v>
      </c>
      <c r="U1281" t="str">
        <f t="array" ref="U1281">IF(COUNTIF($B$2:$B5394, $B1281)&gt;1, "Duplicate", "")</f>
        <v/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6"/>
        <v>1.1091186666666666</v>
      </c>
      <c r="P1282">
        <f t="shared" si="117"/>
        <v>127.97523076923076</v>
      </c>
      <c r="Q1282" s="3" t="str">
        <f t="shared" si="118"/>
        <v>music</v>
      </c>
      <c r="R1282" t="str">
        <f t="shared" si="119"/>
        <v>rock</v>
      </c>
      <c r="S1282" s="11">
        <f t="shared" si="120"/>
        <v>40513.757569444446</v>
      </c>
      <c r="T1282" s="11">
        <f t="shared" si="121"/>
        <v>40603.757569444446</v>
      </c>
      <c r="U1282" t="str">
        <f t="array" ref="U1282">IF(COUNTIF($B$2:$B5395, $B1282)&gt;1, "Duplicate", "")</f>
        <v/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2">E1283/D1283</f>
        <v>1.1071428571428572</v>
      </c>
      <c r="P1283">
        <f t="shared" ref="P1283:P1346" si="123">IF(L1283=0,0,E1283/L1283)</f>
        <v>104.72972972972973</v>
      </c>
      <c r="Q1283" s="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11">
        <f t="shared" si="120"/>
        <v>41463.743472222224</v>
      </c>
      <c r="T1283" s="11">
        <f t="shared" si="121"/>
        <v>41483.743472222224</v>
      </c>
      <c r="U1283" t="str">
        <f t="array" ref="U1283">IF(COUNTIF($B$2:$B5396, $B1283)&gt;1, "Duplicate", "")</f>
        <v/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2"/>
        <v>1.2361333333333333</v>
      </c>
      <c r="P1284">
        <f t="shared" si="123"/>
        <v>67.671532846715323</v>
      </c>
      <c r="Q1284" s="3" t="str">
        <f t="shared" si="124"/>
        <v>music</v>
      </c>
      <c r="R1284" t="str">
        <f t="shared" si="125"/>
        <v>rock</v>
      </c>
      <c r="S1284" s="11">
        <f t="shared" si="120"/>
        <v>41586.475173611114</v>
      </c>
      <c r="T1284" s="11">
        <f t="shared" si="121"/>
        <v>41617.207638888889</v>
      </c>
      <c r="U1284" t="str">
        <f t="array" ref="U1284">IF(COUNTIF($B$2:$B5397, $B1284)&gt;1, "Duplicate", "")</f>
        <v/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2"/>
        <v>2.1105</v>
      </c>
      <c r="P1285">
        <f t="shared" si="123"/>
        <v>95.931818181818187</v>
      </c>
      <c r="Q1285" s="3" t="str">
        <f t="shared" si="124"/>
        <v>music</v>
      </c>
      <c r="R1285" t="str">
        <f t="shared" si="125"/>
        <v>rock</v>
      </c>
      <c r="S1285" s="11">
        <f t="shared" si="120"/>
        <v>41320.717465277776</v>
      </c>
      <c r="T1285" s="11">
        <f t="shared" si="121"/>
        <v>41344.166666666664</v>
      </c>
      <c r="U1285" t="str">
        <f t="array" ref="U1285">IF(COUNTIF($B$2:$B5398, $B1285)&gt;1, "Duplicate", "")</f>
        <v/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2"/>
        <v>1.01</v>
      </c>
      <c r="P1286">
        <f t="shared" si="123"/>
        <v>65.161290322580641</v>
      </c>
      <c r="Q1286" s="3" t="str">
        <f t="shared" si="124"/>
        <v>theater</v>
      </c>
      <c r="R1286" t="str">
        <f t="shared" si="125"/>
        <v>plays</v>
      </c>
      <c r="S1286" s="11">
        <f t="shared" si="120"/>
        <v>42712.23474537037</v>
      </c>
      <c r="T1286" s="11">
        <f t="shared" si="121"/>
        <v>42735.707638888889</v>
      </c>
      <c r="U1286" t="str">
        <f t="array" ref="U1286">IF(COUNTIF($B$2:$B5399, $B1286)&gt;1, "Duplicate", "")</f>
        <v/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2"/>
        <v>1.0165</v>
      </c>
      <c r="P1287">
        <f t="shared" si="123"/>
        <v>32.269841269841272</v>
      </c>
      <c r="Q1287" s="3" t="str">
        <f t="shared" si="124"/>
        <v>theater</v>
      </c>
      <c r="R1287" t="str">
        <f t="shared" si="125"/>
        <v>plays</v>
      </c>
      <c r="S1287" s="11">
        <f t="shared" ref="S1287:S1350" si="126">(((J1287/60)/60)/24)+DATE(1970,1,1)</f>
        <v>42160.583043981482</v>
      </c>
      <c r="T1287" s="11">
        <f t="shared" ref="T1287:T1350" si="127">(((I1287/60)/60)/24)+DATE(1970,1,1)</f>
        <v>42175.583043981482</v>
      </c>
      <c r="U1287" t="str">
        <f t="array" ref="U1287">IF(COUNTIF($B$2:$B5400, $B1287)&gt;1, "Duplicate", "")</f>
        <v/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2"/>
        <v>1.0833333333333333</v>
      </c>
      <c r="P1288">
        <f t="shared" si="123"/>
        <v>81.25</v>
      </c>
      <c r="Q1288" s="3" t="str">
        <f t="shared" si="124"/>
        <v>theater</v>
      </c>
      <c r="R1288" t="str">
        <f t="shared" si="125"/>
        <v>plays</v>
      </c>
      <c r="S1288" s="11">
        <f t="shared" si="126"/>
        <v>42039.384571759263</v>
      </c>
      <c r="T1288" s="11">
        <f t="shared" si="127"/>
        <v>42052.583333333328</v>
      </c>
      <c r="U1288" t="str">
        <f t="array" ref="U1288">IF(COUNTIF($B$2:$B5401, $B1288)&gt;1, "Duplicate", "")</f>
        <v/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2"/>
        <v>2.42</v>
      </c>
      <c r="P1289">
        <f t="shared" si="123"/>
        <v>24.2</v>
      </c>
      <c r="Q1289" s="3" t="str">
        <f t="shared" si="124"/>
        <v>theater</v>
      </c>
      <c r="R1289" t="str">
        <f t="shared" si="125"/>
        <v>plays</v>
      </c>
      <c r="S1289" s="11">
        <f t="shared" si="126"/>
        <v>42107.621018518519</v>
      </c>
      <c r="T1289" s="11">
        <f t="shared" si="127"/>
        <v>42167.621018518519</v>
      </c>
      <c r="U1289" t="str">
        <f t="array" ref="U1289">IF(COUNTIF($B$2:$B5402, $B1289)&gt;1, "Duplicate", "")</f>
        <v/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2"/>
        <v>1.0044999999999999</v>
      </c>
      <c r="P1290">
        <f t="shared" si="123"/>
        <v>65.868852459016395</v>
      </c>
      <c r="Q1290" s="3" t="str">
        <f t="shared" si="124"/>
        <v>theater</v>
      </c>
      <c r="R1290" t="str">
        <f t="shared" si="125"/>
        <v>plays</v>
      </c>
      <c r="S1290" s="11">
        <f t="shared" si="126"/>
        <v>42561.154664351852</v>
      </c>
      <c r="T1290" s="11">
        <f t="shared" si="127"/>
        <v>42592.166666666672</v>
      </c>
      <c r="U1290" t="str">
        <f t="array" ref="U1290">IF(COUNTIF($B$2:$B5403, $B1290)&gt;1, "Duplicate", "")</f>
        <v/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2"/>
        <v>1.2506666666666666</v>
      </c>
      <c r="P1291">
        <f t="shared" si="123"/>
        <v>36.07692307692308</v>
      </c>
      <c r="Q1291" s="3" t="str">
        <f t="shared" si="124"/>
        <v>theater</v>
      </c>
      <c r="R1291" t="str">
        <f t="shared" si="125"/>
        <v>plays</v>
      </c>
      <c r="S1291" s="11">
        <f t="shared" si="126"/>
        <v>42709.134780092587</v>
      </c>
      <c r="T1291" s="11">
        <f t="shared" si="127"/>
        <v>42739.134780092587</v>
      </c>
      <c r="U1291" t="str">
        <f t="array" ref="U1291">IF(COUNTIF($B$2:$B5404, $B1291)&gt;1, "Duplicate", "")</f>
        <v/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2"/>
        <v>1.0857142857142856</v>
      </c>
      <c r="P1292">
        <f t="shared" si="123"/>
        <v>44.186046511627907</v>
      </c>
      <c r="Q1292" s="3" t="str">
        <f t="shared" si="124"/>
        <v>theater</v>
      </c>
      <c r="R1292" t="str">
        <f t="shared" si="125"/>
        <v>plays</v>
      </c>
      <c r="S1292" s="11">
        <f t="shared" si="126"/>
        <v>42086.614942129629</v>
      </c>
      <c r="T1292" s="11">
        <f t="shared" si="127"/>
        <v>42117.290972222225</v>
      </c>
      <c r="U1292" t="str">
        <f t="array" ref="U1292">IF(COUNTIF($B$2:$B5405, $B1292)&gt;1, "Duplicate", "")</f>
        <v/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2"/>
        <v>1.4570000000000001</v>
      </c>
      <c r="P1293">
        <f t="shared" si="123"/>
        <v>104.07142857142857</v>
      </c>
      <c r="Q1293" s="3" t="str">
        <f t="shared" si="124"/>
        <v>theater</v>
      </c>
      <c r="R1293" t="str">
        <f t="shared" si="125"/>
        <v>plays</v>
      </c>
      <c r="S1293" s="11">
        <f t="shared" si="126"/>
        <v>42064.652673611112</v>
      </c>
      <c r="T1293" s="11">
        <f t="shared" si="127"/>
        <v>42101.291666666672</v>
      </c>
      <c r="U1293" t="str">
        <f t="array" ref="U1293">IF(COUNTIF($B$2:$B5406, $B1293)&gt;1, "Duplicate", "")</f>
        <v/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2"/>
        <v>1.1000000000000001</v>
      </c>
      <c r="P1294">
        <f t="shared" si="123"/>
        <v>35.96153846153846</v>
      </c>
      <c r="Q1294" s="3" t="str">
        <f t="shared" si="124"/>
        <v>theater</v>
      </c>
      <c r="R1294" t="str">
        <f t="shared" si="125"/>
        <v>plays</v>
      </c>
      <c r="S1294" s="11">
        <f t="shared" si="126"/>
        <v>42256.764212962968</v>
      </c>
      <c r="T1294" s="11">
        <f t="shared" si="127"/>
        <v>42283.957638888889</v>
      </c>
      <c r="U1294" t="str">
        <f t="array" ref="U1294">IF(COUNTIF($B$2:$B5407, $B1294)&gt;1, "Duplicate", "")</f>
        <v/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2"/>
        <v>1.0223333333333333</v>
      </c>
      <c r="P1295">
        <f t="shared" si="123"/>
        <v>127.79166666666667</v>
      </c>
      <c r="Q1295" s="3" t="str">
        <f t="shared" si="124"/>
        <v>theater</v>
      </c>
      <c r="R1295" t="str">
        <f t="shared" si="125"/>
        <v>plays</v>
      </c>
      <c r="S1295" s="11">
        <f t="shared" si="126"/>
        <v>42292.701053240744</v>
      </c>
      <c r="T1295" s="11">
        <f t="shared" si="127"/>
        <v>42322.742719907401</v>
      </c>
      <c r="U1295" t="str">
        <f t="array" ref="U1295">IF(COUNTIF($B$2:$B5408, $B1295)&gt;1, "Duplicate", "")</f>
        <v/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2"/>
        <v>1.22</v>
      </c>
      <c r="P1296">
        <f t="shared" si="123"/>
        <v>27.727272727272727</v>
      </c>
      <c r="Q1296" s="3" t="str">
        <f t="shared" si="124"/>
        <v>theater</v>
      </c>
      <c r="R1296" t="str">
        <f t="shared" si="125"/>
        <v>plays</v>
      </c>
      <c r="S1296" s="11">
        <f t="shared" si="126"/>
        <v>42278.453668981485</v>
      </c>
      <c r="T1296" s="11">
        <f t="shared" si="127"/>
        <v>42296.458333333328</v>
      </c>
      <c r="U1296" t="str">
        <f t="array" ref="U1296">IF(COUNTIF($B$2:$B5409, $B1296)&gt;1, "Duplicate", "")</f>
        <v/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2"/>
        <v>1.0196000000000001</v>
      </c>
      <c r="P1297">
        <f t="shared" si="123"/>
        <v>39.828125</v>
      </c>
      <c r="Q1297" s="3" t="str">
        <f t="shared" si="124"/>
        <v>theater</v>
      </c>
      <c r="R1297" t="str">
        <f t="shared" si="125"/>
        <v>plays</v>
      </c>
      <c r="S1297" s="11">
        <f t="shared" si="126"/>
        <v>42184.572881944448</v>
      </c>
      <c r="T1297" s="11">
        <f t="shared" si="127"/>
        <v>42214.708333333328</v>
      </c>
      <c r="U1297" t="str">
        <f t="array" ref="U1297">IF(COUNTIF($B$2:$B5410, $B1297)&gt;1, "Duplicate", "")</f>
        <v/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2"/>
        <v>1.411764705882353</v>
      </c>
      <c r="P1298">
        <f t="shared" si="123"/>
        <v>52.173913043478258</v>
      </c>
      <c r="Q1298" s="3" t="str">
        <f t="shared" si="124"/>
        <v>theater</v>
      </c>
      <c r="R1298" t="str">
        <f t="shared" si="125"/>
        <v>plays</v>
      </c>
      <c r="S1298" s="11">
        <f t="shared" si="126"/>
        <v>42423.050613425927</v>
      </c>
      <c r="T1298" s="11">
        <f t="shared" si="127"/>
        <v>42443.008946759262</v>
      </c>
      <c r="U1298" t="str">
        <f t="array" ref="U1298">IF(COUNTIF($B$2:$B5411, $B1298)&gt;1, "Duplicate", "")</f>
        <v/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2"/>
        <v>1.0952500000000001</v>
      </c>
      <c r="P1299">
        <f t="shared" si="123"/>
        <v>92.037815126050418</v>
      </c>
      <c r="Q1299" s="3" t="str">
        <f t="shared" si="124"/>
        <v>theater</v>
      </c>
      <c r="R1299" t="str">
        <f t="shared" si="125"/>
        <v>plays</v>
      </c>
      <c r="S1299" s="11">
        <f t="shared" si="126"/>
        <v>42461.747199074074</v>
      </c>
      <c r="T1299" s="11">
        <f t="shared" si="127"/>
        <v>42491.747199074074</v>
      </c>
      <c r="U1299" t="str">
        <f t="array" ref="U1299">IF(COUNTIF($B$2:$B5412, $B1299)&gt;1, "Duplicate", "")</f>
        <v/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2"/>
        <v>1.0465</v>
      </c>
      <c r="P1300">
        <f t="shared" si="123"/>
        <v>63.424242424242422</v>
      </c>
      <c r="Q1300" s="3" t="str">
        <f t="shared" si="124"/>
        <v>theater</v>
      </c>
      <c r="R1300" t="str">
        <f t="shared" si="125"/>
        <v>plays</v>
      </c>
      <c r="S1300" s="11">
        <f t="shared" si="126"/>
        <v>42458.680925925932</v>
      </c>
      <c r="T1300" s="11">
        <f t="shared" si="127"/>
        <v>42488.680925925932</v>
      </c>
      <c r="U1300" t="str">
        <f t="array" ref="U1300">IF(COUNTIF($B$2:$B5413, $B1300)&gt;1, "Duplicate", "")</f>
        <v/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2"/>
        <v>1.24</v>
      </c>
      <c r="P1301">
        <f t="shared" si="123"/>
        <v>135.625</v>
      </c>
      <c r="Q1301" s="3" t="str">
        <f t="shared" si="124"/>
        <v>theater</v>
      </c>
      <c r="R1301" t="str">
        <f t="shared" si="125"/>
        <v>plays</v>
      </c>
      <c r="S1301" s="11">
        <f t="shared" si="126"/>
        <v>42169.814340277779</v>
      </c>
      <c r="T1301" s="11">
        <f t="shared" si="127"/>
        <v>42199.814340277779</v>
      </c>
      <c r="U1301" t="str">
        <f t="array" ref="U1301">IF(COUNTIF($B$2:$B5414, $B1301)&gt;1, "Duplicate", "")</f>
        <v/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2"/>
        <v>1.35</v>
      </c>
      <c r="P1302">
        <f t="shared" si="123"/>
        <v>168.75</v>
      </c>
      <c r="Q1302" s="3" t="str">
        <f t="shared" si="124"/>
        <v>theater</v>
      </c>
      <c r="R1302" t="str">
        <f t="shared" si="125"/>
        <v>plays</v>
      </c>
      <c r="S1302" s="11">
        <f t="shared" si="126"/>
        <v>42483.675208333334</v>
      </c>
      <c r="T1302" s="11">
        <f t="shared" si="127"/>
        <v>42522.789583333331</v>
      </c>
      <c r="U1302" t="str">
        <f t="array" ref="U1302">IF(COUNTIF($B$2:$B5415, $B1302)&gt;1, "Duplicate", "")</f>
        <v/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2"/>
        <v>1.0275000000000001</v>
      </c>
      <c r="P1303">
        <f t="shared" si="123"/>
        <v>70.862068965517238</v>
      </c>
      <c r="Q1303" s="3" t="str">
        <f t="shared" si="124"/>
        <v>theater</v>
      </c>
      <c r="R1303" t="str">
        <f t="shared" si="125"/>
        <v>plays</v>
      </c>
      <c r="S1303" s="11">
        <f t="shared" si="126"/>
        <v>42195.749745370369</v>
      </c>
      <c r="T1303" s="11">
        <f t="shared" si="127"/>
        <v>42206.125</v>
      </c>
      <c r="U1303" t="str">
        <f t="array" ref="U1303">IF(COUNTIF($B$2:$B5416, $B1303)&gt;1, "Duplicate", "")</f>
        <v/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2"/>
        <v>1</v>
      </c>
      <c r="P1304">
        <f t="shared" si="123"/>
        <v>50</v>
      </c>
      <c r="Q1304" s="3" t="str">
        <f t="shared" si="124"/>
        <v>theater</v>
      </c>
      <c r="R1304" t="str">
        <f t="shared" si="125"/>
        <v>plays</v>
      </c>
      <c r="S1304" s="11">
        <f t="shared" si="126"/>
        <v>42675.057997685188</v>
      </c>
      <c r="T1304" s="11">
        <f t="shared" si="127"/>
        <v>42705.099664351852</v>
      </c>
      <c r="U1304" t="str">
        <f t="array" ref="U1304">IF(COUNTIF($B$2:$B5417, $B1304)&gt;1, "Duplicate", "")</f>
        <v/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2"/>
        <v>1.3026085714285716</v>
      </c>
      <c r="P1305">
        <f t="shared" si="123"/>
        <v>42.214166666666671</v>
      </c>
      <c r="Q1305" s="3" t="str">
        <f t="shared" si="124"/>
        <v>theater</v>
      </c>
      <c r="R1305" t="str">
        <f t="shared" si="125"/>
        <v>plays</v>
      </c>
      <c r="S1305" s="11">
        <f t="shared" si="126"/>
        <v>42566.441203703704</v>
      </c>
      <c r="T1305" s="11">
        <f t="shared" si="127"/>
        <v>42582.458333333328</v>
      </c>
      <c r="U1305" t="str">
        <f t="array" ref="U1305">IF(COUNTIF($B$2:$B5418, $B1305)&gt;1, "Duplicate", "")</f>
        <v/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2"/>
        <v>0.39627499999999999</v>
      </c>
      <c r="P1306">
        <f t="shared" si="123"/>
        <v>152.41346153846155</v>
      </c>
      <c r="Q1306" s="3" t="str">
        <f t="shared" si="124"/>
        <v>technology</v>
      </c>
      <c r="R1306" t="str">
        <f t="shared" si="125"/>
        <v>wearables</v>
      </c>
      <c r="S1306" s="11">
        <f t="shared" si="126"/>
        <v>42747.194502314815</v>
      </c>
      <c r="T1306" s="11">
        <f t="shared" si="127"/>
        <v>42807.152835648143</v>
      </c>
      <c r="U1306" t="str">
        <f t="array" ref="U1306">IF(COUNTIF($B$2:$B5419, $B1306)&gt;1, "Duplicate", "")</f>
        <v/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2"/>
        <v>0.25976666666666665</v>
      </c>
      <c r="P1307">
        <f t="shared" si="123"/>
        <v>90.616279069767444</v>
      </c>
      <c r="Q1307" s="3" t="str">
        <f t="shared" si="124"/>
        <v>technology</v>
      </c>
      <c r="R1307" t="str">
        <f t="shared" si="125"/>
        <v>wearables</v>
      </c>
      <c r="S1307" s="11">
        <f t="shared" si="126"/>
        <v>42543.665601851855</v>
      </c>
      <c r="T1307" s="11">
        <f t="shared" si="127"/>
        <v>42572.729166666672</v>
      </c>
      <c r="U1307" t="str">
        <f t="array" ref="U1307">IF(COUNTIF($B$2:$B5420, $B1307)&gt;1, "Duplicate", "")</f>
        <v/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2"/>
        <v>0.65246363636363636</v>
      </c>
      <c r="P1308">
        <f t="shared" si="123"/>
        <v>201.60393258426967</v>
      </c>
      <c r="Q1308" s="3" t="str">
        <f t="shared" si="124"/>
        <v>technology</v>
      </c>
      <c r="R1308" t="str">
        <f t="shared" si="125"/>
        <v>wearables</v>
      </c>
      <c r="S1308" s="11">
        <f t="shared" si="126"/>
        <v>41947.457569444443</v>
      </c>
      <c r="T1308" s="11">
        <f t="shared" si="127"/>
        <v>41977.457569444443</v>
      </c>
      <c r="U1308" t="str">
        <f t="array" ref="U1308">IF(COUNTIF($B$2:$B5421, $B1308)&gt;1, "Duplicate", "")</f>
        <v/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2"/>
        <v>0.11514000000000001</v>
      </c>
      <c r="P1309">
        <f t="shared" si="123"/>
        <v>127.93333333333334</v>
      </c>
      <c r="Q1309" s="3" t="str">
        <f t="shared" si="124"/>
        <v>technology</v>
      </c>
      <c r="R1309" t="str">
        <f t="shared" si="125"/>
        <v>wearables</v>
      </c>
      <c r="S1309" s="11">
        <f t="shared" si="126"/>
        <v>42387.503229166665</v>
      </c>
      <c r="T1309" s="11">
        <f t="shared" si="127"/>
        <v>42417.503229166665</v>
      </c>
      <c r="U1309" t="str">
        <f t="array" ref="U1309">IF(COUNTIF($B$2:$B5422, $B1309)&gt;1, "Duplicate", "")</f>
        <v/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2"/>
        <v>0.11360000000000001</v>
      </c>
      <c r="P1310">
        <f t="shared" si="123"/>
        <v>29.894736842105264</v>
      </c>
      <c r="Q1310" s="3" t="str">
        <f t="shared" si="124"/>
        <v>technology</v>
      </c>
      <c r="R1310" t="str">
        <f t="shared" si="125"/>
        <v>wearables</v>
      </c>
      <c r="S1310" s="11">
        <f t="shared" si="126"/>
        <v>42611.613564814819</v>
      </c>
      <c r="T1310" s="11">
        <f t="shared" si="127"/>
        <v>42651.613564814819</v>
      </c>
      <c r="U1310" t="str">
        <f t="array" ref="U1310">IF(COUNTIF($B$2:$B5423, $B1310)&gt;1, "Duplicate", "")</f>
        <v/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2"/>
        <v>1.1199130434782609</v>
      </c>
      <c r="P1311">
        <f t="shared" si="123"/>
        <v>367.97142857142859</v>
      </c>
      <c r="Q1311" s="3" t="str">
        <f t="shared" si="124"/>
        <v>technology</v>
      </c>
      <c r="R1311" t="str">
        <f t="shared" si="125"/>
        <v>wearables</v>
      </c>
      <c r="S1311" s="11">
        <f t="shared" si="126"/>
        <v>42257.882731481484</v>
      </c>
      <c r="T1311" s="11">
        <f t="shared" si="127"/>
        <v>42292.882731481484</v>
      </c>
      <c r="U1311" t="str">
        <f t="array" ref="U1311">IF(COUNTIF($B$2:$B5424, $B1311)&gt;1, "Duplicate", "")</f>
        <v/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2"/>
        <v>0.155</v>
      </c>
      <c r="P1312">
        <f t="shared" si="123"/>
        <v>129.16666666666666</v>
      </c>
      <c r="Q1312" s="3" t="str">
        <f t="shared" si="124"/>
        <v>technology</v>
      </c>
      <c r="R1312" t="str">
        <f t="shared" si="125"/>
        <v>wearables</v>
      </c>
      <c r="S1312" s="11">
        <f t="shared" si="126"/>
        <v>42556.667245370365</v>
      </c>
      <c r="T1312" s="11">
        <f t="shared" si="127"/>
        <v>42601.667245370365</v>
      </c>
      <c r="U1312" t="str">
        <f t="array" ref="U1312">IF(COUNTIF($B$2:$B5425, $B1312)&gt;1, "Duplicate", "")</f>
        <v/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2"/>
        <v>0.32028000000000001</v>
      </c>
      <c r="P1313">
        <f t="shared" si="123"/>
        <v>800.7</v>
      </c>
      <c r="Q1313" s="3" t="str">
        <f t="shared" si="124"/>
        <v>technology</v>
      </c>
      <c r="R1313" t="str">
        <f t="shared" si="125"/>
        <v>wearables</v>
      </c>
      <c r="S1313" s="11">
        <f t="shared" si="126"/>
        <v>42669.802303240736</v>
      </c>
      <c r="T1313" s="11">
        <f t="shared" si="127"/>
        <v>42704.843969907408</v>
      </c>
      <c r="U1313" t="str">
        <f t="array" ref="U1313">IF(COUNTIF($B$2:$B5426, $B1313)&gt;1, "Duplicate", "")</f>
        <v/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2"/>
        <v>6.0869565217391303E-3</v>
      </c>
      <c r="P1314">
        <f t="shared" si="123"/>
        <v>28</v>
      </c>
      <c r="Q1314" s="3" t="str">
        <f t="shared" si="124"/>
        <v>technology</v>
      </c>
      <c r="R1314" t="str">
        <f t="shared" si="125"/>
        <v>wearables</v>
      </c>
      <c r="S1314" s="11">
        <f t="shared" si="126"/>
        <v>42082.702800925923</v>
      </c>
      <c r="T1314" s="11">
        <f t="shared" si="127"/>
        <v>42112.702800925923</v>
      </c>
      <c r="U1314" t="str">
        <f t="array" ref="U1314">IF(COUNTIF($B$2:$B5427, $B1314)&gt;1, "Duplicate", "")</f>
        <v/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2"/>
        <v>0.31114999999999998</v>
      </c>
      <c r="P1315">
        <f t="shared" si="123"/>
        <v>102.01639344262296</v>
      </c>
      <c r="Q1315" s="3" t="str">
        <f t="shared" si="124"/>
        <v>technology</v>
      </c>
      <c r="R1315" t="str">
        <f t="shared" si="125"/>
        <v>wearables</v>
      </c>
      <c r="S1315" s="11">
        <f t="shared" si="126"/>
        <v>42402.709652777776</v>
      </c>
      <c r="T1315" s="11">
        <f t="shared" si="127"/>
        <v>42432.709652777776</v>
      </c>
      <c r="U1315" t="str">
        <f t="array" ref="U1315">IF(COUNTIF($B$2:$B5428, $B1315)&gt;1, "Duplicate", "")</f>
        <v/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2"/>
        <v>1.1266666666666666E-2</v>
      </c>
      <c r="P1316">
        <f t="shared" si="123"/>
        <v>184.36363636363637</v>
      </c>
      <c r="Q1316" s="3" t="str">
        <f t="shared" si="124"/>
        <v>technology</v>
      </c>
      <c r="R1316" t="str">
        <f t="shared" si="125"/>
        <v>wearables</v>
      </c>
      <c r="S1316" s="11">
        <f t="shared" si="126"/>
        <v>42604.669675925921</v>
      </c>
      <c r="T1316" s="11">
        <f t="shared" si="127"/>
        <v>42664.669675925921</v>
      </c>
      <c r="U1316" t="str">
        <f t="array" ref="U1316">IF(COUNTIF($B$2:$B5429, $B1316)&gt;1, "Duplicate", "")</f>
        <v/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2"/>
        <v>0.40404000000000001</v>
      </c>
      <c r="P1317">
        <f t="shared" si="123"/>
        <v>162.91935483870967</v>
      </c>
      <c r="Q1317" s="3" t="str">
        <f t="shared" si="124"/>
        <v>technology</v>
      </c>
      <c r="R1317" t="str">
        <f t="shared" si="125"/>
        <v>wearables</v>
      </c>
      <c r="S1317" s="11">
        <f t="shared" si="126"/>
        <v>42278.498240740737</v>
      </c>
      <c r="T1317" s="11">
        <f t="shared" si="127"/>
        <v>42314.041666666672</v>
      </c>
      <c r="U1317" t="str">
        <f t="array" ref="U1317">IF(COUNTIF($B$2:$B5430, $B1317)&gt;1, "Duplicate", "")</f>
        <v/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2"/>
        <v>1.3333333333333333E-5</v>
      </c>
      <c r="P1318">
        <f t="shared" si="123"/>
        <v>1</v>
      </c>
      <c r="Q1318" s="3" t="str">
        <f t="shared" si="124"/>
        <v>technology</v>
      </c>
      <c r="R1318" t="str">
        <f t="shared" si="125"/>
        <v>wearables</v>
      </c>
      <c r="S1318" s="11">
        <f t="shared" si="126"/>
        <v>42393.961909722217</v>
      </c>
      <c r="T1318" s="11">
        <f t="shared" si="127"/>
        <v>42428.961909722217</v>
      </c>
      <c r="U1318" t="str">
        <f t="array" ref="U1318">IF(COUNTIF($B$2:$B5431, $B1318)&gt;1, "Duplicate", "")</f>
        <v/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2"/>
        <v>5.7334999999999997E-2</v>
      </c>
      <c r="P1319">
        <f t="shared" si="123"/>
        <v>603.52631578947364</v>
      </c>
      <c r="Q1319" s="3" t="str">
        <f t="shared" si="124"/>
        <v>technology</v>
      </c>
      <c r="R1319" t="str">
        <f t="shared" si="125"/>
        <v>wearables</v>
      </c>
      <c r="S1319" s="11">
        <f t="shared" si="126"/>
        <v>42520.235486111109</v>
      </c>
      <c r="T1319" s="11">
        <f t="shared" si="127"/>
        <v>42572.583333333328</v>
      </c>
      <c r="U1319" t="str">
        <f t="array" ref="U1319">IF(COUNTIF($B$2:$B5432, $B1319)&gt;1, "Duplicate", "")</f>
        <v/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2"/>
        <v>0.15325</v>
      </c>
      <c r="P1320">
        <f t="shared" si="123"/>
        <v>45.407407407407405</v>
      </c>
      <c r="Q1320" s="3" t="str">
        <f t="shared" si="124"/>
        <v>technology</v>
      </c>
      <c r="R1320" t="str">
        <f t="shared" si="125"/>
        <v>wearables</v>
      </c>
      <c r="S1320" s="11">
        <f t="shared" si="126"/>
        <v>41985.043657407412</v>
      </c>
      <c r="T1320" s="11">
        <f t="shared" si="127"/>
        <v>42015.043657407412</v>
      </c>
      <c r="U1320" t="str">
        <f t="array" ref="U1320">IF(COUNTIF($B$2:$B5433, $B1320)&gt;1, "Duplicate", "")</f>
        <v/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2"/>
        <v>0.15103448275862069</v>
      </c>
      <c r="P1321">
        <f t="shared" si="123"/>
        <v>97.333333333333329</v>
      </c>
      <c r="Q1321" s="3" t="str">
        <f t="shared" si="124"/>
        <v>technology</v>
      </c>
      <c r="R1321" t="str">
        <f t="shared" si="125"/>
        <v>wearables</v>
      </c>
      <c r="S1321" s="11">
        <f t="shared" si="126"/>
        <v>41816.812094907407</v>
      </c>
      <c r="T1321" s="11">
        <f t="shared" si="127"/>
        <v>41831.666666666664</v>
      </c>
      <c r="U1321" t="str">
        <f t="array" ref="U1321">IF(COUNTIF($B$2:$B5434, $B1321)&gt;1, "Duplicate", "")</f>
        <v/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2"/>
        <v>5.0299999999999997E-3</v>
      </c>
      <c r="P1322">
        <f t="shared" si="123"/>
        <v>167.66666666666666</v>
      </c>
      <c r="Q1322" s="3" t="str">
        <f t="shared" si="124"/>
        <v>technology</v>
      </c>
      <c r="R1322" t="str">
        <f t="shared" si="125"/>
        <v>wearables</v>
      </c>
      <c r="S1322" s="11">
        <f t="shared" si="126"/>
        <v>42705.690347222218</v>
      </c>
      <c r="T1322" s="11">
        <f t="shared" si="127"/>
        <v>42734.958333333328</v>
      </c>
      <c r="U1322" t="str">
        <f t="array" ref="U1322">IF(COUNTIF($B$2:$B5435, $B1322)&gt;1, "Duplicate", "")</f>
        <v/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2"/>
        <v>1.3028138528138528E-2</v>
      </c>
      <c r="P1323">
        <f t="shared" si="123"/>
        <v>859.85714285714289</v>
      </c>
      <c r="Q1323" s="3" t="str">
        <f t="shared" si="124"/>
        <v>technology</v>
      </c>
      <c r="R1323" t="str">
        <f t="shared" si="125"/>
        <v>wearables</v>
      </c>
      <c r="S1323" s="11">
        <f t="shared" si="126"/>
        <v>42697.74927083333</v>
      </c>
      <c r="T1323" s="11">
        <f t="shared" si="127"/>
        <v>42727.74927083333</v>
      </c>
      <c r="U1323" t="str">
        <f t="array" ref="U1323">IF(COUNTIF($B$2:$B5436, $B1323)&gt;1, "Duplicate", "")</f>
        <v/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2"/>
        <v>3.0285714285714286E-3</v>
      </c>
      <c r="P1324">
        <f t="shared" si="123"/>
        <v>26.5</v>
      </c>
      <c r="Q1324" s="3" t="str">
        <f t="shared" si="124"/>
        <v>technology</v>
      </c>
      <c r="R1324" t="str">
        <f t="shared" si="125"/>
        <v>wearables</v>
      </c>
      <c r="S1324" s="11">
        <f t="shared" si="126"/>
        <v>42115.656539351854</v>
      </c>
      <c r="T1324" s="11">
        <f t="shared" si="127"/>
        <v>42145.656539351854</v>
      </c>
      <c r="U1324" t="str">
        <f t="array" ref="U1324">IF(COUNTIF($B$2:$B5437, $B1324)&gt;1, "Duplicate", "")</f>
        <v/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2"/>
        <v>8.8800000000000004E-2</v>
      </c>
      <c r="P1325">
        <f t="shared" si="123"/>
        <v>30.272727272727273</v>
      </c>
      <c r="Q1325" s="3" t="str">
        <f t="shared" si="124"/>
        <v>technology</v>
      </c>
      <c r="R1325" t="str">
        <f t="shared" si="125"/>
        <v>wearables</v>
      </c>
      <c r="S1325" s="11">
        <f t="shared" si="126"/>
        <v>42451.698449074072</v>
      </c>
      <c r="T1325" s="11">
        <f t="shared" si="127"/>
        <v>42486.288194444445</v>
      </c>
      <c r="U1325" t="str">
        <f t="array" ref="U1325">IF(COUNTIF($B$2:$B5438, $B1325)&gt;1, "Duplicate", "")</f>
        <v/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2"/>
        <v>9.8400000000000001E-2</v>
      </c>
      <c r="P1326">
        <f t="shared" si="123"/>
        <v>54.666666666666664</v>
      </c>
      <c r="Q1326" s="3" t="str">
        <f t="shared" si="124"/>
        <v>technology</v>
      </c>
      <c r="R1326" t="str">
        <f t="shared" si="125"/>
        <v>wearables</v>
      </c>
      <c r="S1326" s="11">
        <f t="shared" si="126"/>
        <v>42626.633703703701</v>
      </c>
      <c r="T1326" s="11">
        <f t="shared" si="127"/>
        <v>42656.633703703701</v>
      </c>
      <c r="U1326" t="str">
        <f t="array" ref="U1326">IF(COUNTIF($B$2:$B5439, $B1326)&gt;1, "Duplicate", "")</f>
        <v/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2"/>
        <v>2.4299999999999999E-2</v>
      </c>
      <c r="P1327">
        <f t="shared" si="123"/>
        <v>60.75</v>
      </c>
      <c r="Q1327" s="3" t="str">
        <f t="shared" si="124"/>
        <v>technology</v>
      </c>
      <c r="R1327" t="str">
        <f t="shared" si="125"/>
        <v>wearables</v>
      </c>
      <c r="S1327" s="11">
        <f t="shared" si="126"/>
        <v>42704.086053240739</v>
      </c>
      <c r="T1327" s="11">
        <f t="shared" si="127"/>
        <v>42734.086053240739</v>
      </c>
      <c r="U1327" t="str">
        <f t="array" ref="U1327">IF(COUNTIF($B$2:$B5440, $B1327)&gt;1, "Duplicate", "")</f>
        <v/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2"/>
        <v>1.1299999999999999E-2</v>
      </c>
      <c r="P1328">
        <f t="shared" si="123"/>
        <v>102.72727272727273</v>
      </c>
      <c r="Q1328" s="3" t="str">
        <f t="shared" si="124"/>
        <v>technology</v>
      </c>
      <c r="R1328" t="str">
        <f t="shared" si="125"/>
        <v>wearables</v>
      </c>
      <c r="S1328" s="11">
        <f t="shared" si="126"/>
        <v>41974.791990740734</v>
      </c>
      <c r="T1328" s="11">
        <f t="shared" si="127"/>
        <v>42019.791990740734</v>
      </c>
      <c r="U1328" t="str">
        <f t="array" ref="U1328">IF(COUNTIF($B$2:$B5441, $B1328)&gt;1, "Duplicate", "")</f>
        <v/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2"/>
        <v>3.5520833333333335E-2</v>
      </c>
      <c r="P1329">
        <f t="shared" si="123"/>
        <v>41.585365853658537</v>
      </c>
      <c r="Q1329" s="3" t="str">
        <f t="shared" si="124"/>
        <v>technology</v>
      </c>
      <c r="R1329" t="str">
        <f t="shared" si="125"/>
        <v>wearables</v>
      </c>
      <c r="S1329" s="11">
        <f t="shared" si="126"/>
        <v>42123.678645833337</v>
      </c>
      <c r="T1329" s="11">
        <f t="shared" si="127"/>
        <v>42153.678645833337</v>
      </c>
      <c r="U1329" t="str">
        <f t="array" ref="U1329">IF(COUNTIF($B$2:$B5442, $B1329)&gt;1, "Duplicate", "")</f>
        <v/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2"/>
        <v>2.3306666666666667E-2</v>
      </c>
      <c r="P1330">
        <f t="shared" si="123"/>
        <v>116.53333333333333</v>
      </c>
      <c r="Q1330" s="3" t="str">
        <f t="shared" si="124"/>
        <v>technology</v>
      </c>
      <c r="R1330" t="str">
        <f t="shared" si="125"/>
        <v>wearables</v>
      </c>
      <c r="S1330" s="11">
        <f t="shared" si="126"/>
        <v>42612.642754629633</v>
      </c>
      <c r="T1330" s="11">
        <f t="shared" si="127"/>
        <v>42657.642754629633</v>
      </c>
      <c r="U1330" t="str">
        <f t="array" ref="U1330">IF(COUNTIF($B$2:$B5443, $B1330)&gt;1, "Duplicate", "")</f>
        <v/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2"/>
        <v>8.1600000000000006E-3</v>
      </c>
      <c r="P1331">
        <f t="shared" si="123"/>
        <v>45.333333333333336</v>
      </c>
      <c r="Q1331" s="3" t="str">
        <f t="shared" si="124"/>
        <v>technology</v>
      </c>
      <c r="R1331" t="str">
        <f t="shared" si="125"/>
        <v>wearables</v>
      </c>
      <c r="S1331" s="11">
        <f t="shared" si="126"/>
        <v>41935.221585648149</v>
      </c>
      <c r="T1331" s="11">
        <f t="shared" si="127"/>
        <v>41975.263252314813</v>
      </c>
      <c r="U1331" t="str">
        <f t="array" ref="U1331">IF(COUNTIF($B$2:$B5444, $B1331)&gt;1, "Duplicate", "")</f>
        <v/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2"/>
        <v>0.22494285714285714</v>
      </c>
      <c r="P1332">
        <f t="shared" si="123"/>
        <v>157.46</v>
      </c>
      <c r="Q1332" s="3" t="str">
        <f t="shared" si="124"/>
        <v>technology</v>
      </c>
      <c r="R1332" t="str">
        <f t="shared" si="125"/>
        <v>wearables</v>
      </c>
      <c r="S1332" s="11">
        <f t="shared" si="126"/>
        <v>42522.276724537034</v>
      </c>
      <c r="T1332" s="11">
        <f t="shared" si="127"/>
        <v>42553.166666666672</v>
      </c>
      <c r="U1332" t="str">
        <f t="array" ref="U1332">IF(COUNTIF($B$2:$B5445, $B1332)&gt;1, "Duplicate", "")</f>
        <v/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2"/>
        <v>1.3668E-2</v>
      </c>
      <c r="P1333">
        <f t="shared" si="123"/>
        <v>100.5</v>
      </c>
      <c r="Q1333" s="3" t="str">
        <f t="shared" si="124"/>
        <v>technology</v>
      </c>
      <c r="R1333" t="str">
        <f t="shared" si="125"/>
        <v>wearables</v>
      </c>
      <c r="S1333" s="11">
        <f t="shared" si="126"/>
        <v>42569.50409722222</v>
      </c>
      <c r="T1333" s="11">
        <f t="shared" si="127"/>
        <v>42599.50409722222</v>
      </c>
      <c r="U1333" t="str">
        <f t="array" ref="U1333">IF(COUNTIF($B$2:$B5446, $B1333)&gt;1, "Duplicate", "")</f>
        <v/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2"/>
        <v>0</v>
      </c>
      <c r="P1334">
        <f t="shared" si="123"/>
        <v>0</v>
      </c>
      <c r="Q1334" s="3" t="str">
        <f t="shared" si="124"/>
        <v>technology</v>
      </c>
      <c r="R1334" t="str">
        <f t="shared" si="125"/>
        <v>wearables</v>
      </c>
      <c r="S1334" s="11">
        <f t="shared" si="126"/>
        <v>42732.060277777782</v>
      </c>
      <c r="T1334" s="11">
        <f t="shared" si="127"/>
        <v>42762.060277777782</v>
      </c>
      <c r="U1334" t="str">
        <f t="array" ref="U1334">IF(COUNTIF($B$2:$B5447, $B1334)&gt;1, "Duplicate", "")</f>
        <v/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2"/>
        <v>0</v>
      </c>
      <c r="P1335">
        <f t="shared" si="123"/>
        <v>0</v>
      </c>
      <c r="Q1335" s="3" t="str">
        <f t="shared" si="124"/>
        <v>technology</v>
      </c>
      <c r="R1335" t="str">
        <f t="shared" si="125"/>
        <v>wearables</v>
      </c>
      <c r="S1335" s="11">
        <f t="shared" si="126"/>
        <v>41806.106770833336</v>
      </c>
      <c r="T1335" s="11">
        <f t="shared" si="127"/>
        <v>41836.106770833336</v>
      </c>
      <c r="U1335" t="str">
        <f t="array" ref="U1335">IF(COUNTIF($B$2:$B5448, $B1335)&gt;1, "Duplicate", "")</f>
        <v/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2"/>
        <v>0.10754135338345865</v>
      </c>
      <c r="P1336">
        <f t="shared" si="123"/>
        <v>51.822463768115945</v>
      </c>
      <c r="Q1336" s="3" t="str">
        <f t="shared" si="124"/>
        <v>technology</v>
      </c>
      <c r="R1336" t="str">
        <f t="shared" si="125"/>
        <v>wearables</v>
      </c>
      <c r="S1336" s="11">
        <f t="shared" si="126"/>
        <v>42410.774155092593</v>
      </c>
      <c r="T1336" s="11">
        <f t="shared" si="127"/>
        <v>42440.774155092593</v>
      </c>
      <c r="U1336" t="str">
        <f t="array" ref="U1336">IF(COUNTIF($B$2:$B5449, $B1336)&gt;1, "Duplicate", "")</f>
        <v/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2"/>
        <v>0.1976</v>
      </c>
      <c r="P1337">
        <f t="shared" si="123"/>
        <v>308.75</v>
      </c>
      <c r="Q1337" s="3" t="str">
        <f t="shared" si="124"/>
        <v>technology</v>
      </c>
      <c r="R1337" t="str">
        <f t="shared" si="125"/>
        <v>wearables</v>
      </c>
      <c r="S1337" s="11">
        <f t="shared" si="126"/>
        <v>42313.936365740738</v>
      </c>
      <c r="T1337" s="11">
        <f t="shared" si="127"/>
        <v>42343.936365740738</v>
      </c>
      <c r="U1337" t="str">
        <f t="array" ref="U1337">IF(COUNTIF($B$2:$B5450, $B1337)&gt;1, "Duplicate", "")</f>
        <v/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2"/>
        <v>0.84946999999999995</v>
      </c>
      <c r="P1338">
        <f t="shared" si="123"/>
        <v>379.22767857142856</v>
      </c>
      <c r="Q1338" s="3" t="str">
        <f t="shared" si="124"/>
        <v>technology</v>
      </c>
      <c r="R1338" t="str">
        <f t="shared" si="125"/>
        <v>wearables</v>
      </c>
      <c r="S1338" s="11">
        <f t="shared" si="126"/>
        <v>41955.863750000004</v>
      </c>
      <c r="T1338" s="11">
        <f t="shared" si="127"/>
        <v>41990.863750000004</v>
      </c>
      <c r="U1338" t="str">
        <f t="array" ref="U1338">IF(COUNTIF($B$2:$B5451, $B1338)&gt;1, "Duplicate", "")</f>
        <v/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2"/>
        <v>0.49381999999999998</v>
      </c>
      <c r="P1339">
        <f t="shared" si="123"/>
        <v>176.36428571428573</v>
      </c>
      <c r="Q1339" s="3" t="str">
        <f t="shared" si="124"/>
        <v>technology</v>
      </c>
      <c r="R1339" t="str">
        <f t="shared" si="125"/>
        <v>wearables</v>
      </c>
      <c r="S1339" s="11">
        <f t="shared" si="126"/>
        <v>42767.577303240745</v>
      </c>
      <c r="T1339" s="11">
        <f t="shared" si="127"/>
        <v>42797.577303240745</v>
      </c>
      <c r="U1339" t="str">
        <f t="array" ref="U1339">IF(COUNTIF($B$2:$B5452, $B1339)&gt;1, "Duplicate", "")</f>
        <v/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2"/>
        <v>3.3033333333333331E-2</v>
      </c>
      <c r="P1340">
        <f t="shared" si="123"/>
        <v>66.066666666666663</v>
      </c>
      <c r="Q1340" s="3" t="str">
        <f t="shared" si="124"/>
        <v>technology</v>
      </c>
      <c r="R1340" t="str">
        <f t="shared" si="125"/>
        <v>wearables</v>
      </c>
      <c r="S1340" s="11">
        <f t="shared" si="126"/>
        <v>42188.803622685184</v>
      </c>
      <c r="T1340" s="11">
        <f t="shared" si="127"/>
        <v>42218.803622685184</v>
      </c>
      <c r="U1340" t="str">
        <f t="array" ref="U1340">IF(COUNTIF($B$2:$B5453, $B1340)&gt;1, "Duplicate", "")</f>
        <v/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2"/>
        <v>6.6339999999999996E-2</v>
      </c>
      <c r="P1341">
        <f t="shared" si="123"/>
        <v>89.648648648648646</v>
      </c>
      <c r="Q1341" s="3" t="str">
        <f t="shared" si="124"/>
        <v>technology</v>
      </c>
      <c r="R1341" t="str">
        <f t="shared" si="125"/>
        <v>wearables</v>
      </c>
      <c r="S1341" s="11">
        <f t="shared" si="126"/>
        <v>41936.647164351853</v>
      </c>
      <c r="T1341" s="11">
        <f t="shared" si="127"/>
        <v>41981.688831018517</v>
      </c>
      <c r="U1341" t="str">
        <f t="array" ref="U1341">IF(COUNTIF($B$2:$B5454, $B1341)&gt;1, "Duplicate", "")</f>
        <v/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2"/>
        <v>0</v>
      </c>
      <c r="P1342">
        <f t="shared" si="123"/>
        <v>0</v>
      </c>
      <c r="Q1342" s="3" t="str">
        <f t="shared" si="124"/>
        <v>technology</v>
      </c>
      <c r="R1342" t="str">
        <f t="shared" si="125"/>
        <v>wearables</v>
      </c>
      <c r="S1342" s="11">
        <f t="shared" si="126"/>
        <v>41836.595520833333</v>
      </c>
      <c r="T1342" s="11">
        <f t="shared" si="127"/>
        <v>41866.595520833333</v>
      </c>
      <c r="U1342" t="str">
        <f t="array" ref="U1342">IF(COUNTIF($B$2:$B5455, $B1342)&gt;1, "Duplicate", "")</f>
        <v/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2"/>
        <v>0.7036</v>
      </c>
      <c r="P1343">
        <f t="shared" si="123"/>
        <v>382.39130434782606</v>
      </c>
      <c r="Q1343" s="3" t="str">
        <f t="shared" si="124"/>
        <v>technology</v>
      </c>
      <c r="R1343" t="str">
        <f t="shared" si="125"/>
        <v>wearables</v>
      </c>
      <c r="S1343" s="11">
        <f t="shared" si="126"/>
        <v>42612.624039351853</v>
      </c>
      <c r="T1343" s="11">
        <f t="shared" si="127"/>
        <v>42644.624039351853</v>
      </c>
      <c r="U1343" t="str">
        <f t="array" ref="U1343">IF(COUNTIF($B$2:$B5456, $B1343)&gt;1, "Duplicate", "")</f>
        <v/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2"/>
        <v>2E-3</v>
      </c>
      <c r="P1344">
        <f t="shared" si="123"/>
        <v>100</v>
      </c>
      <c r="Q1344" s="3" t="str">
        <f t="shared" si="124"/>
        <v>technology</v>
      </c>
      <c r="R1344" t="str">
        <f t="shared" si="125"/>
        <v>wearables</v>
      </c>
      <c r="S1344" s="11">
        <f t="shared" si="126"/>
        <v>42172.816423611104</v>
      </c>
      <c r="T1344" s="11">
        <f t="shared" si="127"/>
        <v>42202.816423611104</v>
      </c>
      <c r="U1344" t="str">
        <f t="array" ref="U1344">IF(COUNTIF($B$2:$B5457, $B1344)&gt;1, "Duplicate", "")</f>
        <v/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2"/>
        <v>1.02298</v>
      </c>
      <c r="P1345">
        <f t="shared" si="123"/>
        <v>158.35603715170279</v>
      </c>
      <c r="Q1345" s="3" t="str">
        <f t="shared" si="124"/>
        <v>technology</v>
      </c>
      <c r="R1345" t="str">
        <f t="shared" si="125"/>
        <v>wearables</v>
      </c>
      <c r="S1345" s="11">
        <f t="shared" si="126"/>
        <v>42542.526423611111</v>
      </c>
      <c r="T1345" s="11">
        <f t="shared" si="127"/>
        <v>42601.165972222225</v>
      </c>
      <c r="U1345" t="str">
        <f t="array" ref="U1345">IF(COUNTIF($B$2:$B5458, $B1345)&gt;1, "Duplicate", "")</f>
        <v/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2"/>
        <v>3.7773333333333334</v>
      </c>
      <c r="P1346">
        <f t="shared" si="123"/>
        <v>40.762589928057551</v>
      </c>
      <c r="Q1346" s="3" t="str">
        <f t="shared" si="124"/>
        <v>publishing</v>
      </c>
      <c r="R1346" t="str">
        <f t="shared" si="125"/>
        <v>nonfiction</v>
      </c>
      <c r="S1346" s="11">
        <f t="shared" si="126"/>
        <v>42522.789803240739</v>
      </c>
      <c r="T1346" s="11">
        <f t="shared" si="127"/>
        <v>42551.789803240739</v>
      </c>
      <c r="U1346" t="str">
        <f t="array" ref="U1346">IF(COUNTIF($B$2:$B5459, $B1346)&gt;1, "Duplicate", "")</f>
        <v/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8">E1347/D1347</f>
        <v>1.25</v>
      </c>
      <c r="P1347">
        <f t="shared" ref="P1347:P1410" si="129">IF(L1347=0,0,E1347/L1347)</f>
        <v>53.571428571428569</v>
      </c>
      <c r="Q1347" s="3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11">
        <f t="shared" si="126"/>
        <v>41799.814340277779</v>
      </c>
      <c r="T1347" s="11">
        <f t="shared" si="127"/>
        <v>41834.814340277779</v>
      </c>
      <c r="U1347" t="str">
        <f t="array" ref="U1347">IF(COUNTIF($B$2:$B5460, $B1347)&gt;1, "Duplicate", "")</f>
        <v/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8"/>
        <v>1.473265306122449</v>
      </c>
      <c r="P1348">
        <f t="shared" si="129"/>
        <v>48.449664429530202</v>
      </c>
      <c r="Q1348" s="3" t="str">
        <f t="shared" si="130"/>
        <v>publishing</v>
      </c>
      <c r="R1348" t="str">
        <f t="shared" si="131"/>
        <v>nonfiction</v>
      </c>
      <c r="S1348" s="11">
        <f t="shared" si="126"/>
        <v>41422.075821759259</v>
      </c>
      <c r="T1348" s="11">
        <f t="shared" si="127"/>
        <v>41452.075821759259</v>
      </c>
      <c r="U1348" t="str">
        <f t="array" ref="U1348">IF(COUNTIF($B$2:$B5461, $B1348)&gt;1, "Duplicate", "")</f>
        <v/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8"/>
        <v>1.022</v>
      </c>
      <c r="P1349">
        <f t="shared" si="129"/>
        <v>82.41935483870968</v>
      </c>
      <c r="Q1349" s="3" t="str">
        <f t="shared" si="130"/>
        <v>publishing</v>
      </c>
      <c r="R1349" t="str">
        <f t="shared" si="131"/>
        <v>nonfiction</v>
      </c>
      <c r="S1349" s="11">
        <f t="shared" si="126"/>
        <v>42040.638020833328</v>
      </c>
      <c r="T1349" s="11">
        <f t="shared" si="127"/>
        <v>42070.638020833328</v>
      </c>
      <c r="U1349" t="str">
        <f t="array" ref="U1349">IF(COUNTIF($B$2:$B5462, $B1349)&gt;1, "Duplicate", "")</f>
        <v/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8"/>
        <v>1.018723404255319</v>
      </c>
      <c r="P1350">
        <f t="shared" si="129"/>
        <v>230.19230769230768</v>
      </c>
      <c r="Q1350" s="3" t="str">
        <f t="shared" si="130"/>
        <v>publishing</v>
      </c>
      <c r="R1350" t="str">
        <f t="shared" si="131"/>
        <v>nonfiction</v>
      </c>
      <c r="S1350" s="11">
        <f t="shared" si="126"/>
        <v>41963.506168981476</v>
      </c>
      <c r="T1350" s="11">
        <f t="shared" si="127"/>
        <v>41991.506168981476</v>
      </c>
      <c r="U1350" t="str">
        <f t="array" ref="U1350">IF(COUNTIF($B$2:$B5463, $B1350)&gt;1, "Duplicate", "")</f>
        <v/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8"/>
        <v>2.0419999999999998</v>
      </c>
      <c r="P1351">
        <f t="shared" si="129"/>
        <v>59.360465116279073</v>
      </c>
      <c r="Q1351" s="3" t="str">
        <f t="shared" si="130"/>
        <v>publishing</v>
      </c>
      <c r="R1351" t="str">
        <f t="shared" si="131"/>
        <v>nonfiction</v>
      </c>
      <c r="S1351" s="11">
        <f t="shared" ref="S1351:S1414" si="132">(((J1351/60)/60)/24)+DATE(1970,1,1)</f>
        <v>42317.33258101852</v>
      </c>
      <c r="T1351" s="11">
        <f t="shared" ref="T1351:T1414" si="133">(((I1351/60)/60)/24)+DATE(1970,1,1)</f>
        <v>42354.290972222225</v>
      </c>
      <c r="U1351" t="str">
        <f t="array" ref="U1351">IF(COUNTIF($B$2:$B5464, $B1351)&gt;1, "Duplicate", "")</f>
        <v/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8"/>
        <v>1.0405</v>
      </c>
      <c r="P1352">
        <f t="shared" si="129"/>
        <v>66.698717948717942</v>
      </c>
      <c r="Q1352" s="3" t="str">
        <f t="shared" si="130"/>
        <v>publishing</v>
      </c>
      <c r="R1352" t="str">
        <f t="shared" si="131"/>
        <v>nonfiction</v>
      </c>
      <c r="S1352" s="11">
        <f t="shared" si="132"/>
        <v>42334.013124999998</v>
      </c>
      <c r="T1352" s="11">
        <f t="shared" si="133"/>
        <v>42364.013124999998</v>
      </c>
      <c r="U1352" t="str">
        <f t="array" ref="U1352">IF(COUNTIF($B$2:$B5465, $B1352)&gt;1, "Duplicate", "")</f>
        <v/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8"/>
        <v>1.0126500000000001</v>
      </c>
      <c r="P1353">
        <f t="shared" si="129"/>
        <v>168.77500000000001</v>
      </c>
      <c r="Q1353" s="3" t="str">
        <f t="shared" si="130"/>
        <v>publishing</v>
      </c>
      <c r="R1353" t="str">
        <f t="shared" si="131"/>
        <v>nonfiction</v>
      </c>
      <c r="S1353" s="11">
        <f t="shared" si="132"/>
        <v>42382.74009259259</v>
      </c>
      <c r="T1353" s="11">
        <f t="shared" si="133"/>
        <v>42412.74009259259</v>
      </c>
      <c r="U1353" t="str">
        <f t="array" ref="U1353">IF(COUNTIF($B$2:$B5466, $B1353)&gt;1, "Duplicate", "")</f>
        <v/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8"/>
        <v>1.3613999999999999</v>
      </c>
      <c r="P1354">
        <f t="shared" si="129"/>
        <v>59.973568281938327</v>
      </c>
      <c r="Q1354" s="3" t="str">
        <f t="shared" si="130"/>
        <v>publishing</v>
      </c>
      <c r="R1354" t="str">
        <f t="shared" si="131"/>
        <v>nonfiction</v>
      </c>
      <c r="S1354" s="11">
        <f t="shared" si="132"/>
        <v>42200.578310185185</v>
      </c>
      <c r="T1354" s="11">
        <f t="shared" si="133"/>
        <v>42252.165972222225</v>
      </c>
      <c r="U1354" t="str">
        <f t="array" ref="U1354">IF(COUNTIF($B$2:$B5467, $B1354)&gt;1, "Duplicate", "")</f>
        <v/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8"/>
        <v>1.3360000000000001</v>
      </c>
      <c r="P1355">
        <f t="shared" si="129"/>
        <v>31.80952380952381</v>
      </c>
      <c r="Q1355" s="3" t="str">
        <f t="shared" si="130"/>
        <v>publishing</v>
      </c>
      <c r="R1355" t="str">
        <f t="shared" si="131"/>
        <v>nonfiction</v>
      </c>
      <c r="S1355" s="11">
        <f t="shared" si="132"/>
        <v>41309.11791666667</v>
      </c>
      <c r="T1355" s="11">
        <f t="shared" si="133"/>
        <v>41344</v>
      </c>
      <c r="U1355" t="str">
        <f t="array" ref="U1355">IF(COUNTIF($B$2:$B5468, $B1355)&gt;1, "Duplicate", "")</f>
        <v/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8"/>
        <v>1.3025</v>
      </c>
      <c r="P1356">
        <f t="shared" si="129"/>
        <v>24.421875</v>
      </c>
      <c r="Q1356" s="3" t="str">
        <f t="shared" si="130"/>
        <v>publishing</v>
      </c>
      <c r="R1356" t="str">
        <f t="shared" si="131"/>
        <v>nonfiction</v>
      </c>
      <c r="S1356" s="11">
        <f t="shared" si="132"/>
        <v>42502.807627314818</v>
      </c>
      <c r="T1356" s="11">
        <f t="shared" si="133"/>
        <v>42532.807627314818</v>
      </c>
      <c r="U1356" t="str">
        <f t="array" ref="U1356">IF(COUNTIF($B$2:$B5469, $B1356)&gt;1, "Duplicate", "")</f>
        <v/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8"/>
        <v>1.2267999999999999</v>
      </c>
      <c r="P1357">
        <f t="shared" si="129"/>
        <v>25.347107438016529</v>
      </c>
      <c r="Q1357" s="3" t="str">
        <f t="shared" si="130"/>
        <v>publishing</v>
      </c>
      <c r="R1357" t="str">
        <f t="shared" si="131"/>
        <v>nonfiction</v>
      </c>
      <c r="S1357" s="11">
        <f t="shared" si="132"/>
        <v>41213.254687499997</v>
      </c>
      <c r="T1357" s="11">
        <f t="shared" si="133"/>
        <v>41243.416666666664</v>
      </c>
      <c r="U1357" t="str">
        <f t="array" ref="U1357">IF(COUNTIF($B$2:$B5470, $B1357)&gt;1, "Duplicate", "")</f>
        <v/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8"/>
        <v>1.8281058823529412</v>
      </c>
      <c r="P1358">
        <f t="shared" si="129"/>
        <v>71.443218390804603</v>
      </c>
      <c r="Q1358" s="3" t="str">
        <f t="shared" si="130"/>
        <v>publishing</v>
      </c>
      <c r="R1358" t="str">
        <f t="shared" si="131"/>
        <v>nonfiction</v>
      </c>
      <c r="S1358" s="11">
        <f t="shared" si="132"/>
        <v>41430.038888888892</v>
      </c>
      <c r="T1358" s="11">
        <f t="shared" si="133"/>
        <v>41460.038888888892</v>
      </c>
      <c r="U1358" t="str">
        <f t="array" ref="U1358">IF(COUNTIF($B$2:$B5471, $B1358)&gt;1, "Duplicate", "")</f>
        <v/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8"/>
        <v>1.2529999999999999</v>
      </c>
      <c r="P1359">
        <f t="shared" si="129"/>
        <v>38.553846153846152</v>
      </c>
      <c r="Q1359" s="3" t="str">
        <f t="shared" si="130"/>
        <v>publishing</v>
      </c>
      <c r="R1359" t="str">
        <f t="shared" si="131"/>
        <v>nonfiction</v>
      </c>
      <c r="S1359" s="11">
        <f t="shared" si="132"/>
        <v>41304.962233796294</v>
      </c>
      <c r="T1359" s="11">
        <f t="shared" si="133"/>
        <v>41334.249305555553</v>
      </c>
      <c r="U1359" t="str">
        <f t="array" ref="U1359">IF(COUNTIF($B$2:$B5472, $B1359)&gt;1, "Duplicate", "")</f>
        <v/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8"/>
        <v>1.1166666666666667</v>
      </c>
      <c r="P1360">
        <f t="shared" si="129"/>
        <v>68.367346938775512</v>
      </c>
      <c r="Q1360" s="3" t="str">
        <f t="shared" si="130"/>
        <v>publishing</v>
      </c>
      <c r="R1360" t="str">
        <f t="shared" si="131"/>
        <v>nonfiction</v>
      </c>
      <c r="S1360" s="11">
        <f t="shared" si="132"/>
        <v>40689.570868055554</v>
      </c>
      <c r="T1360" s="11">
        <f t="shared" si="133"/>
        <v>40719.570868055554</v>
      </c>
      <c r="U1360" t="str">
        <f t="array" ref="U1360">IF(COUNTIF($B$2:$B5473, $B1360)&gt;1, "Duplicate", "")</f>
        <v/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8"/>
        <v>1.1575757575757575</v>
      </c>
      <c r="P1361">
        <f t="shared" si="129"/>
        <v>40.210526315789473</v>
      </c>
      <c r="Q1361" s="3" t="str">
        <f t="shared" si="130"/>
        <v>publishing</v>
      </c>
      <c r="R1361" t="str">
        <f t="shared" si="131"/>
        <v>nonfiction</v>
      </c>
      <c r="S1361" s="11">
        <f t="shared" si="132"/>
        <v>40668.814699074072</v>
      </c>
      <c r="T1361" s="11">
        <f t="shared" si="133"/>
        <v>40730.814699074072</v>
      </c>
      <c r="U1361" t="str">
        <f t="array" ref="U1361">IF(COUNTIF($B$2:$B5474, $B1361)&gt;1, "Duplicate", "")</f>
        <v/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8"/>
        <v>1.732</v>
      </c>
      <c r="P1362">
        <f t="shared" si="129"/>
        <v>32.074074074074076</v>
      </c>
      <c r="Q1362" s="3" t="str">
        <f t="shared" si="130"/>
        <v>publishing</v>
      </c>
      <c r="R1362" t="str">
        <f t="shared" si="131"/>
        <v>nonfiction</v>
      </c>
      <c r="S1362" s="11">
        <f t="shared" si="132"/>
        <v>41095.900694444441</v>
      </c>
      <c r="T1362" s="11">
        <f t="shared" si="133"/>
        <v>41123.900694444441</v>
      </c>
      <c r="U1362" t="str">
        <f t="array" ref="U1362">IF(COUNTIF($B$2:$B5475, $B1362)&gt;1, "Duplicate", "")</f>
        <v/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8"/>
        <v>1.2598333333333334</v>
      </c>
      <c r="P1363">
        <f t="shared" si="129"/>
        <v>28.632575757575758</v>
      </c>
      <c r="Q1363" s="3" t="str">
        <f t="shared" si="130"/>
        <v>publishing</v>
      </c>
      <c r="R1363" t="str">
        <f t="shared" si="131"/>
        <v>nonfiction</v>
      </c>
      <c r="S1363" s="11">
        <f t="shared" si="132"/>
        <v>41781.717268518521</v>
      </c>
      <c r="T1363" s="11">
        <f t="shared" si="133"/>
        <v>41811.717268518521</v>
      </c>
      <c r="U1363" t="str">
        <f t="array" ref="U1363">IF(COUNTIF($B$2:$B5476, $B1363)&gt;1, "Duplicate", "")</f>
        <v/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8"/>
        <v>1.091</v>
      </c>
      <c r="P1364">
        <f t="shared" si="129"/>
        <v>43.64</v>
      </c>
      <c r="Q1364" s="3" t="str">
        <f t="shared" si="130"/>
        <v>publishing</v>
      </c>
      <c r="R1364" t="str">
        <f t="shared" si="131"/>
        <v>nonfiction</v>
      </c>
      <c r="S1364" s="11">
        <f t="shared" si="132"/>
        <v>41464.934386574074</v>
      </c>
      <c r="T1364" s="11">
        <f t="shared" si="133"/>
        <v>41524.934386574074</v>
      </c>
      <c r="U1364" t="str">
        <f t="array" ref="U1364">IF(COUNTIF($B$2:$B5477, $B1364)&gt;1, "Duplicate", "")</f>
        <v/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8"/>
        <v>1</v>
      </c>
      <c r="P1365">
        <f t="shared" si="129"/>
        <v>40</v>
      </c>
      <c r="Q1365" s="3" t="str">
        <f t="shared" si="130"/>
        <v>publishing</v>
      </c>
      <c r="R1365" t="str">
        <f t="shared" si="131"/>
        <v>nonfiction</v>
      </c>
      <c r="S1365" s="11">
        <f t="shared" si="132"/>
        <v>42396.8440625</v>
      </c>
      <c r="T1365" s="11">
        <f t="shared" si="133"/>
        <v>42415.332638888889</v>
      </c>
      <c r="U1365" t="str">
        <f t="array" ref="U1365">IF(COUNTIF($B$2:$B5478, $B1365)&gt;1, "Duplicate", "")</f>
        <v/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8"/>
        <v>1.1864285714285714</v>
      </c>
      <c r="P1366">
        <f t="shared" si="129"/>
        <v>346.04166666666669</v>
      </c>
      <c r="Q1366" s="3" t="str">
        <f t="shared" si="130"/>
        <v>music</v>
      </c>
      <c r="R1366" t="str">
        <f t="shared" si="131"/>
        <v>rock</v>
      </c>
      <c r="S1366" s="11">
        <f t="shared" si="132"/>
        <v>41951.695671296293</v>
      </c>
      <c r="T1366" s="11">
        <f t="shared" si="133"/>
        <v>42011.6956712963</v>
      </c>
      <c r="U1366" t="str">
        <f t="array" ref="U1366">IF(COUNTIF($B$2:$B5479, $B1366)&gt;1, "Duplicate", "")</f>
        <v/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8"/>
        <v>1.0026666666666666</v>
      </c>
      <c r="P1367">
        <f t="shared" si="129"/>
        <v>81.739130434782609</v>
      </c>
      <c r="Q1367" s="3" t="str">
        <f t="shared" si="130"/>
        <v>music</v>
      </c>
      <c r="R1367" t="str">
        <f t="shared" si="131"/>
        <v>rock</v>
      </c>
      <c r="S1367" s="11">
        <f t="shared" si="132"/>
        <v>42049.733240740738</v>
      </c>
      <c r="T1367" s="11">
        <f t="shared" si="133"/>
        <v>42079.691574074073</v>
      </c>
      <c r="U1367" t="str">
        <f t="array" ref="U1367">IF(COUNTIF($B$2:$B5480, $B1367)&gt;1, "Duplicate", "")</f>
        <v/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8"/>
        <v>1.2648920000000001</v>
      </c>
      <c r="P1368">
        <f t="shared" si="129"/>
        <v>64.535306122448986</v>
      </c>
      <c r="Q1368" s="3" t="str">
        <f t="shared" si="130"/>
        <v>music</v>
      </c>
      <c r="R1368" t="str">
        <f t="shared" si="131"/>
        <v>rock</v>
      </c>
      <c r="S1368" s="11">
        <f t="shared" si="132"/>
        <v>41924.996099537035</v>
      </c>
      <c r="T1368" s="11">
        <f t="shared" si="133"/>
        <v>41970.037766203706</v>
      </c>
      <c r="U1368" t="str">
        <f t="array" ref="U1368">IF(COUNTIF($B$2:$B5481, $B1368)&gt;1, "Duplicate", "")</f>
        <v/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8"/>
        <v>1.1426000000000001</v>
      </c>
      <c r="P1369">
        <f t="shared" si="129"/>
        <v>63.477777777777774</v>
      </c>
      <c r="Q1369" s="3" t="str">
        <f t="shared" si="130"/>
        <v>music</v>
      </c>
      <c r="R1369" t="str">
        <f t="shared" si="131"/>
        <v>rock</v>
      </c>
      <c r="S1369" s="11">
        <f t="shared" si="132"/>
        <v>42292.002893518518</v>
      </c>
      <c r="T1369" s="11">
        <f t="shared" si="133"/>
        <v>42322.044560185182</v>
      </c>
      <c r="U1369" t="str">
        <f t="array" ref="U1369">IF(COUNTIF($B$2:$B5482, $B1369)&gt;1, "Duplicate", "")</f>
        <v/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8"/>
        <v>1.107</v>
      </c>
      <c r="P1370">
        <f t="shared" si="129"/>
        <v>63.620689655172413</v>
      </c>
      <c r="Q1370" s="3" t="str">
        <f t="shared" si="130"/>
        <v>music</v>
      </c>
      <c r="R1370" t="str">
        <f t="shared" si="131"/>
        <v>rock</v>
      </c>
      <c r="S1370" s="11">
        <f t="shared" si="132"/>
        <v>42146.190902777773</v>
      </c>
      <c r="T1370" s="11">
        <f t="shared" si="133"/>
        <v>42170.190902777773</v>
      </c>
      <c r="U1370" t="str">
        <f t="array" ref="U1370">IF(COUNTIF($B$2:$B5483, $B1370)&gt;1, "Duplicate", "")</f>
        <v/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8"/>
        <v>1.0534805315203954</v>
      </c>
      <c r="P1371">
        <f t="shared" si="129"/>
        <v>83.967068965517228</v>
      </c>
      <c r="Q1371" s="3" t="str">
        <f t="shared" si="130"/>
        <v>music</v>
      </c>
      <c r="R1371" t="str">
        <f t="shared" si="131"/>
        <v>rock</v>
      </c>
      <c r="S1371" s="11">
        <f t="shared" si="132"/>
        <v>41710.594282407408</v>
      </c>
      <c r="T1371" s="11">
        <f t="shared" si="133"/>
        <v>41740.594282407408</v>
      </c>
      <c r="U1371" t="str">
        <f t="array" ref="U1371">IF(COUNTIF($B$2:$B5484, $B1371)&gt;1, "Duplicate", "")</f>
        <v/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8"/>
        <v>1.0366666666666666</v>
      </c>
      <c r="P1372">
        <f t="shared" si="129"/>
        <v>77.75</v>
      </c>
      <c r="Q1372" s="3" t="str">
        <f t="shared" si="130"/>
        <v>music</v>
      </c>
      <c r="R1372" t="str">
        <f t="shared" si="131"/>
        <v>rock</v>
      </c>
      <c r="S1372" s="11">
        <f t="shared" si="132"/>
        <v>41548.00335648148</v>
      </c>
      <c r="T1372" s="11">
        <f t="shared" si="133"/>
        <v>41563.00335648148</v>
      </c>
      <c r="U1372" t="str">
        <f t="array" ref="U1372">IF(COUNTIF($B$2:$B5485, $B1372)&gt;1, "Duplicate", "")</f>
        <v/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8"/>
        <v>1.0708672667523933</v>
      </c>
      <c r="P1373">
        <f t="shared" si="129"/>
        <v>107.07142857142857</v>
      </c>
      <c r="Q1373" s="3" t="str">
        <f t="shared" si="130"/>
        <v>music</v>
      </c>
      <c r="R1373" t="str">
        <f t="shared" si="131"/>
        <v>rock</v>
      </c>
      <c r="S1373" s="11">
        <f t="shared" si="132"/>
        <v>42101.758587962962</v>
      </c>
      <c r="T1373" s="11">
        <f t="shared" si="133"/>
        <v>42131.758587962962</v>
      </c>
      <c r="U1373" t="str">
        <f t="array" ref="U1373">IF(COUNTIF($B$2:$B5486, $B1373)&gt;1, "Duplicate", "")</f>
        <v/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8"/>
        <v>1.24</v>
      </c>
      <c r="P1374">
        <f t="shared" si="129"/>
        <v>38.75</v>
      </c>
      <c r="Q1374" s="3" t="str">
        <f t="shared" si="130"/>
        <v>music</v>
      </c>
      <c r="R1374" t="str">
        <f t="shared" si="131"/>
        <v>rock</v>
      </c>
      <c r="S1374" s="11">
        <f t="shared" si="132"/>
        <v>41072.739953703705</v>
      </c>
      <c r="T1374" s="11">
        <f t="shared" si="133"/>
        <v>41102.739953703705</v>
      </c>
      <c r="U1374" t="str">
        <f t="array" ref="U1374">IF(COUNTIF($B$2:$B5487, $B1374)&gt;1, "Duplicate", "")</f>
        <v/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8"/>
        <v>1.0501</v>
      </c>
      <c r="P1375">
        <f t="shared" si="129"/>
        <v>201.94230769230768</v>
      </c>
      <c r="Q1375" s="3" t="str">
        <f t="shared" si="130"/>
        <v>music</v>
      </c>
      <c r="R1375" t="str">
        <f t="shared" si="131"/>
        <v>rock</v>
      </c>
      <c r="S1375" s="11">
        <f t="shared" si="132"/>
        <v>42704.95177083333</v>
      </c>
      <c r="T1375" s="11">
        <f t="shared" si="133"/>
        <v>42734.95177083333</v>
      </c>
      <c r="U1375" t="str">
        <f t="array" ref="U1375">IF(COUNTIF($B$2:$B5488, $B1375)&gt;1, "Duplicate", "")</f>
        <v/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8"/>
        <v>1.8946666666666667</v>
      </c>
      <c r="P1376">
        <f t="shared" si="129"/>
        <v>43.060606060606062</v>
      </c>
      <c r="Q1376" s="3" t="str">
        <f t="shared" si="130"/>
        <v>music</v>
      </c>
      <c r="R1376" t="str">
        <f t="shared" si="131"/>
        <v>rock</v>
      </c>
      <c r="S1376" s="11">
        <f t="shared" si="132"/>
        <v>42424.161898148144</v>
      </c>
      <c r="T1376" s="11">
        <f t="shared" si="133"/>
        <v>42454.12023148148</v>
      </c>
      <c r="U1376" t="str">
        <f t="array" ref="U1376">IF(COUNTIF($B$2:$B5489, $B1376)&gt;1, "Duplicate", "")</f>
        <v/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8"/>
        <v>1.7132499999999999</v>
      </c>
      <c r="P1377">
        <f t="shared" si="129"/>
        <v>62.871559633027523</v>
      </c>
      <c r="Q1377" s="3" t="str">
        <f t="shared" si="130"/>
        <v>music</v>
      </c>
      <c r="R1377" t="str">
        <f t="shared" si="131"/>
        <v>rock</v>
      </c>
      <c r="S1377" s="11">
        <f t="shared" si="132"/>
        <v>42720.066192129627</v>
      </c>
      <c r="T1377" s="11">
        <f t="shared" si="133"/>
        <v>42750.066192129627</v>
      </c>
      <c r="U1377" t="str">
        <f t="array" ref="U1377">IF(COUNTIF($B$2:$B5490, $B1377)&gt;1, "Duplicate", "")</f>
        <v/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8"/>
        <v>2.5248648648648651</v>
      </c>
      <c r="P1378">
        <f t="shared" si="129"/>
        <v>55.607142857142854</v>
      </c>
      <c r="Q1378" s="3" t="str">
        <f t="shared" si="130"/>
        <v>music</v>
      </c>
      <c r="R1378" t="str">
        <f t="shared" si="131"/>
        <v>rock</v>
      </c>
      <c r="S1378" s="11">
        <f t="shared" si="132"/>
        <v>42677.669050925921</v>
      </c>
      <c r="T1378" s="11">
        <f t="shared" si="133"/>
        <v>42707.710717592592</v>
      </c>
      <c r="U1378" t="str">
        <f t="array" ref="U1378">IF(COUNTIF($B$2:$B5491, $B1378)&gt;1, "Duplicate", "")</f>
        <v/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8"/>
        <v>1.1615384615384616</v>
      </c>
      <c r="P1379">
        <f t="shared" si="129"/>
        <v>48.70967741935484</v>
      </c>
      <c r="Q1379" s="3" t="str">
        <f t="shared" si="130"/>
        <v>music</v>
      </c>
      <c r="R1379" t="str">
        <f t="shared" si="131"/>
        <v>rock</v>
      </c>
      <c r="S1379" s="11">
        <f t="shared" si="132"/>
        <v>42747.219560185185</v>
      </c>
      <c r="T1379" s="11">
        <f t="shared" si="133"/>
        <v>42769.174305555556</v>
      </c>
      <c r="U1379" t="str">
        <f t="array" ref="U1379">IF(COUNTIF($B$2:$B5492, $B1379)&gt;1, "Duplicate", "")</f>
        <v/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8"/>
        <v>2.0335000000000001</v>
      </c>
      <c r="P1380">
        <f t="shared" si="129"/>
        <v>30.578947368421051</v>
      </c>
      <c r="Q1380" s="3" t="str">
        <f t="shared" si="130"/>
        <v>music</v>
      </c>
      <c r="R1380" t="str">
        <f t="shared" si="131"/>
        <v>rock</v>
      </c>
      <c r="S1380" s="11">
        <f t="shared" si="132"/>
        <v>42568.759374999994</v>
      </c>
      <c r="T1380" s="11">
        <f t="shared" si="133"/>
        <v>42583.759374999994</v>
      </c>
      <c r="U1380" t="str">
        <f t="array" ref="U1380">IF(COUNTIF($B$2:$B5493, $B1380)&gt;1, "Duplicate", "")</f>
        <v/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8"/>
        <v>1.1160000000000001</v>
      </c>
      <c r="P1381">
        <f t="shared" si="129"/>
        <v>73.907284768211923</v>
      </c>
      <c r="Q1381" s="3" t="str">
        <f t="shared" si="130"/>
        <v>music</v>
      </c>
      <c r="R1381" t="str">
        <f t="shared" si="131"/>
        <v>rock</v>
      </c>
      <c r="S1381" s="11">
        <f t="shared" si="132"/>
        <v>42130.491620370376</v>
      </c>
      <c r="T1381" s="11">
        <f t="shared" si="133"/>
        <v>42160.491620370376</v>
      </c>
      <c r="U1381" t="str">
        <f t="array" ref="U1381">IF(COUNTIF($B$2:$B5494, $B1381)&gt;1, "Duplicate", "")</f>
        <v/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8"/>
        <v>4.24</v>
      </c>
      <c r="P1382">
        <f t="shared" si="129"/>
        <v>21.2</v>
      </c>
      <c r="Q1382" s="3" t="str">
        <f t="shared" si="130"/>
        <v>music</v>
      </c>
      <c r="R1382" t="str">
        <f t="shared" si="131"/>
        <v>rock</v>
      </c>
      <c r="S1382" s="11">
        <f t="shared" si="132"/>
        <v>42141.762800925921</v>
      </c>
      <c r="T1382" s="11">
        <f t="shared" si="133"/>
        <v>42164.083333333328</v>
      </c>
      <c r="U1382" t="str">
        <f t="array" ref="U1382">IF(COUNTIF($B$2:$B5495, $B1382)&gt;1, "Duplicate", "")</f>
        <v/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8"/>
        <v>1.071</v>
      </c>
      <c r="P1383">
        <f t="shared" si="129"/>
        <v>73.356164383561648</v>
      </c>
      <c r="Q1383" s="3" t="str">
        <f t="shared" si="130"/>
        <v>music</v>
      </c>
      <c r="R1383" t="str">
        <f t="shared" si="131"/>
        <v>rock</v>
      </c>
      <c r="S1383" s="11">
        <f t="shared" si="132"/>
        <v>42703.214409722219</v>
      </c>
      <c r="T1383" s="11">
        <f t="shared" si="133"/>
        <v>42733.214409722219</v>
      </c>
      <c r="U1383" t="str">
        <f t="array" ref="U1383">IF(COUNTIF($B$2:$B5496, $B1383)&gt;1, "Duplicate", "")</f>
        <v/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8"/>
        <v>1.043625</v>
      </c>
      <c r="P1384">
        <f t="shared" si="129"/>
        <v>56.412162162162161</v>
      </c>
      <c r="Q1384" s="3" t="str">
        <f t="shared" si="130"/>
        <v>music</v>
      </c>
      <c r="R1384" t="str">
        <f t="shared" si="131"/>
        <v>rock</v>
      </c>
      <c r="S1384" s="11">
        <f t="shared" si="132"/>
        <v>41370.800185185188</v>
      </c>
      <c r="T1384" s="11">
        <f t="shared" si="133"/>
        <v>41400.800185185188</v>
      </c>
      <c r="U1384" t="str">
        <f t="array" ref="U1384">IF(COUNTIF($B$2:$B5497, $B1384)&gt;1, "Duplicate", "")</f>
        <v/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8"/>
        <v>2.124090909090909</v>
      </c>
      <c r="P1385">
        <f t="shared" si="129"/>
        <v>50.247311827956992</v>
      </c>
      <c r="Q1385" s="3" t="str">
        <f t="shared" si="130"/>
        <v>music</v>
      </c>
      <c r="R1385" t="str">
        <f t="shared" si="131"/>
        <v>rock</v>
      </c>
      <c r="S1385" s="11">
        <f t="shared" si="132"/>
        <v>42707.074976851851</v>
      </c>
      <c r="T1385" s="11">
        <f t="shared" si="133"/>
        <v>42727.074976851851</v>
      </c>
      <c r="U1385" t="str">
        <f t="array" ref="U1385">IF(COUNTIF($B$2:$B5498, $B1385)&gt;1, "Duplicate", "")</f>
        <v/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8"/>
        <v>1.2408571428571429</v>
      </c>
      <c r="P1386">
        <f t="shared" si="129"/>
        <v>68.936507936507937</v>
      </c>
      <c r="Q1386" s="3" t="str">
        <f t="shared" si="130"/>
        <v>music</v>
      </c>
      <c r="R1386" t="str">
        <f t="shared" si="131"/>
        <v>rock</v>
      </c>
      <c r="S1386" s="11">
        <f t="shared" si="132"/>
        <v>42160.735208333332</v>
      </c>
      <c r="T1386" s="11">
        <f t="shared" si="133"/>
        <v>42190.735208333332</v>
      </c>
      <c r="U1386" t="str">
        <f t="array" ref="U1386">IF(COUNTIF($B$2:$B5499, $B1386)&gt;1, "Duplicate", "")</f>
        <v/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8"/>
        <v>1.10406125</v>
      </c>
      <c r="P1387">
        <f t="shared" si="129"/>
        <v>65.914104477611943</v>
      </c>
      <c r="Q1387" s="3" t="str">
        <f t="shared" si="130"/>
        <v>music</v>
      </c>
      <c r="R1387" t="str">
        <f t="shared" si="131"/>
        <v>rock</v>
      </c>
      <c r="S1387" s="11">
        <f t="shared" si="132"/>
        <v>42433.688900462963</v>
      </c>
      <c r="T1387" s="11">
        <f t="shared" si="133"/>
        <v>42489.507638888885</v>
      </c>
      <c r="U1387" t="str">
        <f t="array" ref="U1387">IF(COUNTIF($B$2:$B5500, $B1387)&gt;1, "Duplicate", "")</f>
        <v/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8"/>
        <v>2.1875</v>
      </c>
      <c r="P1388">
        <f t="shared" si="129"/>
        <v>62.5</v>
      </c>
      <c r="Q1388" s="3" t="str">
        <f t="shared" si="130"/>
        <v>music</v>
      </c>
      <c r="R1388" t="str">
        <f t="shared" si="131"/>
        <v>rock</v>
      </c>
      <c r="S1388" s="11">
        <f t="shared" si="132"/>
        <v>42184.646863425922</v>
      </c>
      <c r="T1388" s="11">
        <f t="shared" si="133"/>
        <v>42214.646863425922</v>
      </c>
      <c r="U1388" t="str">
        <f t="array" ref="U1388">IF(COUNTIF($B$2:$B5501, $B1388)&gt;1, "Duplicate", "")</f>
        <v/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8"/>
        <v>1.36625</v>
      </c>
      <c r="P1389">
        <f t="shared" si="129"/>
        <v>70.064102564102569</v>
      </c>
      <c r="Q1389" s="3" t="str">
        <f t="shared" si="130"/>
        <v>music</v>
      </c>
      <c r="R1389" t="str">
        <f t="shared" si="131"/>
        <v>rock</v>
      </c>
      <c r="S1389" s="11">
        <f t="shared" si="132"/>
        <v>42126.92123842593</v>
      </c>
      <c r="T1389" s="11">
        <f t="shared" si="133"/>
        <v>42158.1875</v>
      </c>
      <c r="U1389" t="str">
        <f t="array" ref="U1389">IF(COUNTIF($B$2:$B5502, $B1389)&gt;1, "Duplicate", "")</f>
        <v/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8"/>
        <v>1.348074</v>
      </c>
      <c r="P1390">
        <f t="shared" si="129"/>
        <v>60.181874999999998</v>
      </c>
      <c r="Q1390" s="3" t="str">
        <f t="shared" si="130"/>
        <v>music</v>
      </c>
      <c r="R1390" t="str">
        <f t="shared" si="131"/>
        <v>rock</v>
      </c>
      <c r="S1390" s="11">
        <f t="shared" si="132"/>
        <v>42634.614780092597</v>
      </c>
      <c r="T1390" s="11">
        <f t="shared" si="133"/>
        <v>42660.676388888889</v>
      </c>
      <c r="U1390" t="str">
        <f t="array" ref="U1390">IF(COUNTIF($B$2:$B5503, $B1390)&gt;1, "Duplicate", "")</f>
        <v/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8"/>
        <v>1.454</v>
      </c>
      <c r="P1391">
        <f t="shared" si="129"/>
        <v>21.382352941176471</v>
      </c>
      <c r="Q1391" s="3" t="str">
        <f t="shared" si="130"/>
        <v>music</v>
      </c>
      <c r="R1391" t="str">
        <f t="shared" si="131"/>
        <v>rock</v>
      </c>
      <c r="S1391" s="11">
        <f t="shared" si="132"/>
        <v>42565.480983796297</v>
      </c>
      <c r="T1391" s="11">
        <f t="shared" si="133"/>
        <v>42595.480983796297</v>
      </c>
      <c r="U1391" t="str">
        <f t="array" ref="U1391">IF(COUNTIF($B$2:$B5504, $B1391)&gt;1, "Duplicate", "")</f>
        <v/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8"/>
        <v>1.0910714285714285</v>
      </c>
      <c r="P1392">
        <f t="shared" si="129"/>
        <v>160.78947368421052</v>
      </c>
      <c r="Q1392" s="3" t="str">
        <f t="shared" si="130"/>
        <v>music</v>
      </c>
      <c r="R1392" t="str">
        <f t="shared" si="131"/>
        <v>rock</v>
      </c>
      <c r="S1392" s="11">
        <f t="shared" si="132"/>
        <v>42087.803310185183</v>
      </c>
      <c r="T1392" s="11">
        <f t="shared" si="133"/>
        <v>42121.716666666667</v>
      </c>
      <c r="U1392" t="str">
        <f t="array" ref="U1392">IF(COUNTIF($B$2:$B5505, $B1392)&gt;1, "Duplicate", "")</f>
        <v/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8"/>
        <v>1.1020000000000001</v>
      </c>
      <c r="P1393">
        <f t="shared" si="129"/>
        <v>42.384615384615387</v>
      </c>
      <c r="Q1393" s="3" t="str">
        <f t="shared" si="130"/>
        <v>music</v>
      </c>
      <c r="R1393" t="str">
        <f t="shared" si="131"/>
        <v>rock</v>
      </c>
      <c r="S1393" s="11">
        <f t="shared" si="132"/>
        <v>42193.650671296295</v>
      </c>
      <c r="T1393" s="11">
        <f t="shared" si="133"/>
        <v>42238.207638888889</v>
      </c>
      <c r="U1393" t="str">
        <f t="array" ref="U1393">IF(COUNTIF($B$2:$B5506, $B1393)&gt;1, "Duplicate", "")</f>
        <v/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8"/>
        <v>1.1364000000000001</v>
      </c>
      <c r="P1394">
        <f t="shared" si="129"/>
        <v>27.317307692307693</v>
      </c>
      <c r="Q1394" s="3" t="str">
        <f t="shared" si="130"/>
        <v>music</v>
      </c>
      <c r="R1394" t="str">
        <f t="shared" si="131"/>
        <v>rock</v>
      </c>
      <c r="S1394" s="11">
        <f t="shared" si="132"/>
        <v>42401.154930555553</v>
      </c>
      <c r="T1394" s="11">
        <f t="shared" si="133"/>
        <v>42432.154930555553</v>
      </c>
      <c r="U1394" t="str">
        <f t="array" ref="U1394">IF(COUNTIF($B$2:$B5507, $B1394)&gt;1, "Duplicate", "")</f>
        <v/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8"/>
        <v>1.0235000000000001</v>
      </c>
      <c r="P1395">
        <f t="shared" si="129"/>
        <v>196.82692307692307</v>
      </c>
      <c r="Q1395" s="3" t="str">
        <f t="shared" si="130"/>
        <v>music</v>
      </c>
      <c r="R1395" t="str">
        <f t="shared" si="131"/>
        <v>rock</v>
      </c>
      <c r="S1395" s="11">
        <f t="shared" si="132"/>
        <v>42553.681979166664</v>
      </c>
      <c r="T1395" s="11">
        <f t="shared" si="133"/>
        <v>42583.681979166664</v>
      </c>
      <c r="U1395" t="str">
        <f t="array" ref="U1395">IF(COUNTIF($B$2:$B5508, $B1395)&gt;1, "Duplicate", "")</f>
        <v/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8"/>
        <v>1.2213333333333334</v>
      </c>
      <c r="P1396">
        <f t="shared" si="129"/>
        <v>53.882352941176471</v>
      </c>
      <c r="Q1396" s="3" t="str">
        <f t="shared" si="130"/>
        <v>music</v>
      </c>
      <c r="R1396" t="str">
        <f t="shared" si="131"/>
        <v>rock</v>
      </c>
      <c r="S1396" s="11">
        <f t="shared" si="132"/>
        <v>42752.144976851851</v>
      </c>
      <c r="T1396" s="11">
        <f t="shared" si="133"/>
        <v>42795.125</v>
      </c>
      <c r="U1396" t="str">
        <f t="array" ref="U1396">IF(COUNTIF($B$2:$B5509, $B1396)&gt;1, "Duplicate", "")</f>
        <v/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8"/>
        <v>1.1188571428571428</v>
      </c>
      <c r="P1397">
        <f t="shared" si="129"/>
        <v>47.756097560975611</v>
      </c>
      <c r="Q1397" s="3" t="str">
        <f t="shared" si="130"/>
        <v>music</v>
      </c>
      <c r="R1397" t="str">
        <f t="shared" si="131"/>
        <v>rock</v>
      </c>
      <c r="S1397" s="11">
        <f t="shared" si="132"/>
        <v>42719.90834490741</v>
      </c>
      <c r="T1397" s="11">
        <f t="shared" si="133"/>
        <v>42749.90834490741</v>
      </c>
      <c r="U1397" t="str">
        <f t="array" ref="U1397">IF(COUNTIF($B$2:$B5510, $B1397)&gt;1, "Duplicate", "")</f>
        <v/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8"/>
        <v>1.073</v>
      </c>
      <c r="P1398">
        <f t="shared" si="129"/>
        <v>88.191780821917803</v>
      </c>
      <c r="Q1398" s="3" t="str">
        <f t="shared" si="130"/>
        <v>music</v>
      </c>
      <c r="R1398" t="str">
        <f t="shared" si="131"/>
        <v>rock</v>
      </c>
      <c r="S1398" s="11">
        <f t="shared" si="132"/>
        <v>42018.99863425926</v>
      </c>
      <c r="T1398" s="11">
        <f t="shared" si="133"/>
        <v>42048.99863425926</v>
      </c>
      <c r="U1398" t="str">
        <f t="array" ref="U1398">IF(COUNTIF($B$2:$B5511, $B1398)&gt;1, "Duplicate", "")</f>
        <v/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8"/>
        <v>1.1385000000000001</v>
      </c>
      <c r="P1399">
        <f t="shared" si="129"/>
        <v>72.056962025316452</v>
      </c>
      <c r="Q1399" s="3" t="str">
        <f t="shared" si="130"/>
        <v>music</v>
      </c>
      <c r="R1399" t="str">
        <f t="shared" si="131"/>
        <v>rock</v>
      </c>
      <c r="S1399" s="11">
        <f t="shared" si="132"/>
        <v>42640.917939814812</v>
      </c>
      <c r="T1399" s="11">
        <f t="shared" si="133"/>
        <v>42670.888194444444</v>
      </c>
      <c r="U1399" t="str">
        <f t="array" ref="U1399">IF(COUNTIF($B$2:$B5512, $B1399)&gt;1, "Duplicate", "")</f>
        <v/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8"/>
        <v>1.0968181818181819</v>
      </c>
      <c r="P1400">
        <f t="shared" si="129"/>
        <v>74.246153846153845</v>
      </c>
      <c r="Q1400" s="3" t="str">
        <f t="shared" si="130"/>
        <v>music</v>
      </c>
      <c r="R1400" t="str">
        <f t="shared" si="131"/>
        <v>rock</v>
      </c>
      <c r="S1400" s="11">
        <f t="shared" si="132"/>
        <v>42526.874236111107</v>
      </c>
      <c r="T1400" s="11">
        <f t="shared" si="133"/>
        <v>42556.874236111107</v>
      </c>
      <c r="U1400" t="str">
        <f t="array" ref="U1400">IF(COUNTIF($B$2:$B5513, $B1400)&gt;1, "Duplicate", "")</f>
        <v/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8"/>
        <v>1.2614444444444444</v>
      </c>
      <c r="P1401">
        <f t="shared" si="129"/>
        <v>61.701086956521742</v>
      </c>
      <c r="Q1401" s="3" t="str">
        <f t="shared" si="130"/>
        <v>music</v>
      </c>
      <c r="R1401" t="str">
        <f t="shared" si="131"/>
        <v>rock</v>
      </c>
      <c r="S1401" s="11">
        <f t="shared" si="132"/>
        <v>41889.004317129627</v>
      </c>
      <c r="T1401" s="11">
        <f t="shared" si="133"/>
        <v>41919.004317129627</v>
      </c>
      <c r="U1401" t="str">
        <f t="array" ref="U1401">IF(COUNTIF($B$2:$B5514, $B1401)&gt;1, "Duplicate", "")</f>
        <v/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8"/>
        <v>1.6742857142857144</v>
      </c>
      <c r="P1402">
        <f t="shared" si="129"/>
        <v>17.235294117647058</v>
      </c>
      <c r="Q1402" s="3" t="str">
        <f t="shared" si="130"/>
        <v>music</v>
      </c>
      <c r="R1402" t="str">
        <f t="shared" si="131"/>
        <v>rock</v>
      </c>
      <c r="S1402" s="11">
        <f t="shared" si="132"/>
        <v>42498.341122685189</v>
      </c>
      <c r="T1402" s="11">
        <f t="shared" si="133"/>
        <v>42533.229166666672</v>
      </c>
      <c r="U1402" t="str">
        <f t="array" ref="U1402">IF(COUNTIF($B$2:$B5515, $B1402)&gt;1, "Duplicate", "")</f>
        <v/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8"/>
        <v>4.9652000000000003</v>
      </c>
      <c r="P1403">
        <f t="shared" si="129"/>
        <v>51.720833333333331</v>
      </c>
      <c r="Q1403" s="3" t="str">
        <f t="shared" si="130"/>
        <v>music</v>
      </c>
      <c r="R1403" t="str">
        <f t="shared" si="131"/>
        <v>rock</v>
      </c>
      <c r="S1403" s="11">
        <f t="shared" si="132"/>
        <v>41399.99622685185</v>
      </c>
      <c r="T1403" s="11">
        <f t="shared" si="133"/>
        <v>41420.99622685185</v>
      </c>
      <c r="U1403" t="str">
        <f t="array" ref="U1403">IF(COUNTIF($B$2:$B5516, $B1403)&gt;1, "Duplicate", "")</f>
        <v/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8"/>
        <v>1.0915999999999999</v>
      </c>
      <c r="P1404">
        <f t="shared" si="129"/>
        <v>24.150442477876105</v>
      </c>
      <c r="Q1404" s="3" t="str">
        <f t="shared" si="130"/>
        <v>music</v>
      </c>
      <c r="R1404" t="str">
        <f t="shared" si="131"/>
        <v>rock</v>
      </c>
      <c r="S1404" s="11">
        <f t="shared" si="132"/>
        <v>42065.053368055553</v>
      </c>
      <c r="T1404" s="11">
        <f t="shared" si="133"/>
        <v>42125.011701388896</v>
      </c>
      <c r="U1404" t="str">
        <f t="array" ref="U1404">IF(COUNTIF($B$2:$B5517, $B1404)&gt;1, "Duplicate", "")</f>
        <v/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8"/>
        <v>1.0257499999999999</v>
      </c>
      <c r="P1405">
        <f t="shared" si="129"/>
        <v>62.166666666666664</v>
      </c>
      <c r="Q1405" s="3" t="str">
        <f t="shared" si="130"/>
        <v>music</v>
      </c>
      <c r="R1405" t="str">
        <f t="shared" si="131"/>
        <v>rock</v>
      </c>
      <c r="S1405" s="11">
        <f t="shared" si="132"/>
        <v>41451.062905092593</v>
      </c>
      <c r="T1405" s="11">
        <f t="shared" si="133"/>
        <v>41481.062905092593</v>
      </c>
      <c r="U1405" t="str">
        <f t="array" ref="U1405">IF(COUNTIF($B$2:$B5518, $B1405)&gt;1, "Duplicate", "")</f>
        <v/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8"/>
        <v>1.6620689655172414E-2</v>
      </c>
      <c r="P1406">
        <f t="shared" si="129"/>
        <v>48.2</v>
      </c>
      <c r="Q1406" s="3" t="str">
        <f t="shared" si="130"/>
        <v>publishing</v>
      </c>
      <c r="R1406" t="str">
        <f t="shared" si="131"/>
        <v>translations</v>
      </c>
      <c r="S1406" s="11">
        <f t="shared" si="132"/>
        <v>42032.510243055556</v>
      </c>
      <c r="T1406" s="11">
        <f t="shared" si="133"/>
        <v>42057.510243055556</v>
      </c>
      <c r="U1406" t="str">
        <f t="array" ref="U1406">IF(COUNTIF($B$2:$B5519, $B1406)&gt;1, "Duplicate", "")</f>
        <v/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8"/>
        <v>4.1999999999999997E-3</v>
      </c>
      <c r="P1407">
        <f t="shared" si="129"/>
        <v>6.1764705882352944</v>
      </c>
      <c r="Q1407" s="3" t="str">
        <f t="shared" si="130"/>
        <v>publishing</v>
      </c>
      <c r="R1407" t="str">
        <f t="shared" si="131"/>
        <v>translations</v>
      </c>
      <c r="S1407" s="11">
        <f t="shared" si="132"/>
        <v>41941.680567129632</v>
      </c>
      <c r="T1407" s="11">
        <f t="shared" si="133"/>
        <v>41971.722233796296</v>
      </c>
      <c r="U1407" t="str">
        <f t="array" ref="U1407">IF(COUNTIF($B$2:$B5520, $B1407)&gt;1, "Duplicate", "")</f>
        <v/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8"/>
        <v>1.25E-3</v>
      </c>
      <c r="P1408">
        <f t="shared" si="129"/>
        <v>5</v>
      </c>
      <c r="Q1408" s="3" t="str">
        <f t="shared" si="130"/>
        <v>publishing</v>
      </c>
      <c r="R1408" t="str">
        <f t="shared" si="131"/>
        <v>translations</v>
      </c>
      <c r="S1408" s="11">
        <f t="shared" si="132"/>
        <v>42297.432951388888</v>
      </c>
      <c r="T1408" s="11">
        <f t="shared" si="133"/>
        <v>42350.416666666672</v>
      </c>
      <c r="U1408" t="str">
        <f t="array" ref="U1408">IF(COUNTIF($B$2:$B5521, $B1408)&gt;1, "Duplicate", "")</f>
        <v/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8"/>
        <v>5.0000000000000001E-3</v>
      </c>
      <c r="P1409">
        <f t="shared" si="129"/>
        <v>7.5</v>
      </c>
      <c r="Q1409" s="3" t="str">
        <f t="shared" si="130"/>
        <v>publishing</v>
      </c>
      <c r="R1409" t="str">
        <f t="shared" si="131"/>
        <v>translations</v>
      </c>
      <c r="S1409" s="11">
        <f t="shared" si="132"/>
        <v>41838.536782407406</v>
      </c>
      <c r="T1409" s="11">
        <f t="shared" si="133"/>
        <v>41863.536782407406</v>
      </c>
      <c r="U1409" t="str">
        <f t="array" ref="U1409">IF(COUNTIF($B$2:$B5522, $B1409)&gt;1, "Duplicate", "")</f>
        <v/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8"/>
        <v>7.1999999999999995E-2</v>
      </c>
      <c r="P1410">
        <f t="shared" si="129"/>
        <v>12</v>
      </c>
      <c r="Q1410" s="3" t="str">
        <f t="shared" si="130"/>
        <v>publishing</v>
      </c>
      <c r="R1410" t="str">
        <f t="shared" si="131"/>
        <v>translations</v>
      </c>
      <c r="S1410" s="11">
        <f t="shared" si="132"/>
        <v>42291.872175925921</v>
      </c>
      <c r="T1410" s="11">
        <f t="shared" si="133"/>
        <v>42321.913842592592</v>
      </c>
      <c r="U1410" t="str">
        <f t="array" ref="U1410">IF(COUNTIF($B$2:$B5523, $B1410)&gt;1, "Duplicate", "")</f>
        <v/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4">E1411/D1411</f>
        <v>0</v>
      </c>
      <c r="P1411">
        <f t="shared" ref="P1411:P1474" si="135">IF(L1411=0,0,E1411/L1411)</f>
        <v>0</v>
      </c>
      <c r="Q1411" s="3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11">
        <f t="shared" si="132"/>
        <v>41945.133506944447</v>
      </c>
      <c r="T1411" s="11">
        <f t="shared" si="133"/>
        <v>42005.175173611111</v>
      </c>
      <c r="U1411" t="str">
        <f t="array" ref="U1411">IF(COUNTIF($B$2:$B5524, $B1411)&gt;1, "Duplicate", "")</f>
        <v/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4"/>
        <v>1.6666666666666666E-4</v>
      </c>
      <c r="P1412">
        <f t="shared" si="135"/>
        <v>1</v>
      </c>
      <c r="Q1412" s="3" t="str">
        <f t="shared" si="136"/>
        <v>publishing</v>
      </c>
      <c r="R1412" t="str">
        <f t="shared" si="137"/>
        <v>translations</v>
      </c>
      <c r="S1412" s="11">
        <f t="shared" si="132"/>
        <v>42479.318518518514</v>
      </c>
      <c r="T1412" s="11">
        <f t="shared" si="133"/>
        <v>42524.318518518514</v>
      </c>
      <c r="U1412" t="str">
        <f t="array" ref="U1412">IF(COUNTIF($B$2:$B5525, $B1412)&gt;1, "Duplicate", "")</f>
        <v/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4"/>
        <v>2.3333333333333335E-3</v>
      </c>
      <c r="P1413">
        <f t="shared" si="135"/>
        <v>2.3333333333333335</v>
      </c>
      <c r="Q1413" s="3" t="str">
        <f t="shared" si="136"/>
        <v>publishing</v>
      </c>
      <c r="R1413" t="str">
        <f t="shared" si="137"/>
        <v>translations</v>
      </c>
      <c r="S1413" s="11">
        <f t="shared" si="132"/>
        <v>42013.059027777781</v>
      </c>
      <c r="T1413" s="11">
        <f t="shared" si="133"/>
        <v>42041.059027777781</v>
      </c>
      <c r="U1413" t="str">
        <f t="array" ref="U1413">IF(COUNTIF($B$2:$B5526, $B1413)&gt;1, "Duplicate", "")</f>
        <v/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4"/>
        <v>4.5714285714285714E-2</v>
      </c>
      <c r="P1414">
        <f t="shared" si="135"/>
        <v>24.615384615384617</v>
      </c>
      <c r="Q1414" s="3" t="str">
        <f t="shared" si="136"/>
        <v>publishing</v>
      </c>
      <c r="R1414" t="str">
        <f t="shared" si="137"/>
        <v>translations</v>
      </c>
      <c r="S1414" s="11">
        <f t="shared" si="132"/>
        <v>41947.063645833332</v>
      </c>
      <c r="T1414" s="11">
        <f t="shared" si="133"/>
        <v>41977.063645833332</v>
      </c>
      <c r="U1414" t="str">
        <f t="array" ref="U1414">IF(COUNTIF($B$2:$B5527, $B1414)&gt;1, "Duplicate", "")</f>
        <v/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4"/>
        <v>0.05</v>
      </c>
      <c r="P1415">
        <f t="shared" si="135"/>
        <v>100</v>
      </c>
      <c r="Q1415" s="3" t="str">
        <f t="shared" si="136"/>
        <v>publishing</v>
      </c>
      <c r="R1415" t="str">
        <f t="shared" si="137"/>
        <v>translations</v>
      </c>
      <c r="S1415" s="11">
        <f t="shared" ref="S1415:S1478" si="138">(((J1415/60)/60)/24)+DATE(1970,1,1)</f>
        <v>42360.437152777777</v>
      </c>
      <c r="T1415" s="11">
        <f t="shared" ref="T1415:T1478" si="139">(((I1415/60)/60)/24)+DATE(1970,1,1)</f>
        <v>42420.437152777777</v>
      </c>
      <c r="U1415" t="str">
        <f t="array" ref="U1415">IF(COUNTIF($B$2:$B5528, $B1415)&gt;1, "Duplicate", "")</f>
        <v/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4"/>
        <v>2E-3</v>
      </c>
      <c r="P1416">
        <f t="shared" si="135"/>
        <v>1</v>
      </c>
      <c r="Q1416" s="3" t="str">
        <f t="shared" si="136"/>
        <v>publishing</v>
      </c>
      <c r="R1416" t="str">
        <f t="shared" si="137"/>
        <v>translations</v>
      </c>
      <c r="S1416" s="11">
        <f t="shared" si="138"/>
        <v>42708.25309027778</v>
      </c>
      <c r="T1416" s="11">
        <f t="shared" si="139"/>
        <v>42738.25309027778</v>
      </c>
      <c r="U1416" t="str">
        <f t="array" ref="U1416">IF(COUNTIF($B$2:$B5529, $B1416)&gt;1, "Duplicate", "")</f>
        <v/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4"/>
        <v>0.18181818181818182</v>
      </c>
      <c r="P1417">
        <f t="shared" si="135"/>
        <v>88.888888888888886</v>
      </c>
      <c r="Q1417" s="3" t="str">
        <f t="shared" si="136"/>
        <v>publishing</v>
      </c>
      <c r="R1417" t="str">
        <f t="shared" si="137"/>
        <v>translations</v>
      </c>
      <c r="S1417" s="11">
        <f t="shared" si="138"/>
        <v>42192.675821759258</v>
      </c>
      <c r="T1417" s="11">
        <f t="shared" si="139"/>
        <v>42232.675821759258</v>
      </c>
      <c r="U1417" t="str">
        <f t="array" ref="U1417">IF(COUNTIF($B$2:$B5530, $B1417)&gt;1, "Duplicate", "")</f>
        <v/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4"/>
        <v>0</v>
      </c>
      <c r="P1418">
        <f t="shared" si="135"/>
        <v>0</v>
      </c>
      <c r="Q1418" s="3" t="str">
        <f t="shared" si="136"/>
        <v>publishing</v>
      </c>
      <c r="R1418" t="str">
        <f t="shared" si="137"/>
        <v>translations</v>
      </c>
      <c r="S1418" s="11">
        <f t="shared" si="138"/>
        <v>42299.926145833335</v>
      </c>
      <c r="T1418" s="11">
        <f t="shared" si="139"/>
        <v>42329.967812499999</v>
      </c>
      <c r="U1418" t="str">
        <f t="array" ref="U1418">IF(COUNTIF($B$2:$B5531, $B1418)&gt;1, "Duplicate", "")</f>
        <v/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4"/>
        <v>1.2222222222222223E-2</v>
      </c>
      <c r="P1419">
        <f t="shared" si="135"/>
        <v>27.5</v>
      </c>
      <c r="Q1419" s="3" t="str">
        <f t="shared" si="136"/>
        <v>publishing</v>
      </c>
      <c r="R1419" t="str">
        <f t="shared" si="137"/>
        <v>translations</v>
      </c>
      <c r="S1419" s="11">
        <f t="shared" si="138"/>
        <v>42232.15016203704</v>
      </c>
      <c r="T1419" s="11">
        <f t="shared" si="139"/>
        <v>42262.465972222228</v>
      </c>
      <c r="U1419" t="str">
        <f t="array" ref="U1419">IF(COUNTIF($B$2:$B5532, $B1419)&gt;1, "Duplicate", "")</f>
        <v/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4"/>
        <v>2E-3</v>
      </c>
      <c r="P1420">
        <f t="shared" si="135"/>
        <v>6</v>
      </c>
      <c r="Q1420" s="3" t="str">
        <f t="shared" si="136"/>
        <v>publishing</v>
      </c>
      <c r="R1420" t="str">
        <f t="shared" si="137"/>
        <v>translations</v>
      </c>
      <c r="S1420" s="11">
        <f t="shared" si="138"/>
        <v>42395.456412037034</v>
      </c>
      <c r="T1420" s="11">
        <f t="shared" si="139"/>
        <v>42425.456412037034</v>
      </c>
      <c r="U1420" t="str">
        <f t="array" ref="U1420">IF(COUNTIF($B$2:$B5533, $B1420)&gt;1, "Duplicate", "")</f>
        <v/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4"/>
        <v>7.0634920634920634E-2</v>
      </c>
      <c r="P1421">
        <f t="shared" si="135"/>
        <v>44.5</v>
      </c>
      <c r="Q1421" s="3" t="str">
        <f t="shared" si="136"/>
        <v>publishing</v>
      </c>
      <c r="R1421" t="str">
        <f t="shared" si="137"/>
        <v>translations</v>
      </c>
      <c r="S1421" s="11">
        <f t="shared" si="138"/>
        <v>42622.456238425926</v>
      </c>
      <c r="T1421" s="11">
        <f t="shared" si="139"/>
        <v>42652.456238425926</v>
      </c>
      <c r="U1421" t="str">
        <f t="array" ref="U1421">IF(COUNTIF($B$2:$B5534, $B1421)&gt;1, "Duplicate", "")</f>
        <v/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4"/>
        <v>2.7272727272727271E-2</v>
      </c>
      <c r="P1422">
        <f t="shared" si="135"/>
        <v>1</v>
      </c>
      <c r="Q1422" s="3" t="str">
        <f t="shared" si="136"/>
        <v>publishing</v>
      </c>
      <c r="R1422" t="str">
        <f t="shared" si="137"/>
        <v>translations</v>
      </c>
      <c r="S1422" s="11">
        <f t="shared" si="138"/>
        <v>42524.667662037042</v>
      </c>
      <c r="T1422" s="11">
        <f t="shared" si="139"/>
        <v>42549.667662037042</v>
      </c>
      <c r="U1422" t="str">
        <f t="array" ref="U1422">IF(COUNTIF($B$2:$B5535, $B1422)&gt;1, "Duplicate", "")</f>
        <v/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4"/>
        <v>1E-3</v>
      </c>
      <c r="P1423">
        <f t="shared" si="135"/>
        <v>100</v>
      </c>
      <c r="Q1423" s="3" t="str">
        <f t="shared" si="136"/>
        <v>publishing</v>
      </c>
      <c r="R1423" t="str">
        <f t="shared" si="137"/>
        <v>translations</v>
      </c>
      <c r="S1423" s="11">
        <f t="shared" si="138"/>
        <v>42013.915613425925</v>
      </c>
      <c r="T1423" s="11">
        <f t="shared" si="139"/>
        <v>42043.915613425925</v>
      </c>
      <c r="U1423" t="str">
        <f t="array" ref="U1423">IF(COUNTIF($B$2:$B5536, $B1423)&gt;1, "Duplicate", "")</f>
        <v/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4"/>
        <v>1.0399999999999999E-3</v>
      </c>
      <c r="P1424">
        <f t="shared" si="135"/>
        <v>13</v>
      </c>
      <c r="Q1424" s="3" t="str">
        <f t="shared" si="136"/>
        <v>publishing</v>
      </c>
      <c r="R1424" t="str">
        <f t="shared" si="137"/>
        <v>translations</v>
      </c>
      <c r="S1424" s="11">
        <f t="shared" si="138"/>
        <v>42604.239629629628</v>
      </c>
      <c r="T1424" s="11">
        <f t="shared" si="139"/>
        <v>42634.239629629628</v>
      </c>
      <c r="U1424" t="str">
        <f t="array" ref="U1424">IF(COUNTIF($B$2:$B5537, $B1424)&gt;1, "Duplicate", "")</f>
        <v/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4"/>
        <v>3.3333333333333335E-3</v>
      </c>
      <c r="P1425">
        <f t="shared" si="135"/>
        <v>100</v>
      </c>
      <c r="Q1425" s="3" t="str">
        <f t="shared" si="136"/>
        <v>publishing</v>
      </c>
      <c r="R1425" t="str">
        <f t="shared" si="137"/>
        <v>translations</v>
      </c>
      <c r="S1425" s="11">
        <f t="shared" si="138"/>
        <v>42340.360312500001</v>
      </c>
      <c r="T1425" s="11">
        <f t="shared" si="139"/>
        <v>42370.360312500001</v>
      </c>
      <c r="U1425" t="str">
        <f t="array" ref="U1425">IF(COUNTIF($B$2:$B5538, $B1425)&gt;1, "Duplicate", "")</f>
        <v/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4"/>
        <v>0.2036</v>
      </c>
      <c r="P1426">
        <f t="shared" si="135"/>
        <v>109.07142857142857</v>
      </c>
      <c r="Q1426" s="3" t="str">
        <f t="shared" si="136"/>
        <v>publishing</v>
      </c>
      <c r="R1426" t="str">
        <f t="shared" si="137"/>
        <v>translations</v>
      </c>
      <c r="S1426" s="11">
        <f t="shared" si="138"/>
        <v>42676.717615740738</v>
      </c>
      <c r="T1426" s="11">
        <f t="shared" si="139"/>
        <v>42689.759282407409</v>
      </c>
      <c r="U1426" t="str">
        <f t="array" ref="U1426">IF(COUNTIF($B$2:$B5539, $B1426)&gt;1, "Duplicate", "")</f>
        <v/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4"/>
        <v>0</v>
      </c>
      <c r="P1427">
        <f t="shared" si="135"/>
        <v>0</v>
      </c>
      <c r="Q1427" s="3" t="str">
        <f t="shared" si="136"/>
        <v>publishing</v>
      </c>
      <c r="R1427" t="str">
        <f t="shared" si="137"/>
        <v>translations</v>
      </c>
      <c r="S1427" s="11">
        <f t="shared" si="138"/>
        <v>42093.131469907406</v>
      </c>
      <c r="T1427" s="11">
        <f t="shared" si="139"/>
        <v>42123.131469907406</v>
      </c>
      <c r="U1427" t="str">
        <f t="array" ref="U1427">IF(COUNTIF($B$2:$B5540, $B1427)&gt;1, "Duplicate", "")</f>
        <v/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4"/>
        <v>0</v>
      </c>
      <c r="P1428">
        <f t="shared" si="135"/>
        <v>0</v>
      </c>
      <c r="Q1428" s="3" t="str">
        <f t="shared" si="136"/>
        <v>publishing</v>
      </c>
      <c r="R1428" t="str">
        <f t="shared" si="137"/>
        <v>translations</v>
      </c>
      <c r="S1428" s="11">
        <f t="shared" si="138"/>
        <v>42180.390277777777</v>
      </c>
      <c r="T1428" s="11">
        <f t="shared" si="139"/>
        <v>42240.390277777777</v>
      </c>
      <c r="U1428" t="str">
        <f t="array" ref="U1428">IF(COUNTIF($B$2:$B5541, $B1428)&gt;1, "Duplicate", "")</f>
        <v/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4"/>
        <v>8.3799999999999999E-2</v>
      </c>
      <c r="P1429">
        <f t="shared" si="135"/>
        <v>104.75</v>
      </c>
      <c r="Q1429" s="3" t="str">
        <f t="shared" si="136"/>
        <v>publishing</v>
      </c>
      <c r="R1429" t="str">
        <f t="shared" si="137"/>
        <v>translations</v>
      </c>
      <c r="S1429" s="11">
        <f t="shared" si="138"/>
        <v>42601.851678240739</v>
      </c>
      <c r="T1429" s="11">
        <f t="shared" si="139"/>
        <v>42631.851678240739</v>
      </c>
      <c r="U1429" t="str">
        <f t="array" ref="U1429">IF(COUNTIF($B$2:$B5542, $B1429)&gt;1, "Duplicate", "")</f>
        <v/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4"/>
        <v>4.4999999999999998E-2</v>
      </c>
      <c r="P1430">
        <f t="shared" si="135"/>
        <v>15</v>
      </c>
      <c r="Q1430" s="3" t="str">
        <f t="shared" si="136"/>
        <v>publishing</v>
      </c>
      <c r="R1430" t="str">
        <f t="shared" si="137"/>
        <v>translations</v>
      </c>
      <c r="S1430" s="11">
        <f t="shared" si="138"/>
        <v>42432.379826388889</v>
      </c>
      <c r="T1430" s="11">
        <f t="shared" si="139"/>
        <v>42462.338159722218</v>
      </c>
      <c r="U1430" t="str">
        <f t="array" ref="U1430">IF(COUNTIF($B$2:$B5543, $B1430)&gt;1, "Duplicate", "")</f>
        <v/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4"/>
        <v>0</v>
      </c>
      <c r="P1431">
        <f t="shared" si="135"/>
        <v>0</v>
      </c>
      <c r="Q1431" s="3" t="str">
        <f t="shared" si="136"/>
        <v>publishing</v>
      </c>
      <c r="R1431" t="str">
        <f t="shared" si="137"/>
        <v>translations</v>
      </c>
      <c r="S1431" s="11">
        <f t="shared" si="138"/>
        <v>42074.060671296291</v>
      </c>
      <c r="T1431" s="11">
        <f t="shared" si="139"/>
        <v>42104.060671296291</v>
      </c>
      <c r="U1431" t="str">
        <f t="array" ref="U1431">IF(COUNTIF($B$2:$B5544, $B1431)&gt;1, "Duplicate", "")</f>
        <v/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4"/>
        <v>8.0600000000000005E-2</v>
      </c>
      <c r="P1432">
        <f t="shared" si="135"/>
        <v>80.599999999999994</v>
      </c>
      <c r="Q1432" s="3" t="str">
        <f t="shared" si="136"/>
        <v>publishing</v>
      </c>
      <c r="R1432" t="str">
        <f t="shared" si="137"/>
        <v>translations</v>
      </c>
      <c r="S1432" s="11">
        <f t="shared" si="138"/>
        <v>41961.813518518517</v>
      </c>
      <c r="T1432" s="11">
        <f t="shared" si="139"/>
        <v>41992.813518518517</v>
      </c>
      <c r="U1432" t="str">
        <f t="array" ref="U1432">IF(COUNTIF($B$2:$B5545, $B1432)&gt;1, "Duplicate", "")</f>
        <v/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4"/>
        <v>0.31947058823529412</v>
      </c>
      <c r="P1433">
        <f t="shared" si="135"/>
        <v>115.55319148936171</v>
      </c>
      <c r="Q1433" s="3" t="str">
        <f t="shared" si="136"/>
        <v>publishing</v>
      </c>
      <c r="R1433" t="str">
        <f t="shared" si="137"/>
        <v>translations</v>
      </c>
      <c r="S1433" s="11">
        <f t="shared" si="138"/>
        <v>42304.210833333331</v>
      </c>
      <c r="T1433" s="11">
        <f t="shared" si="139"/>
        <v>42334.252500000002</v>
      </c>
      <c r="U1433" t="str">
        <f t="array" ref="U1433">IF(COUNTIF($B$2:$B5546, $B1433)&gt;1, "Duplicate", "")</f>
        <v/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4"/>
        <v>0</v>
      </c>
      <c r="P1434">
        <f t="shared" si="135"/>
        <v>0</v>
      </c>
      <c r="Q1434" s="3" t="str">
        <f t="shared" si="136"/>
        <v>publishing</v>
      </c>
      <c r="R1434" t="str">
        <f t="shared" si="137"/>
        <v>translations</v>
      </c>
      <c r="S1434" s="11">
        <f t="shared" si="138"/>
        <v>42175.780416666668</v>
      </c>
      <c r="T1434" s="11">
        <f t="shared" si="139"/>
        <v>42205.780416666668</v>
      </c>
      <c r="U1434" t="str">
        <f t="array" ref="U1434">IF(COUNTIF($B$2:$B5547, $B1434)&gt;1, "Duplicate", "")</f>
        <v/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4"/>
        <v>6.7083333333333328E-2</v>
      </c>
      <c r="P1435">
        <f t="shared" si="135"/>
        <v>80.5</v>
      </c>
      <c r="Q1435" s="3" t="str">
        <f t="shared" si="136"/>
        <v>publishing</v>
      </c>
      <c r="R1435" t="str">
        <f t="shared" si="137"/>
        <v>translations</v>
      </c>
      <c r="S1435" s="11">
        <f t="shared" si="138"/>
        <v>42673.625868055555</v>
      </c>
      <c r="T1435" s="11">
        <f t="shared" si="139"/>
        <v>42714.458333333328</v>
      </c>
      <c r="U1435" t="str">
        <f t="array" ref="U1435">IF(COUNTIF($B$2:$B5548, $B1435)&gt;1, "Duplicate", "")</f>
        <v/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4"/>
        <v>9.987804878048781E-2</v>
      </c>
      <c r="P1436">
        <f t="shared" si="135"/>
        <v>744.5454545454545</v>
      </c>
      <c r="Q1436" s="3" t="str">
        <f t="shared" si="136"/>
        <v>publishing</v>
      </c>
      <c r="R1436" t="str">
        <f t="shared" si="137"/>
        <v>translations</v>
      </c>
      <c r="S1436" s="11">
        <f t="shared" si="138"/>
        <v>42142.767106481479</v>
      </c>
      <c r="T1436" s="11">
        <f t="shared" si="139"/>
        <v>42163.625</v>
      </c>
      <c r="U1436" t="str">
        <f t="array" ref="U1436">IF(COUNTIF($B$2:$B5549, $B1436)&gt;1, "Duplicate", "")</f>
        <v/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4"/>
        <v>1E-3</v>
      </c>
      <c r="P1437">
        <f t="shared" si="135"/>
        <v>7.5</v>
      </c>
      <c r="Q1437" s="3" t="str">
        <f t="shared" si="136"/>
        <v>publishing</v>
      </c>
      <c r="R1437" t="str">
        <f t="shared" si="137"/>
        <v>translations</v>
      </c>
      <c r="S1437" s="11">
        <f t="shared" si="138"/>
        <v>42258.780324074076</v>
      </c>
      <c r="T1437" s="11">
        <f t="shared" si="139"/>
        <v>42288.780324074076</v>
      </c>
      <c r="U1437" t="str">
        <f t="array" ref="U1437">IF(COUNTIF($B$2:$B5550, $B1437)&gt;1, "Duplicate", "")</f>
        <v/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4"/>
        <v>7.7000000000000002E-3</v>
      </c>
      <c r="P1438">
        <f t="shared" si="135"/>
        <v>38.5</v>
      </c>
      <c r="Q1438" s="3" t="str">
        <f t="shared" si="136"/>
        <v>publishing</v>
      </c>
      <c r="R1438" t="str">
        <f t="shared" si="137"/>
        <v>translations</v>
      </c>
      <c r="S1438" s="11">
        <f t="shared" si="138"/>
        <v>42391.35019675926</v>
      </c>
      <c r="T1438" s="11">
        <f t="shared" si="139"/>
        <v>42421.35019675926</v>
      </c>
      <c r="U1438" t="str">
        <f t="array" ref="U1438">IF(COUNTIF($B$2:$B5551, $B1438)&gt;1, "Duplicate", "")</f>
        <v/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4"/>
        <v>0.26900000000000002</v>
      </c>
      <c r="P1439">
        <f t="shared" si="135"/>
        <v>36.68181818181818</v>
      </c>
      <c r="Q1439" s="3" t="str">
        <f t="shared" si="136"/>
        <v>publishing</v>
      </c>
      <c r="R1439" t="str">
        <f t="shared" si="137"/>
        <v>translations</v>
      </c>
      <c r="S1439" s="11">
        <f t="shared" si="138"/>
        <v>41796.531701388885</v>
      </c>
      <c r="T1439" s="11">
        <f t="shared" si="139"/>
        <v>41833.207638888889</v>
      </c>
      <c r="U1439" t="str">
        <f t="array" ref="U1439">IF(COUNTIF($B$2:$B5552, $B1439)&gt;1, "Duplicate", "")</f>
        <v/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4"/>
        <v>0.03</v>
      </c>
      <c r="P1440">
        <f t="shared" si="135"/>
        <v>75</v>
      </c>
      <c r="Q1440" s="3" t="str">
        <f t="shared" si="136"/>
        <v>publishing</v>
      </c>
      <c r="R1440" t="str">
        <f t="shared" si="137"/>
        <v>translations</v>
      </c>
      <c r="S1440" s="11">
        <f t="shared" si="138"/>
        <v>42457.871516203704</v>
      </c>
      <c r="T1440" s="11">
        <f t="shared" si="139"/>
        <v>42487.579861111109</v>
      </c>
      <c r="U1440" t="str">
        <f t="array" ref="U1440">IF(COUNTIF($B$2:$B5553, $B1440)&gt;1, "Duplicate", "")</f>
        <v/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4"/>
        <v>6.6055045871559637E-2</v>
      </c>
      <c r="P1441">
        <f t="shared" si="135"/>
        <v>30</v>
      </c>
      <c r="Q1441" s="3" t="str">
        <f t="shared" si="136"/>
        <v>publishing</v>
      </c>
      <c r="R1441" t="str">
        <f t="shared" si="137"/>
        <v>translations</v>
      </c>
      <c r="S1441" s="11">
        <f t="shared" si="138"/>
        <v>42040.829872685179</v>
      </c>
      <c r="T1441" s="11">
        <f t="shared" si="139"/>
        <v>42070.829872685179</v>
      </c>
      <c r="U1441" t="str">
        <f t="array" ref="U1441">IF(COUNTIF($B$2:$B5554, $B1441)&gt;1, "Duplicate", "")</f>
        <v/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4"/>
        <v>7.6923076923076926E-5</v>
      </c>
      <c r="P1442">
        <f t="shared" si="135"/>
        <v>1</v>
      </c>
      <c r="Q1442" s="3" t="str">
        <f t="shared" si="136"/>
        <v>publishing</v>
      </c>
      <c r="R1442" t="str">
        <f t="shared" si="137"/>
        <v>translations</v>
      </c>
      <c r="S1442" s="11">
        <f t="shared" si="138"/>
        <v>42486.748414351852</v>
      </c>
      <c r="T1442" s="11">
        <f t="shared" si="139"/>
        <v>42516.748414351852</v>
      </c>
      <c r="U1442" t="str">
        <f t="array" ref="U1442">IF(COUNTIF($B$2:$B5555, $B1442)&gt;1, "Duplicate", "")</f>
        <v/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4"/>
        <v>1.1222222222222222E-2</v>
      </c>
      <c r="P1443">
        <f t="shared" si="135"/>
        <v>673.33333333333337</v>
      </c>
      <c r="Q1443" s="3" t="str">
        <f t="shared" si="136"/>
        <v>publishing</v>
      </c>
      <c r="R1443" t="str">
        <f t="shared" si="137"/>
        <v>translations</v>
      </c>
      <c r="S1443" s="11">
        <f t="shared" si="138"/>
        <v>42198.765844907408</v>
      </c>
      <c r="T1443" s="11">
        <f t="shared" si="139"/>
        <v>42258.765844907408</v>
      </c>
      <c r="U1443" t="str">
        <f t="array" ref="U1443">IF(COUNTIF($B$2:$B5556, $B1443)&gt;1, "Duplicate", "")</f>
        <v/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4"/>
        <v>0</v>
      </c>
      <c r="P1444">
        <f t="shared" si="135"/>
        <v>0</v>
      </c>
      <c r="Q1444" s="3" t="str">
        <f t="shared" si="136"/>
        <v>publishing</v>
      </c>
      <c r="R1444" t="str">
        <f t="shared" si="137"/>
        <v>translations</v>
      </c>
      <c r="S1444" s="11">
        <f t="shared" si="138"/>
        <v>42485.64534722222</v>
      </c>
      <c r="T1444" s="11">
        <f t="shared" si="139"/>
        <v>42515.64534722222</v>
      </c>
      <c r="U1444" t="str">
        <f t="array" ref="U1444">IF(COUNTIF($B$2:$B5557, $B1444)&gt;1, "Duplicate", "")</f>
        <v/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4"/>
        <v>0</v>
      </c>
      <c r="P1445">
        <f t="shared" si="135"/>
        <v>0</v>
      </c>
      <c r="Q1445" s="3" t="str">
        <f t="shared" si="136"/>
        <v>publishing</v>
      </c>
      <c r="R1445" t="str">
        <f t="shared" si="137"/>
        <v>translations</v>
      </c>
      <c r="S1445" s="11">
        <f t="shared" si="138"/>
        <v>42707.926030092596</v>
      </c>
      <c r="T1445" s="11">
        <f t="shared" si="139"/>
        <v>42737.926030092596</v>
      </c>
      <c r="U1445" t="str">
        <f t="array" ref="U1445">IF(COUNTIF($B$2:$B5558, $B1445)&gt;1, "Duplicate", "")</f>
        <v/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4"/>
        <v>0</v>
      </c>
      <c r="P1446">
        <f t="shared" si="135"/>
        <v>0</v>
      </c>
      <c r="Q1446" s="3" t="str">
        <f t="shared" si="136"/>
        <v>publishing</v>
      </c>
      <c r="R1446" t="str">
        <f t="shared" si="137"/>
        <v>translations</v>
      </c>
      <c r="S1446" s="11">
        <f t="shared" si="138"/>
        <v>42199.873402777783</v>
      </c>
      <c r="T1446" s="11">
        <f t="shared" si="139"/>
        <v>42259.873402777783</v>
      </c>
      <c r="U1446" t="str">
        <f t="array" ref="U1446">IF(COUNTIF($B$2:$B5559, $B1446)&gt;1, "Duplicate", "")</f>
        <v/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4"/>
        <v>0</v>
      </c>
      <c r="P1447">
        <f t="shared" si="135"/>
        <v>0</v>
      </c>
      <c r="Q1447" s="3" t="str">
        <f t="shared" si="136"/>
        <v>publishing</v>
      </c>
      <c r="R1447" t="str">
        <f t="shared" si="137"/>
        <v>translations</v>
      </c>
      <c r="S1447" s="11">
        <f t="shared" si="138"/>
        <v>42139.542303240742</v>
      </c>
      <c r="T1447" s="11">
        <f t="shared" si="139"/>
        <v>42169.542303240742</v>
      </c>
      <c r="U1447" t="str">
        <f t="array" ref="U1447">IF(COUNTIF($B$2:$B5560, $B1447)&gt;1, "Duplicate", "")</f>
        <v/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4"/>
        <v>0</v>
      </c>
      <c r="P1448">
        <f t="shared" si="135"/>
        <v>0</v>
      </c>
      <c r="Q1448" s="3" t="str">
        <f t="shared" si="136"/>
        <v>publishing</v>
      </c>
      <c r="R1448" t="str">
        <f t="shared" si="137"/>
        <v>translations</v>
      </c>
      <c r="S1448" s="11">
        <f t="shared" si="138"/>
        <v>42461.447662037041</v>
      </c>
      <c r="T1448" s="11">
        <f t="shared" si="139"/>
        <v>42481.447662037041</v>
      </c>
      <c r="U1448" t="str">
        <f t="array" ref="U1448">IF(COUNTIF($B$2:$B5561, $B1448)&gt;1, "Duplicate", "")</f>
        <v/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4"/>
        <v>1.4999999999999999E-4</v>
      </c>
      <c r="P1449">
        <f t="shared" si="135"/>
        <v>25</v>
      </c>
      <c r="Q1449" s="3" t="str">
        <f t="shared" si="136"/>
        <v>publishing</v>
      </c>
      <c r="R1449" t="str">
        <f t="shared" si="137"/>
        <v>translations</v>
      </c>
      <c r="S1449" s="11">
        <f t="shared" si="138"/>
        <v>42529.730717592596</v>
      </c>
      <c r="T1449" s="11">
        <f t="shared" si="139"/>
        <v>42559.730717592596</v>
      </c>
      <c r="U1449" t="str">
        <f t="array" ref="U1449">IF(COUNTIF($B$2:$B5562, $B1449)&gt;1, "Duplicate", "")</f>
        <v/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4"/>
        <v>0</v>
      </c>
      <c r="P1450">
        <f t="shared" si="135"/>
        <v>0</v>
      </c>
      <c r="Q1450" s="3" t="str">
        <f t="shared" si="136"/>
        <v>publishing</v>
      </c>
      <c r="R1450" t="str">
        <f t="shared" si="137"/>
        <v>translations</v>
      </c>
      <c r="S1450" s="11">
        <f t="shared" si="138"/>
        <v>42115.936550925922</v>
      </c>
      <c r="T1450" s="11">
        <f t="shared" si="139"/>
        <v>42146.225694444445</v>
      </c>
      <c r="U1450" t="str">
        <f t="array" ref="U1450">IF(COUNTIF($B$2:$B5563, $B1450)&gt;1, "Duplicate", "")</f>
        <v/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4"/>
        <v>0</v>
      </c>
      <c r="P1451">
        <f t="shared" si="135"/>
        <v>0</v>
      </c>
      <c r="Q1451" s="3" t="str">
        <f t="shared" si="136"/>
        <v>publishing</v>
      </c>
      <c r="R1451" t="str">
        <f t="shared" si="137"/>
        <v>translations</v>
      </c>
      <c r="S1451" s="11">
        <f t="shared" si="138"/>
        <v>42086.811400462961</v>
      </c>
      <c r="T1451" s="11">
        <f t="shared" si="139"/>
        <v>42134.811400462961</v>
      </c>
      <c r="U1451" t="str">
        <f t="array" ref="U1451">IF(COUNTIF($B$2:$B5564, $B1451)&gt;1, "Duplicate", "")</f>
        <v/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4"/>
        <v>1.0000000000000001E-5</v>
      </c>
      <c r="P1452">
        <f t="shared" si="135"/>
        <v>1</v>
      </c>
      <c r="Q1452" s="3" t="str">
        <f t="shared" si="136"/>
        <v>publishing</v>
      </c>
      <c r="R1452" t="str">
        <f t="shared" si="137"/>
        <v>translations</v>
      </c>
      <c r="S1452" s="11">
        <f t="shared" si="138"/>
        <v>42390.171261574069</v>
      </c>
      <c r="T1452" s="11">
        <f t="shared" si="139"/>
        <v>42420.171261574069</v>
      </c>
      <c r="U1452" t="str">
        <f t="array" ref="U1452">IF(COUNTIF($B$2:$B5565, $B1452)&gt;1, "Duplicate", "")</f>
        <v/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4"/>
        <v>1.0554089709762533E-4</v>
      </c>
      <c r="P1453">
        <f t="shared" si="135"/>
        <v>1</v>
      </c>
      <c r="Q1453" s="3" t="str">
        <f t="shared" si="136"/>
        <v>publishing</v>
      </c>
      <c r="R1453" t="str">
        <f t="shared" si="137"/>
        <v>translations</v>
      </c>
      <c r="S1453" s="11">
        <f t="shared" si="138"/>
        <v>41931.959016203706</v>
      </c>
      <c r="T1453" s="11">
        <f t="shared" si="139"/>
        <v>41962.00068287037</v>
      </c>
      <c r="U1453" t="str">
        <f t="array" ref="U1453">IF(COUNTIF($B$2:$B5566, $B1453)&gt;1, "Duplicate", "")</f>
        <v/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4"/>
        <v>0</v>
      </c>
      <c r="P1454">
        <f t="shared" si="135"/>
        <v>0</v>
      </c>
      <c r="Q1454" s="3" t="str">
        <f t="shared" si="136"/>
        <v>publishing</v>
      </c>
      <c r="R1454" t="str">
        <f t="shared" si="137"/>
        <v>translations</v>
      </c>
      <c r="S1454" s="11">
        <f t="shared" si="138"/>
        <v>41818.703275462962</v>
      </c>
      <c r="T1454" s="11">
        <f t="shared" si="139"/>
        <v>41848.703275462962</v>
      </c>
      <c r="U1454" t="str">
        <f t="array" ref="U1454">IF(COUNTIF($B$2:$B5567, $B1454)&gt;1, "Duplicate", "")</f>
        <v/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4"/>
        <v>0</v>
      </c>
      <c r="P1455">
        <f t="shared" si="135"/>
        <v>0</v>
      </c>
      <c r="Q1455" s="3" t="str">
        <f t="shared" si="136"/>
        <v>publishing</v>
      </c>
      <c r="R1455" t="str">
        <f t="shared" si="137"/>
        <v>translations</v>
      </c>
      <c r="S1455" s="11">
        <f t="shared" si="138"/>
        <v>42795.696145833332</v>
      </c>
      <c r="T1455" s="11">
        <f t="shared" si="139"/>
        <v>42840.654479166667</v>
      </c>
      <c r="U1455" t="str">
        <f t="array" ref="U1455">IF(COUNTIF($B$2:$B5568, $B1455)&gt;1, "Duplicate", "")</f>
        <v/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4"/>
        <v>8.5714285714285719E-3</v>
      </c>
      <c r="P1456">
        <f t="shared" si="135"/>
        <v>15</v>
      </c>
      <c r="Q1456" s="3" t="str">
        <f t="shared" si="136"/>
        <v>publishing</v>
      </c>
      <c r="R1456" t="str">
        <f t="shared" si="137"/>
        <v>translations</v>
      </c>
      <c r="S1456" s="11">
        <f t="shared" si="138"/>
        <v>42463.866666666669</v>
      </c>
      <c r="T1456" s="11">
        <f t="shared" si="139"/>
        <v>42484.915972222225</v>
      </c>
      <c r="U1456" t="str">
        <f t="array" ref="U1456">IF(COUNTIF($B$2:$B5569, $B1456)&gt;1, "Duplicate", "")</f>
        <v/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4"/>
        <v>0.105</v>
      </c>
      <c r="P1457">
        <f t="shared" si="135"/>
        <v>225</v>
      </c>
      <c r="Q1457" s="3" t="str">
        <f t="shared" si="136"/>
        <v>publishing</v>
      </c>
      <c r="R1457" t="str">
        <f t="shared" si="137"/>
        <v>translations</v>
      </c>
      <c r="S1457" s="11">
        <f t="shared" si="138"/>
        <v>41832.672685185185</v>
      </c>
      <c r="T1457" s="11">
        <f t="shared" si="139"/>
        <v>41887.568749999999</v>
      </c>
      <c r="U1457" t="str">
        <f t="array" ref="U1457">IF(COUNTIF($B$2:$B5570, $B1457)&gt;1, "Duplicate", "")</f>
        <v/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4"/>
        <v>2.9000000000000001E-2</v>
      </c>
      <c r="P1458">
        <f t="shared" si="135"/>
        <v>48.333333333333336</v>
      </c>
      <c r="Q1458" s="3" t="str">
        <f t="shared" si="136"/>
        <v>publishing</v>
      </c>
      <c r="R1458" t="str">
        <f t="shared" si="137"/>
        <v>translations</v>
      </c>
      <c r="S1458" s="11">
        <f t="shared" si="138"/>
        <v>42708.668576388889</v>
      </c>
      <c r="T1458" s="11">
        <f t="shared" si="139"/>
        <v>42738.668576388889</v>
      </c>
      <c r="U1458" t="str">
        <f t="array" ref="U1458">IF(COUNTIF($B$2:$B5571, $B1458)&gt;1, "Duplicate", "")</f>
        <v/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4"/>
        <v>0</v>
      </c>
      <c r="P1459">
        <f t="shared" si="135"/>
        <v>0</v>
      </c>
      <c r="Q1459" s="3" t="str">
        <f t="shared" si="136"/>
        <v>publishing</v>
      </c>
      <c r="R1459" t="str">
        <f t="shared" si="137"/>
        <v>translations</v>
      </c>
      <c r="S1459" s="11">
        <f t="shared" si="138"/>
        <v>42289.89634259259</v>
      </c>
      <c r="T1459" s="11">
        <f t="shared" si="139"/>
        <v>42319.938009259262</v>
      </c>
      <c r="U1459" t="str">
        <f t="array" ref="U1459">IF(COUNTIF($B$2:$B5572, $B1459)&gt;1, "Duplicate", "")</f>
        <v/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4"/>
        <v>0</v>
      </c>
      <c r="P1460">
        <f t="shared" si="135"/>
        <v>0</v>
      </c>
      <c r="Q1460" s="3" t="str">
        <f t="shared" si="136"/>
        <v>publishing</v>
      </c>
      <c r="R1460" t="str">
        <f t="shared" si="137"/>
        <v>translations</v>
      </c>
      <c r="S1460" s="11">
        <f t="shared" si="138"/>
        <v>41831.705555555556</v>
      </c>
      <c r="T1460" s="11">
        <f t="shared" si="139"/>
        <v>41862.166666666664</v>
      </c>
      <c r="U1460" t="str">
        <f t="array" ref="U1460">IF(COUNTIF($B$2:$B5573, $B1460)&gt;1, "Duplicate", "")</f>
        <v/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4"/>
        <v>0</v>
      </c>
      <c r="P1461">
        <f t="shared" si="135"/>
        <v>0</v>
      </c>
      <c r="Q1461" s="3" t="str">
        <f t="shared" si="136"/>
        <v>publishing</v>
      </c>
      <c r="R1461" t="str">
        <f t="shared" si="137"/>
        <v>translations</v>
      </c>
      <c r="S1461" s="11">
        <f t="shared" si="138"/>
        <v>42312.204814814817</v>
      </c>
      <c r="T1461" s="11">
        <f t="shared" si="139"/>
        <v>42340.725694444445</v>
      </c>
      <c r="U1461" t="str">
        <f t="array" ref="U1461">IF(COUNTIF($B$2:$B5574, $B1461)&gt;1, "Duplicate", "")</f>
        <v/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4"/>
        <v>0</v>
      </c>
      <c r="P1462">
        <f t="shared" si="135"/>
        <v>0</v>
      </c>
      <c r="Q1462" s="3" t="str">
        <f t="shared" si="136"/>
        <v>publishing</v>
      </c>
      <c r="R1462" t="str">
        <f t="shared" si="137"/>
        <v>translations</v>
      </c>
      <c r="S1462" s="11">
        <f t="shared" si="138"/>
        <v>41915.896967592591</v>
      </c>
      <c r="T1462" s="11">
        <f t="shared" si="139"/>
        <v>41973.989583333328</v>
      </c>
      <c r="U1462" t="str">
        <f t="array" ref="U1462">IF(COUNTIF($B$2:$B5575, $B1462)&gt;1, "Duplicate", "")</f>
        <v/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4"/>
        <v>1.012446</v>
      </c>
      <c r="P1463">
        <f t="shared" si="135"/>
        <v>44.66673529411765</v>
      </c>
      <c r="Q1463" s="3" t="str">
        <f t="shared" si="136"/>
        <v>publishing</v>
      </c>
      <c r="R1463" t="str">
        <f t="shared" si="137"/>
        <v>radio &amp; podcasts</v>
      </c>
      <c r="S1463" s="11">
        <f t="shared" si="138"/>
        <v>41899.645300925928</v>
      </c>
      <c r="T1463" s="11">
        <f t="shared" si="139"/>
        <v>41933</v>
      </c>
      <c r="U1463" t="str">
        <f t="array" ref="U1463">IF(COUNTIF($B$2:$B5576, $B1463)&gt;1, "Duplicate", "")</f>
        <v/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4"/>
        <v>1.085175</v>
      </c>
      <c r="P1464">
        <f t="shared" si="135"/>
        <v>28.937999999999999</v>
      </c>
      <c r="Q1464" s="3" t="str">
        <f t="shared" si="136"/>
        <v>publishing</v>
      </c>
      <c r="R1464" t="str">
        <f t="shared" si="137"/>
        <v>radio &amp; podcasts</v>
      </c>
      <c r="S1464" s="11">
        <f t="shared" si="138"/>
        <v>41344.662858796299</v>
      </c>
      <c r="T1464" s="11">
        <f t="shared" si="139"/>
        <v>41374.662858796299</v>
      </c>
      <c r="U1464" t="str">
        <f t="array" ref="U1464">IF(COUNTIF($B$2:$B5577, $B1464)&gt;1, "Duplicate", "")</f>
        <v/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4"/>
        <v>1.4766666666666666</v>
      </c>
      <c r="P1465">
        <f t="shared" si="135"/>
        <v>35.44</v>
      </c>
      <c r="Q1465" s="3" t="str">
        <f t="shared" si="136"/>
        <v>publishing</v>
      </c>
      <c r="R1465" t="str">
        <f t="shared" si="137"/>
        <v>radio &amp; podcasts</v>
      </c>
      <c r="S1465" s="11">
        <f t="shared" si="138"/>
        <v>41326.911319444444</v>
      </c>
      <c r="T1465" s="11">
        <f t="shared" si="139"/>
        <v>41371.869652777779</v>
      </c>
      <c r="U1465" t="str">
        <f t="array" ref="U1465">IF(COUNTIF($B$2:$B5578, $B1465)&gt;1, "Duplicate", "")</f>
        <v/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4"/>
        <v>1.6319999999999999</v>
      </c>
      <c r="P1466">
        <f t="shared" si="135"/>
        <v>34.871794871794869</v>
      </c>
      <c r="Q1466" s="3" t="str">
        <f t="shared" si="136"/>
        <v>publishing</v>
      </c>
      <c r="R1466" t="str">
        <f t="shared" si="137"/>
        <v>radio &amp; podcasts</v>
      </c>
      <c r="S1466" s="11">
        <f t="shared" si="138"/>
        <v>41291.661550925928</v>
      </c>
      <c r="T1466" s="11">
        <f t="shared" si="139"/>
        <v>41321.661550925928</v>
      </c>
      <c r="U1466" t="str">
        <f t="array" ref="U1466">IF(COUNTIF($B$2:$B5579, $B1466)&gt;1, "Duplicate", "")</f>
        <v/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4"/>
        <v>4.5641449999999999</v>
      </c>
      <c r="P1467">
        <f t="shared" si="135"/>
        <v>52.622732513451197</v>
      </c>
      <c r="Q1467" s="3" t="str">
        <f t="shared" si="136"/>
        <v>publishing</v>
      </c>
      <c r="R1467" t="str">
        <f t="shared" si="137"/>
        <v>radio &amp; podcasts</v>
      </c>
      <c r="S1467" s="11">
        <f t="shared" si="138"/>
        <v>40959.734398148146</v>
      </c>
      <c r="T1467" s="11">
        <f t="shared" si="139"/>
        <v>40990.125</v>
      </c>
      <c r="U1467" t="str">
        <f t="array" ref="U1467">IF(COUNTIF($B$2:$B5580, $B1467)&gt;1, "Duplicate", "")</f>
        <v/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4"/>
        <v>1.0787731249999999</v>
      </c>
      <c r="P1468">
        <f t="shared" si="135"/>
        <v>69.598266129032254</v>
      </c>
      <c r="Q1468" s="3" t="str">
        <f t="shared" si="136"/>
        <v>publishing</v>
      </c>
      <c r="R1468" t="str">
        <f t="shared" si="137"/>
        <v>radio &amp; podcasts</v>
      </c>
      <c r="S1468" s="11">
        <f t="shared" si="138"/>
        <v>42340.172060185185</v>
      </c>
      <c r="T1468" s="11">
        <f t="shared" si="139"/>
        <v>42381.208333333328</v>
      </c>
      <c r="U1468" t="str">
        <f t="array" ref="U1468">IF(COUNTIF($B$2:$B5581, $B1468)&gt;1, "Duplicate", "")</f>
        <v/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4"/>
        <v>1.1508</v>
      </c>
      <c r="P1469">
        <f t="shared" si="135"/>
        <v>76.72</v>
      </c>
      <c r="Q1469" s="3" t="str">
        <f t="shared" si="136"/>
        <v>publishing</v>
      </c>
      <c r="R1469" t="str">
        <f t="shared" si="137"/>
        <v>radio &amp; podcasts</v>
      </c>
      <c r="S1469" s="11">
        <f t="shared" si="138"/>
        <v>40933.80190972222</v>
      </c>
      <c r="T1469" s="11">
        <f t="shared" si="139"/>
        <v>40993.760243055556</v>
      </c>
      <c r="U1469" t="str">
        <f t="array" ref="U1469">IF(COUNTIF($B$2:$B5582, $B1469)&gt;1, "Duplicate", "")</f>
        <v/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4"/>
        <v>1.0236842105263158</v>
      </c>
      <c r="P1470">
        <f t="shared" si="135"/>
        <v>33.191126279863482</v>
      </c>
      <c r="Q1470" s="3" t="str">
        <f t="shared" si="136"/>
        <v>publishing</v>
      </c>
      <c r="R1470" t="str">
        <f t="shared" si="137"/>
        <v>radio &amp; podcasts</v>
      </c>
      <c r="S1470" s="11">
        <f t="shared" si="138"/>
        <v>40646.014456018522</v>
      </c>
      <c r="T1470" s="11">
        <f t="shared" si="139"/>
        <v>40706.014456018522</v>
      </c>
      <c r="U1470" t="str">
        <f t="array" ref="U1470">IF(COUNTIF($B$2:$B5583, $B1470)&gt;1, "Duplicate", "")</f>
        <v/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4"/>
        <v>1.0842485875706214</v>
      </c>
      <c r="P1471">
        <f t="shared" si="135"/>
        <v>149.46417445482865</v>
      </c>
      <c r="Q1471" s="3" t="str">
        <f t="shared" si="136"/>
        <v>publishing</v>
      </c>
      <c r="R1471" t="str">
        <f t="shared" si="137"/>
        <v>radio &amp; podcasts</v>
      </c>
      <c r="S1471" s="11">
        <f t="shared" si="138"/>
        <v>41290.598483796297</v>
      </c>
      <c r="T1471" s="11">
        <f t="shared" si="139"/>
        <v>41320.598483796297</v>
      </c>
      <c r="U1471" t="str">
        <f t="array" ref="U1471">IF(COUNTIF($B$2:$B5584, $B1471)&gt;1, "Duplicate", "")</f>
        <v/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4"/>
        <v>1.2513333333333334</v>
      </c>
      <c r="P1472">
        <f t="shared" si="135"/>
        <v>23.172839506172838</v>
      </c>
      <c r="Q1472" s="3" t="str">
        <f t="shared" si="136"/>
        <v>publishing</v>
      </c>
      <c r="R1472" t="str">
        <f t="shared" si="137"/>
        <v>radio &amp; podcasts</v>
      </c>
      <c r="S1472" s="11">
        <f t="shared" si="138"/>
        <v>41250.827118055553</v>
      </c>
      <c r="T1472" s="11">
        <f t="shared" si="139"/>
        <v>41271.827118055553</v>
      </c>
      <c r="U1472" t="str">
        <f t="array" ref="U1472">IF(COUNTIF($B$2:$B5585, $B1472)&gt;1, "Duplicate", "")</f>
        <v/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4"/>
        <v>1.03840625</v>
      </c>
      <c r="P1473">
        <f t="shared" si="135"/>
        <v>96.877551020408163</v>
      </c>
      <c r="Q1473" s="3" t="str">
        <f t="shared" si="136"/>
        <v>publishing</v>
      </c>
      <c r="R1473" t="str">
        <f t="shared" si="137"/>
        <v>radio &amp; podcasts</v>
      </c>
      <c r="S1473" s="11">
        <f t="shared" si="138"/>
        <v>42073.957569444443</v>
      </c>
      <c r="T1473" s="11">
        <f t="shared" si="139"/>
        <v>42103.957569444443</v>
      </c>
      <c r="U1473" t="str">
        <f t="array" ref="U1473">IF(COUNTIF($B$2:$B5586, $B1473)&gt;1, "Duplicate", "")</f>
        <v/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4"/>
        <v>1.3870400000000001</v>
      </c>
      <c r="P1474">
        <f t="shared" si="135"/>
        <v>103.20238095238095</v>
      </c>
      <c r="Q1474" s="3" t="str">
        <f t="shared" si="136"/>
        <v>publishing</v>
      </c>
      <c r="R1474" t="str">
        <f t="shared" si="137"/>
        <v>radio &amp; podcasts</v>
      </c>
      <c r="S1474" s="11">
        <f t="shared" si="138"/>
        <v>41533.542858796296</v>
      </c>
      <c r="T1474" s="11">
        <f t="shared" si="139"/>
        <v>41563.542858796296</v>
      </c>
      <c r="U1474" t="str">
        <f t="array" ref="U1474">IF(COUNTIF($B$2:$B5587, $B1474)&gt;1, "Duplicate", "")</f>
        <v/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0">E1475/D1475</f>
        <v>1.20516</v>
      </c>
      <c r="P1475">
        <f t="shared" ref="P1475:P1538" si="141">IF(L1475=0,0,E1475/L1475)</f>
        <v>38.462553191489363</v>
      </c>
      <c r="Q1475" s="3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11">
        <f t="shared" si="138"/>
        <v>40939.979618055557</v>
      </c>
      <c r="T1475" s="11">
        <f t="shared" si="139"/>
        <v>40969.979618055557</v>
      </c>
      <c r="U1475" t="str">
        <f t="array" ref="U1475">IF(COUNTIF($B$2:$B5588, $B1475)&gt;1, "Duplicate", "")</f>
        <v/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0"/>
        <v>1.1226666666666667</v>
      </c>
      <c r="P1476">
        <f t="shared" si="141"/>
        <v>44.315789473684212</v>
      </c>
      <c r="Q1476" s="3" t="str">
        <f t="shared" si="142"/>
        <v>publishing</v>
      </c>
      <c r="R1476" t="str">
        <f t="shared" si="143"/>
        <v>radio &amp; podcasts</v>
      </c>
      <c r="S1476" s="11">
        <f t="shared" si="138"/>
        <v>41500.727916666663</v>
      </c>
      <c r="T1476" s="11">
        <f t="shared" si="139"/>
        <v>41530.727916666663</v>
      </c>
      <c r="U1476" t="str">
        <f t="array" ref="U1476">IF(COUNTIF($B$2:$B5589, $B1476)&gt;1, "Duplicate", "")</f>
        <v/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0"/>
        <v>1.8866966666666667</v>
      </c>
      <c r="P1477">
        <f t="shared" si="141"/>
        <v>64.173356009070289</v>
      </c>
      <c r="Q1477" s="3" t="str">
        <f t="shared" si="142"/>
        <v>publishing</v>
      </c>
      <c r="R1477" t="str">
        <f t="shared" si="143"/>
        <v>radio &amp; podcasts</v>
      </c>
      <c r="S1477" s="11">
        <f t="shared" si="138"/>
        <v>41960.722951388889</v>
      </c>
      <c r="T1477" s="11">
        <f t="shared" si="139"/>
        <v>41993.207638888889</v>
      </c>
      <c r="U1477" t="str">
        <f t="array" ref="U1477">IF(COUNTIF($B$2:$B5590, $B1477)&gt;1, "Duplicate", "")</f>
        <v/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0"/>
        <v>6.6155466666666669</v>
      </c>
      <c r="P1478">
        <f t="shared" si="141"/>
        <v>43.333275109170302</v>
      </c>
      <c r="Q1478" s="3" t="str">
        <f t="shared" si="142"/>
        <v>publishing</v>
      </c>
      <c r="R1478" t="str">
        <f t="shared" si="143"/>
        <v>radio &amp; podcasts</v>
      </c>
      <c r="S1478" s="11">
        <f t="shared" si="138"/>
        <v>40766.041921296295</v>
      </c>
      <c r="T1478" s="11">
        <f t="shared" si="139"/>
        <v>40796.041921296295</v>
      </c>
      <c r="U1478" t="str">
        <f t="array" ref="U1478">IF(COUNTIF($B$2:$B5591, $B1478)&gt;1, "Duplicate", "")</f>
        <v/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0"/>
        <v>1.1131</v>
      </c>
      <c r="P1479">
        <f t="shared" si="141"/>
        <v>90.495934959349597</v>
      </c>
      <c r="Q1479" s="3" t="str">
        <f t="shared" si="142"/>
        <v>publishing</v>
      </c>
      <c r="R1479" t="str">
        <f t="shared" si="143"/>
        <v>radio &amp; podcasts</v>
      </c>
      <c r="S1479" s="11">
        <f t="shared" ref="S1479:S1542" si="144">(((J1479/60)/60)/24)+DATE(1970,1,1)</f>
        <v>40840.615787037037</v>
      </c>
      <c r="T1479" s="11">
        <f t="shared" ref="T1479:T1542" si="145">(((I1479/60)/60)/24)+DATE(1970,1,1)</f>
        <v>40900.125</v>
      </c>
      <c r="U1479" t="str">
        <f t="array" ref="U1479">IF(COUNTIF($B$2:$B5592, $B1479)&gt;1, "Duplicate", "")</f>
        <v/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0"/>
        <v>11.8161422</v>
      </c>
      <c r="P1480">
        <f t="shared" si="141"/>
        <v>29.187190495010373</v>
      </c>
      <c r="Q1480" s="3" t="str">
        <f t="shared" si="142"/>
        <v>publishing</v>
      </c>
      <c r="R1480" t="str">
        <f t="shared" si="143"/>
        <v>radio &amp; podcasts</v>
      </c>
      <c r="S1480" s="11">
        <f t="shared" si="144"/>
        <v>41394.871678240743</v>
      </c>
      <c r="T1480" s="11">
        <f t="shared" si="145"/>
        <v>41408.871678240743</v>
      </c>
      <c r="U1480" t="str">
        <f t="array" ref="U1480">IF(COUNTIF($B$2:$B5593, $B1480)&gt;1, "Duplicate", "")</f>
        <v/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0"/>
        <v>1.37375</v>
      </c>
      <c r="P1481">
        <f t="shared" si="141"/>
        <v>30.95774647887324</v>
      </c>
      <c r="Q1481" s="3" t="str">
        <f t="shared" si="142"/>
        <v>publishing</v>
      </c>
      <c r="R1481" t="str">
        <f t="shared" si="143"/>
        <v>radio &amp; podcasts</v>
      </c>
      <c r="S1481" s="11">
        <f t="shared" si="144"/>
        <v>41754.745243055557</v>
      </c>
      <c r="T1481" s="11">
        <f t="shared" si="145"/>
        <v>41769.165972222225</v>
      </c>
      <c r="U1481" t="str">
        <f t="array" ref="U1481">IF(COUNTIF($B$2:$B5594, $B1481)&gt;1, "Duplicate", "")</f>
        <v/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0"/>
        <v>1.170404</v>
      </c>
      <c r="P1482">
        <f t="shared" si="141"/>
        <v>92.157795275590544</v>
      </c>
      <c r="Q1482" s="3" t="str">
        <f t="shared" si="142"/>
        <v>publishing</v>
      </c>
      <c r="R1482" t="str">
        <f t="shared" si="143"/>
        <v>radio &amp; podcasts</v>
      </c>
      <c r="S1482" s="11">
        <f t="shared" si="144"/>
        <v>41464.934016203704</v>
      </c>
      <c r="T1482" s="11">
        <f t="shared" si="145"/>
        <v>41481.708333333336</v>
      </c>
      <c r="U1482" t="str">
        <f t="array" ref="U1482">IF(COUNTIF($B$2:$B5595, $B1482)&gt;1, "Duplicate", "")</f>
        <v/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0"/>
        <v>2.1000000000000001E-2</v>
      </c>
      <c r="P1483">
        <f t="shared" si="141"/>
        <v>17.5</v>
      </c>
      <c r="Q1483" s="3" t="str">
        <f t="shared" si="142"/>
        <v>publishing</v>
      </c>
      <c r="R1483" t="str">
        <f t="shared" si="143"/>
        <v>fiction</v>
      </c>
      <c r="S1483" s="11">
        <f t="shared" si="144"/>
        <v>41550.922974537039</v>
      </c>
      <c r="T1483" s="11">
        <f t="shared" si="145"/>
        <v>41580.922974537039</v>
      </c>
      <c r="U1483" t="str">
        <f t="array" ref="U1483">IF(COUNTIF($B$2:$B5596, $B1483)&gt;1, "Duplicate", "")</f>
        <v/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0"/>
        <v>1E-3</v>
      </c>
      <c r="P1484">
        <f t="shared" si="141"/>
        <v>5</v>
      </c>
      <c r="Q1484" s="3" t="str">
        <f t="shared" si="142"/>
        <v>publishing</v>
      </c>
      <c r="R1484" t="str">
        <f t="shared" si="143"/>
        <v>fiction</v>
      </c>
      <c r="S1484" s="11">
        <f t="shared" si="144"/>
        <v>41136.85805555556</v>
      </c>
      <c r="T1484" s="11">
        <f t="shared" si="145"/>
        <v>41159.32708333333</v>
      </c>
      <c r="U1484" t="str">
        <f t="array" ref="U1484">IF(COUNTIF($B$2:$B5597, $B1484)&gt;1, "Duplicate", "")</f>
        <v/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0"/>
        <v>7.1428571428571426E-3</v>
      </c>
      <c r="P1485">
        <f t="shared" si="141"/>
        <v>25</v>
      </c>
      <c r="Q1485" s="3" t="str">
        <f t="shared" si="142"/>
        <v>publishing</v>
      </c>
      <c r="R1485" t="str">
        <f t="shared" si="143"/>
        <v>fiction</v>
      </c>
      <c r="S1485" s="11">
        <f t="shared" si="144"/>
        <v>42548.192997685182</v>
      </c>
      <c r="T1485" s="11">
        <f t="shared" si="145"/>
        <v>42573.192997685182</v>
      </c>
      <c r="U1485" t="str">
        <f t="array" ref="U1485">IF(COUNTIF($B$2:$B5598, $B1485)&gt;1, "Duplicate", "")</f>
        <v/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0"/>
        <v>0</v>
      </c>
      <c r="P1486">
        <f t="shared" si="141"/>
        <v>0</v>
      </c>
      <c r="Q1486" s="3" t="str">
        <f t="shared" si="142"/>
        <v>publishing</v>
      </c>
      <c r="R1486" t="str">
        <f t="shared" si="143"/>
        <v>fiction</v>
      </c>
      <c r="S1486" s="11">
        <f t="shared" si="144"/>
        <v>41053.200960648144</v>
      </c>
      <c r="T1486" s="11">
        <f t="shared" si="145"/>
        <v>41111.618750000001</v>
      </c>
      <c r="U1486" t="str">
        <f t="array" ref="U1486">IF(COUNTIF($B$2:$B5599, $B1486)&gt;1, "Duplicate", "")</f>
        <v/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0"/>
        <v>2.2388059701492536E-2</v>
      </c>
      <c r="P1487">
        <f t="shared" si="141"/>
        <v>50</v>
      </c>
      <c r="Q1487" s="3" t="str">
        <f t="shared" si="142"/>
        <v>publishing</v>
      </c>
      <c r="R1487" t="str">
        <f t="shared" si="143"/>
        <v>fiction</v>
      </c>
      <c r="S1487" s="11">
        <f t="shared" si="144"/>
        <v>42130.795983796299</v>
      </c>
      <c r="T1487" s="11">
        <f t="shared" si="145"/>
        <v>42175.795983796299</v>
      </c>
      <c r="U1487" t="str">
        <f t="array" ref="U1487">IF(COUNTIF($B$2:$B5600, $B1487)&gt;1, "Duplicate", "")</f>
        <v/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0"/>
        <v>2.3999999999999998E-3</v>
      </c>
      <c r="P1488">
        <f t="shared" si="141"/>
        <v>16</v>
      </c>
      <c r="Q1488" s="3" t="str">
        <f t="shared" si="142"/>
        <v>publishing</v>
      </c>
      <c r="R1488" t="str">
        <f t="shared" si="143"/>
        <v>fiction</v>
      </c>
      <c r="S1488" s="11">
        <f t="shared" si="144"/>
        <v>42032.168530092589</v>
      </c>
      <c r="T1488" s="11">
        <f t="shared" si="145"/>
        <v>42062.168530092589</v>
      </c>
      <c r="U1488" t="str">
        <f t="array" ref="U1488">IF(COUNTIF($B$2:$B5601, $B1488)&gt;1, "Duplicate", "")</f>
        <v/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0"/>
        <v>0</v>
      </c>
      <c r="P1489">
        <f t="shared" si="141"/>
        <v>0</v>
      </c>
      <c r="Q1489" s="3" t="str">
        <f t="shared" si="142"/>
        <v>publishing</v>
      </c>
      <c r="R1489" t="str">
        <f t="shared" si="143"/>
        <v>fiction</v>
      </c>
      <c r="S1489" s="11">
        <f t="shared" si="144"/>
        <v>42554.917488425926</v>
      </c>
      <c r="T1489" s="11">
        <f t="shared" si="145"/>
        <v>42584.917488425926</v>
      </c>
      <c r="U1489" t="str">
        <f t="array" ref="U1489">IF(COUNTIF($B$2:$B5602, $B1489)&gt;1, "Duplicate", "")</f>
        <v/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0"/>
        <v>2.4E-2</v>
      </c>
      <c r="P1490">
        <f t="shared" si="141"/>
        <v>60</v>
      </c>
      <c r="Q1490" s="3" t="str">
        <f t="shared" si="142"/>
        <v>publishing</v>
      </c>
      <c r="R1490" t="str">
        <f t="shared" si="143"/>
        <v>fiction</v>
      </c>
      <c r="S1490" s="11">
        <f t="shared" si="144"/>
        <v>41614.563194444447</v>
      </c>
      <c r="T1490" s="11">
        <f t="shared" si="145"/>
        <v>41644.563194444447</v>
      </c>
      <c r="U1490" t="str">
        <f t="array" ref="U1490">IF(COUNTIF($B$2:$B5603, $B1490)&gt;1, "Duplicate", "")</f>
        <v/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0"/>
        <v>0</v>
      </c>
      <c r="P1491">
        <f t="shared" si="141"/>
        <v>0</v>
      </c>
      <c r="Q1491" s="3" t="str">
        <f t="shared" si="142"/>
        <v>publishing</v>
      </c>
      <c r="R1491" t="str">
        <f t="shared" si="143"/>
        <v>fiction</v>
      </c>
      <c r="S1491" s="11">
        <f t="shared" si="144"/>
        <v>41198.611712962964</v>
      </c>
      <c r="T1491" s="11">
        <f t="shared" si="145"/>
        <v>41228.653379629628</v>
      </c>
      <c r="U1491" t="str">
        <f t="array" ref="U1491">IF(COUNTIF($B$2:$B5604, $B1491)&gt;1, "Duplicate", "")</f>
        <v/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0"/>
        <v>0.30862068965517242</v>
      </c>
      <c r="P1492">
        <f t="shared" si="141"/>
        <v>47.10526315789474</v>
      </c>
      <c r="Q1492" s="3" t="str">
        <f t="shared" si="142"/>
        <v>publishing</v>
      </c>
      <c r="R1492" t="str">
        <f t="shared" si="143"/>
        <v>fiction</v>
      </c>
      <c r="S1492" s="11">
        <f t="shared" si="144"/>
        <v>41520.561041666668</v>
      </c>
      <c r="T1492" s="11">
        <f t="shared" si="145"/>
        <v>41549.561041666668</v>
      </c>
      <c r="U1492" t="str">
        <f t="array" ref="U1492">IF(COUNTIF($B$2:$B5605, $B1492)&gt;1, "Duplicate", "")</f>
        <v/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0"/>
        <v>8.3333333333333329E-2</v>
      </c>
      <c r="P1493">
        <f t="shared" si="141"/>
        <v>100</v>
      </c>
      <c r="Q1493" s="3" t="str">
        <f t="shared" si="142"/>
        <v>publishing</v>
      </c>
      <c r="R1493" t="str">
        <f t="shared" si="143"/>
        <v>fiction</v>
      </c>
      <c r="S1493" s="11">
        <f t="shared" si="144"/>
        <v>41991.713460648149</v>
      </c>
      <c r="T1493" s="11">
        <f t="shared" si="145"/>
        <v>42050.651388888888</v>
      </c>
      <c r="U1493" t="str">
        <f t="array" ref="U1493">IF(COUNTIF($B$2:$B5606, $B1493)&gt;1, "Duplicate", "")</f>
        <v/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0"/>
        <v>7.4999999999999997E-3</v>
      </c>
      <c r="P1494">
        <f t="shared" si="141"/>
        <v>15</v>
      </c>
      <c r="Q1494" s="3" t="str">
        <f t="shared" si="142"/>
        <v>publishing</v>
      </c>
      <c r="R1494" t="str">
        <f t="shared" si="143"/>
        <v>fiction</v>
      </c>
      <c r="S1494" s="11">
        <f t="shared" si="144"/>
        <v>40682.884791666671</v>
      </c>
      <c r="T1494" s="11">
        <f t="shared" si="145"/>
        <v>40712.884791666671</v>
      </c>
      <c r="U1494" t="str">
        <f t="array" ref="U1494">IF(COUNTIF($B$2:$B5607, $B1494)&gt;1, "Duplicate", "")</f>
        <v/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0"/>
        <v>0</v>
      </c>
      <c r="P1495">
        <f t="shared" si="141"/>
        <v>0</v>
      </c>
      <c r="Q1495" s="3" t="str">
        <f t="shared" si="142"/>
        <v>publishing</v>
      </c>
      <c r="R1495" t="str">
        <f t="shared" si="143"/>
        <v>fiction</v>
      </c>
      <c r="S1495" s="11">
        <f t="shared" si="144"/>
        <v>41411.866608796299</v>
      </c>
      <c r="T1495" s="11">
        <f t="shared" si="145"/>
        <v>41441.866608796299</v>
      </c>
      <c r="U1495" t="str">
        <f t="array" ref="U1495">IF(COUNTIF($B$2:$B5608, $B1495)&gt;1, "Duplicate", "")</f>
        <v/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0"/>
        <v>8.8999999999999996E-2</v>
      </c>
      <c r="P1496">
        <f t="shared" si="141"/>
        <v>40.454545454545453</v>
      </c>
      <c r="Q1496" s="3" t="str">
        <f t="shared" si="142"/>
        <v>publishing</v>
      </c>
      <c r="R1496" t="str">
        <f t="shared" si="143"/>
        <v>fiction</v>
      </c>
      <c r="S1496" s="11">
        <f t="shared" si="144"/>
        <v>42067.722372685181</v>
      </c>
      <c r="T1496" s="11">
        <f t="shared" si="145"/>
        <v>42097.651388888888</v>
      </c>
      <c r="U1496" t="str">
        <f t="array" ref="U1496">IF(COUNTIF($B$2:$B5609, $B1496)&gt;1, "Duplicate", "")</f>
        <v/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0"/>
        <v>0</v>
      </c>
      <c r="P1497">
        <f t="shared" si="141"/>
        <v>0</v>
      </c>
      <c r="Q1497" s="3" t="str">
        <f t="shared" si="142"/>
        <v>publishing</v>
      </c>
      <c r="R1497" t="str">
        <f t="shared" si="143"/>
        <v>fiction</v>
      </c>
      <c r="S1497" s="11">
        <f t="shared" si="144"/>
        <v>40752.789710648147</v>
      </c>
      <c r="T1497" s="11">
        <f t="shared" si="145"/>
        <v>40782.789710648147</v>
      </c>
      <c r="U1497" t="str">
        <f t="array" ref="U1497">IF(COUNTIF($B$2:$B5610, $B1497)&gt;1, "Duplicate", "")</f>
        <v/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0"/>
        <v>0</v>
      </c>
      <c r="P1498">
        <f t="shared" si="141"/>
        <v>0</v>
      </c>
      <c r="Q1498" s="3" t="str">
        <f t="shared" si="142"/>
        <v>publishing</v>
      </c>
      <c r="R1498" t="str">
        <f t="shared" si="143"/>
        <v>fiction</v>
      </c>
      <c r="S1498" s="11">
        <f t="shared" si="144"/>
        <v>41838.475219907406</v>
      </c>
      <c r="T1498" s="11">
        <f t="shared" si="145"/>
        <v>41898.475219907406</v>
      </c>
      <c r="U1498" t="str">
        <f t="array" ref="U1498">IF(COUNTIF($B$2:$B5611, $B1498)&gt;1, "Duplicate", "")</f>
        <v/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0"/>
        <v>6.666666666666667E-5</v>
      </c>
      <c r="P1499">
        <f t="shared" si="141"/>
        <v>1</v>
      </c>
      <c r="Q1499" s="3" t="str">
        <f t="shared" si="142"/>
        <v>publishing</v>
      </c>
      <c r="R1499" t="str">
        <f t="shared" si="143"/>
        <v>fiction</v>
      </c>
      <c r="S1499" s="11">
        <f t="shared" si="144"/>
        <v>41444.64261574074</v>
      </c>
      <c r="T1499" s="11">
        <f t="shared" si="145"/>
        <v>41486.821527777778</v>
      </c>
      <c r="U1499" t="str">
        <f t="array" ref="U1499">IF(COUNTIF($B$2:$B5612, $B1499)&gt;1, "Duplicate", "")</f>
        <v/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0"/>
        <v>1.9E-2</v>
      </c>
      <c r="P1500">
        <f t="shared" si="141"/>
        <v>19</v>
      </c>
      <c r="Q1500" s="3" t="str">
        <f t="shared" si="142"/>
        <v>publishing</v>
      </c>
      <c r="R1500" t="str">
        <f t="shared" si="143"/>
        <v>fiction</v>
      </c>
      <c r="S1500" s="11">
        <f t="shared" si="144"/>
        <v>41840.983541666668</v>
      </c>
      <c r="T1500" s="11">
        <f t="shared" si="145"/>
        <v>41885.983541666668</v>
      </c>
      <c r="U1500" t="str">
        <f t="array" ref="U1500">IF(COUNTIF($B$2:$B5613, $B1500)&gt;1, "Duplicate", "")</f>
        <v/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0"/>
        <v>2.5000000000000001E-3</v>
      </c>
      <c r="P1501">
        <f t="shared" si="141"/>
        <v>5</v>
      </c>
      <c r="Q1501" s="3" t="str">
        <f t="shared" si="142"/>
        <v>publishing</v>
      </c>
      <c r="R1501" t="str">
        <f t="shared" si="143"/>
        <v>fiction</v>
      </c>
      <c r="S1501" s="11">
        <f t="shared" si="144"/>
        <v>42527.007326388892</v>
      </c>
      <c r="T1501" s="11">
        <f t="shared" si="145"/>
        <v>42587.007326388892</v>
      </c>
      <c r="U1501" t="str">
        <f t="array" ref="U1501">IF(COUNTIF($B$2:$B5614, $B1501)&gt;1, "Duplicate", "")</f>
        <v/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0"/>
        <v>0.25035714285714283</v>
      </c>
      <c r="P1502">
        <f t="shared" si="141"/>
        <v>46.733333333333334</v>
      </c>
      <c r="Q1502" s="3" t="str">
        <f t="shared" si="142"/>
        <v>publishing</v>
      </c>
      <c r="R1502" t="str">
        <f t="shared" si="143"/>
        <v>fiction</v>
      </c>
      <c r="S1502" s="11">
        <f t="shared" si="144"/>
        <v>41365.904594907406</v>
      </c>
      <c r="T1502" s="11">
        <f t="shared" si="145"/>
        <v>41395.904594907406</v>
      </c>
      <c r="U1502" t="str">
        <f t="array" ref="U1502">IF(COUNTIF($B$2:$B5615, $B1502)&gt;1, "Duplicate", "")</f>
        <v/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0"/>
        <v>1.6633076923076924</v>
      </c>
      <c r="P1503">
        <f t="shared" si="141"/>
        <v>97.731073446327684</v>
      </c>
      <c r="Q1503" s="3" t="str">
        <f t="shared" si="142"/>
        <v>photography</v>
      </c>
      <c r="R1503" t="str">
        <f t="shared" si="143"/>
        <v>photobooks</v>
      </c>
      <c r="S1503" s="11">
        <f t="shared" si="144"/>
        <v>42163.583599537036</v>
      </c>
      <c r="T1503" s="11">
        <f t="shared" si="145"/>
        <v>42193.583599537036</v>
      </c>
      <c r="U1503" t="str">
        <f t="array" ref="U1503">IF(COUNTIF($B$2:$B5616, $B1503)&gt;1, "Duplicate", "")</f>
        <v/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0"/>
        <v>1.0144545454545455</v>
      </c>
      <c r="P1504">
        <f t="shared" si="141"/>
        <v>67.835866261398181</v>
      </c>
      <c r="Q1504" s="3" t="str">
        <f t="shared" si="142"/>
        <v>photography</v>
      </c>
      <c r="R1504" t="str">
        <f t="shared" si="143"/>
        <v>photobooks</v>
      </c>
      <c r="S1504" s="11">
        <f t="shared" si="144"/>
        <v>42426.542592592596</v>
      </c>
      <c r="T1504" s="11">
        <f t="shared" si="145"/>
        <v>42454.916666666672</v>
      </c>
      <c r="U1504" t="str">
        <f t="array" ref="U1504">IF(COUNTIF($B$2:$B5617, $B1504)&gt;1, "Duplicate", "")</f>
        <v/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0"/>
        <v>1.0789146666666667</v>
      </c>
      <c r="P1505">
        <f t="shared" si="141"/>
        <v>56.98492957746479</v>
      </c>
      <c r="Q1505" s="3" t="str">
        <f t="shared" si="142"/>
        <v>photography</v>
      </c>
      <c r="R1505" t="str">
        <f t="shared" si="143"/>
        <v>photobooks</v>
      </c>
      <c r="S1505" s="11">
        <f t="shared" si="144"/>
        <v>42606.347233796296</v>
      </c>
      <c r="T1505" s="11">
        <f t="shared" si="145"/>
        <v>42666.347233796296</v>
      </c>
      <c r="U1505" t="str">
        <f t="array" ref="U1505">IF(COUNTIF($B$2:$B5618, $B1505)&gt;1, "Duplicate", "")</f>
        <v/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0"/>
        <v>2.7793846153846156</v>
      </c>
      <c r="P1506">
        <f t="shared" si="141"/>
        <v>67.159851301115239</v>
      </c>
      <c r="Q1506" s="3" t="str">
        <f t="shared" si="142"/>
        <v>photography</v>
      </c>
      <c r="R1506" t="str">
        <f t="shared" si="143"/>
        <v>photobooks</v>
      </c>
      <c r="S1506" s="11">
        <f t="shared" si="144"/>
        <v>41772.657685185186</v>
      </c>
      <c r="T1506" s="11">
        <f t="shared" si="145"/>
        <v>41800.356249999997</v>
      </c>
      <c r="U1506" t="str">
        <f t="array" ref="U1506">IF(COUNTIF($B$2:$B5619, $B1506)&gt;1, "Duplicate", "")</f>
        <v/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0"/>
        <v>1.0358125</v>
      </c>
      <c r="P1507">
        <f t="shared" si="141"/>
        <v>48.037681159420288</v>
      </c>
      <c r="Q1507" s="3" t="str">
        <f t="shared" si="142"/>
        <v>photography</v>
      </c>
      <c r="R1507" t="str">
        <f t="shared" si="143"/>
        <v>photobooks</v>
      </c>
      <c r="S1507" s="11">
        <f t="shared" si="144"/>
        <v>42414.44332175926</v>
      </c>
      <c r="T1507" s="11">
        <f t="shared" si="145"/>
        <v>42451.834027777775</v>
      </c>
      <c r="U1507" t="str">
        <f t="array" ref="U1507">IF(COUNTIF($B$2:$B5620, $B1507)&gt;1, "Duplicate", "")</f>
        <v/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0"/>
        <v>1.1140000000000001</v>
      </c>
      <c r="P1508">
        <f t="shared" si="141"/>
        <v>38.860465116279073</v>
      </c>
      <c r="Q1508" s="3" t="str">
        <f t="shared" si="142"/>
        <v>photography</v>
      </c>
      <c r="R1508" t="str">
        <f t="shared" si="143"/>
        <v>photobooks</v>
      </c>
      <c r="S1508" s="11">
        <f t="shared" si="144"/>
        <v>41814.785925925928</v>
      </c>
      <c r="T1508" s="11">
        <f t="shared" si="145"/>
        <v>41844.785925925928</v>
      </c>
      <c r="U1508" t="str">
        <f t="array" ref="U1508">IF(COUNTIF($B$2:$B5621, $B1508)&gt;1, "Duplicate", "")</f>
        <v/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0"/>
        <v>2.15</v>
      </c>
      <c r="P1509">
        <f t="shared" si="141"/>
        <v>78.181818181818187</v>
      </c>
      <c r="Q1509" s="3" t="str">
        <f t="shared" si="142"/>
        <v>photography</v>
      </c>
      <c r="R1509" t="str">
        <f t="shared" si="143"/>
        <v>photobooks</v>
      </c>
      <c r="S1509" s="11">
        <f t="shared" si="144"/>
        <v>40254.450335648151</v>
      </c>
      <c r="T1509" s="11">
        <f t="shared" si="145"/>
        <v>40313.340277777781</v>
      </c>
      <c r="U1509" t="str">
        <f t="array" ref="U1509">IF(COUNTIF($B$2:$B5622, $B1509)&gt;1, "Duplicate", "")</f>
        <v/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0"/>
        <v>1.1076216216216217</v>
      </c>
      <c r="P1510">
        <f t="shared" si="141"/>
        <v>97.113744075829388</v>
      </c>
      <c r="Q1510" s="3" t="str">
        <f t="shared" si="142"/>
        <v>photography</v>
      </c>
      <c r="R1510" t="str">
        <f t="shared" si="143"/>
        <v>photobooks</v>
      </c>
      <c r="S1510" s="11">
        <f t="shared" si="144"/>
        <v>41786.614363425928</v>
      </c>
      <c r="T1510" s="11">
        <f t="shared" si="145"/>
        <v>41817.614363425928</v>
      </c>
      <c r="U1510" t="str">
        <f t="array" ref="U1510">IF(COUNTIF($B$2:$B5623, $B1510)&gt;1, "Duplicate", "")</f>
        <v/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0"/>
        <v>1.2364125714285714</v>
      </c>
      <c r="P1511">
        <f t="shared" si="141"/>
        <v>110.39397959183674</v>
      </c>
      <c r="Q1511" s="3" t="str">
        <f t="shared" si="142"/>
        <v>photography</v>
      </c>
      <c r="R1511" t="str">
        <f t="shared" si="143"/>
        <v>photobooks</v>
      </c>
      <c r="S1511" s="11">
        <f t="shared" si="144"/>
        <v>42751.533391203702</v>
      </c>
      <c r="T1511" s="11">
        <f t="shared" si="145"/>
        <v>42780.957638888889</v>
      </c>
      <c r="U1511" t="str">
        <f t="array" ref="U1511">IF(COUNTIF($B$2:$B5624, $B1511)&gt;1, "Duplicate", "")</f>
        <v/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0"/>
        <v>1.0103500000000001</v>
      </c>
      <c r="P1512">
        <f t="shared" si="141"/>
        <v>39.91506172839506</v>
      </c>
      <c r="Q1512" s="3" t="str">
        <f t="shared" si="142"/>
        <v>photography</v>
      </c>
      <c r="R1512" t="str">
        <f t="shared" si="143"/>
        <v>photobooks</v>
      </c>
      <c r="S1512" s="11">
        <f t="shared" si="144"/>
        <v>41809.385162037033</v>
      </c>
      <c r="T1512" s="11">
        <f t="shared" si="145"/>
        <v>41839.385162037033</v>
      </c>
      <c r="U1512" t="str">
        <f t="array" ref="U1512">IF(COUNTIF($B$2:$B5625, $B1512)&gt;1, "Duplicate", "")</f>
        <v/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0"/>
        <v>1.1179285714285714</v>
      </c>
      <c r="P1513">
        <f t="shared" si="141"/>
        <v>75.975728155339809</v>
      </c>
      <c r="Q1513" s="3" t="str">
        <f t="shared" si="142"/>
        <v>photography</v>
      </c>
      <c r="R1513" t="str">
        <f t="shared" si="143"/>
        <v>photobooks</v>
      </c>
      <c r="S1513" s="11">
        <f t="shared" si="144"/>
        <v>42296.583379629628</v>
      </c>
      <c r="T1513" s="11">
        <f t="shared" si="145"/>
        <v>42326.625046296293</v>
      </c>
      <c r="U1513" t="str">
        <f t="array" ref="U1513">IF(COUNTIF($B$2:$B5626, $B1513)&gt;1, "Duplicate", "")</f>
        <v/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0"/>
        <v>5.5877142857142861</v>
      </c>
      <c r="P1514">
        <f t="shared" si="141"/>
        <v>58.379104477611939</v>
      </c>
      <c r="Q1514" s="3" t="str">
        <f t="shared" si="142"/>
        <v>photography</v>
      </c>
      <c r="R1514" t="str">
        <f t="shared" si="143"/>
        <v>photobooks</v>
      </c>
      <c r="S1514" s="11">
        <f t="shared" si="144"/>
        <v>42741.684479166666</v>
      </c>
      <c r="T1514" s="11">
        <f t="shared" si="145"/>
        <v>42771.684479166666</v>
      </c>
      <c r="U1514" t="str">
        <f t="array" ref="U1514">IF(COUNTIF($B$2:$B5627, $B1514)&gt;1, "Duplicate", "")</f>
        <v/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0"/>
        <v>1.5001875</v>
      </c>
      <c r="P1515">
        <f t="shared" si="141"/>
        <v>55.82093023255814</v>
      </c>
      <c r="Q1515" s="3" t="str">
        <f t="shared" si="142"/>
        <v>photography</v>
      </c>
      <c r="R1515" t="str">
        <f t="shared" si="143"/>
        <v>photobooks</v>
      </c>
      <c r="S1515" s="11">
        <f t="shared" si="144"/>
        <v>41806.637337962966</v>
      </c>
      <c r="T1515" s="11">
        <f t="shared" si="145"/>
        <v>41836.637337962966</v>
      </c>
      <c r="U1515" t="str">
        <f t="array" ref="U1515">IF(COUNTIF($B$2:$B5628, $B1515)&gt;1, "Duplicate", "")</f>
        <v/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0"/>
        <v>1.0647599999999999</v>
      </c>
      <c r="P1516">
        <f t="shared" si="141"/>
        <v>151.24431818181819</v>
      </c>
      <c r="Q1516" s="3" t="str">
        <f t="shared" si="142"/>
        <v>photography</v>
      </c>
      <c r="R1516" t="str">
        <f t="shared" si="143"/>
        <v>photobooks</v>
      </c>
      <c r="S1516" s="11">
        <f t="shared" si="144"/>
        <v>42234.597685185188</v>
      </c>
      <c r="T1516" s="11">
        <f t="shared" si="145"/>
        <v>42274.597685185188</v>
      </c>
      <c r="U1516" t="str">
        <f t="array" ref="U1516">IF(COUNTIF($B$2:$B5629, $B1516)&gt;1, "Duplicate", "")</f>
        <v/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0"/>
        <v>1.57189</v>
      </c>
      <c r="P1517">
        <f t="shared" si="141"/>
        <v>849.67027027027029</v>
      </c>
      <c r="Q1517" s="3" t="str">
        <f t="shared" si="142"/>
        <v>photography</v>
      </c>
      <c r="R1517" t="str">
        <f t="shared" si="143"/>
        <v>photobooks</v>
      </c>
      <c r="S1517" s="11">
        <f t="shared" si="144"/>
        <v>42415.253437499996</v>
      </c>
      <c r="T1517" s="11">
        <f t="shared" si="145"/>
        <v>42445.211770833332</v>
      </c>
      <c r="U1517" t="str">
        <f t="array" ref="U1517">IF(COUNTIF($B$2:$B5630, $B1517)&gt;1, "Duplicate", "")</f>
        <v/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0"/>
        <v>1.0865882352941176</v>
      </c>
      <c r="P1518">
        <f t="shared" si="141"/>
        <v>159.24137931034483</v>
      </c>
      <c r="Q1518" s="3" t="str">
        <f t="shared" si="142"/>
        <v>photography</v>
      </c>
      <c r="R1518" t="str">
        <f t="shared" si="143"/>
        <v>photobooks</v>
      </c>
      <c r="S1518" s="11">
        <f t="shared" si="144"/>
        <v>42619.466342592597</v>
      </c>
      <c r="T1518" s="11">
        <f t="shared" si="145"/>
        <v>42649.583333333328</v>
      </c>
      <c r="U1518" t="str">
        <f t="array" ref="U1518">IF(COUNTIF($B$2:$B5631, $B1518)&gt;1, "Duplicate", "")</f>
        <v/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0"/>
        <v>1.6197999999999999</v>
      </c>
      <c r="P1519">
        <f t="shared" si="141"/>
        <v>39.507317073170732</v>
      </c>
      <c r="Q1519" s="3" t="str">
        <f t="shared" si="142"/>
        <v>photography</v>
      </c>
      <c r="R1519" t="str">
        <f t="shared" si="143"/>
        <v>photobooks</v>
      </c>
      <c r="S1519" s="11">
        <f t="shared" si="144"/>
        <v>41948.56658564815</v>
      </c>
      <c r="T1519" s="11">
        <f t="shared" si="145"/>
        <v>41979.25</v>
      </c>
      <c r="U1519" t="str">
        <f t="array" ref="U1519">IF(COUNTIF($B$2:$B5632, $B1519)&gt;1, "Duplicate", "")</f>
        <v/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0"/>
        <v>2.0536666666666665</v>
      </c>
      <c r="P1520">
        <f t="shared" si="141"/>
        <v>130.52966101694915</v>
      </c>
      <c r="Q1520" s="3" t="str">
        <f t="shared" si="142"/>
        <v>photography</v>
      </c>
      <c r="R1520" t="str">
        <f t="shared" si="143"/>
        <v>photobooks</v>
      </c>
      <c r="S1520" s="11">
        <f t="shared" si="144"/>
        <v>41760.8200462963</v>
      </c>
      <c r="T1520" s="11">
        <f t="shared" si="145"/>
        <v>41790.8200462963</v>
      </c>
      <c r="U1520" t="str">
        <f t="array" ref="U1520">IF(COUNTIF($B$2:$B5633, $B1520)&gt;1, "Duplicate", "")</f>
        <v/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0"/>
        <v>1.033638888888889</v>
      </c>
      <c r="P1521">
        <f t="shared" si="141"/>
        <v>64.156896551724131</v>
      </c>
      <c r="Q1521" s="3" t="str">
        <f t="shared" si="142"/>
        <v>photography</v>
      </c>
      <c r="R1521" t="str">
        <f t="shared" si="143"/>
        <v>photobooks</v>
      </c>
      <c r="S1521" s="11">
        <f t="shared" si="144"/>
        <v>41782.741701388892</v>
      </c>
      <c r="T1521" s="11">
        <f t="shared" si="145"/>
        <v>41810.915972222225</v>
      </c>
      <c r="U1521" t="str">
        <f t="array" ref="U1521">IF(COUNTIF($B$2:$B5634, $B1521)&gt;1, "Duplicate", "")</f>
        <v/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0"/>
        <v>1.0347222222222223</v>
      </c>
      <c r="P1522">
        <f t="shared" si="141"/>
        <v>111.52694610778443</v>
      </c>
      <c r="Q1522" s="3" t="str">
        <f t="shared" si="142"/>
        <v>photography</v>
      </c>
      <c r="R1522" t="str">
        <f t="shared" si="143"/>
        <v>photobooks</v>
      </c>
      <c r="S1522" s="11">
        <f t="shared" si="144"/>
        <v>41955.857789351852</v>
      </c>
      <c r="T1522" s="11">
        <f t="shared" si="145"/>
        <v>41992.166666666672</v>
      </c>
      <c r="U1522" t="str">
        <f t="array" ref="U1522">IF(COUNTIF($B$2:$B5635, $B1522)&gt;1, "Duplicate", "")</f>
        <v/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0"/>
        <v>1.0681333333333334</v>
      </c>
      <c r="P1523">
        <f t="shared" si="141"/>
        <v>170.44680851063831</v>
      </c>
      <c r="Q1523" s="3" t="str">
        <f t="shared" si="142"/>
        <v>photography</v>
      </c>
      <c r="R1523" t="str">
        <f t="shared" si="143"/>
        <v>photobooks</v>
      </c>
      <c r="S1523" s="11">
        <f t="shared" si="144"/>
        <v>42493.167719907404</v>
      </c>
      <c r="T1523" s="11">
        <f t="shared" si="145"/>
        <v>42528.167719907404</v>
      </c>
      <c r="U1523" t="str">
        <f t="array" ref="U1523">IF(COUNTIF($B$2:$B5636, $B1523)&gt;1, "Duplicate", "")</f>
        <v/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0"/>
        <v>1.3896574712643677</v>
      </c>
      <c r="P1524">
        <f t="shared" si="141"/>
        <v>133.7391592920354</v>
      </c>
      <c r="Q1524" s="3" t="str">
        <f t="shared" si="142"/>
        <v>photography</v>
      </c>
      <c r="R1524" t="str">
        <f t="shared" si="143"/>
        <v>photobooks</v>
      </c>
      <c r="S1524" s="11">
        <f t="shared" si="144"/>
        <v>41899.830312500002</v>
      </c>
      <c r="T1524" s="11">
        <f t="shared" si="145"/>
        <v>41929.830312500002</v>
      </c>
      <c r="U1524" t="str">
        <f t="array" ref="U1524">IF(COUNTIF($B$2:$B5637, $B1524)&gt;1, "Duplicate", "")</f>
        <v/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0"/>
        <v>1.2484324324324325</v>
      </c>
      <c r="P1525">
        <f t="shared" si="141"/>
        <v>95.834024896265561</v>
      </c>
      <c r="Q1525" s="3" t="str">
        <f t="shared" si="142"/>
        <v>photography</v>
      </c>
      <c r="R1525" t="str">
        <f t="shared" si="143"/>
        <v>photobooks</v>
      </c>
      <c r="S1525" s="11">
        <f t="shared" si="144"/>
        <v>41964.751342592594</v>
      </c>
      <c r="T1525" s="11">
        <f t="shared" si="145"/>
        <v>41996</v>
      </c>
      <c r="U1525" t="str">
        <f t="array" ref="U1525">IF(COUNTIF($B$2:$B5638, $B1525)&gt;1, "Duplicate", "")</f>
        <v/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0"/>
        <v>2.0699999999999998</v>
      </c>
      <c r="P1526">
        <f t="shared" si="141"/>
        <v>221.78571428571428</v>
      </c>
      <c r="Q1526" s="3" t="str">
        <f t="shared" si="142"/>
        <v>photography</v>
      </c>
      <c r="R1526" t="str">
        <f t="shared" si="143"/>
        <v>photobooks</v>
      </c>
      <c r="S1526" s="11">
        <f t="shared" si="144"/>
        <v>42756.501041666663</v>
      </c>
      <c r="T1526" s="11">
        <f t="shared" si="145"/>
        <v>42786.501041666663</v>
      </c>
      <c r="U1526" t="str">
        <f t="array" ref="U1526">IF(COUNTIF($B$2:$B5639, $B1526)&gt;1, "Duplicate", "")</f>
        <v/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0"/>
        <v>1.7400576923076922</v>
      </c>
      <c r="P1527">
        <f t="shared" si="141"/>
        <v>32.315357142857138</v>
      </c>
      <c r="Q1527" s="3" t="str">
        <f t="shared" si="142"/>
        <v>photography</v>
      </c>
      <c r="R1527" t="str">
        <f t="shared" si="143"/>
        <v>photobooks</v>
      </c>
      <c r="S1527" s="11">
        <f t="shared" si="144"/>
        <v>42570.702986111108</v>
      </c>
      <c r="T1527" s="11">
        <f t="shared" si="145"/>
        <v>42600.702986111108</v>
      </c>
      <c r="U1527" t="str">
        <f t="array" ref="U1527">IF(COUNTIF($B$2:$B5640, $B1527)&gt;1, "Duplicate", "")</f>
        <v/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0"/>
        <v>1.2032608695652174</v>
      </c>
      <c r="P1528">
        <f t="shared" si="141"/>
        <v>98.839285714285708</v>
      </c>
      <c r="Q1528" s="3" t="str">
        <f t="shared" si="142"/>
        <v>photography</v>
      </c>
      <c r="R1528" t="str">
        <f t="shared" si="143"/>
        <v>photobooks</v>
      </c>
      <c r="S1528" s="11">
        <f t="shared" si="144"/>
        <v>42339.276006944448</v>
      </c>
      <c r="T1528" s="11">
        <f t="shared" si="145"/>
        <v>42388.276006944448</v>
      </c>
      <c r="U1528" t="str">
        <f t="array" ref="U1528">IF(COUNTIF($B$2:$B5641, $B1528)&gt;1, "Duplicate", "")</f>
        <v/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0"/>
        <v>1.1044428571428573</v>
      </c>
      <c r="P1529">
        <f t="shared" si="141"/>
        <v>55.222142857142863</v>
      </c>
      <c r="Q1529" s="3" t="str">
        <f t="shared" si="142"/>
        <v>photography</v>
      </c>
      <c r="R1529" t="str">
        <f t="shared" si="143"/>
        <v>photobooks</v>
      </c>
      <c r="S1529" s="11">
        <f t="shared" si="144"/>
        <v>42780.600532407407</v>
      </c>
      <c r="T1529" s="11">
        <f t="shared" si="145"/>
        <v>42808.558865740735</v>
      </c>
      <c r="U1529" t="str">
        <f t="array" ref="U1529">IF(COUNTIF($B$2:$B5642, $B1529)&gt;1, "Duplicate", "")</f>
        <v/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0"/>
        <v>2.8156666666666665</v>
      </c>
      <c r="P1530">
        <f t="shared" si="141"/>
        <v>52.793750000000003</v>
      </c>
      <c r="Q1530" s="3" t="str">
        <f t="shared" si="142"/>
        <v>photography</v>
      </c>
      <c r="R1530" t="str">
        <f t="shared" si="143"/>
        <v>photobooks</v>
      </c>
      <c r="S1530" s="11">
        <f t="shared" si="144"/>
        <v>42736.732893518521</v>
      </c>
      <c r="T1530" s="11">
        <f t="shared" si="145"/>
        <v>42767</v>
      </c>
      <c r="U1530" t="str">
        <f t="array" ref="U1530">IF(COUNTIF($B$2:$B5643, $B1530)&gt;1, "Duplicate", "")</f>
        <v/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0"/>
        <v>1.0067894736842105</v>
      </c>
      <c r="P1531">
        <f t="shared" si="141"/>
        <v>135.66666666666666</v>
      </c>
      <c r="Q1531" s="3" t="str">
        <f t="shared" si="142"/>
        <v>photography</v>
      </c>
      <c r="R1531" t="str">
        <f t="shared" si="143"/>
        <v>photobooks</v>
      </c>
      <c r="S1531" s="11">
        <f t="shared" si="144"/>
        <v>42052.628703703704</v>
      </c>
      <c r="T1531" s="11">
        <f t="shared" si="145"/>
        <v>42082.587037037039</v>
      </c>
      <c r="U1531" t="str">
        <f t="array" ref="U1531">IF(COUNTIF($B$2:$B5644, $B1531)&gt;1, "Duplicate", "")</f>
        <v/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0"/>
        <v>1.3482571428571428</v>
      </c>
      <c r="P1532">
        <f t="shared" si="141"/>
        <v>53.991990846681922</v>
      </c>
      <c r="Q1532" s="3" t="str">
        <f t="shared" si="142"/>
        <v>photography</v>
      </c>
      <c r="R1532" t="str">
        <f t="shared" si="143"/>
        <v>photobooks</v>
      </c>
      <c r="S1532" s="11">
        <f t="shared" si="144"/>
        <v>42275.767303240747</v>
      </c>
      <c r="T1532" s="11">
        <f t="shared" si="145"/>
        <v>42300.767303240747</v>
      </c>
      <c r="U1532" t="str">
        <f t="array" ref="U1532">IF(COUNTIF($B$2:$B5645, $B1532)&gt;1, "Duplicate", "")</f>
        <v/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0"/>
        <v>1.7595744680851064</v>
      </c>
      <c r="P1533">
        <f t="shared" si="141"/>
        <v>56.643835616438359</v>
      </c>
      <c r="Q1533" s="3" t="str">
        <f t="shared" si="142"/>
        <v>photography</v>
      </c>
      <c r="R1533" t="str">
        <f t="shared" si="143"/>
        <v>photobooks</v>
      </c>
      <c r="S1533" s="11">
        <f t="shared" si="144"/>
        <v>41941.802384259259</v>
      </c>
      <c r="T1533" s="11">
        <f t="shared" si="145"/>
        <v>41974.125</v>
      </c>
      <c r="U1533" t="str">
        <f t="array" ref="U1533">IF(COUNTIF($B$2:$B5646, $B1533)&gt;1, "Duplicate", "")</f>
        <v/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0"/>
        <v>4.8402000000000003</v>
      </c>
      <c r="P1534">
        <f t="shared" si="141"/>
        <v>82.316326530612244</v>
      </c>
      <c r="Q1534" s="3" t="str">
        <f t="shared" si="142"/>
        <v>photography</v>
      </c>
      <c r="R1534" t="str">
        <f t="shared" si="143"/>
        <v>photobooks</v>
      </c>
      <c r="S1534" s="11">
        <f t="shared" si="144"/>
        <v>42391.475289351853</v>
      </c>
      <c r="T1534" s="11">
        <f t="shared" si="145"/>
        <v>42415.625</v>
      </c>
      <c r="U1534" t="str">
        <f t="array" ref="U1534">IF(COUNTIF($B$2:$B5647, $B1534)&gt;1, "Duplicate", "")</f>
        <v/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0"/>
        <v>1.4514</v>
      </c>
      <c r="P1535">
        <f t="shared" si="141"/>
        <v>88.26081081081081</v>
      </c>
      <c r="Q1535" s="3" t="str">
        <f t="shared" si="142"/>
        <v>photography</v>
      </c>
      <c r="R1535" t="str">
        <f t="shared" si="143"/>
        <v>photobooks</v>
      </c>
      <c r="S1535" s="11">
        <f t="shared" si="144"/>
        <v>42443.00204861111</v>
      </c>
      <c r="T1535" s="11">
        <f t="shared" si="145"/>
        <v>42492.165972222225</v>
      </c>
      <c r="U1535" t="str">
        <f t="array" ref="U1535">IF(COUNTIF($B$2:$B5648, $B1535)&gt;1, "Duplicate", "")</f>
        <v/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0"/>
        <v>4.1773333333333333</v>
      </c>
      <c r="P1536">
        <f t="shared" si="141"/>
        <v>84.905149051490511</v>
      </c>
      <c r="Q1536" s="3" t="str">
        <f t="shared" si="142"/>
        <v>photography</v>
      </c>
      <c r="R1536" t="str">
        <f t="shared" si="143"/>
        <v>photobooks</v>
      </c>
      <c r="S1536" s="11">
        <f t="shared" si="144"/>
        <v>42221.67432870371</v>
      </c>
      <c r="T1536" s="11">
        <f t="shared" si="145"/>
        <v>42251.67432870371</v>
      </c>
      <c r="U1536" t="str">
        <f t="array" ref="U1536">IF(COUNTIF($B$2:$B5649, $B1536)&gt;1, "Duplicate", "")</f>
        <v/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0"/>
        <v>1.3242499999999999</v>
      </c>
      <c r="P1537">
        <f t="shared" si="141"/>
        <v>48.154545454545456</v>
      </c>
      <c r="Q1537" s="3" t="str">
        <f t="shared" si="142"/>
        <v>photography</v>
      </c>
      <c r="R1537" t="str">
        <f t="shared" si="143"/>
        <v>photobooks</v>
      </c>
      <c r="S1537" s="11">
        <f t="shared" si="144"/>
        <v>42484.829062500001</v>
      </c>
      <c r="T1537" s="11">
        <f t="shared" si="145"/>
        <v>42513.916666666672</v>
      </c>
      <c r="U1537" t="str">
        <f t="array" ref="U1537">IF(COUNTIF($B$2:$B5650, $B1537)&gt;1, "Duplicate", "")</f>
        <v/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0"/>
        <v>2.5030841666666666</v>
      </c>
      <c r="P1538">
        <f t="shared" si="141"/>
        <v>66.015406593406595</v>
      </c>
      <c r="Q1538" s="3" t="str">
        <f t="shared" si="142"/>
        <v>photography</v>
      </c>
      <c r="R1538" t="str">
        <f t="shared" si="143"/>
        <v>photobooks</v>
      </c>
      <c r="S1538" s="11">
        <f t="shared" si="144"/>
        <v>42213.802199074074</v>
      </c>
      <c r="T1538" s="11">
        <f t="shared" si="145"/>
        <v>42243.802199074074</v>
      </c>
      <c r="U1538" t="str">
        <f t="array" ref="U1538">IF(COUNTIF($B$2:$B5651, $B1538)&gt;1, "Duplicate", "")</f>
        <v/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6">E1539/D1539</f>
        <v>1.7989999999999999</v>
      </c>
      <c r="P1539">
        <f t="shared" ref="P1539:P1602" si="147">IF(L1539=0,0,E1539/L1539)</f>
        <v>96.375</v>
      </c>
      <c r="Q1539" s="3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11">
        <f t="shared" si="144"/>
        <v>42552.315127314811</v>
      </c>
      <c r="T1539" s="11">
        <f t="shared" si="145"/>
        <v>42588.75</v>
      </c>
      <c r="U1539" t="str">
        <f t="array" ref="U1539">IF(COUNTIF($B$2:$B5652, $B1539)&gt;1, "Duplicate", "")</f>
        <v/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6"/>
        <v>1.0262857142857142</v>
      </c>
      <c r="P1540">
        <f t="shared" si="147"/>
        <v>156.17391304347825</v>
      </c>
      <c r="Q1540" s="3" t="str">
        <f t="shared" si="148"/>
        <v>photography</v>
      </c>
      <c r="R1540" t="str">
        <f t="shared" si="149"/>
        <v>photobooks</v>
      </c>
      <c r="S1540" s="11">
        <f t="shared" si="144"/>
        <v>41981.782060185185</v>
      </c>
      <c r="T1540" s="11">
        <f t="shared" si="145"/>
        <v>42026.782060185185</v>
      </c>
      <c r="U1540" t="str">
        <f t="array" ref="U1540">IF(COUNTIF($B$2:$B5653, $B1540)&gt;1, "Duplicate", "")</f>
        <v/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6"/>
        <v>1.359861</v>
      </c>
      <c r="P1541">
        <f t="shared" si="147"/>
        <v>95.764859154929582</v>
      </c>
      <c r="Q1541" s="3" t="str">
        <f t="shared" si="148"/>
        <v>photography</v>
      </c>
      <c r="R1541" t="str">
        <f t="shared" si="149"/>
        <v>photobooks</v>
      </c>
      <c r="S1541" s="11">
        <f t="shared" si="144"/>
        <v>42705.919201388882</v>
      </c>
      <c r="T1541" s="11">
        <f t="shared" si="145"/>
        <v>42738.919201388882</v>
      </c>
      <c r="U1541" t="str">
        <f t="array" ref="U1541">IF(COUNTIF($B$2:$B5654, $B1541)&gt;1, "Duplicate", "")</f>
        <v/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6"/>
        <v>1.1786666666666668</v>
      </c>
      <c r="P1542">
        <f t="shared" si="147"/>
        <v>180.40816326530611</v>
      </c>
      <c r="Q1542" s="3" t="str">
        <f t="shared" si="148"/>
        <v>photography</v>
      </c>
      <c r="R1542" t="str">
        <f t="shared" si="149"/>
        <v>photobooks</v>
      </c>
      <c r="S1542" s="11">
        <f t="shared" si="144"/>
        <v>41939.00712962963</v>
      </c>
      <c r="T1542" s="11">
        <f t="shared" si="145"/>
        <v>41969.052083333328</v>
      </c>
      <c r="U1542" t="str">
        <f t="array" ref="U1542">IF(COUNTIF($B$2:$B5655, $B1542)&gt;1, "Duplicate", "")</f>
        <v/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6"/>
        <v>3.3333333333333332E-4</v>
      </c>
      <c r="P1543">
        <f t="shared" si="147"/>
        <v>3</v>
      </c>
      <c r="Q1543" s="3" t="str">
        <f t="shared" si="148"/>
        <v>photography</v>
      </c>
      <c r="R1543" t="str">
        <f t="shared" si="149"/>
        <v>nature</v>
      </c>
      <c r="S1543" s="11">
        <f t="shared" ref="S1543:S1606" si="150">(((J1543/60)/60)/24)+DATE(1970,1,1)</f>
        <v>41974.712245370371</v>
      </c>
      <c r="T1543" s="11">
        <f t="shared" ref="T1543:T1606" si="151">(((I1543/60)/60)/24)+DATE(1970,1,1)</f>
        <v>42004.712245370371</v>
      </c>
      <c r="U1543" t="str">
        <f t="array" ref="U1543">IF(COUNTIF($B$2:$B5656, $B1543)&gt;1, "Duplicate", "")</f>
        <v/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6"/>
        <v>0.04</v>
      </c>
      <c r="P1544">
        <f t="shared" si="147"/>
        <v>20</v>
      </c>
      <c r="Q1544" s="3" t="str">
        <f t="shared" si="148"/>
        <v>photography</v>
      </c>
      <c r="R1544" t="str">
        <f t="shared" si="149"/>
        <v>nature</v>
      </c>
      <c r="S1544" s="11">
        <f t="shared" si="150"/>
        <v>42170.996527777781</v>
      </c>
      <c r="T1544" s="11">
        <f t="shared" si="151"/>
        <v>42185.996527777781</v>
      </c>
      <c r="U1544" t="str">
        <f t="array" ref="U1544">IF(COUNTIF($B$2:$B5657, $B1544)&gt;1, "Duplicate", "")</f>
        <v/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6"/>
        <v>4.4444444444444444E-3</v>
      </c>
      <c r="P1545">
        <f t="shared" si="147"/>
        <v>10</v>
      </c>
      <c r="Q1545" s="3" t="str">
        <f t="shared" si="148"/>
        <v>photography</v>
      </c>
      <c r="R1545" t="str">
        <f t="shared" si="149"/>
        <v>nature</v>
      </c>
      <c r="S1545" s="11">
        <f t="shared" si="150"/>
        <v>41935.509652777779</v>
      </c>
      <c r="T1545" s="11">
        <f t="shared" si="151"/>
        <v>41965.551319444443</v>
      </c>
      <c r="U1545" t="str">
        <f t="array" ref="U1545">IF(COUNTIF($B$2:$B5658, $B1545)&gt;1, "Duplicate", "")</f>
        <v/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6"/>
        <v>0</v>
      </c>
      <c r="P1546">
        <f t="shared" si="147"/>
        <v>0</v>
      </c>
      <c r="Q1546" s="3" t="str">
        <f t="shared" si="148"/>
        <v>photography</v>
      </c>
      <c r="R1546" t="str">
        <f t="shared" si="149"/>
        <v>nature</v>
      </c>
      <c r="S1546" s="11">
        <f t="shared" si="150"/>
        <v>42053.051203703704</v>
      </c>
      <c r="T1546" s="11">
        <f t="shared" si="151"/>
        <v>42095.012499999997</v>
      </c>
      <c r="U1546" t="str">
        <f t="array" ref="U1546">IF(COUNTIF($B$2:$B5659, $B1546)&gt;1, "Duplicate", "")</f>
        <v/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6"/>
        <v>3.3333333333333332E-4</v>
      </c>
      <c r="P1547">
        <f t="shared" si="147"/>
        <v>1</v>
      </c>
      <c r="Q1547" s="3" t="str">
        <f t="shared" si="148"/>
        <v>photography</v>
      </c>
      <c r="R1547" t="str">
        <f t="shared" si="149"/>
        <v>nature</v>
      </c>
      <c r="S1547" s="11">
        <f t="shared" si="150"/>
        <v>42031.884652777779</v>
      </c>
      <c r="T1547" s="11">
        <f t="shared" si="151"/>
        <v>42065.886111111111</v>
      </c>
      <c r="U1547" t="str">
        <f t="array" ref="U1547">IF(COUNTIF($B$2:$B5660, $B1547)&gt;1, "Duplicate", "")</f>
        <v/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6"/>
        <v>0.28899999999999998</v>
      </c>
      <c r="P1548">
        <f t="shared" si="147"/>
        <v>26.272727272727273</v>
      </c>
      <c r="Q1548" s="3" t="str">
        <f t="shared" si="148"/>
        <v>photography</v>
      </c>
      <c r="R1548" t="str">
        <f t="shared" si="149"/>
        <v>nature</v>
      </c>
      <c r="S1548" s="11">
        <f t="shared" si="150"/>
        <v>41839.212951388887</v>
      </c>
      <c r="T1548" s="11">
        <f t="shared" si="151"/>
        <v>41899.212951388887</v>
      </c>
      <c r="U1548" t="str">
        <f t="array" ref="U1548">IF(COUNTIF($B$2:$B5661, $B1548)&gt;1, "Duplicate", "")</f>
        <v/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6"/>
        <v>0</v>
      </c>
      <c r="P1549">
        <f t="shared" si="147"/>
        <v>0</v>
      </c>
      <c r="Q1549" s="3" t="str">
        <f t="shared" si="148"/>
        <v>photography</v>
      </c>
      <c r="R1549" t="str">
        <f t="shared" si="149"/>
        <v>nature</v>
      </c>
      <c r="S1549" s="11">
        <f t="shared" si="150"/>
        <v>42782.426875000005</v>
      </c>
      <c r="T1549" s="11">
        <f t="shared" si="151"/>
        <v>42789.426875000005</v>
      </c>
      <c r="U1549" t="str">
        <f t="array" ref="U1549">IF(COUNTIF($B$2:$B5662, $B1549)&gt;1, "Duplicate", "")</f>
        <v/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6"/>
        <v>8.5714285714285715E-2</v>
      </c>
      <c r="P1550">
        <f t="shared" si="147"/>
        <v>60</v>
      </c>
      <c r="Q1550" s="3" t="str">
        <f t="shared" si="148"/>
        <v>photography</v>
      </c>
      <c r="R1550" t="str">
        <f t="shared" si="149"/>
        <v>nature</v>
      </c>
      <c r="S1550" s="11">
        <f t="shared" si="150"/>
        <v>42286.88217592593</v>
      </c>
      <c r="T1550" s="11">
        <f t="shared" si="151"/>
        <v>42316.923842592587</v>
      </c>
      <c r="U1550" t="str">
        <f t="array" ref="U1550">IF(COUNTIF($B$2:$B5663, $B1550)&gt;1, "Duplicate", "")</f>
        <v/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6"/>
        <v>0.34</v>
      </c>
      <c r="P1551">
        <f t="shared" si="147"/>
        <v>28.333333333333332</v>
      </c>
      <c r="Q1551" s="3" t="str">
        <f t="shared" si="148"/>
        <v>photography</v>
      </c>
      <c r="R1551" t="str">
        <f t="shared" si="149"/>
        <v>nature</v>
      </c>
      <c r="S1551" s="11">
        <f t="shared" si="150"/>
        <v>42281.136099537034</v>
      </c>
      <c r="T1551" s="11">
        <f t="shared" si="151"/>
        <v>42311.177766203706</v>
      </c>
      <c r="U1551" t="str">
        <f t="array" ref="U1551">IF(COUNTIF($B$2:$B5664, $B1551)&gt;1, "Duplicate", "")</f>
        <v/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6"/>
        <v>0.13466666666666666</v>
      </c>
      <c r="P1552">
        <f t="shared" si="147"/>
        <v>14.428571428571429</v>
      </c>
      <c r="Q1552" s="3" t="str">
        <f t="shared" si="148"/>
        <v>photography</v>
      </c>
      <c r="R1552" t="str">
        <f t="shared" si="149"/>
        <v>nature</v>
      </c>
      <c r="S1552" s="11">
        <f t="shared" si="150"/>
        <v>42472.449467592596</v>
      </c>
      <c r="T1552" s="11">
        <f t="shared" si="151"/>
        <v>42502.449467592596</v>
      </c>
      <c r="U1552" t="str">
        <f t="array" ref="U1552">IF(COUNTIF($B$2:$B5665, $B1552)&gt;1, "Duplicate", "")</f>
        <v/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6"/>
        <v>0</v>
      </c>
      <c r="P1553">
        <f t="shared" si="147"/>
        <v>0</v>
      </c>
      <c r="Q1553" s="3" t="str">
        <f t="shared" si="148"/>
        <v>photography</v>
      </c>
      <c r="R1553" t="str">
        <f t="shared" si="149"/>
        <v>nature</v>
      </c>
      <c r="S1553" s="11">
        <f t="shared" si="150"/>
        <v>42121.824525462958</v>
      </c>
      <c r="T1553" s="11">
        <f t="shared" si="151"/>
        <v>42151.824525462958</v>
      </c>
      <c r="U1553" t="str">
        <f t="array" ref="U1553">IF(COUNTIF($B$2:$B5666, $B1553)&gt;1, "Duplicate", "")</f>
        <v/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6"/>
        <v>0.49186046511627907</v>
      </c>
      <c r="P1554">
        <f t="shared" si="147"/>
        <v>132.1875</v>
      </c>
      <c r="Q1554" s="3" t="str">
        <f t="shared" si="148"/>
        <v>photography</v>
      </c>
      <c r="R1554" t="str">
        <f t="shared" si="149"/>
        <v>nature</v>
      </c>
      <c r="S1554" s="11">
        <f t="shared" si="150"/>
        <v>41892.688750000001</v>
      </c>
      <c r="T1554" s="11">
        <f t="shared" si="151"/>
        <v>41913.165972222225</v>
      </c>
      <c r="U1554" t="str">
        <f t="array" ref="U1554">IF(COUNTIF($B$2:$B5667, $B1554)&gt;1, "Duplicate", "")</f>
        <v/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6"/>
        <v>0</v>
      </c>
      <c r="P1555">
        <f t="shared" si="147"/>
        <v>0</v>
      </c>
      <c r="Q1555" s="3" t="str">
        <f t="shared" si="148"/>
        <v>photography</v>
      </c>
      <c r="R1555" t="str">
        <f t="shared" si="149"/>
        <v>nature</v>
      </c>
      <c r="S1555" s="11">
        <f t="shared" si="150"/>
        <v>42219.282951388886</v>
      </c>
      <c r="T1555" s="11">
        <f t="shared" si="151"/>
        <v>42249.282951388886</v>
      </c>
      <c r="U1555" t="str">
        <f t="array" ref="U1555">IF(COUNTIF($B$2:$B5668, $B1555)&gt;1, "Duplicate", "")</f>
        <v/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6"/>
        <v>0</v>
      </c>
      <c r="P1556">
        <f t="shared" si="147"/>
        <v>0</v>
      </c>
      <c r="Q1556" s="3" t="str">
        <f t="shared" si="148"/>
        <v>photography</v>
      </c>
      <c r="R1556" t="str">
        <f t="shared" si="149"/>
        <v>nature</v>
      </c>
      <c r="S1556" s="11">
        <f t="shared" si="150"/>
        <v>42188.252199074079</v>
      </c>
      <c r="T1556" s="11">
        <f t="shared" si="151"/>
        <v>42218.252199074079</v>
      </c>
      <c r="U1556" t="str">
        <f t="array" ref="U1556">IF(COUNTIF($B$2:$B5669, $B1556)&gt;1, "Duplicate", "")</f>
        <v/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6"/>
        <v>0</v>
      </c>
      <c r="P1557">
        <f t="shared" si="147"/>
        <v>0</v>
      </c>
      <c r="Q1557" s="3" t="str">
        <f t="shared" si="148"/>
        <v>photography</v>
      </c>
      <c r="R1557" t="str">
        <f t="shared" si="149"/>
        <v>nature</v>
      </c>
      <c r="S1557" s="11">
        <f t="shared" si="150"/>
        <v>42241.613796296297</v>
      </c>
      <c r="T1557" s="11">
        <f t="shared" si="151"/>
        <v>42264.708333333328</v>
      </c>
      <c r="U1557" t="str">
        <f t="array" ref="U1557">IF(COUNTIF($B$2:$B5670, $B1557)&gt;1, "Duplicate", "")</f>
        <v/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6"/>
        <v>0.45133333333333331</v>
      </c>
      <c r="P1558">
        <f t="shared" si="147"/>
        <v>56.416666666666664</v>
      </c>
      <c r="Q1558" s="3" t="str">
        <f t="shared" si="148"/>
        <v>photography</v>
      </c>
      <c r="R1558" t="str">
        <f t="shared" si="149"/>
        <v>nature</v>
      </c>
      <c r="S1558" s="11">
        <f t="shared" si="150"/>
        <v>42525.153055555551</v>
      </c>
      <c r="T1558" s="11">
        <f t="shared" si="151"/>
        <v>42555.153055555551</v>
      </c>
      <c r="U1558" t="str">
        <f t="array" ref="U1558">IF(COUNTIF($B$2:$B5671, $B1558)&gt;1, "Duplicate", "")</f>
        <v/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6"/>
        <v>0.04</v>
      </c>
      <c r="P1559">
        <f t="shared" si="147"/>
        <v>100</v>
      </c>
      <c r="Q1559" s="3" t="str">
        <f t="shared" si="148"/>
        <v>photography</v>
      </c>
      <c r="R1559" t="str">
        <f t="shared" si="149"/>
        <v>nature</v>
      </c>
      <c r="S1559" s="11">
        <f t="shared" si="150"/>
        <v>41871.65315972222</v>
      </c>
      <c r="T1559" s="11">
        <f t="shared" si="151"/>
        <v>41902.65315972222</v>
      </c>
      <c r="U1559" t="str">
        <f t="array" ref="U1559">IF(COUNTIF($B$2:$B5672, $B1559)&gt;1, "Duplicate", "")</f>
        <v/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6"/>
        <v>4.6666666666666669E-2</v>
      </c>
      <c r="P1560">
        <f t="shared" si="147"/>
        <v>11.666666666666666</v>
      </c>
      <c r="Q1560" s="3" t="str">
        <f t="shared" si="148"/>
        <v>photography</v>
      </c>
      <c r="R1560" t="str">
        <f t="shared" si="149"/>
        <v>nature</v>
      </c>
      <c r="S1560" s="11">
        <f t="shared" si="150"/>
        <v>42185.397673611107</v>
      </c>
      <c r="T1560" s="11">
        <f t="shared" si="151"/>
        <v>42244.508333333331</v>
      </c>
      <c r="U1560" t="str">
        <f t="array" ref="U1560">IF(COUNTIF($B$2:$B5673, $B1560)&gt;1, "Duplicate", "")</f>
        <v/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6"/>
        <v>3.3333333333333335E-3</v>
      </c>
      <c r="P1561">
        <f t="shared" si="147"/>
        <v>50</v>
      </c>
      <c r="Q1561" s="3" t="str">
        <f t="shared" si="148"/>
        <v>photography</v>
      </c>
      <c r="R1561" t="str">
        <f t="shared" si="149"/>
        <v>nature</v>
      </c>
      <c r="S1561" s="11">
        <f t="shared" si="150"/>
        <v>42108.05322916666</v>
      </c>
      <c r="T1561" s="11">
        <f t="shared" si="151"/>
        <v>42123.05322916666</v>
      </c>
      <c r="U1561" t="str">
        <f t="array" ref="U1561">IF(COUNTIF($B$2:$B5674, $B1561)&gt;1, "Duplicate", "")</f>
        <v/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6"/>
        <v>3.7600000000000001E-2</v>
      </c>
      <c r="P1562">
        <f t="shared" si="147"/>
        <v>23.5</v>
      </c>
      <c r="Q1562" s="3" t="str">
        <f t="shared" si="148"/>
        <v>photography</v>
      </c>
      <c r="R1562" t="str">
        <f t="shared" si="149"/>
        <v>nature</v>
      </c>
      <c r="S1562" s="11">
        <f t="shared" si="150"/>
        <v>41936.020752314813</v>
      </c>
      <c r="T1562" s="11">
        <f t="shared" si="151"/>
        <v>41956.062418981484</v>
      </c>
      <c r="U1562" t="str">
        <f t="array" ref="U1562">IF(COUNTIF($B$2:$B5675, $B1562)&gt;1, "Duplicate", "")</f>
        <v/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6"/>
        <v>6.7000000000000002E-3</v>
      </c>
      <c r="P1563">
        <f t="shared" si="147"/>
        <v>67</v>
      </c>
      <c r="Q1563" s="3" t="str">
        <f t="shared" si="148"/>
        <v>publishing</v>
      </c>
      <c r="R1563" t="str">
        <f t="shared" si="149"/>
        <v>art books</v>
      </c>
      <c r="S1563" s="11">
        <f t="shared" si="150"/>
        <v>41555.041701388887</v>
      </c>
      <c r="T1563" s="11">
        <f t="shared" si="151"/>
        <v>41585.083368055559</v>
      </c>
      <c r="U1563" t="str">
        <f t="array" ref="U1563">IF(COUNTIF($B$2:$B5676, $B1563)&gt;1, "Duplicate", "")</f>
        <v/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6"/>
        <v>0</v>
      </c>
      <c r="P1564">
        <f t="shared" si="147"/>
        <v>0</v>
      </c>
      <c r="Q1564" s="3" t="str">
        <f t="shared" si="148"/>
        <v>publishing</v>
      </c>
      <c r="R1564" t="str">
        <f t="shared" si="149"/>
        <v>art books</v>
      </c>
      <c r="S1564" s="11">
        <f t="shared" si="150"/>
        <v>40079.566157407404</v>
      </c>
      <c r="T1564" s="11">
        <f t="shared" si="151"/>
        <v>40149.034722222219</v>
      </c>
      <c r="U1564" t="str">
        <f t="array" ref="U1564">IF(COUNTIF($B$2:$B5677, $B1564)&gt;1, "Duplicate", "")</f>
        <v/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6"/>
        <v>1.4166666666666666E-2</v>
      </c>
      <c r="P1565">
        <f t="shared" si="147"/>
        <v>42.5</v>
      </c>
      <c r="Q1565" s="3" t="str">
        <f t="shared" si="148"/>
        <v>publishing</v>
      </c>
      <c r="R1565" t="str">
        <f t="shared" si="149"/>
        <v>art books</v>
      </c>
      <c r="S1565" s="11">
        <f t="shared" si="150"/>
        <v>41652.742488425924</v>
      </c>
      <c r="T1565" s="11">
        <f t="shared" si="151"/>
        <v>41712.700821759259</v>
      </c>
      <c r="U1565" t="str">
        <f t="array" ref="U1565">IF(COUNTIF($B$2:$B5678, $B1565)&gt;1, "Duplicate", "")</f>
        <v/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6"/>
        <v>1E-3</v>
      </c>
      <c r="P1566">
        <f t="shared" si="147"/>
        <v>10</v>
      </c>
      <c r="Q1566" s="3" t="str">
        <f t="shared" si="148"/>
        <v>publishing</v>
      </c>
      <c r="R1566" t="str">
        <f t="shared" si="149"/>
        <v>art books</v>
      </c>
      <c r="S1566" s="11">
        <f t="shared" si="150"/>
        <v>42121.367002314815</v>
      </c>
      <c r="T1566" s="11">
        <f t="shared" si="151"/>
        <v>42152.836805555555</v>
      </c>
      <c r="U1566" t="str">
        <f t="array" ref="U1566">IF(COUNTIF($B$2:$B5679, $B1566)&gt;1, "Duplicate", "")</f>
        <v/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6"/>
        <v>2.5000000000000001E-2</v>
      </c>
      <c r="P1567">
        <f t="shared" si="147"/>
        <v>100</v>
      </c>
      <c r="Q1567" s="3" t="str">
        <f t="shared" si="148"/>
        <v>publishing</v>
      </c>
      <c r="R1567" t="str">
        <f t="shared" si="149"/>
        <v>art books</v>
      </c>
      <c r="S1567" s="11">
        <f t="shared" si="150"/>
        <v>40672.729872685188</v>
      </c>
      <c r="T1567" s="11">
        <f t="shared" si="151"/>
        <v>40702.729872685188</v>
      </c>
      <c r="U1567" t="str">
        <f t="array" ref="U1567">IF(COUNTIF($B$2:$B5680, $B1567)&gt;1, "Duplicate", "")</f>
        <v/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6"/>
        <v>0.21249999999999999</v>
      </c>
      <c r="P1568">
        <f t="shared" si="147"/>
        <v>108.05084745762711</v>
      </c>
      <c r="Q1568" s="3" t="str">
        <f t="shared" si="148"/>
        <v>publishing</v>
      </c>
      <c r="R1568" t="str">
        <f t="shared" si="149"/>
        <v>art books</v>
      </c>
      <c r="S1568" s="11">
        <f t="shared" si="150"/>
        <v>42549.916712962964</v>
      </c>
      <c r="T1568" s="11">
        <f t="shared" si="151"/>
        <v>42578.916666666672</v>
      </c>
      <c r="U1568" t="str">
        <f t="array" ref="U1568">IF(COUNTIF($B$2:$B5681, $B1568)&gt;1, "Duplicate", "")</f>
        <v/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6"/>
        <v>4.1176470588235294E-2</v>
      </c>
      <c r="P1569">
        <f t="shared" si="147"/>
        <v>26.923076923076923</v>
      </c>
      <c r="Q1569" s="3" t="str">
        <f t="shared" si="148"/>
        <v>publishing</v>
      </c>
      <c r="R1569" t="str">
        <f t="shared" si="149"/>
        <v>art books</v>
      </c>
      <c r="S1569" s="11">
        <f t="shared" si="150"/>
        <v>41671.936863425923</v>
      </c>
      <c r="T1569" s="11">
        <f t="shared" si="151"/>
        <v>41687</v>
      </c>
      <c r="U1569" t="str">
        <f t="array" ref="U1569">IF(COUNTIF($B$2:$B5682, $B1569)&gt;1, "Duplicate", "")</f>
        <v/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6"/>
        <v>0.13639999999999999</v>
      </c>
      <c r="P1570">
        <f t="shared" si="147"/>
        <v>155</v>
      </c>
      <c r="Q1570" s="3" t="str">
        <f t="shared" si="148"/>
        <v>publishing</v>
      </c>
      <c r="R1570" t="str">
        <f t="shared" si="149"/>
        <v>art books</v>
      </c>
      <c r="S1570" s="11">
        <f t="shared" si="150"/>
        <v>41962.062326388885</v>
      </c>
      <c r="T1570" s="11">
        <f t="shared" si="151"/>
        <v>41997.062326388885</v>
      </c>
      <c r="U1570" t="str">
        <f t="array" ref="U1570">IF(COUNTIF($B$2:$B5683, $B1570)&gt;1, "Duplicate", "")</f>
        <v/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6"/>
        <v>0</v>
      </c>
      <c r="P1571">
        <f t="shared" si="147"/>
        <v>0</v>
      </c>
      <c r="Q1571" s="3" t="str">
        <f t="shared" si="148"/>
        <v>publishing</v>
      </c>
      <c r="R1571" t="str">
        <f t="shared" si="149"/>
        <v>art books</v>
      </c>
      <c r="S1571" s="11">
        <f t="shared" si="150"/>
        <v>41389.679560185185</v>
      </c>
      <c r="T1571" s="11">
        <f t="shared" si="151"/>
        <v>41419.679560185185</v>
      </c>
      <c r="U1571" t="str">
        <f t="array" ref="U1571">IF(COUNTIF($B$2:$B5684, $B1571)&gt;1, "Duplicate", "")</f>
        <v/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6"/>
        <v>0.41399999999999998</v>
      </c>
      <c r="P1572">
        <f t="shared" si="147"/>
        <v>47.769230769230766</v>
      </c>
      <c r="Q1572" s="3" t="str">
        <f t="shared" si="148"/>
        <v>publishing</v>
      </c>
      <c r="R1572" t="str">
        <f t="shared" si="149"/>
        <v>art books</v>
      </c>
      <c r="S1572" s="11">
        <f t="shared" si="150"/>
        <v>42438.813449074078</v>
      </c>
      <c r="T1572" s="11">
        <f t="shared" si="151"/>
        <v>42468.771782407406</v>
      </c>
      <c r="U1572" t="str">
        <f t="array" ref="U1572">IF(COUNTIF($B$2:$B5685, $B1572)&gt;1, "Duplicate", "")</f>
        <v/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6"/>
        <v>6.6115702479338841E-3</v>
      </c>
      <c r="P1573">
        <f t="shared" si="147"/>
        <v>20</v>
      </c>
      <c r="Q1573" s="3" t="str">
        <f t="shared" si="148"/>
        <v>publishing</v>
      </c>
      <c r="R1573" t="str">
        <f t="shared" si="149"/>
        <v>art books</v>
      </c>
      <c r="S1573" s="11">
        <f t="shared" si="150"/>
        <v>42144.769479166673</v>
      </c>
      <c r="T1573" s="11">
        <f t="shared" si="151"/>
        <v>42174.769479166673</v>
      </c>
      <c r="U1573" t="str">
        <f t="array" ref="U1573">IF(COUNTIF($B$2:$B5686, $B1573)&gt;1, "Duplicate", "")</f>
        <v/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6"/>
        <v>0.05</v>
      </c>
      <c r="P1574">
        <f t="shared" si="147"/>
        <v>41.666666666666664</v>
      </c>
      <c r="Q1574" s="3" t="str">
        <f t="shared" si="148"/>
        <v>publishing</v>
      </c>
      <c r="R1574" t="str">
        <f t="shared" si="149"/>
        <v>art books</v>
      </c>
      <c r="S1574" s="11">
        <f t="shared" si="150"/>
        <v>42404.033090277779</v>
      </c>
      <c r="T1574" s="11">
        <f t="shared" si="151"/>
        <v>42428.999305555553</v>
      </c>
      <c r="U1574" t="str">
        <f t="array" ref="U1574">IF(COUNTIF($B$2:$B5687, $B1574)&gt;1, "Duplicate", "")</f>
        <v/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6"/>
        <v>2.4777777777777777E-2</v>
      </c>
      <c r="P1575">
        <f t="shared" si="147"/>
        <v>74.333333333333329</v>
      </c>
      <c r="Q1575" s="3" t="str">
        <f t="shared" si="148"/>
        <v>publishing</v>
      </c>
      <c r="R1575" t="str">
        <f t="shared" si="149"/>
        <v>art books</v>
      </c>
      <c r="S1575" s="11">
        <f t="shared" si="150"/>
        <v>42786.000023148154</v>
      </c>
      <c r="T1575" s="11">
        <f t="shared" si="151"/>
        <v>42826.165972222225</v>
      </c>
      <c r="U1575" t="str">
        <f t="array" ref="U1575">IF(COUNTIF($B$2:$B5688, $B1575)&gt;1, "Duplicate", "")</f>
        <v/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6"/>
        <v>5.0599999999999999E-2</v>
      </c>
      <c r="P1576">
        <f t="shared" si="147"/>
        <v>84.333333333333329</v>
      </c>
      <c r="Q1576" s="3" t="str">
        <f t="shared" si="148"/>
        <v>publishing</v>
      </c>
      <c r="R1576" t="str">
        <f t="shared" si="149"/>
        <v>art books</v>
      </c>
      <c r="S1576" s="11">
        <f t="shared" si="150"/>
        <v>42017.927418981482</v>
      </c>
      <c r="T1576" s="11">
        <f t="shared" si="151"/>
        <v>42052.927418981482</v>
      </c>
      <c r="U1576" t="str">
        <f t="array" ref="U1576">IF(COUNTIF($B$2:$B5689, $B1576)&gt;1, "Duplicate", "")</f>
        <v/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6"/>
        <v>0.2291</v>
      </c>
      <c r="P1577">
        <f t="shared" si="147"/>
        <v>65.457142857142856</v>
      </c>
      <c r="Q1577" s="3" t="str">
        <f t="shared" si="148"/>
        <v>publishing</v>
      </c>
      <c r="R1577" t="str">
        <f t="shared" si="149"/>
        <v>art books</v>
      </c>
      <c r="S1577" s="11">
        <f t="shared" si="150"/>
        <v>41799.524259259262</v>
      </c>
      <c r="T1577" s="11">
        <f t="shared" si="151"/>
        <v>41829.524259259262</v>
      </c>
      <c r="U1577" t="str">
        <f t="array" ref="U1577">IF(COUNTIF($B$2:$B5690, $B1577)&gt;1, "Duplicate", "")</f>
        <v/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6"/>
        <v>0.13</v>
      </c>
      <c r="P1578">
        <f t="shared" si="147"/>
        <v>65</v>
      </c>
      <c r="Q1578" s="3" t="str">
        <f t="shared" si="148"/>
        <v>publishing</v>
      </c>
      <c r="R1578" t="str">
        <f t="shared" si="149"/>
        <v>art books</v>
      </c>
      <c r="S1578" s="11">
        <f t="shared" si="150"/>
        <v>42140.879259259258</v>
      </c>
      <c r="T1578" s="11">
        <f t="shared" si="151"/>
        <v>42185.879259259258</v>
      </c>
      <c r="U1578" t="str">
        <f t="array" ref="U1578">IF(COUNTIF($B$2:$B5691, $B1578)&gt;1, "Duplicate", "")</f>
        <v/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6"/>
        <v>5.4999999999999997E-3</v>
      </c>
      <c r="P1579">
        <f t="shared" si="147"/>
        <v>27.5</v>
      </c>
      <c r="Q1579" s="3" t="str">
        <f t="shared" si="148"/>
        <v>publishing</v>
      </c>
      <c r="R1579" t="str">
        <f t="shared" si="149"/>
        <v>art books</v>
      </c>
      <c r="S1579" s="11">
        <f t="shared" si="150"/>
        <v>41054.847777777781</v>
      </c>
      <c r="T1579" s="11">
        <f t="shared" si="151"/>
        <v>41114.847777777781</v>
      </c>
      <c r="U1579" t="str">
        <f t="array" ref="U1579">IF(COUNTIF($B$2:$B5692, $B1579)&gt;1, "Duplicate", "")</f>
        <v/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6"/>
        <v>0.10806536636794939</v>
      </c>
      <c r="P1580">
        <f t="shared" si="147"/>
        <v>51.25</v>
      </c>
      <c r="Q1580" s="3" t="str">
        <f t="shared" si="148"/>
        <v>publishing</v>
      </c>
      <c r="R1580" t="str">
        <f t="shared" si="149"/>
        <v>art books</v>
      </c>
      <c r="S1580" s="11">
        <f t="shared" si="150"/>
        <v>40399.065868055557</v>
      </c>
      <c r="T1580" s="11">
        <f t="shared" si="151"/>
        <v>40423.083333333336</v>
      </c>
      <c r="U1580" t="str">
        <f t="array" ref="U1580">IF(COUNTIF($B$2:$B5693, $B1580)&gt;1, "Duplicate", "")</f>
        <v/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6"/>
        <v>8.4008400840084006E-3</v>
      </c>
      <c r="P1581">
        <f t="shared" si="147"/>
        <v>14</v>
      </c>
      <c r="Q1581" s="3" t="str">
        <f t="shared" si="148"/>
        <v>publishing</v>
      </c>
      <c r="R1581" t="str">
        <f t="shared" si="149"/>
        <v>art books</v>
      </c>
      <c r="S1581" s="11">
        <f t="shared" si="150"/>
        <v>41481.996423611112</v>
      </c>
      <c r="T1581" s="11">
        <f t="shared" si="151"/>
        <v>41514.996423611112</v>
      </c>
      <c r="U1581" t="str">
        <f t="array" ref="U1581">IF(COUNTIF($B$2:$B5694, $B1581)&gt;1, "Duplicate", "")</f>
        <v/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6"/>
        <v>0</v>
      </c>
      <c r="P1582">
        <f t="shared" si="147"/>
        <v>0</v>
      </c>
      <c r="Q1582" s="3" t="str">
        <f t="shared" si="148"/>
        <v>publishing</v>
      </c>
      <c r="R1582" t="str">
        <f t="shared" si="149"/>
        <v>art books</v>
      </c>
      <c r="S1582" s="11">
        <f t="shared" si="150"/>
        <v>40990.050069444449</v>
      </c>
      <c r="T1582" s="11">
        <f t="shared" si="151"/>
        <v>41050.050069444449</v>
      </c>
      <c r="U1582" t="str">
        <f t="array" ref="U1582">IF(COUNTIF($B$2:$B5695, $B1582)&gt;1, "Duplicate", "")</f>
        <v/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6"/>
        <v>5.0000000000000001E-3</v>
      </c>
      <c r="P1583">
        <f t="shared" si="147"/>
        <v>5</v>
      </c>
      <c r="Q1583" s="3" t="str">
        <f t="shared" si="148"/>
        <v>photography</v>
      </c>
      <c r="R1583" t="str">
        <f t="shared" si="149"/>
        <v>places</v>
      </c>
      <c r="S1583" s="11">
        <f t="shared" si="150"/>
        <v>42325.448958333334</v>
      </c>
      <c r="T1583" s="11">
        <f t="shared" si="151"/>
        <v>42357.448958333334</v>
      </c>
      <c r="U1583" t="str">
        <f t="array" ref="U1583">IF(COUNTIF($B$2:$B5696, $B1583)&gt;1, "Duplicate", "")</f>
        <v/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6"/>
        <v>9.2999999999999999E-2</v>
      </c>
      <c r="P1584">
        <f t="shared" si="147"/>
        <v>31</v>
      </c>
      <c r="Q1584" s="3" t="str">
        <f t="shared" si="148"/>
        <v>photography</v>
      </c>
      <c r="R1584" t="str">
        <f t="shared" si="149"/>
        <v>places</v>
      </c>
      <c r="S1584" s="11">
        <f t="shared" si="150"/>
        <v>42246.789965277778</v>
      </c>
      <c r="T1584" s="11">
        <f t="shared" si="151"/>
        <v>42303.888888888891</v>
      </c>
      <c r="U1584" t="str">
        <f t="array" ref="U1584">IF(COUNTIF($B$2:$B5697, $B1584)&gt;1, "Duplicate", "")</f>
        <v/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6"/>
        <v>7.5000000000000002E-4</v>
      </c>
      <c r="P1585">
        <f t="shared" si="147"/>
        <v>15</v>
      </c>
      <c r="Q1585" s="3" t="str">
        <f t="shared" si="148"/>
        <v>photography</v>
      </c>
      <c r="R1585" t="str">
        <f t="shared" si="149"/>
        <v>places</v>
      </c>
      <c r="S1585" s="11">
        <f t="shared" si="150"/>
        <v>41877.904988425929</v>
      </c>
      <c r="T1585" s="11">
        <f t="shared" si="151"/>
        <v>41907.904988425929</v>
      </c>
      <c r="U1585" t="str">
        <f t="array" ref="U1585">IF(COUNTIF($B$2:$B5698, $B1585)&gt;1, "Duplicate", "")</f>
        <v/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6"/>
        <v>0</v>
      </c>
      <c r="P1586">
        <f t="shared" si="147"/>
        <v>0</v>
      </c>
      <c r="Q1586" s="3" t="str">
        <f t="shared" si="148"/>
        <v>photography</v>
      </c>
      <c r="R1586" t="str">
        <f t="shared" si="149"/>
        <v>places</v>
      </c>
      <c r="S1586" s="11">
        <f t="shared" si="150"/>
        <v>41779.649317129632</v>
      </c>
      <c r="T1586" s="11">
        <f t="shared" si="151"/>
        <v>41789.649317129632</v>
      </c>
      <c r="U1586" t="str">
        <f t="array" ref="U1586">IF(COUNTIF($B$2:$B5699, $B1586)&gt;1, "Duplicate", "")</f>
        <v/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6"/>
        <v>0.79</v>
      </c>
      <c r="P1587">
        <f t="shared" si="147"/>
        <v>131.66666666666666</v>
      </c>
      <c r="Q1587" s="3" t="str">
        <f t="shared" si="148"/>
        <v>photography</v>
      </c>
      <c r="R1587" t="str">
        <f t="shared" si="149"/>
        <v>places</v>
      </c>
      <c r="S1587" s="11">
        <f t="shared" si="150"/>
        <v>42707.895462962959</v>
      </c>
      <c r="T1587" s="11">
        <f t="shared" si="151"/>
        <v>42729.458333333328</v>
      </c>
      <c r="U1587" t="str">
        <f t="array" ref="U1587">IF(COUNTIF($B$2:$B5700, $B1587)&gt;1, "Duplicate", "")</f>
        <v/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6"/>
        <v>0</v>
      </c>
      <c r="P1588">
        <f t="shared" si="147"/>
        <v>0</v>
      </c>
      <c r="Q1588" s="3" t="str">
        <f t="shared" si="148"/>
        <v>photography</v>
      </c>
      <c r="R1588" t="str">
        <f t="shared" si="149"/>
        <v>places</v>
      </c>
      <c r="S1588" s="11">
        <f t="shared" si="150"/>
        <v>42069.104421296302</v>
      </c>
      <c r="T1588" s="11">
        <f t="shared" si="151"/>
        <v>42099.062754629631</v>
      </c>
      <c r="U1588" t="str">
        <f t="array" ref="U1588">IF(COUNTIF($B$2:$B5701, $B1588)&gt;1, "Duplicate", "")</f>
        <v/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6"/>
        <v>1.3333333333333334E-4</v>
      </c>
      <c r="P1589">
        <f t="shared" si="147"/>
        <v>1</v>
      </c>
      <c r="Q1589" s="3" t="str">
        <f t="shared" si="148"/>
        <v>photography</v>
      </c>
      <c r="R1589" t="str">
        <f t="shared" si="149"/>
        <v>places</v>
      </c>
      <c r="S1589" s="11">
        <f t="shared" si="150"/>
        <v>41956.950983796298</v>
      </c>
      <c r="T1589" s="11">
        <f t="shared" si="151"/>
        <v>41986.950983796298</v>
      </c>
      <c r="U1589" t="str">
        <f t="array" ref="U1589">IF(COUNTIF($B$2:$B5702, $B1589)&gt;1, "Duplicate", "")</f>
        <v/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6"/>
        <v>0</v>
      </c>
      <c r="P1590">
        <f t="shared" si="147"/>
        <v>0</v>
      </c>
      <c r="Q1590" s="3" t="str">
        <f t="shared" si="148"/>
        <v>photography</v>
      </c>
      <c r="R1590" t="str">
        <f t="shared" si="149"/>
        <v>places</v>
      </c>
      <c r="S1590" s="11">
        <f t="shared" si="150"/>
        <v>42005.24998842593</v>
      </c>
      <c r="T1590" s="11">
        <f t="shared" si="151"/>
        <v>42035.841666666667</v>
      </c>
      <c r="U1590" t="str">
        <f t="array" ref="U1590">IF(COUNTIF($B$2:$B5703, $B1590)&gt;1, "Duplicate", "")</f>
        <v/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6"/>
        <v>0</v>
      </c>
      <c r="P1591">
        <f t="shared" si="147"/>
        <v>0</v>
      </c>
      <c r="Q1591" s="3" t="str">
        <f t="shared" si="148"/>
        <v>photography</v>
      </c>
      <c r="R1591" t="str">
        <f t="shared" si="149"/>
        <v>places</v>
      </c>
      <c r="S1591" s="11">
        <f t="shared" si="150"/>
        <v>42256.984791666662</v>
      </c>
      <c r="T1591" s="11">
        <f t="shared" si="151"/>
        <v>42286.984791666662</v>
      </c>
      <c r="U1591" t="str">
        <f t="array" ref="U1591">IF(COUNTIF($B$2:$B5704, $B1591)&gt;1, "Duplicate", "")</f>
        <v/>
      </c>
    </row>
    <row r="1592" spans="1:21" ht="3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6"/>
        <v>1.7000000000000001E-2</v>
      </c>
      <c r="P1592">
        <f t="shared" si="147"/>
        <v>510</v>
      </c>
      <c r="Q1592" s="3" t="str">
        <f t="shared" si="148"/>
        <v>photography</v>
      </c>
      <c r="R1592" t="str">
        <f t="shared" si="149"/>
        <v>places</v>
      </c>
      <c r="S1592" s="11">
        <f t="shared" si="150"/>
        <v>42240.857222222221</v>
      </c>
      <c r="T1592" s="11">
        <f t="shared" si="151"/>
        <v>42270.857222222221</v>
      </c>
      <c r="U1592" t="str">
        <f t="array" ref="U1592">IF(COUNTIF($B$2:$B5705, $B1592)&gt;1, "Duplicate", "")</f>
        <v/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6"/>
        <v>0.29228571428571426</v>
      </c>
      <c r="P1593">
        <f t="shared" si="147"/>
        <v>44.478260869565219</v>
      </c>
      <c r="Q1593" s="3" t="str">
        <f t="shared" si="148"/>
        <v>photography</v>
      </c>
      <c r="R1593" t="str">
        <f t="shared" si="149"/>
        <v>places</v>
      </c>
      <c r="S1593" s="11">
        <f t="shared" si="150"/>
        <v>42433.726168981477</v>
      </c>
      <c r="T1593" s="11">
        <f t="shared" si="151"/>
        <v>42463.68450231482</v>
      </c>
      <c r="U1593" t="str">
        <f t="array" ref="U1593">IF(COUNTIF($B$2:$B5706, $B1593)&gt;1, "Duplicate", "")</f>
        <v/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6"/>
        <v>0</v>
      </c>
      <c r="P1594">
        <f t="shared" si="147"/>
        <v>0</v>
      </c>
      <c r="Q1594" s="3" t="str">
        <f t="shared" si="148"/>
        <v>photography</v>
      </c>
      <c r="R1594" t="str">
        <f t="shared" si="149"/>
        <v>places</v>
      </c>
      <c r="S1594" s="11">
        <f t="shared" si="150"/>
        <v>42046.072743055556</v>
      </c>
      <c r="T1594" s="11">
        <f t="shared" si="151"/>
        <v>42091.031076388885</v>
      </c>
      <c r="U1594" t="str">
        <f t="array" ref="U1594">IF(COUNTIF($B$2:$B5707, $B1594)&gt;1, "Duplicate", "")</f>
        <v/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6"/>
        <v>1.3636363636363637E-4</v>
      </c>
      <c r="P1595">
        <f t="shared" si="147"/>
        <v>1</v>
      </c>
      <c r="Q1595" s="3" t="str">
        <f t="shared" si="148"/>
        <v>photography</v>
      </c>
      <c r="R1595" t="str">
        <f t="shared" si="149"/>
        <v>places</v>
      </c>
      <c r="S1595" s="11">
        <f t="shared" si="150"/>
        <v>42033.845543981486</v>
      </c>
      <c r="T1595" s="11">
        <f t="shared" si="151"/>
        <v>42063.845543981486</v>
      </c>
      <c r="U1595" t="str">
        <f t="array" ref="U1595">IF(COUNTIF($B$2:$B5708, $B1595)&gt;1, "Duplicate", "")</f>
        <v/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6"/>
        <v>0.20499999999999999</v>
      </c>
      <c r="P1596">
        <f t="shared" si="147"/>
        <v>20.5</v>
      </c>
      <c r="Q1596" s="3" t="str">
        <f t="shared" si="148"/>
        <v>photography</v>
      </c>
      <c r="R1596" t="str">
        <f t="shared" si="149"/>
        <v>places</v>
      </c>
      <c r="S1596" s="11">
        <f t="shared" si="150"/>
        <v>42445.712754629625</v>
      </c>
      <c r="T1596" s="11">
        <f t="shared" si="151"/>
        <v>42505.681249999994</v>
      </c>
      <c r="U1596" t="str">
        <f t="array" ref="U1596">IF(COUNTIF($B$2:$B5709, $B1596)&gt;1, "Duplicate", "")</f>
        <v/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6"/>
        <v>2.8E-3</v>
      </c>
      <c r="P1597">
        <f t="shared" si="147"/>
        <v>40</v>
      </c>
      <c r="Q1597" s="3" t="str">
        <f t="shared" si="148"/>
        <v>photography</v>
      </c>
      <c r="R1597" t="str">
        <f t="shared" si="149"/>
        <v>places</v>
      </c>
      <c r="S1597" s="11">
        <f t="shared" si="150"/>
        <v>41780.050092592595</v>
      </c>
      <c r="T1597" s="11">
        <f t="shared" si="151"/>
        <v>41808.842361111114</v>
      </c>
      <c r="U1597" t="str">
        <f t="array" ref="U1597">IF(COUNTIF($B$2:$B5710, $B1597)&gt;1, "Duplicate", "")</f>
        <v/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6"/>
        <v>2.3076923076923078E-2</v>
      </c>
      <c r="P1598">
        <f t="shared" si="147"/>
        <v>25</v>
      </c>
      <c r="Q1598" s="3" t="str">
        <f t="shared" si="148"/>
        <v>photography</v>
      </c>
      <c r="R1598" t="str">
        <f t="shared" si="149"/>
        <v>places</v>
      </c>
      <c r="S1598" s="11">
        <f t="shared" si="150"/>
        <v>41941.430196759262</v>
      </c>
      <c r="T1598" s="11">
        <f t="shared" si="151"/>
        <v>41986.471863425926</v>
      </c>
      <c r="U1598" t="str">
        <f t="array" ref="U1598">IF(COUNTIF($B$2:$B5711, $B1598)&gt;1, "Duplicate", "")</f>
        <v/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6"/>
        <v>0</v>
      </c>
      <c r="P1599">
        <f t="shared" si="147"/>
        <v>0</v>
      </c>
      <c r="Q1599" s="3" t="str">
        <f t="shared" si="148"/>
        <v>photography</v>
      </c>
      <c r="R1599" t="str">
        <f t="shared" si="149"/>
        <v>places</v>
      </c>
      <c r="S1599" s="11">
        <f t="shared" si="150"/>
        <v>42603.354131944448</v>
      </c>
      <c r="T1599" s="11">
        <f t="shared" si="151"/>
        <v>42633.354131944448</v>
      </c>
      <c r="U1599" t="str">
        <f t="array" ref="U1599">IF(COUNTIF($B$2:$B5712, $B1599)&gt;1, "Duplicate", "")</f>
        <v/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6"/>
        <v>1.25E-3</v>
      </c>
      <c r="P1600">
        <f t="shared" si="147"/>
        <v>1</v>
      </c>
      <c r="Q1600" s="3" t="str">
        <f t="shared" si="148"/>
        <v>photography</v>
      </c>
      <c r="R1600" t="str">
        <f t="shared" si="149"/>
        <v>places</v>
      </c>
      <c r="S1600" s="11">
        <f t="shared" si="150"/>
        <v>42151.667337962965</v>
      </c>
      <c r="T1600" s="11">
        <f t="shared" si="151"/>
        <v>42211.667337962965</v>
      </c>
      <c r="U1600" t="str">
        <f t="array" ref="U1600">IF(COUNTIF($B$2:$B5713, $B1600)&gt;1, "Duplicate", "")</f>
        <v/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6"/>
        <v>0</v>
      </c>
      <c r="P1601">
        <f t="shared" si="147"/>
        <v>0</v>
      </c>
      <c r="Q1601" s="3" t="str">
        <f t="shared" si="148"/>
        <v>photography</v>
      </c>
      <c r="R1601" t="str">
        <f t="shared" si="149"/>
        <v>places</v>
      </c>
      <c r="S1601" s="11">
        <f t="shared" si="150"/>
        <v>42438.53907407407</v>
      </c>
      <c r="T1601" s="11">
        <f t="shared" si="151"/>
        <v>42468.497407407413</v>
      </c>
      <c r="U1601" t="str">
        <f t="array" ref="U1601">IF(COUNTIF($B$2:$B5714, $B1601)&gt;1, "Duplicate", "")</f>
        <v/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6"/>
        <v>7.3400000000000007E-2</v>
      </c>
      <c r="P1602">
        <f t="shared" si="147"/>
        <v>40.777777777777779</v>
      </c>
      <c r="Q1602" s="3" t="str">
        <f t="shared" si="148"/>
        <v>photography</v>
      </c>
      <c r="R1602" t="str">
        <f t="shared" si="149"/>
        <v>places</v>
      </c>
      <c r="S1602" s="11">
        <f t="shared" si="150"/>
        <v>41791.057314814818</v>
      </c>
      <c r="T1602" s="11">
        <f t="shared" si="151"/>
        <v>41835.21597222222</v>
      </c>
      <c r="U1602" t="str">
        <f t="array" ref="U1602">IF(COUNTIF($B$2:$B5715, $B1602)&gt;1, "Duplicate", "")</f>
        <v/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2">E1603/D1603</f>
        <v>1.082492</v>
      </c>
      <c r="P1603">
        <f t="shared" ref="P1603:P1666" si="153">IF(L1603=0,0,E1603/L1603)</f>
        <v>48.325535714285714</v>
      </c>
      <c r="Q1603" s="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11">
        <f t="shared" si="150"/>
        <v>40638.092974537038</v>
      </c>
      <c r="T1603" s="11">
        <f t="shared" si="151"/>
        <v>40668.092974537038</v>
      </c>
      <c r="U1603" t="str">
        <f t="array" ref="U1603">IF(COUNTIF($B$2:$B5716, $B1603)&gt;1, "Duplicate", "")</f>
        <v/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2"/>
        <v>1.0016666666666667</v>
      </c>
      <c r="P1604">
        <f t="shared" si="153"/>
        <v>46.953125</v>
      </c>
      <c r="Q1604" s="3" t="str">
        <f t="shared" si="154"/>
        <v>music</v>
      </c>
      <c r="R1604" t="str">
        <f t="shared" si="155"/>
        <v>rock</v>
      </c>
      <c r="S1604" s="11">
        <f t="shared" si="150"/>
        <v>40788.297650462962</v>
      </c>
      <c r="T1604" s="11">
        <f t="shared" si="151"/>
        <v>40830.958333333336</v>
      </c>
      <c r="U1604" t="str">
        <f t="array" ref="U1604">IF(COUNTIF($B$2:$B5717, $B1604)&gt;1, "Duplicate", "")</f>
        <v/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2"/>
        <v>1.0003299999999999</v>
      </c>
      <c r="P1605">
        <f t="shared" si="153"/>
        <v>66.688666666666663</v>
      </c>
      <c r="Q1605" s="3" t="str">
        <f t="shared" si="154"/>
        <v>music</v>
      </c>
      <c r="R1605" t="str">
        <f t="shared" si="155"/>
        <v>rock</v>
      </c>
      <c r="S1605" s="11">
        <f t="shared" si="150"/>
        <v>40876.169664351852</v>
      </c>
      <c r="T1605" s="11">
        <f t="shared" si="151"/>
        <v>40936.169664351852</v>
      </c>
      <c r="U1605" t="str">
        <f t="array" ref="U1605">IF(COUNTIF($B$2:$B5718, $B1605)&gt;1, "Duplicate", "")</f>
        <v/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2"/>
        <v>1.2210714285714286</v>
      </c>
      <c r="P1606">
        <f t="shared" si="153"/>
        <v>48.842857142857142</v>
      </c>
      <c r="Q1606" s="3" t="str">
        <f t="shared" si="154"/>
        <v>music</v>
      </c>
      <c r="R1606" t="str">
        <f t="shared" si="155"/>
        <v>rock</v>
      </c>
      <c r="S1606" s="11">
        <f t="shared" si="150"/>
        <v>40945.845312500001</v>
      </c>
      <c r="T1606" s="11">
        <f t="shared" si="151"/>
        <v>40985.80364583333</v>
      </c>
      <c r="U1606" t="str">
        <f t="array" ref="U1606">IF(COUNTIF($B$2:$B5719, $B1606)&gt;1, "Duplicate", "")</f>
        <v/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2"/>
        <v>1.0069333333333335</v>
      </c>
      <c r="P1607">
        <f t="shared" si="153"/>
        <v>137.30909090909091</v>
      </c>
      <c r="Q1607" s="3" t="str">
        <f t="shared" si="154"/>
        <v>music</v>
      </c>
      <c r="R1607" t="str">
        <f t="shared" si="155"/>
        <v>rock</v>
      </c>
      <c r="S1607" s="11">
        <f t="shared" ref="S1607:S1670" si="156">(((J1607/60)/60)/24)+DATE(1970,1,1)</f>
        <v>40747.012881944444</v>
      </c>
      <c r="T1607" s="11">
        <f t="shared" ref="T1607:T1670" si="157">(((I1607/60)/60)/24)+DATE(1970,1,1)</f>
        <v>40756.291666666664</v>
      </c>
      <c r="U1607" t="str">
        <f t="array" ref="U1607">IF(COUNTIF($B$2:$B5720, $B1607)&gt;1, "Duplicate", "")</f>
        <v/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2"/>
        <v>1.01004125</v>
      </c>
      <c r="P1608">
        <f t="shared" si="153"/>
        <v>87.829673913043479</v>
      </c>
      <c r="Q1608" s="3" t="str">
        <f t="shared" si="154"/>
        <v>music</v>
      </c>
      <c r="R1608" t="str">
        <f t="shared" si="155"/>
        <v>rock</v>
      </c>
      <c r="S1608" s="11">
        <f t="shared" si="156"/>
        <v>40536.111550925925</v>
      </c>
      <c r="T1608" s="11">
        <f t="shared" si="157"/>
        <v>40626.069884259261</v>
      </c>
      <c r="U1608" t="str">
        <f t="array" ref="U1608">IF(COUNTIF($B$2:$B5721, $B1608)&gt;1, "Duplicate", "")</f>
        <v/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2"/>
        <v>1.4511000000000001</v>
      </c>
      <c r="P1609">
        <f t="shared" si="153"/>
        <v>70.785365853658533</v>
      </c>
      <c r="Q1609" s="3" t="str">
        <f t="shared" si="154"/>
        <v>music</v>
      </c>
      <c r="R1609" t="str">
        <f t="shared" si="155"/>
        <v>rock</v>
      </c>
      <c r="S1609" s="11">
        <f t="shared" si="156"/>
        <v>41053.80846064815</v>
      </c>
      <c r="T1609" s="11">
        <f t="shared" si="157"/>
        <v>41074.80846064815</v>
      </c>
      <c r="U1609" t="str">
        <f t="array" ref="U1609">IF(COUNTIF($B$2:$B5722, $B1609)&gt;1, "Duplicate", "")</f>
        <v/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2"/>
        <v>1.0125</v>
      </c>
      <c r="P1610">
        <f t="shared" si="153"/>
        <v>52.826086956521742</v>
      </c>
      <c r="Q1610" s="3" t="str">
        <f t="shared" si="154"/>
        <v>music</v>
      </c>
      <c r="R1610" t="str">
        <f t="shared" si="155"/>
        <v>rock</v>
      </c>
      <c r="S1610" s="11">
        <f t="shared" si="156"/>
        <v>41607.83085648148</v>
      </c>
      <c r="T1610" s="11">
        <f t="shared" si="157"/>
        <v>41640.226388888892</v>
      </c>
      <c r="U1610" t="str">
        <f t="array" ref="U1610">IF(COUNTIF($B$2:$B5723, $B1610)&gt;1, "Duplicate", "")</f>
        <v/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2"/>
        <v>1.1833333333333333</v>
      </c>
      <c r="P1611">
        <f t="shared" si="153"/>
        <v>443.75</v>
      </c>
      <c r="Q1611" s="3" t="str">
        <f t="shared" si="154"/>
        <v>music</v>
      </c>
      <c r="R1611" t="str">
        <f t="shared" si="155"/>
        <v>rock</v>
      </c>
      <c r="S1611" s="11">
        <f t="shared" si="156"/>
        <v>40796.001261574071</v>
      </c>
      <c r="T1611" s="11">
        <f t="shared" si="157"/>
        <v>40849.333333333336</v>
      </c>
      <c r="U1611" t="str">
        <f t="array" ref="U1611">IF(COUNTIF($B$2:$B5724, $B1611)&gt;1, "Duplicate", "")</f>
        <v/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2"/>
        <v>2.7185000000000001</v>
      </c>
      <c r="P1612">
        <f t="shared" si="153"/>
        <v>48.544642857142854</v>
      </c>
      <c r="Q1612" s="3" t="str">
        <f t="shared" si="154"/>
        <v>music</v>
      </c>
      <c r="R1612" t="str">
        <f t="shared" si="155"/>
        <v>rock</v>
      </c>
      <c r="S1612" s="11">
        <f t="shared" si="156"/>
        <v>41228.924884259257</v>
      </c>
      <c r="T1612" s="11">
        <f t="shared" si="157"/>
        <v>41258.924884259257</v>
      </c>
      <c r="U1612" t="str">
        <f t="array" ref="U1612">IF(COUNTIF($B$2:$B5725, $B1612)&gt;1, "Duplicate", "")</f>
        <v/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2"/>
        <v>1.25125</v>
      </c>
      <c r="P1613">
        <f t="shared" si="153"/>
        <v>37.074074074074076</v>
      </c>
      <c r="Q1613" s="3" t="str">
        <f t="shared" si="154"/>
        <v>music</v>
      </c>
      <c r="R1613" t="str">
        <f t="shared" si="155"/>
        <v>rock</v>
      </c>
      <c r="S1613" s="11">
        <f t="shared" si="156"/>
        <v>41409.00037037037</v>
      </c>
      <c r="T1613" s="11">
        <f t="shared" si="157"/>
        <v>41430.00037037037</v>
      </c>
      <c r="U1613" t="str">
        <f t="array" ref="U1613">IF(COUNTIF($B$2:$B5726, $B1613)&gt;1, "Duplicate", "")</f>
        <v/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2"/>
        <v>1.1000000000000001</v>
      </c>
      <c r="P1614">
        <f t="shared" si="153"/>
        <v>50</v>
      </c>
      <c r="Q1614" s="3" t="str">
        <f t="shared" si="154"/>
        <v>music</v>
      </c>
      <c r="R1614" t="str">
        <f t="shared" si="155"/>
        <v>rock</v>
      </c>
      <c r="S1614" s="11">
        <f t="shared" si="156"/>
        <v>41246.874814814815</v>
      </c>
      <c r="T1614" s="11">
        <f t="shared" si="157"/>
        <v>41276.874814814815</v>
      </c>
      <c r="U1614" t="str">
        <f t="array" ref="U1614">IF(COUNTIF($B$2:$B5727, $B1614)&gt;1, "Duplicate", "")</f>
        <v/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2"/>
        <v>1.0149999999999999</v>
      </c>
      <c r="P1615">
        <f t="shared" si="153"/>
        <v>39.03846153846154</v>
      </c>
      <c r="Q1615" s="3" t="str">
        <f t="shared" si="154"/>
        <v>music</v>
      </c>
      <c r="R1615" t="str">
        <f t="shared" si="155"/>
        <v>rock</v>
      </c>
      <c r="S1615" s="11">
        <f t="shared" si="156"/>
        <v>41082.069467592592</v>
      </c>
      <c r="T1615" s="11">
        <f t="shared" si="157"/>
        <v>41112.069467592592</v>
      </c>
      <c r="U1615" t="str">
        <f t="array" ref="U1615">IF(COUNTIF($B$2:$B5728, $B1615)&gt;1, "Duplicate", "")</f>
        <v/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2"/>
        <v>1.0269999999999999</v>
      </c>
      <c r="P1616">
        <f t="shared" si="153"/>
        <v>66.688311688311686</v>
      </c>
      <c r="Q1616" s="3" t="str">
        <f t="shared" si="154"/>
        <v>music</v>
      </c>
      <c r="R1616" t="str">
        <f t="shared" si="155"/>
        <v>rock</v>
      </c>
      <c r="S1616" s="11">
        <f t="shared" si="156"/>
        <v>41794.981122685182</v>
      </c>
      <c r="T1616" s="11">
        <f t="shared" si="157"/>
        <v>41854.708333333336</v>
      </c>
      <c r="U1616" t="str">
        <f t="array" ref="U1616">IF(COUNTIF($B$2:$B5729, $B1616)&gt;1, "Duplicate", "")</f>
        <v/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2"/>
        <v>1.1412500000000001</v>
      </c>
      <c r="P1617">
        <f t="shared" si="153"/>
        <v>67.132352941176464</v>
      </c>
      <c r="Q1617" s="3" t="str">
        <f t="shared" si="154"/>
        <v>music</v>
      </c>
      <c r="R1617" t="str">
        <f t="shared" si="155"/>
        <v>rock</v>
      </c>
      <c r="S1617" s="11">
        <f t="shared" si="156"/>
        <v>40845.050879629627</v>
      </c>
      <c r="T1617" s="11">
        <f t="shared" si="157"/>
        <v>40890.092546296299</v>
      </c>
      <c r="U1617" t="str">
        <f t="array" ref="U1617">IF(COUNTIF($B$2:$B5730, $B1617)&gt;1, "Duplicate", "")</f>
        <v/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2"/>
        <v>1.042</v>
      </c>
      <c r="P1618">
        <f t="shared" si="153"/>
        <v>66.369426751592357</v>
      </c>
      <c r="Q1618" s="3" t="str">
        <f t="shared" si="154"/>
        <v>music</v>
      </c>
      <c r="R1618" t="str">
        <f t="shared" si="155"/>
        <v>rock</v>
      </c>
      <c r="S1618" s="11">
        <f t="shared" si="156"/>
        <v>41194.715520833335</v>
      </c>
      <c r="T1618" s="11">
        <f t="shared" si="157"/>
        <v>41235.916666666664</v>
      </c>
      <c r="U1618" t="str">
        <f t="array" ref="U1618">IF(COUNTIF($B$2:$B5731, $B1618)&gt;1, "Duplicate", "")</f>
        <v/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2"/>
        <v>1.4585714285714286</v>
      </c>
      <c r="P1619">
        <f t="shared" si="153"/>
        <v>64.620253164556956</v>
      </c>
      <c r="Q1619" s="3" t="str">
        <f t="shared" si="154"/>
        <v>music</v>
      </c>
      <c r="R1619" t="str">
        <f t="shared" si="155"/>
        <v>rock</v>
      </c>
      <c r="S1619" s="11">
        <f t="shared" si="156"/>
        <v>41546.664212962962</v>
      </c>
      <c r="T1619" s="11">
        <f t="shared" si="157"/>
        <v>41579.791666666664</v>
      </c>
      <c r="U1619" t="str">
        <f t="array" ref="U1619">IF(COUNTIF($B$2:$B5732, $B1619)&gt;1, "Duplicate", "")</f>
        <v/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2"/>
        <v>1.0506666666666666</v>
      </c>
      <c r="P1620">
        <f t="shared" si="153"/>
        <v>58.370370370370374</v>
      </c>
      <c r="Q1620" s="3" t="str">
        <f t="shared" si="154"/>
        <v>music</v>
      </c>
      <c r="R1620" t="str">
        <f t="shared" si="155"/>
        <v>rock</v>
      </c>
      <c r="S1620" s="11">
        <f t="shared" si="156"/>
        <v>41301.654340277775</v>
      </c>
      <c r="T1620" s="11">
        <f t="shared" si="157"/>
        <v>41341.654340277775</v>
      </c>
      <c r="U1620" t="str">
        <f t="array" ref="U1620">IF(COUNTIF($B$2:$B5733, $B1620)&gt;1, "Duplicate", "")</f>
        <v/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2"/>
        <v>1.3333333333333333</v>
      </c>
      <c r="P1621">
        <f t="shared" si="153"/>
        <v>86.956521739130437</v>
      </c>
      <c r="Q1621" s="3" t="str">
        <f t="shared" si="154"/>
        <v>music</v>
      </c>
      <c r="R1621" t="str">
        <f t="shared" si="155"/>
        <v>rock</v>
      </c>
      <c r="S1621" s="11">
        <f t="shared" si="156"/>
        <v>41876.18618055556</v>
      </c>
      <c r="T1621" s="11">
        <f t="shared" si="157"/>
        <v>41897.18618055556</v>
      </c>
      <c r="U1621" t="str">
        <f t="array" ref="U1621">IF(COUNTIF($B$2:$B5734, $B1621)&gt;1, "Duplicate", "")</f>
        <v/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2"/>
        <v>1.1299999999999999</v>
      </c>
      <c r="P1622">
        <f t="shared" si="153"/>
        <v>66.470588235294116</v>
      </c>
      <c r="Q1622" s="3" t="str">
        <f t="shared" si="154"/>
        <v>music</v>
      </c>
      <c r="R1622" t="str">
        <f t="shared" si="155"/>
        <v>rock</v>
      </c>
      <c r="S1622" s="11">
        <f t="shared" si="156"/>
        <v>41321.339583333334</v>
      </c>
      <c r="T1622" s="11">
        <f t="shared" si="157"/>
        <v>41328.339583333334</v>
      </c>
      <c r="U1622" t="str">
        <f t="array" ref="U1622">IF(COUNTIF($B$2:$B5735, $B1622)&gt;1, "Duplicate", "")</f>
        <v/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2"/>
        <v>1.212</v>
      </c>
      <c r="P1623">
        <f t="shared" si="153"/>
        <v>163.78378378378378</v>
      </c>
      <c r="Q1623" s="3" t="str">
        <f t="shared" si="154"/>
        <v>music</v>
      </c>
      <c r="R1623" t="str">
        <f t="shared" si="155"/>
        <v>rock</v>
      </c>
      <c r="S1623" s="11">
        <f t="shared" si="156"/>
        <v>41003.60665509259</v>
      </c>
      <c r="T1623" s="11">
        <f t="shared" si="157"/>
        <v>41057.165972222225</v>
      </c>
      <c r="U1623" t="str">
        <f t="array" ref="U1623">IF(COUNTIF($B$2:$B5736, $B1623)&gt;1, "Duplicate", "")</f>
        <v/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2"/>
        <v>1.0172463768115942</v>
      </c>
      <c r="P1624">
        <f t="shared" si="153"/>
        <v>107.98461538461538</v>
      </c>
      <c r="Q1624" s="3" t="str">
        <f t="shared" si="154"/>
        <v>music</v>
      </c>
      <c r="R1624" t="str">
        <f t="shared" si="155"/>
        <v>rock</v>
      </c>
      <c r="S1624" s="11">
        <f t="shared" si="156"/>
        <v>41950.29483796296</v>
      </c>
      <c r="T1624" s="11">
        <f t="shared" si="157"/>
        <v>41990.332638888889</v>
      </c>
      <c r="U1624" t="str">
        <f t="array" ref="U1624">IF(COUNTIF($B$2:$B5737, $B1624)&gt;1, "Duplicate", "")</f>
        <v/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2"/>
        <v>1.0106666666666666</v>
      </c>
      <c r="P1625">
        <f t="shared" si="153"/>
        <v>42.111111111111114</v>
      </c>
      <c r="Q1625" s="3" t="str">
        <f t="shared" si="154"/>
        <v>music</v>
      </c>
      <c r="R1625" t="str">
        <f t="shared" si="155"/>
        <v>rock</v>
      </c>
      <c r="S1625" s="11">
        <f t="shared" si="156"/>
        <v>41453.688530092593</v>
      </c>
      <c r="T1625" s="11">
        <f t="shared" si="157"/>
        <v>41513.688530092593</v>
      </c>
      <c r="U1625" t="str">
        <f t="array" ref="U1625">IF(COUNTIF($B$2:$B5738, $B1625)&gt;1, "Duplicate", "")</f>
        <v/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2"/>
        <v>1.18</v>
      </c>
      <c r="P1626">
        <f t="shared" si="153"/>
        <v>47.2</v>
      </c>
      <c r="Q1626" s="3" t="str">
        <f t="shared" si="154"/>
        <v>music</v>
      </c>
      <c r="R1626" t="str">
        <f t="shared" si="155"/>
        <v>rock</v>
      </c>
      <c r="S1626" s="11">
        <f t="shared" si="156"/>
        <v>41243.367303240739</v>
      </c>
      <c r="T1626" s="11">
        <f t="shared" si="157"/>
        <v>41283.367303240739</v>
      </c>
      <c r="U1626" t="str">
        <f t="array" ref="U1626">IF(COUNTIF($B$2:$B5739, $B1626)&gt;1, "Duplicate", "")</f>
        <v/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2"/>
        <v>1.5533333333333332</v>
      </c>
      <c r="P1627">
        <f t="shared" si="153"/>
        <v>112.01923076923077</v>
      </c>
      <c r="Q1627" s="3" t="str">
        <f t="shared" si="154"/>
        <v>music</v>
      </c>
      <c r="R1627" t="str">
        <f t="shared" si="155"/>
        <v>rock</v>
      </c>
      <c r="S1627" s="11">
        <f t="shared" si="156"/>
        <v>41135.699687500004</v>
      </c>
      <c r="T1627" s="11">
        <f t="shared" si="157"/>
        <v>41163.699687500004</v>
      </c>
      <c r="U1627" t="str">
        <f t="array" ref="U1627">IF(COUNTIF($B$2:$B5740, $B1627)&gt;1, "Duplicate", "")</f>
        <v/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2"/>
        <v>1.0118750000000001</v>
      </c>
      <c r="P1628">
        <f t="shared" si="153"/>
        <v>74.953703703703709</v>
      </c>
      <c r="Q1628" s="3" t="str">
        <f t="shared" si="154"/>
        <v>music</v>
      </c>
      <c r="R1628" t="str">
        <f t="shared" si="155"/>
        <v>rock</v>
      </c>
      <c r="S1628" s="11">
        <f t="shared" si="156"/>
        <v>41579.847997685189</v>
      </c>
      <c r="T1628" s="11">
        <f t="shared" si="157"/>
        <v>41609.889664351853</v>
      </c>
      <c r="U1628" t="str">
        <f t="array" ref="U1628">IF(COUNTIF($B$2:$B5741, $B1628)&gt;1, "Duplicate", "")</f>
        <v/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2"/>
        <v>1.17</v>
      </c>
      <c r="P1629">
        <f t="shared" si="153"/>
        <v>61.578947368421055</v>
      </c>
      <c r="Q1629" s="3" t="str">
        <f t="shared" si="154"/>
        <v>music</v>
      </c>
      <c r="R1629" t="str">
        <f t="shared" si="155"/>
        <v>rock</v>
      </c>
      <c r="S1629" s="11">
        <f t="shared" si="156"/>
        <v>41205.707048611112</v>
      </c>
      <c r="T1629" s="11">
        <f t="shared" si="157"/>
        <v>41239.207638888889</v>
      </c>
      <c r="U1629" t="str">
        <f t="array" ref="U1629">IF(COUNTIF($B$2:$B5742, $B1629)&gt;1, "Duplicate", "")</f>
        <v/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2"/>
        <v>1.00925</v>
      </c>
      <c r="P1630">
        <f t="shared" si="153"/>
        <v>45.875</v>
      </c>
      <c r="Q1630" s="3" t="str">
        <f t="shared" si="154"/>
        <v>music</v>
      </c>
      <c r="R1630" t="str">
        <f t="shared" si="155"/>
        <v>rock</v>
      </c>
      <c r="S1630" s="11">
        <f t="shared" si="156"/>
        <v>41774.737060185187</v>
      </c>
      <c r="T1630" s="11">
        <f t="shared" si="157"/>
        <v>41807.737060185187</v>
      </c>
      <c r="U1630" t="str">
        <f t="array" ref="U1630">IF(COUNTIF($B$2:$B5743, $B1630)&gt;1, "Duplicate", "")</f>
        <v/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2"/>
        <v>1.0366666666666666</v>
      </c>
      <c r="P1631">
        <f t="shared" si="153"/>
        <v>75.853658536585371</v>
      </c>
      <c r="Q1631" s="3" t="str">
        <f t="shared" si="154"/>
        <v>music</v>
      </c>
      <c r="R1631" t="str">
        <f t="shared" si="155"/>
        <v>rock</v>
      </c>
      <c r="S1631" s="11">
        <f t="shared" si="156"/>
        <v>41645.867280092592</v>
      </c>
      <c r="T1631" s="11">
        <f t="shared" si="157"/>
        <v>41690.867280092592</v>
      </c>
      <c r="U1631" t="str">
        <f t="array" ref="U1631">IF(COUNTIF($B$2:$B5744, $B1631)&gt;1, "Duplicate", "")</f>
        <v/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2"/>
        <v>2.6524999999999999</v>
      </c>
      <c r="P1632">
        <f t="shared" si="153"/>
        <v>84.206349206349202</v>
      </c>
      <c r="Q1632" s="3" t="str">
        <f t="shared" si="154"/>
        <v>music</v>
      </c>
      <c r="R1632" t="str">
        <f t="shared" si="155"/>
        <v>rock</v>
      </c>
      <c r="S1632" s="11">
        <f t="shared" si="156"/>
        <v>40939.837673611109</v>
      </c>
      <c r="T1632" s="11">
        <f t="shared" si="157"/>
        <v>40970.290972222225</v>
      </c>
      <c r="U1632" t="str">
        <f t="array" ref="U1632">IF(COUNTIF($B$2:$B5745, $B1632)&gt;1, "Duplicate", "")</f>
        <v/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2"/>
        <v>1.5590999999999999</v>
      </c>
      <c r="P1633">
        <f t="shared" si="153"/>
        <v>117.22556390977444</v>
      </c>
      <c r="Q1633" s="3" t="str">
        <f t="shared" si="154"/>
        <v>music</v>
      </c>
      <c r="R1633" t="str">
        <f t="shared" si="155"/>
        <v>rock</v>
      </c>
      <c r="S1633" s="11">
        <f t="shared" si="156"/>
        <v>41164.859502314815</v>
      </c>
      <c r="T1633" s="11">
        <f t="shared" si="157"/>
        <v>41194.859502314815</v>
      </c>
      <c r="U1633" t="str">
        <f t="array" ref="U1633">IF(COUNTIF($B$2:$B5746, $B1633)&gt;1, "Duplicate", "")</f>
        <v/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2"/>
        <v>1.0162500000000001</v>
      </c>
      <c r="P1634">
        <f t="shared" si="153"/>
        <v>86.489361702127653</v>
      </c>
      <c r="Q1634" s="3" t="str">
        <f t="shared" si="154"/>
        <v>music</v>
      </c>
      <c r="R1634" t="str">
        <f t="shared" si="155"/>
        <v>rock</v>
      </c>
      <c r="S1634" s="11">
        <f t="shared" si="156"/>
        <v>40750.340902777774</v>
      </c>
      <c r="T1634" s="11">
        <f t="shared" si="157"/>
        <v>40810.340902777774</v>
      </c>
      <c r="U1634" t="str">
        <f t="array" ref="U1634">IF(COUNTIF($B$2:$B5747, $B1634)&gt;1, "Duplicate", "")</f>
        <v/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2"/>
        <v>1</v>
      </c>
      <c r="P1635">
        <f t="shared" si="153"/>
        <v>172.41379310344828</v>
      </c>
      <c r="Q1635" s="3" t="str">
        <f t="shared" si="154"/>
        <v>music</v>
      </c>
      <c r="R1635" t="str">
        <f t="shared" si="155"/>
        <v>rock</v>
      </c>
      <c r="S1635" s="11">
        <f t="shared" si="156"/>
        <v>40896.883750000001</v>
      </c>
      <c r="T1635" s="11">
        <f t="shared" si="157"/>
        <v>40924.208333333336</v>
      </c>
      <c r="U1635" t="str">
        <f t="array" ref="U1635">IF(COUNTIF($B$2:$B5748, $B1635)&gt;1, "Duplicate", "")</f>
        <v/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2"/>
        <v>1.0049999999999999</v>
      </c>
      <c r="P1636">
        <f t="shared" si="153"/>
        <v>62.8125</v>
      </c>
      <c r="Q1636" s="3" t="str">
        <f t="shared" si="154"/>
        <v>music</v>
      </c>
      <c r="R1636" t="str">
        <f t="shared" si="155"/>
        <v>rock</v>
      </c>
      <c r="S1636" s="11">
        <f t="shared" si="156"/>
        <v>40658.189826388887</v>
      </c>
      <c r="T1636" s="11">
        <f t="shared" si="157"/>
        <v>40696.249305555553</v>
      </c>
      <c r="U1636" t="str">
        <f t="array" ref="U1636">IF(COUNTIF($B$2:$B5749, $B1636)&gt;1, "Duplicate", "")</f>
        <v/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2"/>
        <v>1.2529999999999999</v>
      </c>
      <c r="P1637">
        <f t="shared" si="153"/>
        <v>67.729729729729726</v>
      </c>
      <c r="Q1637" s="3" t="str">
        <f t="shared" si="154"/>
        <v>music</v>
      </c>
      <c r="R1637" t="str">
        <f t="shared" si="155"/>
        <v>rock</v>
      </c>
      <c r="S1637" s="11">
        <f t="shared" si="156"/>
        <v>42502.868761574078</v>
      </c>
      <c r="T1637" s="11">
        <f t="shared" si="157"/>
        <v>42562.868761574078</v>
      </c>
      <c r="U1637" t="str">
        <f t="array" ref="U1637">IF(COUNTIF($B$2:$B5750, $B1637)&gt;1, "Duplicate", "")</f>
        <v/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2"/>
        <v>1.0355555555555556</v>
      </c>
      <c r="P1638">
        <f t="shared" si="153"/>
        <v>53.5632183908046</v>
      </c>
      <c r="Q1638" s="3" t="str">
        <f t="shared" si="154"/>
        <v>music</v>
      </c>
      <c r="R1638" t="str">
        <f t="shared" si="155"/>
        <v>rock</v>
      </c>
      <c r="S1638" s="11">
        <f t="shared" si="156"/>
        <v>40663.08666666667</v>
      </c>
      <c r="T1638" s="11">
        <f t="shared" si="157"/>
        <v>40706.166666666664</v>
      </c>
      <c r="U1638" t="str">
        <f t="array" ref="U1638">IF(COUNTIF($B$2:$B5751, $B1638)&gt;1, "Duplicate", "")</f>
        <v/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2"/>
        <v>1.038</v>
      </c>
      <c r="P1639">
        <f t="shared" si="153"/>
        <v>34.6</v>
      </c>
      <c r="Q1639" s="3" t="str">
        <f t="shared" si="154"/>
        <v>music</v>
      </c>
      <c r="R1639" t="str">
        <f t="shared" si="155"/>
        <v>rock</v>
      </c>
      <c r="S1639" s="11">
        <f t="shared" si="156"/>
        <v>40122.751620370371</v>
      </c>
      <c r="T1639" s="11">
        <f t="shared" si="157"/>
        <v>40178.98541666667</v>
      </c>
      <c r="U1639" t="str">
        <f t="array" ref="U1639">IF(COUNTIF($B$2:$B5752, $B1639)&gt;1, "Duplicate", "")</f>
        <v/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2"/>
        <v>1.05</v>
      </c>
      <c r="P1640">
        <f t="shared" si="153"/>
        <v>38.888888888888886</v>
      </c>
      <c r="Q1640" s="3" t="str">
        <f t="shared" si="154"/>
        <v>music</v>
      </c>
      <c r="R1640" t="str">
        <f t="shared" si="155"/>
        <v>rock</v>
      </c>
      <c r="S1640" s="11">
        <f t="shared" si="156"/>
        <v>41288.68712962963</v>
      </c>
      <c r="T1640" s="11">
        <f t="shared" si="157"/>
        <v>41333.892361111109</v>
      </c>
      <c r="U1640" t="str">
        <f t="array" ref="U1640">IF(COUNTIF($B$2:$B5753, $B1640)&gt;1, "Duplicate", "")</f>
        <v/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2"/>
        <v>1</v>
      </c>
      <c r="P1641">
        <f t="shared" si="153"/>
        <v>94.736842105263165</v>
      </c>
      <c r="Q1641" s="3" t="str">
        <f t="shared" si="154"/>
        <v>music</v>
      </c>
      <c r="R1641" t="str">
        <f t="shared" si="155"/>
        <v>rock</v>
      </c>
      <c r="S1641" s="11">
        <f t="shared" si="156"/>
        <v>40941.652372685188</v>
      </c>
      <c r="T1641" s="11">
        <f t="shared" si="157"/>
        <v>40971.652372685188</v>
      </c>
      <c r="U1641" t="str">
        <f t="array" ref="U1641">IF(COUNTIF($B$2:$B5754, $B1641)&gt;1, "Duplicate", "")</f>
        <v/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2"/>
        <v>1.6986000000000001</v>
      </c>
      <c r="P1642">
        <f t="shared" si="153"/>
        <v>39.967058823529413</v>
      </c>
      <c r="Q1642" s="3" t="str">
        <f t="shared" si="154"/>
        <v>music</v>
      </c>
      <c r="R1642" t="str">
        <f t="shared" si="155"/>
        <v>rock</v>
      </c>
      <c r="S1642" s="11">
        <f t="shared" si="156"/>
        <v>40379.23096064815</v>
      </c>
      <c r="T1642" s="11">
        <f t="shared" si="157"/>
        <v>40393.082638888889</v>
      </c>
      <c r="U1642" t="str">
        <f t="array" ref="U1642">IF(COUNTIF($B$2:$B5755, $B1642)&gt;1, "Duplicate", "")</f>
        <v/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2"/>
        <v>1.014</v>
      </c>
      <c r="P1643">
        <f t="shared" si="153"/>
        <v>97.5</v>
      </c>
      <c r="Q1643" s="3" t="str">
        <f t="shared" si="154"/>
        <v>music</v>
      </c>
      <c r="R1643" t="str">
        <f t="shared" si="155"/>
        <v>pop</v>
      </c>
      <c r="S1643" s="11">
        <f t="shared" si="156"/>
        <v>41962.596574074079</v>
      </c>
      <c r="T1643" s="11">
        <f t="shared" si="157"/>
        <v>41992.596574074079</v>
      </c>
      <c r="U1643" t="str">
        <f t="array" ref="U1643">IF(COUNTIF($B$2:$B5756, $B1643)&gt;1, "Duplicate", "")</f>
        <v/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2"/>
        <v>1</v>
      </c>
      <c r="P1644">
        <f t="shared" si="153"/>
        <v>42.857142857142854</v>
      </c>
      <c r="Q1644" s="3" t="str">
        <f t="shared" si="154"/>
        <v>music</v>
      </c>
      <c r="R1644" t="str">
        <f t="shared" si="155"/>
        <v>pop</v>
      </c>
      <c r="S1644" s="11">
        <f t="shared" si="156"/>
        <v>40688.024618055555</v>
      </c>
      <c r="T1644" s="11">
        <f t="shared" si="157"/>
        <v>40708.024618055555</v>
      </c>
      <c r="U1644" t="str">
        <f t="array" ref="U1644">IF(COUNTIF($B$2:$B5757, $B1644)&gt;1, "Duplicate", "")</f>
        <v/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2"/>
        <v>1.2470000000000001</v>
      </c>
      <c r="P1645">
        <f t="shared" si="153"/>
        <v>168.51351351351352</v>
      </c>
      <c r="Q1645" s="3" t="str">
        <f t="shared" si="154"/>
        <v>music</v>
      </c>
      <c r="R1645" t="str">
        <f t="shared" si="155"/>
        <v>pop</v>
      </c>
      <c r="S1645" s="11">
        <f t="shared" si="156"/>
        <v>41146.824212962965</v>
      </c>
      <c r="T1645" s="11">
        <f t="shared" si="157"/>
        <v>41176.824212962965</v>
      </c>
      <c r="U1645" t="str">
        <f t="array" ref="U1645">IF(COUNTIF($B$2:$B5758, $B1645)&gt;1, "Duplicate", "")</f>
        <v/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2"/>
        <v>1.095</v>
      </c>
      <c r="P1646">
        <f t="shared" si="153"/>
        <v>85.546875</v>
      </c>
      <c r="Q1646" s="3" t="str">
        <f t="shared" si="154"/>
        <v>music</v>
      </c>
      <c r="R1646" t="str">
        <f t="shared" si="155"/>
        <v>pop</v>
      </c>
      <c r="S1646" s="11">
        <f t="shared" si="156"/>
        <v>41175.05972222222</v>
      </c>
      <c r="T1646" s="11">
        <f t="shared" si="157"/>
        <v>41235.101388888892</v>
      </c>
      <c r="U1646" t="str">
        <f t="array" ref="U1646">IF(COUNTIF($B$2:$B5759, $B1646)&gt;1, "Duplicate", "")</f>
        <v/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2"/>
        <v>1.1080000000000001</v>
      </c>
      <c r="P1647">
        <f t="shared" si="153"/>
        <v>554</v>
      </c>
      <c r="Q1647" s="3" t="str">
        <f t="shared" si="154"/>
        <v>music</v>
      </c>
      <c r="R1647" t="str">
        <f t="shared" si="155"/>
        <v>pop</v>
      </c>
      <c r="S1647" s="11">
        <f t="shared" si="156"/>
        <v>41521.617361111108</v>
      </c>
      <c r="T1647" s="11">
        <f t="shared" si="157"/>
        <v>41535.617361111108</v>
      </c>
      <c r="U1647" t="str">
        <f t="array" ref="U1647">IF(COUNTIF($B$2:$B5760, $B1647)&gt;1, "Duplicate", "")</f>
        <v/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2"/>
        <v>1.1020000000000001</v>
      </c>
      <c r="P1648">
        <f t="shared" si="153"/>
        <v>26.554216867469879</v>
      </c>
      <c r="Q1648" s="3" t="str">
        <f t="shared" si="154"/>
        <v>music</v>
      </c>
      <c r="R1648" t="str">
        <f t="shared" si="155"/>
        <v>pop</v>
      </c>
      <c r="S1648" s="11">
        <f t="shared" si="156"/>
        <v>41833.450266203705</v>
      </c>
      <c r="T1648" s="11">
        <f t="shared" si="157"/>
        <v>41865.757638888892</v>
      </c>
      <c r="U1648" t="str">
        <f t="array" ref="U1648">IF(COUNTIF($B$2:$B5761, $B1648)&gt;1, "Duplicate", "")</f>
        <v/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2"/>
        <v>1.0471999999999999</v>
      </c>
      <c r="P1649">
        <f t="shared" si="153"/>
        <v>113.82608695652173</v>
      </c>
      <c r="Q1649" s="3" t="str">
        <f t="shared" si="154"/>
        <v>music</v>
      </c>
      <c r="R1649" t="str">
        <f t="shared" si="155"/>
        <v>pop</v>
      </c>
      <c r="S1649" s="11">
        <f t="shared" si="156"/>
        <v>41039.409456018519</v>
      </c>
      <c r="T1649" s="11">
        <f t="shared" si="157"/>
        <v>41069.409456018519</v>
      </c>
      <c r="U1649" t="str">
        <f t="array" ref="U1649">IF(COUNTIF($B$2:$B5762, $B1649)&gt;1, "Duplicate", "")</f>
        <v/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2"/>
        <v>1.2526086956521738</v>
      </c>
      <c r="P1650">
        <f t="shared" si="153"/>
        <v>32.011111111111113</v>
      </c>
      <c r="Q1650" s="3" t="str">
        <f t="shared" si="154"/>
        <v>music</v>
      </c>
      <c r="R1650" t="str">
        <f t="shared" si="155"/>
        <v>pop</v>
      </c>
      <c r="S1650" s="11">
        <f t="shared" si="156"/>
        <v>40592.704652777778</v>
      </c>
      <c r="T1650" s="11">
        <f t="shared" si="157"/>
        <v>40622.662986111114</v>
      </c>
      <c r="U1650" t="str">
        <f t="array" ref="U1650">IF(COUNTIF($B$2:$B5763, $B1650)&gt;1, "Duplicate", "")</f>
        <v/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2"/>
        <v>1.0058763157894737</v>
      </c>
      <c r="P1651">
        <f t="shared" si="153"/>
        <v>47.189259259259259</v>
      </c>
      <c r="Q1651" s="3" t="str">
        <f t="shared" si="154"/>
        <v>music</v>
      </c>
      <c r="R1651" t="str">
        <f t="shared" si="155"/>
        <v>pop</v>
      </c>
      <c r="S1651" s="11">
        <f t="shared" si="156"/>
        <v>41737.684664351851</v>
      </c>
      <c r="T1651" s="11">
        <f t="shared" si="157"/>
        <v>41782.684664351851</v>
      </c>
      <c r="U1651" t="str">
        <f t="array" ref="U1651">IF(COUNTIF($B$2:$B5764, $B1651)&gt;1, "Duplicate", "")</f>
        <v/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2"/>
        <v>1.4155</v>
      </c>
      <c r="P1652">
        <f t="shared" si="153"/>
        <v>88.46875</v>
      </c>
      <c r="Q1652" s="3" t="str">
        <f t="shared" si="154"/>
        <v>music</v>
      </c>
      <c r="R1652" t="str">
        <f t="shared" si="155"/>
        <v>pop</v>
      </c>
      <c r="S1652" s="11">
        <f t="shared" si="156"/>
        <v>41526.435613425929</v>
      </c>
      <c r="T1652" s="11">
        <f t="shared" si="157"/>
        <v>41556.435613425929</v>
      </c>
      <c r="U1652" t="str">
        <f t="array" ref="U1652">IF(COUNTIF($B$2:$B5765, $B1652)&gt;1, "Duplicate", "")</f>
        <v/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2"/>
        <v>1.0075000000000001</v>
      </c>
      <c r="P1653">
        <f t="shared" si="153"/>
        <v>100.75</v>
      </c>
      <c r="Q1653" s="3" t="str">
        <f t="shared" si="154"/>
        <v>music</v>
      </c>
      <c r="R1653" t="str">
        <f t="shared" si="155"/>
        <v>pop</v>
      </c>
      <c r="S1653" s="11">
        <f t="shared" si="156"/>
        <v>40625.900694444441</v>
      </c>
      <c r="T1653" s="11">
        <f t="shared" si="157"/>
        <v>40659.290972222225</v>
      </c>
      <c r="U1653" t="str">
        <f t="array" ref="U1653">IF(COUNTIF($B$2:$B5766, $B1653)&gt;1, "Duplicate", "")</f>
        <v/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2"/>
        <v>1.0066666666666666</v>
      </c>
      <c r="P1654">
        <f t="shared" si="153"/>
        <v>64.714285714285708</v>
      </c>
      <c r="Q1654" s="3" t="str">
        <f t="shared" si="154"/>
        <v>music</v>
      </c>
      <c r="R1654" t="str">
        <f t="shared" si="155"/>
        <v>pop</v>
      </c>
      <c r="S1654" s="11">
        <f t="shared" si="156"/>
        <v>41572.492974537039</v>
      </c>
      <c r="T1654" s="11">
        <f t="shared" si="157"/>
        <v>41602.534641203703</v>
      </c>
      <c r="U1654" t="str">
        <f t="array" ref="U1654">IF(COUNTIF($B$2:$B5767, $B1654)&gt;1, "Duplicate", "")</f>
        <v/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2"/>
        <v>1.7423040000000001</v>
      </c>
      <c r="P1655">
        <f t="shared" si="153"/>
        <v>51.854285714285716</v>
      </c>
      <c r="Q1655" s="3" t="str">
        <f t="shared" si="154"/>
        <v>music</v>
      </c>
      <c r="R1655" t="str">
        <f t="shared" si="155"/>
        <v>pop</v>
      </c>
      <c r="S1655" s="11">
        <f t="shared" si="156"/>
        <v>40626.834444444445</v>
      </c>
      <c r="T1655" s="11">
        <f t="shared" si="157"/>
        <v>40657.834444444445</v>
      </c>
      <c r="U1655" t="str">
        <f t="array" ref="U1655">IF(COUNTIF($B$2:$B5768, $B1655)&gt;1, "Duplicate", "")</f>
        <v/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2"/>
        <v>1.199090909090909</v>
      </c>
      <c r="P1656">
        <f t="shared" si="153"/>
        <v>38.794117647058826</v>
      </c>
      <c r="Q1656" s="3" t="str">
        <f t="shared" si="154"/>
        <v>music</v>
      </c>
      <c r="R1656" t="str">
        <f t="shared" si="155"/>
        <v>pop</v>
      </c>
      <c r="S1656" s="11">
        <f t="shared" si="156"/>
        <v>40987.890740740739</v>
      </c>
      <c r="T1656" s="11">
        <f t="shared" si="157"/>
        <v>41017.890740740739</v>
      </c>
      <c r="U1656" t="str">
        <f t="array" ref="U1656">IF(COUNTIF($B$2:$B5769, $B1656)&gt;1, "Duplicate", "")</f>
        <v/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2"/>
        <v>1.4286666666666668</v>
      </c>
      <c r="P1657">
        <f t="shared" si="153"/>
        <v>44.645833333333336</v>
      </c>
      <c r="Q1657" s="3" t="str">
        <f t="shared" si="154"/>
        <v>music</v>
      </c>
      <c r="R1657" t="str">
        <f t="shared" si="155"/>
        <v>pop</v>
      </c>
      <c r="S1657" s="11">
        <f t="shared" si="156"/>
        <v>40974.791898148149</v>
      </c>
      <c r="T1657" s="11">
        <f t="shared" si="157"/>
        <v>41004.750231481477</v>
      </c>
      <c r="U1657" t="str">
        <f t="array" ref="U1657">IF(COUNTIF($B$2:$B5770, $B1657)&gt;1, "Duplicate", "")</f>
        <v/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2"/>
        <v>1.0033493333333334</v>
      </c>
      <c r="P1658">
        <f t="shared" si="153"/>
        <v>156.77333333333334</v>
      </c>
      <c r="Q1658" s="3" t="str">
        <f t="shared" si="154"/>
        <v>music</v>
      </c>
      <c r="R1658" t="str">
        <f t="shared" si="155"/>
        <v>pop</v>
      </c>
      <c r="S1658" s="11">
        <f t="shared" si="156"/>
        <v>41226.928842592592</v>
      </c>
      <c r="T1658" s="11">
        <f t="shared" si="157"/>
        <v>41256.928842592592</v>
      </c>
      <c r="U1658" t="str">
        <f t="array" ref="U1658">IF(COUNTIF($B$2:$B5771, $B1658)&gt;1, "Duplicate", "")</f>
        <v/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2"/>
        <v>1.0493380000000001</v>
      </c>
      <c r="P1659">
        <f t="shared" si="153"/>
        <v>118.70339366515837</v>
      </c>
      <c r="Q1659" s="3" t="str">
        <f t="shared" si="154"/>
        <v>music</v>
      </c>
      <c r="R1659" t="str">
        <f t="shared" si="155"/>
        <v>pop</v>
      </c>
      <c r="S1659" s="11">
        <f t="shared" si="156"/>
        <v>41023.782037037039</v>
      </c>
      <c r="T1659" s="11">
        <f t="shared" si="157"/>
        <v>41053.782037037039</v>
      </c>
      <c r="U1659" t="str">
        <f t="array" ref="U1659">IF(COUNTIF($B$2:$B5772, $B1659)&gt;1, "Duplicate", "")</f>
        <v/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2"/>
        <v>1.3223333333333334</v>
      </c>
      <c r="P1660">
        <f t="shared" si="153"/>
        <v>74.149532710280369</v>
      </c>
      <c r="Q1660" s="3" t="str">
        <f t="shared" si="154"/>
        <v>music</v>
      </c>
      <c r="R1660" t="str">
        <f t="shared" si="155"/>
        <v>pop</v>
      </c>
      <c r="S1660" s="11">
        <f t="shared" si="156"/>
        <v>41223.22184027778</v>
      </c>
      <c r="T1660" s="11">
        <f t="shared" si="157"/>
        <v>41261.597222222219</v>
      </c>
      <c r="U1660" t="str">
        <f t="array" ref="U1660">IF(COUNTIF($B$2:$B5773, $B1660)&gt;1, "Duplicate", "")</f>
        <v/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2"/>
        <v>1.1279999999999999</v>
      </c>
      <c r="P1661">
        <f t="shared" si="153"/>
        <v>12.533333333333333</v>
      </c>
      <c r="Q1661" s="3" t="str">
        <f t="shared" si="154"/>
        <v>music</v>
      </c>
      <c r="R1661" t="str">
        <f t="shared" si="155"/>
        <v>pop</v>
      </c>
      <c r="S1661" s="11">
        <f t="shared" si="156"/>
        <v>41596.913437499999</v>
      </c>
      <c r="T1661" s="11">
        <f t="shared" si="157"/>
        <v>41625.5</v>
      </c>
      <c r="U1661" t="str">
        <f t="array" ref="U1661">IF(COUNTIF($B$2:$B5774, $B1661)&gt;1, "Duplicate", "")</f>
        <v/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2"/>
        <v>12.5375</v>
      </c>
      <c r="P1662">
        <f t="shared" si="153"/>
        <v>27.861111111111111</v>
      </c>
      <c r="Q1662" s="3" t="str">
        <f t="shared" si="154"/>
        <v>music</v>
      </c>
      <c r="R1662" t="str">
        <f t="shared" si="155"/>
        <v>pop</v>
      </c>
      <c r="S1662" s="11">
        <f t="shared" si="156"/>
        <v>42459.693865740745</v>
      </c>
      <c r="T1662" s="11">
        <f t="shared" si="157"/>
        <v>42490.915972222225</v>
      </c>
      <c r="U1662" t="str">
        <f t="array" ref="U1662">IF(COUNTIF($B$2:$B5775, $B1662)&gt;1, "Duplicate", "")</f>
        <v/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2"/>
        <v>1.0250632911392406</v>
      </c>
      <c r="P1663">
        <f t="shared" si="153"/>
        <v>80.178217821782184</v>
      </c>
      <c r="Q1663" s="3" t="str">
        <f t="shared" si="154"/>
        <v>music</v>
      </c>
      <c r="R1663" t="str">
        <f t="shared" si="155"/>
        <v>pop</v>
      </c>
      <c r="S1663" s="11">
        <f t="shared" si="156"/>
        <v>42343.998043981483</v>
      </c>
      <c r="T1663" s="11">
        <f t="shared" si="157"/>
        <v>42386.875</v>
      </c>
      <c r="U1663" t="str">
        <f t="array" ref="U1663">IF(COUNTIF($B$2:$B5776, $B1663)&gt;1, "Duplicate", "")</f>
        <v/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2"/>
        <v>1.026375</v>
      </c>
      <c r="P1664">
        <f t="shared" si="153"/>
        <v>132.43548387096774</v>
      </c>
      <c r="Q1664" s="3" t="str">
        <f t="shared" si="154"/>
        <v>music</v>
      </c>
      <c r="R1664" t="str">
        <f t="shared" si="155"/>
        <v>pop</v>
      </c>
      <c r="S1664" s="11">
        <f t="shared" si="156"/>
        <v>40848.198333333334</v>
      </c>
      <c r="T1664" s="11">
        <f t="shared" si="157"/>
        <v>40908.239999999998</v>
      </c>
      <c r="U1664" t="str">
        <f t="array" ref="U1664">IF(COUNTIF($B$2:$B5777, $B1664)&gt;1, "Duplicate", "")</f>
        <v/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2"/>
        <v>1.08</v>
      </c>
      <c r="P1665">
        <f t="shared" si="153"/>
        <v>33.75</v>
      </c>
      <c r="Q1665" s="3" t="str">
        <f t="shared" si="154"/>
        <v>music</v>
      </c>
      <c r="R1665" t="str">
        <f t="shared" si="155"/>
        <v>pop</v>
      </c>
      <c r="S1665" s="11">
        <f t="shared" si="156"/>
        <v>42006.02207175926</v>
      </c>
      <c r="T1665" s="11">
        <f t="shared" si="157"/>
        <v>42036.02207175926</v>
      </c>
      <c r="U1665" t="str">
        <f t="array" ref="U1665">IF(COUNTIF($B$2:$B5778, $B1665)&gt;1, "Duplicate", "")</f>
        <v/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2"/>
        <v>1.2240879999999998</v>
      </c>
      <c r="P1666">
        <f t="shared" si="153"/>
        <v>34.384494382022467</v>
      </c>
      <c r="Q1666" s="3" t="str">
        <f t="shared" si="154"/>
        <v>music</v>
      </c>
      <c r="R1666" t="str">
        <f t="shared" si="155"/>
        <v>pop</v>
      </c>
      <c r="S1666" s="11">
        <f t="shared" si="156"/>
        <v>40939.761782407404</v>
      </c>
      <c r="T1666" s="11">
        <f t="shared" si="157"/>
        <v>40984.165972222225</v>
      </c>
      <c r="U1666" t="str">
        <f t="array" ref="U1666">IF(COUNTIF($B$2:$B5779, $B1666)&gt;1, "Duplicate", "")</f>
        <v/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8">E1667/D1667</f>
        <v>1.1945714285714286</v>
      </c>
      <c r="P1667">
        <f t="shared" ref="P1667:P1730" si="159">IF(L1667=0,0,E1667/L1667)</f>
        <v>44.956989247311824</v>
      </c>
      <c r="Q1667" s="3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11">
        <f t="shared" si="156"/>
        <v>40564.649456018517</v>
      </c>
      <c r="T1667" s="11">
        <f t="shared" si="157"/>
        <v>40596.125</v>
      </c>
      <c r="U1667" t="str">
        <f t="array" ref="U1667">IF(COUNTIF($B$2:$B5780, $B1667)&gt;1, "Duplicate", "")</f>
        <v/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8"/>
        <v>1.6088</v>
      </c>
      <c r="P1668">
        <f t="shared" si="159"/>
        <v>41.04081632653061</v>
      </c>
      <c r="Q1668" s="3" t="str">
        <f t="shared" si="160"/>
        <v>music</v>
      </c>
      <c r="R1668" t="str">
        <f t="shared" si="161"/>
        <v>pop</v>
      </c>
      <c r="S1668" s="11">
        <f t="shared" si="156"/>
        <v>41331.253159722226</v>
      </c>
      <c r="T1668" s="11">
        <f t="shared" si="157"/>
        <v>41361.211493055554</v>
      </c>
      <c r="U1668" t="str">
        <f t="array" ref="U1668">IF(COUNTIF($B$2:$B5781, $B1668)&gt;1, "Duplicate", "")</f>
        <v/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8"/>
        <v>1.2685294117647059</v>
      </c>
      <c r="P1669">
        <f t="shared" si="159"/>
        <v>52.597560975609753</v>
      </c>
      <c r="Q1669" s="3" t="str">
        <f t="shared" si="160"/>
        <v>music</v>
      </c>
      <c r="R1669" t="str">
        <f t="shared" si="161"/>
        <v>pop</v>
      </c>
      <c r="S1669" s="11">
        <f t="shared" si="156"/>
        <v>41682.0705787037</v>
      </c>
      <c r="T1669" s="11">
        <f t="shared" si="157"/>
        <v>41709.290972222225</v>
      </c>
      <c r="U1669" t="str">
        <f t="array" ref="U1669">IF(COUNTIF($B$2:$B5782, $B1669)&gt;1, "Duplicate", "")</f>
        <v/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8"/>
        <v>1.026375</v>
      </c>
      <c r="P1670">
        <f t="shared" si="159"/>
        <v>70.784482758620683</v>
      </c>
      <c r="Q1670" s="3" t="str">
        <f t="shared" si="160"/>
        <v>music</v>
      </c>
      <c r="R1670" t="str">
        <f t="shared" si="161"/>
        <v>pop</v>
      </c>
      <c r="S1670" s="11">
        <f t="shared" si="156"/>
        <v>40845.14975694444</v>
      </c>
      <c r="T1670" s="11">
        <f t="shared" si="157"/>
        <v>40875.191423611112</v>
      </c>
      <c r="U1670" t="str">
        <f t="array" ref="U1670">IF(COUNTIF($B$2:$B5783, $B1670)&gt;1, "Duplicate", "")</f>
        <v/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8"/>
        <v>1.3975</v>
      </c>
      <c r="P1671">
        <f t="shared" si="159"/>
        <v>53.75</v>
      </c>
      <c r="Q1671" s="3" t="str">
        <f t="shared" si="160"/>
        <v>music</v>
      </c>
      <c r="R1671" t="str">
        <f t="shared" si="161"/>
        <v>pop</v>
      </c>
      <c r="S1671" s="11">
        <f t="shared" ref="S1671:S1734" si="162">(((J1671/60)/60)/24)+DATE(1970,1,1)</f>
        <v>42461.885138888887</v>
      </c>
      <c r="T1671" s="11">
        <f t="shared" ref="T1671:T1734" si="163">(((I1671/60)/60)/24)+DATE(1970,1,1)</f>
        <v>42521.885138888887</v>
      </c>
      <c r="U1671" t="str">
        <f t="array" ref="U1671">IF(COUNTIF($B$2:$B5784, $B1671)&gt;1, "Duplicate", "")</f>
        <v/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8"/>
        <v>1.026</v>
      </c>
      <c r="P1672">
        <f t="shared" si="159"/>
        <v>44.608695652173914</v>
      </c>
      <c r="Q1672" s="3" t="str">
        <f t="shared" si="160"/>
        <v>music</v>
      </c>
      <c r="R1672" t="str">
        <f t="shared" si="161"/>
        <v>pop</v>
      </c>
      <c r="S1672" s="11">
        <f t="shared" si="162"/>
        <v>40313.930543981485</v>
      </c>
      <c r="T1672" s="11">
        <f t="shared" si="163"/>
        <v>40364.166666666664</v>
      </c>
      <c r="U1672" t="str">
        <f t="array" ref="U1672">IF(COUNTIF($B$2:$B5785, $B1672)&gt;1, "Duplicate", "")</f>
        <v/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8"/>
        <v>1.0067349999999999</v>
      </c>
      <c r="P1673">
        <f t="shared" si="159"/>
        <v>26.148961038961041</v>
      </c>
      <c r="Q1673" s="3" t="str">
        <f t="shared" si="160"/>
        <v>music</v>
      </c>
      <c r="R1673" t="str">
        <f t="shared" si="161"/>
        <v>pop</v>
      </c>
      <c r="S1673" s="11">
        <f t="shared" si="162"/>
        <v>42553.54414351852</v>
      </c>
      <c r="T1673" s="11">
        <f t="shared" si="163"/>
        <v>42583.54414351852</v>
      </c>
      <c r="U1673" t="str">
        <f t="array" ref="U1673">IF(COUNTIF($B$2:$B5786, $B1673)&gt;1, "Duplicate", "")</f>
        <v/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8"/>
        <v>1.1294117647058823</v>
      </c>
      <c r="P1674">
        <f t="shared" si="159"/>
        <v>39.183673469387756</v>
      </c>
      <c r="Q1674" s="3" t="str">
        <f t="shared" si="160"/>
        <v>music</v>
      </c>
      <c r="R1674" t="str">
        <f t="shared" si="161"/>
        <v>pop</v>
      </c>
      <c r="S1674" s="11">
        <f t="shared" si="162"/>
        <v>41034.656597222223</v>
      </c>
      <c r="T1674" s="11">
        <f t="shared" si="163"/>
        <v>41064.656597222223</v>
      </c>
      <c r="U1674" t="str">
        <f t="array" ref="U1674">IF(COUNTIF($B$2:$B5787, $B1674)&gt;1, "Duplicate", "")</f>
        <v/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8"/>
        <v>1.2809523809523808</v>
      </c>
      <c r="P1675">
        <f t="shared" si="159"/>
        <v>45.593220338983052</v>
      </c>
      <c r="Q1675" s="3" t="str">
        <f t="shared" si="160"/>
        <v>music</v>
      </c>
      <c r="R1675" t="str">
        <f t="shared" si="161"/>
        <v>pop</v>
      </c>
      <c r="S1675" s="11">
        <f t="shared" si="162"/>
        <v>42039.878379629634</v>
      </c>
      <c r="T1675" s="11">
        <f t="shared" si="163"/>
        <v>42069.878379629634</v>
      </c>
      <c r="U1675" t="str">
        <f t="array" ref="U1675">IF(COUNTIF($B$2:$B5788, $B1675)&gt;1, "Duplicate", "")</f>
        <v/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8"/>
        <v>2.0169999999999999</v>
      </c>
      <c r="P1676">
        <f t="shared" si="159"/>
        <v>89.247787610619469</v>
      </c>
      <c r="Q1676" s="3" t="str">
        <f t="shared" si="160"/>
        <v>music</v>
      </c>
      <c r="R1676" t="str">
        <f t="shared" si="161"/>
        <v>pop</v>
      </c>
      <c r="S1676" s="11">
        <f t="shared" si="162"/>
        <v>42569.605393518519</v>
      </c>
      <c r="T1676" s="11">
        <f t="shared" si="163"/>
        <v>42600.290972222225</v>
      </c>
      <c r="U1676" t="str">
        <f t="array" ref="U1676">IF(COUNTIF($B$2:$B5789, $B1676)&gt;1, "Duplicate", "")</f>
        <v/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8"/>
        <v>1.37416</v>
      </c>
      <c r="P1677">
        <f t="shared" si="159"/>
        <v>40.416470588235299</v>
      </c>
      <c r="Q1677" s="3" t="str">
        <f t="shared" si="160"/>
        <v>music</v>
      </c>
      <c r="R1677" t="str">
        <f t="shared" si="161"/>
        <v>pop</v>
      </c>
      <c r="S1677" s="11">
        <f t="shared" si="162"/>
        <v>40802.733101851853</v>
      </c>
      <c r="T1677" s="11">
        <f t="shared" si="163"/>
        <v>40832.918749999997</v>
      </c>
      <c r="U1677" t="str">
        <f t="array" ref="U1677">IF(COUNTIF($B$2:$B5790, $B1677)&gt;1, "Duplicate", "")</f>
        <v/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8"/>
        <v>1.1533333333333333</v>
      </c>
      <c r="P1678">
        <f t="shared" si="159"/>
        <v>82.38095238095238</v>
      </c>
      <c r="Q1678" s="3" t="str">
        <f t="shared" si="160"/>
        <v>music</v>
      </c>
      <c r="R1678" t="str">
        <f t="shared" si="161"/>
        <v>pop</v>
      </c>
      <c r="S1678" s="11">
        <f t="shared" si="162"/>
        <v>40973.72623842593</v>
      </c>
      <c r="T1678" s="11">
        <f t="shared" si="163"/>
        <v>41020.165972222225</v>
      </c>
      <c r="U1678" t="str">
        <f t="array" ref="U1678">IF(COUNTIF($B$2:$B5791, $B1678)&gt;1, "Duplicate", "")</f>
        <v/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8"/>
        <v>1.1166666666666667</v>
      </c>
      <c r="P1679">
        <f t="shared" si="159"/>
        <v>159.52380952380952</v>
      </c>
      <c r="Q1679" s="3" t="str">
        <f t="shared" si="160"/>
        <v>music</v>
      </c>
      <c r="R1679" t="str">
        <f t="shared" si="161"/>
        <v>pop</v>
      </c>
      <c r="S1679" s="11">
        <f t="shared" si="162"/>
        <v>42416.407129629632</v>
      </c>
      <c r="T1679" s="11">
        <f t="shared" si="163"/>
        <v>42476.249305555553</v>
      </c>
      <c r="U1679" t="str">
        <f t="array" ref="U1679">IF(COUNTIF($B$2:$B5792, $B1679)&gt;1, "Duplicate", "")</f>
        <v/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8"/>
        <v>1.1839999999999999</v>
      </c>
      <c r="P1680">
        <f t="shared" si="159"/>
        <v>36.244897959183675</v>
      </c>
      <c r="Q1680" s="3" t="str">
        <f t="shared" si="160"/>
        <v>music</v>
      </c>
      <c r="R1680" t="str">
        <f t="shared" si="161"/>
        <v>pop</v>
      </c>
      <c r="S1680" s="11">
        <f t="shared" si="162"/>
        <v>41662.854988425926</v>
      </c>
      <c r="T1680" s="11">
        <f t="shared" si="163"/>
        <v>41676.854988425926</v>
      </c>
      <c r="U1680" t="str">
        <f t="array" ref="U1680">IF(COUNTIF($B$2:$B5793, $B1680)&gt;1, "Duplicate", "")</f>
        <v/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8"/>
        <v>1.75</v>
      </c>
      <c r="P1681">
        <f t="shared" si="159"/>
        <v>62.5</v>
      </c>
      <c r="Q1681" s="3" t="str">
        <f t="shared" si="160"/>
        <v>music</v>
      </c>
      <c r="R1681" t="str">
        <f t="shared" si="161"/>
        <v>pop</v>
      </c>
      <c r="S1681" s="11">
        <f t="shared" si="162"/>
        <v>40723.068807870368</v>
      </c>
      <c r="T1681" s="11">
        <f t="shared" si="163"/>
        <v>40746.068807870368</v>
      </c>
      <c r="U1681" t="str">
        <f t="array" ref="U1681">IF(COUNTIF($B$2:$B5794, $B1681)&gt;1, "Duplicate", "")</f>
        <v/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8"/>
        <v>1.175</v>
      </c>
      <c r="P1682">
        <f t="shared" si="159"/>
        <v>47</v>
      </c>
      <c r="Q1682" s="3" t="str">
        <f t="shared" si="160"/>
        <v>music</v>
      </c>
      <c r="R1682" t="str">
        <f t="shared" si="161"/>
        <v>pop</v>
      </c>
      <c r="S1682" s="11">
        <f t="shared" si="162"/>
        <v>41802.757719907408</v>
      </c>
      <c r="T1682" s="11">
        <f t="shared" si="163"/>
        <v>41832.757719907408</v>
      </c>
      <c r="U1682" t="str">
        <f t="array" ref="U1682">IF(COUNTIF($B$2:$B5795, $B1682)&gt;1, "Duplicate", "")</f>
        <v/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8"/>
        <v>1.0142212307692309</v>
      </c>
      <c r="P1683">
        <f t="shared" si="159"/>
        <v>74.575090497737563</v>
      </c>
      <c r="Q1683" s="3" t="str">
        <f t="shared" si="160"/>
        <v>music</v>
      </c>
      <c r="R1683" t="str">
        <f t="shared" si="161"/>
        <v>faith</v>
      </c>
      <c r="S1683" s="11">
        <f t="shared" si="162"/>
        <v>42774.121342592596</v>
      </c>
      <c r="T1683" s="11">
        <f t="shared" si="163"/>
        <v>42823.083333333328</v>
      </c>
      <c r="U1683" t="str">
        <f t="array" ref="U1683">IF(COUNTIF($B$2:$B5796, $B1683)&gt;1, "Duplicate", "")</f>
        <v/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8"/>
        <v>0</v>
      </c>
      <c r="P1684">
        <f t="shared" si="159"/>
        <v>0</v>
      </c>
      <c r="Q1684" s="3" t="str">
        <f t="shared" si="160"/>
        <v>music</v>
      </c>
      <c r="R1684" t="str">
        <f t="shared" si="161"/>
        <v>faith</v>
      </c>
      <c r="S1684" s="11">
        <f t="shared" si="162"/>
        <v>42779.21365740741</v>
      </c>
      <c r="T1684" s="11">
        <f t="shared" si="163"/>
        <v>42839.171990740739</v>
      </c>
      <c r="U1684" t="str">
        <f t="array" ref="U1684">IF(COUNTIF($B$2:$B5797, $B1684)&gt;1, "Duplicate", "")</f>
        <v/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8"/>
        <v>0.21714285714285714</v>
      </c>
      <c r="P1685">
        <f t="shared" si="159"/>
        <v>76</v>
      </c>
      <c r="Q1685" s="3" t="str">
        <f t="shared" si="160"/>
        <v>music</v>
      </c>
      <c r="R1685" t="str">
        <f t="shared" si="161"/>
        <v>faith</v>
      </c>
      <c r="S1685" s="11">
        <f t="shared" si="162"/>
        <v>42808.781689814816</v>
      </c>
      <c r="T1685" s="11">
        <f t="shared" si="163"/>
        <v>42832.781689814816</v>
      </c>
      <c r="U1685" t="str">
        <f t="array" ref="U1685">IF(COUNTIF($B$2:$B5798, $B1685)&gt;1, "Duplicate", "")</f>
        <v/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8"/>
        <v>1.0912500000000001</v>
      </c>
      <c r="P1686">
        <f t="shared" si="159"/>
        <v>86.43564356435644</v>
      </c>
      <c r="Q1686" s="3" t="str">
        <f t="shared" si="160"/>
        <v>music</v>
      </c>
      <c r="R1686" t="str">
        <f t="shared" si="161"/>
        <v>faith</v>
      </c>
      <c r="S1686" s="11">
        <f t="shared" si="162"/>
        <v>42783.815289351856</v>
      </c>
      <c r="T1686" s="11">
        <f t="shared" si="163"/>
        <v>42811.773622685185</v>
      </c>
      <c r="U1686" t="str">
        <f t="array" ref="U1686">IF(COUNTIF($B$2:$B5799, $B1686)&gt;1, "Duplicate", "")</f>
        <v/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8"/>
        <v>1.0285714285714285</v>
      </c>
      <c r="P1687">
        <f t="shared" si="159"/>
        <v>24</v>
      </c>
      <c r="Q1687" s="3" t="str">
        <f t="shared" si="160"/>
        <v>music</v>
      </c>
      <c r="R1687" t="str">
        <f t="shared" si="161"/>
        <v>faith</v>
      </c>
      <c r="S1687" s="11">
        <f t="shared" si="162"/>
        <v>42788.2502662037</v>
      </c>
      <c r="T1687" s="11">
        <f t="shared" si="163"/>
        <v>42818.208599537036</v>
      </c>
      <c r="U1687" t="str">
        <f t="array" ref="U1687">IF(COUNTIF($B$2:$B5800, $B1687)&gt;1, "Duplicate", "")</f>
        <v/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8"/>
        <v>3.5999999999999999E-3</v>
      </c>
      <c r="P1688">
        <f t="shared" si="159"/>
        <v>18</v>
      </c>
      <c r="Q1688" s="3" t="str">
        <f t="shared" si="160"/>
        <v>music</v>
      </c>
      <c r="R1688" t="str">
        <f t="shared" si="161"/>
        <v>faith</v>
      </c>
      <c r="S1688" s="11">
        <f t="shared" si="162"/>
        <v>42792.843969907408</v>
      </c>
      <c r="T1688" s="11">
        <f t="shared" si="163"/>
        <v>42852.802303240736</v>
      </c>
      <c r="U1688" t="str">
        <f t="array" ref="U1688">IF(COUNTIF($B$2:$B5801, $B1688)&gt;1, "Duplicate", "")</f>
        <v/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8"/>
        <v>0.3125</v>
      </c>
      <c r="P1689">
        <f t="shared" si="159"/>
        <v>80.128205128205124</v>
      </c>
      <c r="Q1689" s="3" t="str">
        <f t="shared" si="160"/>
        <v>music</v>
      </c>
      <c r="R1689" t="str">
        <f t="shared" si="161"/>
        <v>faith</v>
      </c>
      <c r="S1689" s="11">
        <f t="shared" si="162"/>
        <v>42802.046817129631</v>
      </c>
      <c r="T1689" s="11">
        <f t="shared" si="163"/>
        <v>42835.84375</v>
      </c>
      <c r="U1689" t="str">
        <f t="array" ref="U1689">IF(COUNTIF($B$2:$B5802, $B1689)&gt;1, "Duplicate", "")</f>
        <v/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8"/>
        <v>0.443</v>
      </c>
      <c r="P1690">
        <f t="shared" si="159"/>
        <v>253.14285714285714</v>
      </c>
      <c r="Q1690" s="3" t="str">
        <f t="shared" si="160"/>
        <v>music</v>
      </c>
      <c r="R1690" t="str">
        <f t="shared" si="161"/>
        <v>faith</v>
      </c>
      <c r="S1690" s="11">
        <f t="shared" si="162"/>
        <v>42804.534652777773</v>
      </c>
      <c r="T1690" s="11">
        <f t="shared" si="163"/>
        <v>42834.492986111116</v>
      </c>
      <c r="U1690" t="str">
        <f t="array" ref="U1690">IF(COUNTIF($B$2:$B5803, $B1690)&gt;1, "Duplicate", "")</f>
        <v/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8"/>
        <v>1</v>
      </c>
      <c r="P1691">
        <f t="shared" si="159"/>
        <v>171.42857142857142</v>
      </c>
      <c r="Q1691" s="3" t="str">
        <f t="shared" si="160"/>
        <v>music</v>
      </c>
      <c r="R1691" t="str">
        <f t="shared" si="161"/>
        <v>faith</v>
      </c>
      <c r="S1691" s="11">
        <f t="shared" si="162"/>
        <v>42780.942476851851</v>
      </c>
      <c r="T1691" s="11">
        <f t="shared" si="163"/>
        <v>42810.900810185187</v>
      </c>
      <c r="U1691" t="str">
        <f t="array" ref="U1691">IF(COUNTIF($B$2:$B5804, $B1691)&gt;1, "Duplicate", "")</f>
        <v/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8"/>
        <v>0.254</v>
      </c>
      <c r="P1692">
        <f t="shared" si="159"/>
        <v>57.727272727272727</v>
      </c>
      <c r="Q1692" s="3" t="str">
        <f t="shared" si="160"/>
        <v>music</v>
      </c>
      <c r="R1692" t="str">
        <f t="shared" si="161"/>
        <v>faith</v>
      </c>
      <c r="S1692" s="11">
        <f t="shared" si="162"/>
        <v>42801.43104166667</v>
      </c>
      <c r="T1692" s="11">
        <f t="shared" si="163"/>
        <v>42831.389374999999</v>
      </c>
      <c r="U1692" t="str">
        <f t="array" ref="U1692">IF(COUNTIF($B$2:$B5805, $B1692)&gt;1, "Duplicate", "")</f>
        <v/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8"/>
        <v>0.33473333333333333</v>
      </c>
      <c r="P1693">
        <f t="shared" si="159"/>
        <v>264.26315789473682</v>
      </c>
      <c r="Q1693" s="3" t="str">
        <f t="shared" si="160"/>
        <v>music</v>
      </c>
      <c r="R1693" t="str">
        <f t="shared" si="161"/>
        <v>faith</v>
      </c>
      <c r="S1693" s="11">
        <f t="shared" si="162"/>
        <v>42795.701481481476</v>
      </c>
      <c r="T1693" s="11">
        <f t="shared" si="163"/>
        <v>42828.041666666672</v>
      </c>
      <c r="U1693" t="str">
        <f t="array" ref="U1693">IF(COUNTIF($B$2:$B5806, $B1693)&gt;1, "Duplicate", "")</f>
        <v/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8"/>
        <v>0.47799999999999998</v>
      </c>
      <c r="P1694">
        <f t="shared" si="159"/>
        <v>159.33333333333334</v>
      </c>
      <c r="Q1694" s="3" t="str">
        <f t="shared" si="160"/>
        <v>music</v>
      </c>
      <c r="R1694" t="str">
        <f t="shared" si="161"/>
        <v>faith</v>
      </c>
      <c r="S1694" s="11">
        <f t="shared" si="162"/>
        <v>42788.151238425926</v>
      </c>
      <c r="T1694" s="11">
        <f t="shared" si="163"/>
        <v>42820.999305555553</v>
      </c>
      <c r="U1694" t="str">
        <f t="array" ref="U1694">IF(COUNTIF($B$2:$B5807, $B1694)&gt;1, "Duplicate", "")</f>
        <v/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8"/>
        <v>9.3333333333333338E-2</v>
      </c>
      <c r="P1695">
        <f t="shared" si="159"/>
        <v>35</v>
      </c>
      <c r="Q1695" s="3" t="str">
        <f t="shared" si="160"/>
        <v>music</v>
      </c>
      <c r="R1695" t="str">
        <f t="shared" si="161"/>
        <v>faith</v>
      </c>
      <c r="S1695" s="11">
        <f t="shared" si="162"/>
        <v>42803.920277777783</v>
      </c>
      <c r="T1695" s="11">
        <f t="shared" si="163"/>
        <v>42834.833333333328</v>
      </c>
      <c r="U1695" t="str">
        <f t="array" ref="U1695">IF(COUNTIF($B$2:$B5808, $B1695)&gt;1, "Duplicate", "")</f>
        <v/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8"/>
        <v>5.0000000000000001E-4</v>
      </c>
      <c r="P1696">
        <f t="shared" si="159"/>
        <v>5</v>
      </c>
      <c r="Q1696" s="3" t="str">
        <f t="shared" si="160"/>
        <v>music</v>
      </c>
      <c r="R1696" t="str">
        <f t="shared" si="161"/>
        <v>faith</v>
      </c>
      <c r="S1696" s="11">
        <f t="shared" si="162"/>
        <v>42791.669837962967</v>
      </c>
      <c r="T1696" s="11">
        <f t="shared" si="163"/>
        <v>42821.191666666666</v>
      </c>
      <c r="U1696" t="str">
        <f t="array" ref="U1696">IF(COUNTIF($B$2:$B5809, $B1696)&gt;1, "Duplicate", "")</f>
        <v/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8"/>
        <v>0.11708333333333333</v>
      </c>
      <c r="P1697">
        <f t="shared" si="159"/>
        <v>61.086956521739133</v>
      </c>
      <c r="Q1697" s="3" t="str">
        <f t="shared" si="160"/>
        <v>music</v>
      </c>
      <c r="R1697" t="str">
        <f t="shared" si="161"/>
        <v>faith</v>
      </c>
      <c r="S1697" s="11">
        <f t="shared" si="162"/>
        <v>42801.031412037039</v>
      </c>
      <c r="T1697" s="11">
        <f t="shared" si="163"/>
        <v>42835.041666666672</v>
      </c>
      <c r="U1697" t="str">
        <f t="array" ref="U1697">IF(COUNTIF($B$2:$B5810, $B1697)&gt;1, "Duplicate", "")</f>
        <v/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8"/>
        <v>0</v>
      </c>
      <c r="P1698">
        <f t="shared" si="159"/>
        <v>0</v>
      </c>
      <c r="Q1698" s="3" t="str">
        <f t="shared" si="160"/>
        <v>music</v>
      </c>
      <c r="R1698" t="str">
        <f t="shared" si="161"/>
        <v>faith</v>
      </c>
      <c r="S1698" s="11">
        <f t="shared" si="162"/>
        <v>42796.069571759261</v>
      </c>
      <c r="T1698" s="11">
        <f t="shared" si="163"/>
        <v>42826.027905092589</v>
      </c>
      <c r="U1698" t="str">
        <f t="array" ref="U1698">IF(COUNTIF($B$2:$B5811, $B1698)&gt;1, "Duplicate", "")</f>
        <v/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8"/>
        <v>0.20208000000000001</v>
      </c>
      <c r="P1699">
        <f t="shared" si="159"/>
        <v>114.81818181818181</v>
      </c>
      <c r="Q1699" s="3" t="str">
        <f t="shared" si="160"/>
        <v>music</v>
      </c>
      <c r="R1699" t="str">
        <f t="shared" si="161"/>
        <v>faith</v>
      </c>
      <c r="S1699" s="11">
        <f t="shared" si="162"/>
        <v>42805.032962962956</v>
      </c>
      <c r="T1699" s="11">
        <f t="shared" si="163"/>
        <v>42834.991296296299</v>
      </c>
      <c r="U1699" t="str">
        <f t="array" ref="U1699">IF(COUNTIF($B$2:$B5812, $B1699)&gt;1, "Duplicate", "")</f>
        <v/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8"/>
        <v>0</v>
      </c>
      <c r="P1700">
        <f t="shared" si="159"/>
        <v>0</v>
      </c>
      <c r="Q1700" s="3" t="str">
        <f t="shared" si="160"/>
        <v>music</v>
      </c>
      <c r="R1700" t="str">
        <f t="shared" si="161"/>
        <v>faith</v>
      </c>
      <c r="S1700" s="11">
        <f t="shared" si="162"/>
        <v>42796.207870370374</v>
      </c>
      <c r="T1700" s="11">
        <f t="shared" si="163"/>
        <v>42820.147916666669</v>
      </c>
      <c r="U1700" t="str">
        <f t="array" ref="U1700">IF(COUNTIF($B$2:$B5813, $B1700)&gt;1, "Duplicate", "")</f>
        <v/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8"/>
        <v>4.2311459353574929E-2</v>
      </c>
      <c r="P1701">
        <f t="shared" si="159"/>
        <v>54</v>
      </c>
      <c r="Q1701" s="3" t="str">
        <f t="shared" si="160"/>
        <v>music</v>
      </c>
      <c r="R1701" t="str">
        <f t="shared" si="161"/>
        <v>faith</v>
      </c>
      <c r="S1701" s="11">
        <f t="shared" si="162"/>
        <v>42806.863946759258</v>
      </c>
      <c r="T1701" s="11">
        <f t="shared" si="163"/>
        <v>42836.863946759258</v>
      </c>
      <c r="U1701" t="str">
        <f t="array" ref="U1701">IF(COUNTIF($B$2:$B5814, $B1701)&gt;1, "Duplicate", "")</f>
        <v/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8"/>
        <v>0.2606</v>
      </c>
      <c r="P1702">
        <f t="shared" si="159"/>
        <v>65.974683544303801</v>
      </c>
      <c r="Q1702" s="3" t="str">
        <f t="shared" si="160"/>
        <v>music</v>
      </c>
      <c r="R1702" t="str">
        <f t="shared" si="161"/>
        <v>faith</v>
      </c>
      <c r="S1702" s="11">
        <f t="shared" si="162"/>
        <v>42796.071643518517</v>
      </c>
      <c r="T1702" s="11">
        <f t="shared" si="163"/>
        <v>42826.166666666672</v>
      </c>
      <c r="U1702" t="str">
        <f t="array" ref="U1702">IF(COUNTIF($B$2:$B5815, $B1702)&gt;1, "Duplicate", "")</f>
        <v/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8"/>
        <v>1.9801980198019802E-3</v>
      </c>
      <c r="P1703">
        <f t="shared" si="159"/>
        <v>5</v>
      </c>
      <c r="Q1703" s="3" t="str">
        <f t="shared" si="160"/>
        <v>music</v>
      </c>
      <c r="R1703" t="str">
        <f t="shared" si="161"/>
        <v>faith</v>
      </c>
      <c r="S1703" s="11">
        <f t="shared" si="162"/>
        <v>41989.664409722223</v>
      </c>
      <c r="T1703" s="11">
        <f t="shared" si="163"/>
        <v>42019.664409722223</v>
      </c>
      <c r="U1703" t="str">
        <f t="array" ref="U1703">IF(COUNTIF($B$2:$B5816, $B1703)&gt;1, "Duplicate", "")</f>
        <v/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8"/>
        <v>6.0606060606060605E-5</v>
      </c>
      <c r="P1704">
        <f t="shared" si="159"/>
        <v>1</v>
      </c>
      <c r="Q1704" s="3" t="str">
        <f t="shared" si="160"/>
        <v>music</v>
      </c>
      <c r="R1704" t="str">
        <f t="shared" si="161"/>
        <v>faith</v>
      </c>
      <c r="S1704" s="11">
        <f t="shared" si="162"/>
        <v>42063.869791666672</v>
      </c>
      <c r="T1704" s="11">
        <f t="shared" si="163"/>
        <v>42093.828125</v>
      </c>
      <c r="U1704" t="str">
        <f t="array" ref="U1704">IF(COUNTIF($B$2:$B5817, $B1704)&gt;1, "Duplicate", "")</f>
        <v/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8"/>
        <v>1.0200000000000001E-2</v>
      </c>
      <c r="P1705">
        <f t="shared" si="159"/>
        <v>25.5</v>
      </c>
      <c r="Q1705" s="3" t="str">
        <f t="shared" si="160"/>
        <v>music</v>
      </c>
      <c r="R1705" t="str">
        <f t="shared" si="161"/>
        <v>faith</v>
      </c>
      <c r="S1705" s="11">
        <f t="shared" si="162"/>
        <v>42187.281678240746</v>
      </c>
      <c r="T1705" s="11">
        <f t="shared" si="163"/>
        <v>42247.281678240746</v>
      </c>
      <c r="U1705" t="str">
        <f t="array" ref="U1705">IF(COUNTIF($B$2:$B5818, $B1705)&gt;1, "Duplicate", "")</f>
        <v/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8"/>
        <v>0.65100000000000002</v>
      </c>
      <c r="P1706">
        <f t="shared" si="159"/>
        <v>118.36363636363636</v>
      </c>
      <c r="Q1706" s="3" t="str">
        <f t="shared" si="160"/>
        <v>music</v>
      </c>
      <c r="R1706" t="str">
        <f t="shared" si="161"/>
        <v>faith</v>
      </c>
      <c r="S1706" s="11">
        <f t="shared" si="162"/>
        <v>42021.139733796299</v>
      </c>
      <c r="T1706" s="11">
        <f t="shared" si="163"/>
        <v>42051.139733796299</v>
      </c>
      <c r="U1706" t="str">
        <f t="array" ref="U1706">IF(COUNTIF($B$2:$B5819, $B1706)&gt;1, "Duplicate", "")</f>
        <v/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8"/>
        <v>0</v>
      </c>
      <c r="P1707">
        <f t="shared" si="159"/>
        <v>0</v>
      </c>
      <c r="Q1707" s="3" t="str">
        <f t="shared" si="160"/>
        <v>music</v>
      </c>
      <c r="R1707" t="str">
        <f t="shared" si="161"/>
        <v>faith</v>
      </c>
      <c r="S1707" s="11">
        <f t="shared" si="162"/>
        <v>42245.016736111109</v>
      </c>
      <c r="T1707" s="11">
        <f t="shared" si="163"/>
        <v>42256.666666666672</v>
      </c>
      <c r="U1707" t="str">
        <f t="array" ref="U1707">IF(COUNTIF($B$2:$B5820, $B1707)&gt;1, "Duplicate", "")</f>
        <v/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8"/>
        <v>0</v>
      </c>
      <c r="P1708">
        <f t="shared" si="159"/>
        <v>0</v>
      </c>
      <c r="Q1708" s="3" t="str">
        <f t="shared" si="160"/>
        <v>music</v>
      </c>
      <c r="R1708" t="str">
        <f t="shared" si="161"/>
        <v>faith</v>
      </c>
      <c r="S1708" s="11">
        <f t="shared" si="162"/>
        <v>42179.306388888886</v>
      </c>
      <c r="T1708" s="11">
        <f t="shared" si="163"/>
        <v>42239.306388888886</v>
      </c>
      <c r="U1708" t="str">
        <f t="array" ref="U1708">IF(COUNTIF($B$2:$B5821, $B1708)&gt;1, "Duplicate", "")</f>
        <v/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8"/>
        <v>9.74E-2</v>
      </c>
      <c r="P1709">
        <f t="shared" si="159"/>
        <v>54.111111111111114</v>
      </c>
      <c r="Q1709" s="3" t="str">
        <f t="shared" si="160"/>
        <v>music</v>
      </c>
      <c r="R1709" t="str">
        <f t="shared" si="161"/>
        <v>faith</v>
      </c>
      <c r="S1709" s="11">
        <f t="shared" si="162"/>
        <v>42427.721006944441</v>
      </c>
      <c r="T1709" s="11">
        <f t="shared" si="163"/>
        <v>42457.679340277777</v>
      </c>
      <c r="U1709" t="str">
        <f t="array" ref="U1709">IF(COUNTIF($B$2:$B5822, $B1709)&gt;1, "Duplicate", "")</f>
        <v/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8"/>
        <v>0</v>
      </c>
      <c r="P1710">
        <f t="shared" si="159"/>
        <v>0</v>
      </c>
      <c r="Q1710" s="3" t="str">
        <f t="shared" si="160"/>
        <v>music</v>
      </c>
      <c r="R1710" t="str">
        <f t="shared" si="161"/>
        <v>faith</v>
      </c>
      <c r="S1710" s="11">
        <f t="shared" si="162"/>
        <v>42451.866967592592</v>
      </c>
      <c r="T1710" s="11">
        <f t="shared" si="163"/>
        <v>42491.866967592592</v>
      </c>
      <c r="U1710" t="str">
        <f t="array" ref="U1710">IF(COUNTIF($B$2:$B5823, $B1710)&gt;1, "Duplicate", "")</f>
        <v/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8"/>
        <v>4.8571428571428571E-2</v>
      </c>
      <c r="P1711">
        <f t="shared" si="159"/>
        <v>21.25</v>
      </c>
      <c r="Q1711" s="3" t="str">
        <f t="shared" si="160"/>
        <v>music</v>
      </c>
      <c r="R1711" t="str">
        <f t="shared" si="161"/>
        <v>faith</v>
      </c>
      <c r="S1711" s="11">
        <f t="shared" si="162"/>
        <v>41841.56381944444</v>
      </c>
      <c r="T1711" s="11">
        <f t="shared" si="163"/>
        <v>41882.818749999999</v>
      </c>
      <c r="U1711" t="str">
        <f t="array" ref="U1711">IF(COUNTIF($B$2:$B5824, $B1711)&gt;1, "Duplicate", "")</f>
        <v/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8"/>
        <v>6.7999999999999996E-3</v>
      </c>
      <c r="P1712">
        <f t="shared" si="159"/>
        <v>34</v>
      </c>
      <c r="Q1712" s="3" t="str">
        <f t="shared" si="160"/>
        <v>music</v>
      </c>
      <c r="R1712" t="str">
        <f t="shared" si="161"/>
        <v>faith</v>
      </c>
      <c r="S1712" s="11">
        <f t="shared" si="162"/>
        <v>42341.59129629629</v>
      </c>
      <c r="T1712" s="11">
        <f t="shared" si="163"/>
        <v>42387.541666666672</v>
      </c>
      <c r="U1712" t="str">
        <f t="array" ref="U1712">IF(COUNTIF($B$2:$B5825, $B1712)&gt;1, "Duplicate", "")</f>
        <v/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8"/>
        <v>0.105</v>
      </c>
      <c r="P1713">
        <f t="shared" si="159"/>
        <v>525</v>
      </c>
      <c r="Q1713" s="3" t="str">
        <f t="shared" si="160"/>
        <v>music</v>
      </c>
      <c r="R1713" t="str">
        <f t="shared" si="161"/>
        <v>faith</v>
      </c>
      <c r="S1713" s="11">
        <f t="shared" si="162"/>
        <v>41852.646226851852</v>
      </c>
      <c r="T1713" s="11">
        <f t="shared" si="163"/>
        <v>41883.646226851852</v>
      </c>
      <c r="U1713" t="str">
        <f t="array" ref="U1713">IF(COUNTIF($B$2:$B5826, $B1713)&gt;1, "Duplicate", "")</f>
        <v/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8"/>
        <v>0</v>
      </c>
      <c r="P1714">
        <f t="shared" si="159"/>
        <v>0</v>
      </c>
      <c r="Q1714" s="3" t="str">
        <f t="shared" si="160"/>
        <v>music</v>
      </c>
      <c r="R1714" t="str">
        <f t="shared" si="161"/>
        <v>faith</v>
      </c>
      <c r="S1714" s="11">
        <f t="shared" si="162"/>
        <v>42125.913807870369</v>
      </c>
      <c r="T1714" s="11">
        <f t="shared" si="163"/>
        <v>42185.913807870369</v>
      </c>
      <c r="U1714" t="str">
        <f t="array" ref="U1714">IF(COUNTIF($B$2:$B5827, $B1714)&gt;1, "Duplicate", "")</f>
        <v/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8"/>
        <v>1.6666666666666666E-2</v>
      </c>
      <c r="P1715">
        <f t="shared" si="159"/>
        <v>50</v>
      </c>
      <c r="Q1715" s="3" t="str">
        <f t="shared" si="160"/>
        <v>music</v>
      </c>
      <c r="R1715" t="str">
        <f t="shared" si="161"/>
        <v>faith</v>
      </c>
      <c r="S1715" s="11">
        <f t="shared" si="162"/>
        <v>41887.801064814819</v>
      </c>
      <c r="T1715" s="11">
        <f t="shared" si="163"/>
        <v>41917.801064814819</v>
      </c>
      <c r="U1715" t="str">
        <f t="array" ref="U1715">IF(COUNTIF($B$2:$B5828, $B1715)&gt;1, "Duplicate", "")</f>
        <v/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8"/>
        <v>7.868E-2</v>
      </c>
      <c r="P1716">
        <f t="shared" si="159"/>
        <v>115.70588235294117</v>
      </c>
      <c r="Q1716" s="3" t="str">
        <f t="shared" si="160"/>
        <v>music</v>
      </c>
      <c r="R1716" t="str">
        <f t="shared" si="161"/>
        <v>faith</v>
      </c>
      <c r="S1716" s="11">
        <f t="shared" si="162"/>
        <v>42095.918530092589</v>
      </c>
      <c r="T1716" s="11">
        <f t="shared" si="163"/>
        <v>42125.918530092589</v>
      </c>
      <c r="U1716" t="str">
        <f t="array" ref="U1716">IF(COUNTIF($B$2:$B5829, $B1716)&gt;1, "Duplicate", "")</f>
        <v/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8"/>
        <v>2.2000000000000001E-3</v>
      </c>
      <c r="P1717">
        <f t="shared" si="159"/>
        <v>5.5</v>
      </c>
      <c r="Q1717" s="3" t="str">
        <f t="shared" si="160"/>
        <v>music</v>
      </c>
      <c r="R1717" t="str">
        <f t="shared" si="161"/>
        <v>faith</v>
      </c>
      <c r="S1717" s="11">
        <f t="shared" si="162"/>
        <v>42064.217418981483</v>
      </c>
      <c r="T1717" s="11">
        <f t="shared" si="163"/>
        <v>42094.140277777777</v>
      </c>
      <c r="U1717" t="str">
        <f t="array" ref="U1717">IF(COUNTIF($B$2:$B5830, $B1717)&gt;1, "Duplicate", "")</f>
        <v/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8"/>
        <v>7.4999999999999997E-2</v>
      </c>
      <c r="P1718">
        <f t="shared" si="159"/>
        <v>50</v>
      </c>
      <c r="Q1718" s="3" t="str">
        <f t="shared" si="160"/>
        <v>music</v>
      </c>
      <c r="R1718" t="str">
        <f t="shared" si="161"/>
        <v>faith</v>
      </c>
      <c r="S1718" s="11">
        <f t="shared" si="162"/>
        <v>42673.577534722222</v>
      </c>
      <c r="T1718" s="11">
        <f t="shared" si="163"/>
        <v>42713.619201388887</v>
      </c>
      <c r="U1718" t="str">
        <f t="array" ref="U1718">IF(COUNTIF($B$2:$B5831, $B1718)&gt;1, "Duplicate", "")</f>
        <v/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8"/>
        <v>0.42725880551301687</v>
      </c>
      <c r="P1719">
        <f t="shared" si="159"/>
        <v>34.024390243902438</v>
      </c>
      <c r="Q1719" s="3" t="str">
        <f t="shared" si="160"/>
        <v>music</v>
      </c>
      <c r="R1719" t="str">
        <f t="shared" si="161"/>
        <v>faith</v>
      </c>
      <c r="S1719" s="11">
        <f t="shared" si="162"/>
        <v>42460.98192129629</v>
      </c>
      <c r="T1719" s="11">
        <f t="shared" si="163"/>
        <v>42481.166666666672</v>
      </c>
      <c r="U1719" t="str">
        <f t="array" ref="U1719">IF(COUNTIF($B$2:$B5832, $B1719)&gt;1, "Duplicate", "")</f>
        <v/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8"/>
        <v>2.142857142857143E-3</v>
      </c>
      <c r="P1720">
        <f t="shared" si="159"/>
        <v>37.5</v>
      </c>
      <c r="Q1720" s="3" t="str">
        <f t="shared" si="160"/>
        <v>music</v>
      </c>
      <c r="R1720" t="str">
        <f t="shared" si="161"/>
        <v>faith</v>
      </c>
      <c r="S1720" s="11">
        <f t="shared" si="162"/>
        <v>42460.610520833332</v>
      </c>
      <c r="T1720" s="11">
        <f t="shared" si="163"/>
        <v>42504.207638888889</v>
      </c>
      <c r="U1720" t="str">
        <f t="array" ref="U1720">IF(COUNTIF($B$2:$B5833, $B1720)&gt;1, "Duplicate", "")</f>
        <v/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8"/>
        <v>8.7500000000000008E-3</v>
      </c>
      <c r="P1721">
        <f t="shared" si="159"/>
        <v>11.666666666666666</v>
      </c>
      <c r="Q1721" s="3" t="str">
        <f t="shared" si="160"/>
        <v>music</v>
      </c>
      <c r="R1721" t="str">
        <f t="shared" si="161"/>
        <v>faith</v>
      </c>
      <c r="S1721" s="11">
        <f t="shared" si="162"/>
        <v>41869.534618055557</v>
      </c>
      <c r="T1721" s="11">
        <f t="shared" si="163"/>
        <v>41899.534618055557</v>
      </c>
      <c r="U1721" t="str">
        <f t="array" ref="U1721">IF(COUNTIF($B$2:$B5834, $B1721)&gt;1, "Duplicate", "")</f>
        <v/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8"/>
        <v>5.6250000000000001E-2</v>
      </c>
      <c r="P1722">
        <f t="shared" si="159"/>
        <v>28.125</v>
      </c>
      <c r="Q1722" s="3" t="str">
        <f t="shared" si="160"/>
        <v>music</v>
      </c>
      <c r="R1722" t="str">
        <f t="shared" si="161"/>
        <v>faith</v>
      </c>
      <c r="S1722" s="11">
        <f t="shared" si="162"/>
        <v>41922.783229166671</v>
      </c>
      <c r="T1722" s="11">
        <f t="shared" si="163"/>
        <v>41952.824895833335</v>
      </c>
      <c r="U1722" t="str">
        <f t="array" ref="U1722">IF(COUNTIF($B$2:$B5835, $B1722)&gt;1, "Duplicate", "")</f>
        <v/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8"/>
        <v>0</v>
      </c>
      <c r="P1723">
        <f t="shared" si="159"/>
        <v>0</v>
      </c>
      <c r="Q1723" s="3" t="str">
        <f t="shared" si="160"/>
        <v>music</v>
      </c>
      <c r="R1723" t="str">
        <f t="shared" si="161"/>
        <v>faith</v>
      </c>
      <c r="S1723" s="11">
        <f t="shared" si="162"/>
        <v>42319.461377314816</v>
      </c>
      <c r="T1723" s="11">
        <f t="shared" si="163"/>
        <v>42349.461377314816</v>
      </c>
      <c r="U1723" t="str">
        <f t="array" ref="U1723">IF(COUNTIF($B$2:$B5836, $B1723)&gt;1, "Duplicate", "")</f>
        <v/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8"/>
        <v>3.4722222222222224E-4</v>
      </c>
      <c r="P1724">
        <f t="shared" si="159"/>
        <v>1</v>
      </c>
      <c r="Q1724" s="3" t="str">
        <f t="shared" si="160"/>
        <v>music</v>
      </c>
      <c r="R1724" t="str">
        <f t="shared" si="161"/>
        <v>faith</v>
      </c>
      <c r="S1724" s="11">
        <f t="shared" si="162"/>
        <v>42425.960983796293</v>
      </c>
      <c r="T1724" s="11">
        <f t="shared" si="163"/>
        <v>42463.006944444445</v>
      </c>
      <c r="U1724" t="str">
        <f t="array" ref="U1724">IF(COUNTIF($B$2:$B5837, $B1724)&gt;1, "Duplicate", "")</f>
        <v/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8"/>
        <v>6.5000000000000002E-2</v>
      </c>
      <c r="P1725">
        <f t="shared" si="159"/>
        <v>216.66666666666666</v>
      </c>
      <c r="Q1725" s="3" t="str">
        <f t="shared" si="160"/>
        <v>music</v>
      </c>
      <c r="R1725" t="str">
        <f t="shared" si="161"/>
        <v>faith</v>
      </c>
      <c r="S1725" s="11">
        <f t="shared" si="162"/>
        <v>42129.82540509259</v>
      </c>
      <c r="T1725" s="11">
        <f t="shared" si="163"/>
        <v>42186.25</v>
      </c>
      <c r="U1725" t="str">
        <f t="array" ref="U1725">IF(COUNTIF($B$2:$B5838, $B1725)&gt;1, "Duplicate", "")</f>
        <v/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8"/>
        <v>5.8333333333333336E-3</v>
      </c>
      <c r="P1726">
        <f t="shared" si="159"/>
        <v>8.75</v>
      </c>
      <c r="Q1726" s="3" t="str">
        <f t="shared" si="160"/>
        <v>music</v>
      </c>
      <c r="R1726" t="str">
        <f t="shared" si="161"/>
        <v>faith</v>
      </c>
      <c r="S1726" s="11">
        <f t="shared" si="162"/>
        <v>41912.932430555556</v>
      </c>
      <c r="T1726" s="11">
        <f t="shared" si="163"/>
        <v>41942.932430555556</v>
      </c>
      <c r="U1726" t="str">
        <f t="array" ref="U1726">IF(COUNTIF($B$2:$B5839, $B1726)&gt;1, "Duplicate", "")</f>
        <v/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8"/>
        <v>0.10181818181818182</v>
      </c>
      <c r="P1727">
        <f t="shared" si="159"/>
        <v>62.222222222222221</v>
      </c>
      <c r="Q1727" s="3" t="str">
        <f t="shared" si="160"/>
        <v>music</v>
      </c>
      <c r="R1727" t="str">
        <f t="shared" si="161"/>
        <v>faith</v>
      </c>
      <c r="S1727" s="11">
        <f t="shared" si="162"/>
        <v>41845.968159722222</v>
      </c>
      <c r="T1727" s="11">
        <f t="shared" si="163"/>
        <v>41875.968159722222</v>
      </c>
      <c r="U1727" t="str">
        <f t="array" ref="U1727">IF(COUNTIF($B$2:$B5840, $B1727)&gt;1, "Duplicate", "")</f>
        <v/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8"/>
        <v>0.33784615384615385</v>
      </c>
      <c r="P1728">
        <f t="shared" si="159"/>
        <v>137.25</v>
      </c>
      <c r="Q1728" s="3" t="str">
        <f t="shared" si="160"/>
        <v>music</v>
      </c>
      <c r="R1728" t="str">
        <f t="shared" si="161"/>
        <v>faith</v>
      </c>
      <c r="S1728" s="11">
        <f t="shared" si="162"/>
        <v>41788.919722222221</v>
      </c>
      <c r="T1728" s="11">
        <f t="shared" si="163"/>
        <v>41817.919722222221</v>
      </c>
      <c r="U1728" t="str">
        <f t="array" ref="U1728">IF(COUNTIF($B$2:$B5841, $B1728)&gt;1, "Duplicate", "")</f>
        <v/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8"/>
        <v>3.3333333333333332E-4</v>
      </c>
      <c r="P1729">
        <f t="shared" si="159"/>
        <v>1</v>
      </c>
      <c r="Q1729" s="3" t="str">
        <f t="shared" si="160"/>
        <v>music</v>
      </c>
      <c r="R1729" t="str">
        <f t="shared" si="161"/>
        <v>faith</v>
      </c>
      <c r="S1729" s="11">
        <f t="shared" si="162"/>
        <v>42044.927974537044</v>
      </c>
      <c r="T1729" s="11">
        <f t="shared" si="163"/>
        <v>42099.458333333328</v>
      </c>
      <c r="U1729" t="str">
        <f t="array" ref="U1729">IF(COUNTIF($B$2:$B5842, $B1729)&gt;1, "Duplicate", "")</f>
        <v/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8"/>
        <v>0.68400000000000005</v>
      </c>
      <c r="P1730">
        <f t="shared" si="159"/>
        <v>122.14285714285714</v>
      </c>
      <c r="Q1730" s="3" t="str">
        <f t="shared" si="160"/>
        <v>music</v>
      </c>
      <c r="R1730" t="str">
        <f t="shared" si="161"/>
        <v>faith</v>
      </c>
      <c r="S1730" s="11">
        <f t="shared" si="162"/>
        <v>42268.625856481478</v>
      </c>
      <c r="T1730" s="11">
        <f t="shared" si="163"/>
        <v>42298.625856481478</v>
      </c>
      <c r="U1730" t="str">
        <f t="array" ref="U1730">IF(COUNTIF($B$2:$B5843, $B1730)&gt;1, "Duplicate", "")</f>
        <v/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4">E1731/D1731</f>
        <v>0</v>
      </c>
      <c r="P1731">
        <f t="shared" ref="P1731:P1794" si="165">IF(L1731=0,0,E1731/L1731)</f>
        <v>0</v>
      </c>
      <c r="Q1731" s="3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11">
        <f t="shared" si="162"/>
        <v>42471.052152777775</v>
      </c>
      <c r="T1731" s="11">
        <f t="shared" si="163"/>
        <v>42531.052152777775</v>
      </c>
      <c r="U1731" t="str">
        <f t="array" ref="U1731">IF(COUNTIF($B$2:$B5844, $B1731)&gt;1, "Duplicate", "")</f>
        <v/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4"/>
        <v>0</v>
      </c>
      <c r="P1732">
        <f t="shared" si="165"/>
        <v>0</v>
      </c>
      <c r="Q1732" s="3" t="str">
        <f t="shared" si="166"/>
        <v>music</v>
      </c>
      <c r="R1732" t="str">
        <f t="shared" si="167"/>
        <v>faith</v>
      </c>
      <c r="S1732" s="11">
        <f t="shared" si="162"/>
        <v>42272.087766203709</v>
      </c>
      <c r="T1732" s="11">
        <f t="shared" si="163"/>
        <v>42302.087766203709</v>
      </c>
      <c r="U1732" t="str">
        <f t="array" ref="U1732">IF(COUNTIF($B$2:$B5845, $B1732)&gt;1, "Duplicate", "")</f>
        <v/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4"/>
        <v>0</v>
      </c>
      <c r="P1733">
        <f t="shared" si="165"/>
        <v>0</v>
      </c>
      <c r="Q1733" s="3" t="str">
        <f t="shared" si="166"/>
        <v>music</v>
      </c>
      <c r="R1733" t="str">
        <f t="shared" si="167"/>
        <v>faith</v>
      </c>
      <c r="S1733" s="11">
        <f t="shared" si="162"/>
        <v>42152.906851851847</v>
      </c>
      <c r="T1733" s="11">
        <f t="shared" si="163"/>
        <v>42166.625</v>
      </c>
      <c r="U1733" t="str">
        <f t="array" ref="U1733">IF(COUNTIF($B$2:$B5846, $B1733)&gt;1, "Duplicate", "")</f>
        <v/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4"/>
        <v>0</v>
      </c>
      <c r="P1734">
        <f t="shared" si="165"/>
        <v>0</v>
      </c>
      <c r="Q1734" s="3" t="str">
        <f t="shared" si="166"/>
        <v>music</v>
      </c>
      <c r="R1734" t="str">
        <f t="shared" si="167"/>
        <v>faith</v>
      </c>
      <c r="S1734" s="11">
        <f t="shared" si="162"/>
        <v>42325.683807870373</v>
      </c>
      <c r="T1734" s="11">
        <f t="shared" si="163"/>
        <v>42385.208333333328</v>
      </c>
      <c r="U1734" t="str">
        <f t="array" ref="U1734">IF(COUNTIF($B$2:$B5847, $B1734)&gt;1, "Duplicate", "")</f>
        <v/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4"/>
        <v>0</v>
      </c>
      <c r="P1735">
        <f t="shared" si="165"/>
        <v>0</v>
      </c>
      <c r="Q1735" s="3" t="str">
        <f t="shared" si="166"/>
        <v>music</v>
      </c>
      <c r="R1735" t="str">
        <f t="shared" si="167"/>
        <v>faith</v>
      </c>
      <c r="S1735" s="11">
        <f t="shared" ref="S1735:S1798" si="168">(((J1735/60)/60)/24)+DATE(1970,1,1)</f>
        <v>42614.675625000003</v>
      </c>
      <c r="T1735" s="11">
        <f t="shared" ref="T1735:T1798" si="169">(((I1735/60)/60)/24)+DATE(1970,1,1)</f>
        <v>42626.895833333328</v>
      </c>
      <c r="U1735" t="str">
        <f t="array" ref="U1735">IF(COUNTIF($B$2:$B5848, $B1735)&gt;1, "Duplicate", "")</f>
        <v/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4"/>
        <v>2.2222222222222223E-4</v>
      </c>
      <c r="P1736">
        <f t="shared" si="165"/>
        <v>1</v>
      </c>
      <c r="Q1736" s="3" t="str">
        <f t="shared" si="166"/>
        <v>music</v>
      </c>
      <c r="R1736" t="str">
        <f t="shared" si="167"/>
        <v>faith</v>
      </c>
      <c r="S1736" s="11">
        <f t="shared" si="168"/>
        <v>42102.036527777775</v>
      </c>
      <c r="T1736" s="11">
        <f t="shared" si="169"/>
        <v>42132.036527777775</v>
      </c>
      <c r="U1736" t="str">
        <f t="array" ref="U1736">IF(COUNTIF($B$2:$B5849, $B1736)&gt;1, "Duplicate", "")</f>
        <v/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4"/>
        <v>0.11</v>
      </c>
      <c r="P1737">
        <f t="shared" si="165"/>
        <v>55</v>
      </c>
      <c r="Q1737" s="3" t="str">
        <f t="shared" si="166"/>
        <v>music</v>
      </c>
      <c r="R1737" t="str">
        <f t="shared" si="167"/>
        <v>faith</v>
      </c>
      <c r="S1737" s="11">
        <f t="shared" si="168"/>
        <v>42559.814178240747</v>
      </c>
      <c r="T1737" s="11">
        <f t="shared" si="169"/>
        <v>42589.814178240747</v>
      </c>
      <c r="U1737" t="str">
        <f t="array" ref="U1737">IF(COUNTIF($B$2:$B5850, $B1737)&gt;1, "Duplicate", "")</f>
        <v/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4"/>
        <v>7.3333333333333332E-3</v>
      </c>
      <c r="P1738">
        <f t="shared" si="165"/>
        <v>22</v>
      </c>
      <c r="Q1738" s="3" t="str">
        <f t="shared" si="166"/>
        <v>music</v>
      </c>
      <c r="R1738" t="str">
        <f t="shared" si="167"/>
        <v>faith</v>
      </c>
      <c r="S1738" s="11">
        <f t="shared" si="168"/>
        <v>42286.861493055556</v>
      </c>
      <c r="T1738" s="11">
        <f t="shared" si="169"/>
        <v>42316.90315972222</v>
      </c>
      <c r="U1738" t="str">
        <f t="array" ref="U1738">IF(COUNTIF($B$2:$B5851, $B1738)&gt;1, "Duplicate", "")</f>
        <v/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4"/>
        <v>0.21249999999999999</v>
      </c>
      <c r="P1739">
        <f t="shared" si="165"/>
        <v>56.666666666666664</v>
      </c>
      <c r="Q1739" s="3" t="str">
        <f t="shared" si="166"/>
        <v>music</v>
      </c>
      <c r="R1739" t="str">
        <f t="shared" si="167"/>
        <v>faith</v>
      </c>
      <c r="S1739" s="11">
        <f t="shared" si="168"/>
        <v>42175.948981481488</v>
      </c>
      <c r="T1739" s="11">
        <f t="shared" si="169"/>
        <v>42205.948981481488</v>
      </c>
      <c r="U1739" t="str">
        <f t="array" ref="U1739">IF(COUNTIF($B$2:$B5852, $B1739)&gt;1, "Duplicate", "")</f>
        <v/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4"/>
        <v>4.0000000000000001E-3</v>
      </c>
      <c r="P1740">
        <f t="shared" si="165"/>
        <v>20</v>
      </c>
      <c r="Q1740" s="3" t="str">
        <f t="shared" si="166"/>
        <v>music</v>
      </c>
      <c r="R1740" t="str">
        <f t="shared" si="167"/>
        <v>faith</v>
      </c>
      <c r="S1740" s="11">
        <f t="shared" si="168"/>
        <v>41884.874328703707</v>
      </c>
      <c r="T1740" s="11">
        <f t="shared" si="169"/>
        <v>41914.874328703707</v>
      </c>
      <c r="U1740" t="str">
        <f t="array" ref="U1740">IF(COUNTIF($B$2:$B5853, $B1740)&gt;1, "Duplicate", "")</f>
        <v/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4"/>
        <v>1E-3</v>
      </c>
      <c r="P1741">
        <f t="shared" si="165"/>
        <v>1</v>
      </c>
      <c r="Q1741" s="3" t="str">
        <f t="shared" si="166"/>
        <v>music</v>
      </c>
      <c r="R1741" t="str">
        <f t="shared" si="167"/>
        <v>faith</v>
      </c>
      <c r="S1741" s="11">
        <f t="shared" si="168"/>
        <v>42435.874212962968</v>
      </c>
      <c r="T1741" s="11">
        <f t="shared" si="169"/>
        <v>42494.832546296297</v>
      </c>
      <c r="U1741" t="str">
        <f t="array" ref="U1741">IF(COUNTIF($B$2:$B5854, $B1741)&gt;1, "Duplicate", "")</f>
        <v/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4"/>
        <v>0</v>
      </c>
      <c r="P1742">
        <f t="shared" si="165"/>
        <v>0</v>
      </c>
      <c r="Q1742" s="3" t="str">
        <f t="shared" si="166"/>
        <v>music</v>
      </c>
      <c r="R1742" t="str">
        <f t="shared" si="167"/>
        <v>faith</v>
      </c>
      <c r="S1742" s="11">
        <f t="shared" si="168"/>
        <v>42171.817384259266</v>
      </c>
      <c r="T1742" s="11">
        <f t="shared" si="169"/>
        <v>42201.817384259266</v>
      </c>
      <c r="U1742" t="str">
        <f t="array" ref="U1742">IF(COUNTIF($B$2:$B5855, $B1742)&gt;1, "Duplicate", "")</f>
        <v/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4"/>
        <v>1.1083333333333334</v>
      </c>
      <c r="P1743">
        <f t="shared" si="165"/>
        <v>25.576923076923077</v>
      </c>
      <c r="Q1743" s="3" t="str">
        <f t="shared" si="166"/>
        <v>photography</v>
      </c>
      <c r="R1743" t="str">
        <f t="shared" si="167"/>
        <v>photobooks</v>
      </c>
      <c r="S1743" s="11">
        <f t="shared" si="168"/>
        <v>42120.628136574072</v>
      </c>
      <c r="T1743" s="11">
        <f t="shared" si="169"/>
        <v>42165.628136574072</v>
      </c>
      <c r="U1743" t="str">
        <f t="array" ref="U1743">IF(COUNTIF($B$2:$B5856, $B1743)&gt;1, "Duplicate", "")</f>
        <v/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4"/>
        <v>1.0874999999999999</v>
      </c>
      <c r="P1744">
        <f t="shared" si="165"/>
        <v>63.970588235294116</v>
      </c>
      <c r="Q1744" s="3" t="str">
        <f t="shared" si="166"/>
        <v>photography</v>
      </c>
      <c r="R1744" t="str">
        <f t="shared" si="167"/>
        <v>photobooks</v>
      </c>
      <c r="S1744" s="11">
        <f t="shared" si="168"/>
        <v>42710.876967592587</v>
      </c>
      <c r="T1744" s="11">
        <f t="shared" si="169"/>
        <v>42742.875</v>
      </c>
      <c r="U1744" t="str">
        <f t="array" ref="U1744">IF(COUNTIF($B$2:$B5857, $B1744)&gt;1, "Duplicate", "")</f>
        <v/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4"/>
        <v>1.0041666666666667</v>
      </c>
      <c r="P1745">
        <f t="shared" si="165"/>
        <v>89.925373134328353</v>
      </c>
      <c r="Q1745" s="3" t="str">
        <f t="shared" si="166"/>
        <v>photography</v>
      </c>
      <c r="R1745" t="str">
        <f t="shared" si="167"/>
        <v>photobooks</v>
      </c>
      <c r="S1745" s="11">
        <f t="shared" si="168"/>
        <v>42586.925636574073</v>
      </c>
      <c r="T1745" s="11">
        <f t="shared" si="169"/>
        <v>42609.165972222225</v>
      </c>
      <c r="U1745" t="str">
        <f t="array" ref="U1745">IF(COUNTIF($B$2:$B5858, $B1745)&gt;1, "Duplicate", "")</f>
        <v/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4"/>
        <v>1.1845454545454546</v>
      </c>
      <c r="P1746">
        <f t="shared" si="165"/>
        <v>93.071428571428569</v>
      </c>
      <c r="Q1746" s="3" t="str">
        <f t="shared" si="166"/>
        <v>photography</v>
      </c>
      <c r="R1746" t="str">
        <f t="shared" si="167"/>
        <v>photobooks</v>
      </c>
      <c r="S1746" s="11">
        <f t="shared" si="168"/>
        <v>42026.605057870373</v>
      </c>
      <c r="T1746" s="11">
        <f t="shared" si="169"/>
        <v>42071.563391203701</v>
      </c>
      <c r="U1746" t="str">
        <f t="array" ref="U1746">IF(COUNTIF($B$2:$B5859, $B1746)&gt;1, "Duplicate", "")</f>
        <v/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4"/>
        <v>1.1401428571428571</v>
      </c>
      <c r="P1747">
        <f t="shared" si="165"/>
        <v>89.674157303370791</v>
      </c>
      <c r="Q1747" s="3" t="str">
        <f t="shared" si="166"/>
        <v>photography</v>
      </c>
      <c r="R1747" t="str">
        <f t="shared" si="167"/>
        <v>photobooks</v>
      </c>
      <c r="S1747" s="11">
        <f t="shared" si="168"/>
        <v>42690.259699074071</v>
      </c>
      <c r="T1747" s="11">
        <f t="shared" si="169"/>
        <v>42726.083333333328</v>
      </c>
      <c r="U1747" t="str">
        <f t="array" ref="U1747">IF(COUNTIF($B$2:$B5860, $B1747)&gt;1, "Duplicate", "")</f>
        <v/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4"/>
        <v>1.4810000000000001</v>
      </c>
      <c r="P1748">
        <f t="shared" si="165"/>
        <v>207.61682242990653</v>
      </c>
      <c r="Q1748" s="3" t="str">
        <f t="shared" si="166"/>
        <v>photography</v>
      </c>
      <c r="R1748" t="str">
        <f t="shared" si="167"/>
        <v>photobooks</v>
      </c>
      <c r="S1748" s="11">
        <f t="shared" si="168"/>
        <v>42668.176701388889</v>
      </c>
      <c r="T1748" s="11">
        <f t="shared" si="169"/>
        <v>42698.083333333328</v>
      </c>
      <c r="U1748" t="str">
        <f t="array" ref="U1748">IF(COUNTIF($B$2:$B5861, $B1748)&gt;1, "Duplicate", "")</f>
        <v/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4"/>
        <v>1.0495555555555556</v>
      </c>
      <c r="P1749">
        <f t="shared" si="165"/>
        <v>59.408805031446541</v>
      </c>
      <c r="Q1749" s="3" t="str">
        <f t="shared" si="166"/>
        <v>photography</v>
      </c>
      <c r="R1749" t="str">
        <f t="shared" si="167"/>
        <v>photobooks</v>
      </c>
      <c r="S1749" s="11">
        <f t="shared" si="168"/>
        <v>42292.435532407413</v>
      </c>
      <c r="T1749" s="11">
        <f t="shared" si="169"/>
        <v>42321.625</v>
      </c>
      <c r="U1749" t="str">
        <f t="array" ref="U1749">IF(COUNTIF($B$2:$B5862, $B1749)&gt;1, "Duplicate", "")</f>
        <v/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4"/>
        <v>1.29948</v>
      </c>
      <c r="P1750">
        <f t="shared" si="165"/>
        <v>358.97237569060775</v>
      </c>
      <c r="Q1750" s="3" t="str">
        <f t="shared" si="166"/>
        <v>photography</v>
      </c>
      <c r="R1750" t="str">
        <f t="shared" si="167"/>
        <v>photobooks</v>
      </c>
      <c r="S1750" s="11">
        <f t="shared" si="168"/>
        <v>42219.950729166667</v>
      </c>
      <c r="T1750" s="11">
        <f t="shared" si="169"/>
        <v>42249.950729166667</v>
      </c>
      <c r="U1750" t="str">
        <f t="array" ref="U1750">IF(COUNTIF($B$2:$B5863, $B1750)&gt;1, "Duplicate", "")</f>
        <v/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4"/>
        <v>1.2348756218905472</v>
      </c>
      <c r="P1751">
        <f t="shared" si="165"/>
        <v>94.736641221374043</v>
      </c>
      <c r="Q1751" s="3" t="str">
        <f t="shared" si="166"/>
        <v>photography</v>
      </c>
      <c r="R1751" t="str">
        <f t="shared" si="167"/>
        <v>photobooks</v>
      </c>
      <c r="S1751" s="11">
        <f t="shared" si="168"/>
        <v>42758.975937499999</v>
      </c>
      <c r="T1751" s="11">
        <f t="shared" si="169"/>
        <v>42795.791666666672</v>
      </c>
      <c r="U1751" t="str">
        <f t="array" ref="U1751">IF(COUNTIF($B$2:$B5864, $B1751)&gt;1, "Duplicate", "")</f>
        <v/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4"/>
        <v>2.0162</v>
      </c>
      <c r="P1752">
        <f t="shared" si="165"/>
        <v>80.647999999999996</v>
      </c>
      <c r="Q1752" s="3" t="str">
        <f t="shared" si="166"/>
        <v>photography</v>
      </c>
      <c r="R1752" t="str">
        <f t="shared" si="167"/>
        <v>photobooks</v>
      </c>
      <c r="S1752" s="11">
        <f t="shared" si="168"/>
        <v>42454.836851851855</v>
      </c>
      <c r="T1752" s="11">
        <f t="shared" si="169"/>
        <v>42479.836851851855</v>
      </c>
      <c r="U1752" t="str">
        <f t="array" ref="U1752">IF(COUNTIF($B$2:$B5865, $B1752)&gt;1, "Duplicate", "")</f>
        <v/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4"/>
        <v>1.0289999999999999</v>
      </c>
      <c r="P1753">
        <f t="shared" si="165"/>
        <v>168.68852459016392</v>
      </c>
      <c r="Q1753" s="3" t="str">
        <f t="shared" si="166"/>
        <v>photography</v>
      </c>
      <c r="R1753" t="str">
        <f t="shared" si="167"/>
        <v>photobooks</v>
      </c>
      <c r="S1753" s="11">
        <f t="shared" si="168"/>
        <v>42052.7815162037</v>
      </c>
      <c r="T1753" s="11">
        <f t="shared" si="169"/>
        <v>42082.739849537036</v>
      </c>
      <c r="U1753" t="str">
        <f t="array" ref="U1753">IF(COUNTIF($B$2:$B5866, $B1753)&gt;1, "Duplicate", "")</f>
        <v/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4"/>
        <v>2.6016666666666666</v>
      </c>
      <c r="P1754">
        <f t="shared" si="165"/>
        <v>34.68888888888889</v>
      </c>
      <c r="Q1754" s="3" t="str">
        <f t="shared" si="166"/>
        <v>photography</v>
      </c>
      <c r="R1754" t="str">
        <f t="shared" si="167"/>
        <v>photobooks</v>
      </c>
      <c r="S1754" s="11">
        <f t="shared" si="168"/>
        <v>42627.253263888888</v>
      </c>
      <c r="T1754" s="11">
        <f t="shared" si="169"/>
        <v>42657.253263888888</v>
      </c>
      <c r="U1754" t="str">
        <f t="array" ref="U1754">IF(COUNTIF($B$2:$B5867, $B1754)&gt;1, "Duplicate", "")</f>
        <v/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4"/>
        <v>1.08</v>
      </c>
      <c r="P1755">
        <f t="shared" si="165"/>
        <v>462.85714285714283</v>
      </c>
      <c r="Q1755" s="3" t="str">
        <f t="shared" si="166"/>
        <v>photography</v>
      </c>
      <c r="R1755" t="str">
        <f t="shared" si="167"/>
        <v>photobooks</v>
      </c>
      <c r="S1755" s="11">
        <f t="shared" si="168"/>
        <v>42420.74962962963</v>
      </c>
      <c r="T1755" s="11">
        <f t="shared" si="169"/>
        <v>42450.707962962959</v>
      </c>
      <c r="U1755" t="str">
        <f t="array" ref="U1755">IF(COUNTIF($B$2:$B5868, $B1755)&gt;1, "Duplicate", "")</f>
        <v/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4"/>
        <v>1.1052941176470588</v>
      </c>
      <c r="P1756">
        <f t="shared" si="165"/>
        <v>104.38888888888889</v>
      </c>
      <c r="Q1756" s="3" t="str">
        <f t="shared" si="166"/>
        <v>photography</v>
      </c>
      <c r="R1756" t="str">
        <f t="shared" si="167"/>
        <v>photobooks</v>
      </c>
      <c r="S1756" s="11">
        <f t="shared" si="168"/>
        <v>42067.876770833333</v>
      </c>
      <c r="T1756" s="11">
        <f t="shared" si="169"/>
        <v>42097.835104166668</v>
      </c>
      <c r="U1756" t="str">
        <f t="array" ref="U1756">IF(COUNTIF($B$2:$B5869, $B1756)&gt;1, "Duplicate", "")</f>
        <v/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4"/>
        <v>1.2</v>
      </c>
      <c r="P1757">
        <f t="shared" si="165"/>
        <v>7.5</v>
      </c>
      <c r="Q1757" s="3" t="str">
        <f t="shared" si="166"/>
        <v>photography</v>
      </c>
      <c r="R1757" t="str">
        <f t="shared" si="167"/>
        <v>photobooks</v>
      </c>
      <c r="S1757" s="11">
        <f t="shared" si="168"/>
        <v>42252.788900462961</v>
      </c>
      <c r="T1757" s="11">
        <f t="shared" si="169"/>
        <v>42282.788900462961</v>
      </c>
      <c r="U1757" t="str">
        <f t="array" ref="U1757">IF(COUNTIF($B$2:$B5870, $B1757)&gt;1, "Duplicate", "")</f>
        <v/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4"/>
        <v>1.0282909090909091</v>
      </c>
      <c r="P1758">
        <f t="shared" si="165"/>
        <v>47.13</v>
      </c>
      <c r="Q1758" s="3" t="str">
        <f t="shared" si="166"/>
        <v>photography</v>
      </c>
      <c r="R1758" t="str">
        <f t="shared" si="167"/>
        <v>photobooks</v>
      </c>
      <c r="S1758" s="11">
        <f t="shared" si="168"/>
        <v>42571.167465277773</v>
      </c>
      <c r="T1758" s="11">
        <f t="shared" si="169"/>
        <v>42611.167465277773</v>
      </c>
      <c r="U1758" t="str">
        <f t="array" ref="U1758">IF(COUNTIF($B$2:$B5871, $B1758)&gt;1, "Duplicate", "")</f>
        <v/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4"/>
        <v>1.1599999999999999</v>
      </c>
      <c r="P1759">
        <f t="shared" si="165"/>
        <v>414.28571428571428</v>
      </c>
      <c r="Q1759" s="3" t="str">
        <f t="shared" si="166"/>
        <v>photography</v>
      </c>
      <c r="R1759" t="str">
        <f t="shared" si="167"/>
        <v>photobooks</v>
      </c>
      <c r="S1759" s="11">
        <f t="shared" si="168"/>
        <v>42733.827349537038</v>
      </c>
      <c r="T1759" s="11">
        <f t="shared" si="169"/>
        <v>42763.811805555553</v>
      </c>
      <c r="U1759" t="str">
        <f t="array" ref="U1759">IF(COUNTIF($B$2:$B5872, $B1759)&gt;1, "Duplicate", "")</f>
        <v/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4"/>
        <v>1.147</v>
      </c>
      <c r="P1760">
        <f t="shared" si="165"/>
        <v>42.481481481481481</v>
      </c>
      <c r="Q1760" s="3" t="str">
        <f t="shared" si="166"/>
        <v>photography</v>
      </c>
      <c r="R1760" t="str">
        <f t="shared" si="167"/>
        <v>photobooks</v>
      </c>
      <c r="S1760" s="11">
        <f t="shared" si="168"/>
        <v>42505.955925925926</v>
      </c>
      <c r="T1760" s="11">
        <f t="shared" si="169"/>
        <v>42565.955925925926</v>
      </c>
      <c r="U1760" t="str">
        <f t="array" ref="U1760">IF(COUNTIF($B$2:$B5873, $B1760)&gt;1, "Duplicate", "")</f>
        <v/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4"/>
        <v>1.0660000000000001</v>
      </c>
      <c r="P1761">
        <f t="shared" si="165"/>
        <v>108.77551020408163</v>
      </c>
      <c r="Q1761" s="3" t="str">
        <f t="shared" si="166"/>
        <v>photography</v>
      </c>
      <c r="R1761" t="str">
        <f t="shared" si="167"/>
        <v>photobooks</v>
      </c>
      <c r="S1761" s="11">
        <f t="shared" si="168"/>
        <v>42068.829039351855</v>
      </c>
      <c r="T1761" s="11">
        <f t="shared" si="169"/>
        <v>42088.787372685183</v>
      </c>
      <c r="U1761" t="str">
        <f t="array" ref="U1761">IF(COUNTIF($B$2:$B5874, $B1761)&gt;1, "Duplicate", "")</f>
        <v/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4"/>
        <v>1.6544000000000001</v>
      </c>
      <c r="P1762">
        <f t="shared" si="165"/>
        <v>81.098039215686271</v>
      </c>
      <c r="Q1762" s="3" t="str">
        <f t="shared" si="166"/>
        <v>photography</v>
      </c>
      <c r="R1762" t="str">
        <f t="shared" si="167"/>
        <v>photobooks</v>
      </c>
      <c r="S1762" s="11">
        <f t="shared" si="168"/>
        <v>42405.67260416667</v>
      </c>
      <c r="T1762" s="11">
        <f t="shared" si="169"/>
        <v>42425.67260416667</v>
      </c>
      <c r="U1762" t="str">
        <f t="array" ref="U1762">IF(COUNTIF($B$2:$B5875, $B1762)&gt;1, "Duplicate", "")</f>
        <v/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4"/>
        <v>1.55</v>
      </c>
      <c r="P1763">
        <f t="shared" si="165"/>
        <v>51.666666666666664</v>
      </c>
      <c r="Q1763" s="3" t="str">
        <f t="shared" si="166"/>
        <v>photography</v>
      </c>
      <c r="R1763" t="str">
        <f t="shared" si="167"/>
        <v>photobooks</v>
      </c>
      <c r="S1763" s="11">
        <f t="shared" si="168"/>
        <v>42209.567824074074</v>
      </c>
      <c r="T1763" s="11">
        <f t="shared" si="169"/>
        <v>42259.567824074074</v>
      </c>
      <c r="U1763" t="str">
        <f t="array" ref="U1763">IF(COUNTIF($B$2:$B5876, $B1763)&gt;1, "Duplicate", "")</f>
        <v/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4"/>
        <v>8.85</v>
      </c>
      <c r="P1764">
        <f t="shared" si="165"/>
        <v>35.4</v>
      </c>
      <c r="Q1764" s="3" t="str">
        <f t="shared" si="166"/>
        <v>photography</v>
      </c>
      <c r="R1764" t="str">
        <f t="shared" si="167"/>
        <v>photobooks</v>
      </c>
      <c r="S1764" s="11">
        <f t="shared" si="168"/>
        <v>42410.982002314813</v>
      </c>
      <c r="T1764" s="11">
        <f t="shared" si="169"/>
        <v>42440.982002314813</v>
      </c>
      <c r="U1764" t="str">
        <f t="array" ref="U1764">IF(COUNTIF($B$2:$B5877, $B1764)&gt;1, "Duplicate", "")</f>
        <v/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4"/>
        <v>1.0190833333333333</v>
      </c>
      <c r="P1765">
        <f t="shared" si="165"/>
        <v>103.63559322033899</v>
      </c>
      <c r="Q1765" s="3" t="str">
        <f t="shared" si="166"/>
        <v>photography</v>
      </c>
      <c r="R1765" t="str">
        <f t="shared" si="167"/>
        <v>photobooks</v>
      </c>
      <c r="S1765" s="11">
        <f t="shared" si="168"/>
        <v>42636.868518518517</v>
      </c>
      <c r="T1765" s="11">
        <f t="shared" si="169"/>
        <v>42666.868518518517</v>
      </c>
      <c r="U1765" t="str">
        <f t="array" ref="U1765">IF(COUNTIF($B$2:$B5878, $B1765)&gt;1, "Duplicate", "")</f>
        <v/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4"/>
        <v>0.19600000000000001</v>
      </c>
      <c r="P1766">
        <f t="shared" si="165"/>
        <v>55.282051282051285</v>
      </c>
      <c r="Q1766" s="3" t="str">
        <f t="shared" si="166"/>
        <v>photography</v>
      </c>
      <c r="R1766" t="str">
        <f t="shared" si="167"/>
        <v>photobooks</v>
      </c>
      <c r="S1766" s="11">
        <f t="shared" si="168"/>
        <v>41825.485868055555</v>
      </c>
      <c r="T1766" s="11">
        <f t="shared" si="169"/>
        <v>41854.485868055555</v>
      </c>
      <c r="U1766" t="str">
        <f t="array" ref="U1766">IF(COUNTIF($B$2:$B5879, $B1766)&gt;1, "Duplicate", "")</f>
        <v/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4"/>
        <v>0.59467839999999994</v>
      </c>
      <c r="P1767">
        <f t="shared" si="165"/>
        <v>72.16970873786407</v>
      </c>
      <c r="Q1767" s="3" t="str">
        <f t="shared" si="166"/>
        <v>photography</v>
      </c>
      <c r="R1767" t="str">
        <f t="shared" si="167"/>
        <v>photobooks</v>
      </c>
      <c r="S1767" s="11">
        <f t="shared" si="168"/>
        <v>41834.980462962965</v>
      </c>
      <c r="T1767" s="11">
        <f t="shared" si="169"/>
        <v>41864.980462962965</v>
      </c>
      <c r="U1767" t="str">
        <f t="array" ref="U1767">IF(COUNTIF($B$2:$B5880, $B1767)&gt;1, "Duplicate", "")</f>
        <v/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4"/>
        <v>0</v>
      </c>
      <c r="P1768">
        <f t="shared" si="165"/>
        <v>0</v>
      </c>
      <c r="Q1768" s="3" t="str">
        <f t="shared" si="166"/>
        <v>photography</v>
      </c>
      <c r="R1768" t="str">
        <f t="shared" si="167"/>
        <v>photobooks</v>
      </c>
      <c r="S1768" s="11">
        <f t="shared" si="168"/>
        <v>41855.859814814816</v>
      </c>
      <c r="T1768" s="11">
        <f t="shared" si="169"/>
        <v>41876.859814814816</v>
      </c>
      <c r="U1768" t="str">
        <f t="array" ref="U1768">IF(COUNTIF($B$2:$B5881, $B1768)&gt;1, "Duplicate", "")</f>
        <v/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4"/>
        <v>0.4572</v>
      </c>
      <c r="P1769">
        <f t="shared" si="165"/>
        <v>58.615384615384613</v>
      </c>
      <c r="Q1769" s="3" t="str">
        <f t="shared" si="166"/>
        <v>photography</v>
      </c>
      <c r="R1769" t="str">
        <f t="shared" si="167"/>
        <v>photobooks</v>
      </c>
      <c r="S1769" s="11">
        <f t="shared" si="168"/>
        <v>41824.658379629633</v>
      </c>
      <c r="T1769" s="11">
        <f t="shared" si="169"/>
        <v>41854.658379629633</v>
      </c>
      <c r="U1769" t="str">
        <f t="array" ref="U1769">IF(COUNTIF($B$2:$B5882, $B1769)&gt;1, "Duplicate", "")</f>
        <v/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4"/>
        <v>3.7400000000000003E-2</v>
      </c>
      <c r="P1770">
        <f t="shared" si="165"/>
        <v>12.466666666666667</v>
      </c>
      <c r="Q1770" s="3" t="str">
        <f t="shared" si="166"/>
        <v>photography</v>
      </c>
      <c r="R1770" t="str">
        <f t="shared" si="167"/>
        <v>photobooks</v>
      </c>
      <c r="S1770" s="11">
        <f t="shared" si="168"/>
        <v>41849.560694444444</v>
      </c>
      <c r="T1770" s="11">
        <f t="shared" si="169"/>
        <v>41909.560694444444</v>
      </c>
      <c r="U1770" t="str">
        <f t="array" ref="U1770">IF(COUNTIF($B$2:$B5883, $B1770)&gt;1, "Duplicate", "")</f>
        <v/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4"/>
        <v>2.7025E-2</v>
      </c>
      <c r="P1771">
        <f t="shared" si="165"/>
        <v>49.136363636363633</v>
      </c>
      <c r="Q1771" s="3" t="str">
        <f t="shared" si="166"/>
        <v>photography</v>
      </c>
      <c r="R1771" t="str">
        <f t="shared" si="167"/>
        <v>photobooks</v>
      </c>
      <c r="S1771" s="11">
        <f t="shared" si="168"/>
        <v>41987.818969907406</v>
      </c>
      <c r="T1771" s="11">
        <f t="shared" si="169"/>
        <v>42017.818969907406</v>
      </c>
      <c r="U1771" t="str">
        <f t="array" ref="U1771">IF(COUNTIF($B$2:$B5884, $B1771)&gt;1, "Duplicate", "")</f>
        <v/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4"/>
        <v>0.56514285714285717</v>
      </c>
      <c r="P1772">
        <f t="shared" si="165"/>
        <v>150.5</v>
      </c>
      <c r="Q1772" s="3" t="str">
        <f t="shared" si="166"/>
        <v>photography</v>
      </c>
      <c r="R1772" t="str">
        <f t="shared" si="167"/>
        <v>photobooks</v>
      </c>
      <c r="S1772" s="11">
        <f t="shared" si="168"/>
        <v>41891.780023148152</v>
      </c>
      <c r="T1772" s="11">
        <f t="shared" si="169"/>
        <v>41926.780023148152</v>
      </c>
      <c r="U1772" t="str">
        <f t="array" ref="U1772">IF(COUNTIF($B$2:$B5885, $B1772)&gt;1, "Duplicate", "")</f>
        <v/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4"/>
        <v>0.21309523809523809</v>
      </c>
      <c r="P1773">
        <f t="shared" si="165"/>
        <v>35.799999999999997</v>
      </c>
      <c r="Q1773" s="3" t="str">
        <f t="shared" si="166"/>
        <v>photography</v>
      </c>
      <c r="R1773" t="str">
        <f t="shared" si="167"/>
        <v>photobooks</v>
      </c>
      <c r="S1773" s="11">
        <f t="shared" si="168"/>
        <v>41905.979629629634</v>
      </c>
      <c r="T1773" s="11">
        <f t="shared" si="169"/>
        <v>41935.979629629634</v>
      </c>
      <c r="U1773" t="str">
        <f t="array" ref="U1773">IF(COUNTIF($B$2:$B5886, $B1773)&gt;1, "Duplicate", "")</f>
        <v/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4"/>
        <v>0.156</v>
      </c>
      <c r="P1774">
        <f t="shared" si="165"/>
        <v>45.157894736842103</v>
      </c>
      <c r="Q1774" s="3" t="str">
        <f t="shared" si="166"/>
        <v>photography</v>
      </c>
      <c r="R1774" t="str">
        <f t="shared" si="167"/>
        <v>photobooks</v>
      </c>
      <c r="S1774" s="11">
        <f t="shared" si="168"/>
        <v>41766.718009259261</v>
      </c>
      <c r="T1774" s="11">
        <f t="shared" si="169"/>
        <v>41826.718009259261</v>
      </c>
      <c r="U1774" t="str">
        <f t="array" ref="U1774">IF(COUNTIF($B$2:$B5887, $B1774)&gt;1, "Duplicate", "")</f>
        <v/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4"/>
        <v>6.2566666666666673E-2</v>
      </c>
      <c r="P1775">
        <f t="shared" si="165"/>
        <v>98.78947368421052</v>
      </c>
      <c r="Q1775" s="3" t="str">
        <f t="shared" si="166"/>
        <v>photography</v>
      </c>
      <c r="R1775" t="str">
        <f t="shared" si="167"/>
        <v>photobooks</v>
      </c>
      <c r="S1775" s="11">
        <f t="shared" si="168"/>
        <v>41978.760393518518</v>
      </c>
      <c r="T1775" s="11">
        <f t="shared" si="169"/>
        <v>42023.760393518518</v>
      </c>
      <c r="U1775" t="str">
        <f t="array" ref="U1775">IF(COUNTIF($B$2:$B5888, $B1775)&gt;1, "Duplicate", "")</f>
        <v/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4"/>
        <v>0.4592</v>
      </c>
      <c r="P1776">
        <f t="shared" si="165"/>
        <v>88.307692307692307</v>
      </c>
      <c r="Q1776" s="3" t="str">
        <f t="shared" si="166"/>
        <v>photography</v>
      </c>
      <c r="R1776" t="str">
        <f t="shared" si="167"/>
        <v>photobooks</v>
      </c>
      <c r="S1776" s="11">
        <f t="shared" si="168"/>
        <v>41930.218657407408</v>
      </c>
      <c r="T1776" s="11">
        <f t="shared" si="169"/>
        <v>41972.624305555553</v>
      </c>
      <c r="U1776" t="str">
        <f t="array" ref="U1776">IF(COUNTIF($B$2:$B5889, $B1776)&gt;1, "Duplicate", "")</f>
        <v/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4"/>
        <v>0.65101538461538466</v>
      </c>
      <c r="P1777">
        <f t="shared" si="165"/>
        <v>170.62903225806451</v>
      </c>
      <c r="Q1777" s="3" t="str">
        <f t="shared" si="166"/>
        <v>photography</v>
      </c>
      <c r="R1777" t="str">
        <f t="shared" si="167"/>
        <v>photobooks</v>
      </c>
      <c r="S1777" s="11">
        <f t="shared" si="168"/>
        <v>41891.976388888892</v>
      </c>
      <c r="T1777" s="11">
        <f t="shared" si="169"/>
        <v>41936.976388888892</v>
      </c>
      <c r="U1777" t="str">
        <f t="array" ref="U1777">IF(COUNTIF($B$2:$B5890, $B1777)&gt;1, "Duplicate", "")</f>
        <v/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4"/>
        <v>6.7000000000000004E-2</v>
      </c>
      <c r="P1778">
        <f t="shared" si="165"/>
        <v>83.75</v>
      </c>
      <c r="Q1778" s="3" t="str">
        <f t="shared" si="166"/>
        <v>photography</v>
      </c>
      <c r="R1778" t="str">
        <f t="shared" si="167"/>
        <v>photobooks</v>
      </c>
      <c r="S1778" s="11">
        <f t="shared" si="168"/>
        <v>41905.95684027778</v>
      </c>
      <c r="T1778" s="11">
        <f t="shared" si="169"/>
        <v>41941.95684027778</v>
      </c>
      <c r="U1778" t="str">
        <f t="array" ref="U1778">IF(COUNTIF($B$2:$B5891, $B1778)&gt;1, "Duplicate", "")</f>
        <v/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4"/>
        <v>0.135625</v>
      </c>
      <c r="P1779">
        <f t="shared" si="165"/>
        <v>65.099999999999994</v>
      </c>
      <c r="Q1779" s="3" t="str">
        <f t="shared" si="166"/>
        <v>photography</v>
      </c>
      <c r="R1779" t="str">
        <f t="shared" si="167"/>
        <v>photobooks</v>
      </c>
      <c r="S1779" s="11">
        <f t="shared" si="168"/>
        <v>42025.357094907406</v>
      </c>
      <c r="T1779" s="11">
        <f t="shared" si="169"/>
        <v>42055.357094907406</v>
      </c>
      <c r="U1779" t="str">
        <f t="array" ref="U1779">IF(COUNTIF($B$2:$B5892, $B1779)&gt;1, "Duplicate", "")</f>
        <v/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4"/>
        <v>1.9900000000000001E-2</v>
      </c>
      <c r="P1780">
        <f t="shared" si="165"/>
        <v>66.333333333333329</v>
      </c>
      <c r="Q1780" s="3" t="str">
        <f t="shared" si="166"/>
        <v>photography</v>
      </c>
      <c r="R1780" t="str">
        <f t="shared" si="167"/>
        <v>photobooks</v>
      </c>
      <c r="S1780" s="11">
        <f t="shared" si="168"/>
        <v>42045.86336805555</v>
      </c>
      <c r="T1780" s="11">
        <f t="shared" si="169"/>
        <v>42090.821701388893</v>
      </c>
      <c r="U1780" t="str">
        <f t="array" ref="U1780">IF(COUNTIF($B$2:$B5893, $B1780)&gt;1, "Duplicate", "")</f>
        <v/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4"/>
        <v>0.36236363636363639</v>
      </c>
      <c r="P1781">
        <f t="shared" si="165"/>
        <v>104.89473684210526</v>
      </c>
      <c r="Q1781" s="3" t="str">
        <f t="shared" si="166"/>
        <v>photography</v>
      </c>
      <c r="R1781" t="str">
        <f t="shared" si="167"/>
        <v>photobooks</v>
      </c>
      <c r="S1781" s="11">
        <f t="shared" si="168"/>
        <v>42585.691898148143</v>
      </c>
      <c r="T1781" s="11">
        <f t="shared" si="169"/>
        <v>42615.691898148143</v>
      </c>
      <c r="U1781" t="str">
        <f t="array" ref="U1781">IF(COUNTIF($B$2:$B5894, $B1781)&gt;1, "Duplicate", "")</f>
        <v/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4"/>
        <v>0.39743333333333336</v>
      </c>
      <c r="P1782">
        <f t="shared" si="165"/>
        <v>78.440789473684205</v>
      </c>
      <c r="Q1782" s="3" t="str">
        <f t="shared" si="166"/>
        <v>photography</v>
      </c>
      <c r="R1782" t="str">
        <f t="shared" si="167"/>
        <v>photobooks</v>
      </c>
      <c r="S1782" s="11">
        <f t="shared" si="168"/>
        <v>42493.600810185191</v>
      </c>
      <c r="T1782" s="11">
        <f t="shared" si="169"/>
        <v>42553.600810185191</v>
      </c>
      <c r="U1782" t="str">
        <f t="array" ref="U1782">IF(COUNTIF($B$2:$B5895, $B1782)&gt;1, "Duplicate", "")</f>
        <v/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4"/>
        <v>0.25763636363636366</v>
      </c>
      <c r="P1783">
        <f t="shared" si="165"/>
        <v>59.041666666666664</v>
      </c>
      <c r="Q1783" s="3" t="str">
        <f t="shared" si="166"/>
        <v>photography</v>
      </c>
      <c r="R1783" t="str">
        <f t="shared" si="167"/>
        <v>photobooks</v>
      </c>
      <c r="S1783" s="11">
        <f t="shared" si="168"/>
        <v>42597.617418981477</v>
      </c>
      <c r="T1783" s="11">
        <f t="shared" si="169"/>
        <v>42628.617418981477</v>
      </c>
      <c r="U1783" t="str">
        <f t="array" ref="U1783">IF(COUNTIF($B$2:$B5896, $B1783)&gt;1, "Duplicate", "")</f>
        <v/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4"/>
        <v>0.15491428571428573</v>
      </c>
      <c r="P1784">
        <f t="shared" si="165"/>
        <v>71.34210526315789</v>
      </c>
      <c r="Q1784" s="3" t="str">
        <f t="shared" si="166"/>
        <v>photography</v>
      </c>
      <c r="R1784" t="str">
        <f t="shared" si="167"/>
        <v>photobooks</v>
      </c>
      <c r="S1784" s="11">
        <f t="shared" si="168"/>
        <v>42388.575104166666</v>
      </c>
      <c r="T1784" s="11">
        <f t="shared" si="169"/>
        <v>42421.575104166666</v>
      </c>
      <c r="U1784" t="str">
        <f t="array" ref="U1784">IF(COUNTIF($B$2:$B5897, $B1784)&gt;1, "Duplicate", "")</f>
        <v/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4"/>
        <v>0.236925</v>
      </c>
      <c r="P1785">
        <f t="shared" si="165"/>
        <v>51.227027027027027</v>
      </c>
      <c r="Q1785" s="3" t="str">
        <f t="shared" si="166"/>
        <v>photography</v>
      </c>
      <c r="R1785" t="str">
        <f t="shared" si="167"/>
        <v>photobooks</v>
      </c>
      <c r="S1785" s="11">
        <f t="shared" si="168"/>
        <v>42115.949976851851</v>
      </c>
      <c r="T1785" s="11">
        <f t="shared" si="169"/>
        <v>42145.949976851851</v>
      </c>
      <c r="U1785" t="str">
        <f t="array" ref="U1785">IF(COUNTIF($B$2:$B5898, $B1785)&gt;1, "Duplicate", "")</f>
        <v/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4"/>
        <v>0.39760000000000001</v>
      </c>
      <c r="P1786">
        <f t="shared" si="165"/>
        <v>60.242424242424242</v>
      </c>
      <c r="Q1786" s="3" t="str">
        <f t="shared" si="166"/>
        <v>photography</v>
      </c>
      <c r="R1786" t="str">
        <f t="shared" si="167"/>
        <v>photobooks</v>
      </c>
      <c r="S1786" s="11">
        <f t="shared" si="168"/>
        <v>42003.655555555553</v>
      </c>
      <c r="T1786" s="11">
        <f t="shared" si="169"/>
        <v>42035.142361111109</v>
      </c>
      <c r="U1786" t="str">
        <f t="array" ref="U1786">IF(COUNTIF($B$2:$B5899, $B1786)&gt;1, "Duplicate", "")</f>
        <v/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4"/>
        <v>0.20220833333333332</v>
      </c>
      <c r="P1787">
        <f t="shared" si="165"/>
        <v>44.935185185185183</v>
      </c>
      <c r="Q1787" s="3" t="str">
        <f t="shared" si="166"/>
        <v>photography</v>
      </c>
      <c r="R1787" t="str">
        <f t="shared" si="167"/>
        <v>photobooks</v>
      </c>
      <c r="S1787" s="11">
        <f t="shared" si="168"/>
        <v>41897.134895833333</v>
      </c>
      <c r="T1787" s="11">
        <f t="shared" si="169"/>
        <v>41928</v>
      </c>
      <c r="U1787" t="str">
        <f t="array" ref="U1787">IF(COUNTIF($B$2:$B5900, $B1787)&gt;1, "Duplicate", "")</f>
        <v/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4"/>
        <v>0.47631578947368419</v>
      </c>
      <c r="P1788">
        <f t="shared" si="165"/>
        <v>31.206896551724139</v>
      </c>
      <c r="Q1788" s="3" t="str">
        <f t="shared" si="166"/>
        <v>photography</v>
      </c>
      <c r="R1788" t="str">
        <f t="shared" si="167"/>
        <v>photobooks</v>
      </c>
      <c r="S1788" s="11">
        <f t="shared" si="168"/>
        <v>41958.550659722227</v>
      </c>
      <c r="T1788" s="11">
        <f t="shared" si="169"/>
        <v>41988.550659722227</v>
      </c>
      <c r="U1788" t="str">
        <f t="array" ref="U1788">IF(COUNTIF($B$2:$B5901, $B1788)&gt;1, "Duplicate", "")</f>
        <v/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4"/>
        <v>0.15329999999999999</v>
      </c>
      <c r="P1789">
        <f t="shared" si="165"/>
        <v>63.875</v>
      </c>
      <c r="Q1789" s="3" t="str">
        <f t="shared" si="166"/>
        <v>photography</v>
      </c>
      <c r="R1789" t="str">
        <f t="shared" si="167"/>
        <v>photobooks</v>
      </c>
      <c r="S1789" s="11">
        <f t="shared" si="168"/>
        <v>42068.65552083333</v>
      </c>
      <c r="T1789" s="11">
        <f t="shared" si="169"/>
        <v>42098.613854166666</v>
      </c>
      <c r="U1789" t="str">
        <f t="array" ref="U1789">IF(COUNTIF($B$2:$B5902, $B1789)&gt;1, "Duplicate", "")</f>
        <v/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4"/>
        <v>1.3818181818181818E-2</v>
      </c>
      <c r="P1790">
        <f t="shared" si="165"/>
        <v>19</v>
      </c>
      <c r="Q1790" s="3" t="str">
        <f t="shared" si="166"/>
        <v>photography</v>
      </c>
      <c r="R1790" t="str">
        <f t="shared" si="167"/>
        <v>photobooks</v>
      </c>
      <c r="S1790" s="11">
        <f t="shared" si="168"/>
        <v>41913.94840277778</v>
      </c>
      <c r="T1790" s="11">
        <f t="shared" si="169"/>
        <v>41943.94840277778</v>
      </c>
      <c r="U1790" t="str">
        <f t="array" ref="U1790">IF(COUNTIF($B$2:$B5903, $B1790)&gt;1, "Duplicate", "")</f>
        <v/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4"/>
        <v>5.0000000000000001E-3</v>
      </c>
      <c r="P1791">
        <f t="shared" si="165"/>
        <v>10</v>
      </c>
      <c r="Q1791" s="3" t="str">
        <f t="shared" si="166"/>
        <v>photography</v>
      </c>
      <c r="R1791" t="str">
        <f t="shared" si="167"/>
        <v>photobooks</v>
      </c>
      <c r="S1791" s="11">
        <f t="shared" si="168"/>
        <v>41956.250034722223</v>
      </c>
      <c r="T1791" s="11">
        <f t="shared" si="169"/>
        <v>42016.250034722223</v>
      </c>
      <c r="U1791" t="str">
        <f t="array" ref="U1791">IF(COUNTIF($B$2:$B5904, $B1791)&gt;1, "Duplicate", "")</f>
        <v/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4"/>
        <v>4.9575757575757579E-2</v>
      </c>
      <c r="P1792">
        <f t="shared" si="165"/>
        <v>109.06666666666666</v>
      </c>
      <c r="Q1792" s="3" t="str">
        <f t="shared" si="166"/>
        <v>photography</v>
      </c>
      <c r="R1792" t="str">
        <f t="shared" si="167"/>
        <v>photobooks</v>
      </c>
      <c r="S1792" s="11">
        <f t="shared" si="168"/>
        <v>42010.674513888895</v>
      </c>
      <c r="T1792" s="11">
        <f t="shared" si="169"/>
        <v>42040.674513888895</v>
      </c>
      <c r="U1792" t="str">
        <f t="array" ref="U1792">IF(COUNTIF($B$2:$B5905, $B1792)&gt;1, "Duplicate", "")</f>
        <v/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4"/>
        <v>3.5666666666666666E-2</v>
      </c>
      <c r="P1793">
        <f t="shared" si="165"/>
        <v>26.75</v>
      </c>
      <c r="Q1793" s="3" t="str">
        <f t="shared" si="166"/>
        <v>photography</v>
      </c>
      <c r="R1793" t="str">
        <f t="shared" si="167"/>
        <v>photobooks</v>
      </c>
      <c r="S1793" s="11">
        <f t="shared" si="168"/>
        <v>41973.740335648152</v>
      </c>
      <c r="T1793" s="11">
        <f t="shared" si="169"/>
        <v>42033.740335648152</v>
      </c>
      <c r="U1793" t="str">
        <f t="array" ref="U1793">IF(COUNTIF($B$2:$B5906, $B1793)&gt;1, "Duplicate", "")</f>
        <v/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4"/>
        <v>0.61124000000000001</v>
      </c>
      <c r="P1794">
        <f t="shared" si="165"/>
        <v>109.93525179856115</v>
      </c>
      <c r="Q1794" s="3" t="str">
        <f t="shared" si="166"/>
        <v>photography</v>
      </c>
      <c r="R1794" t="str">
        <f t="shared" si="167"/>
        <v>photobooks</v>
      </c>
      <c r="S1794" s="11">
        <f t="shared" si="168"/>
        <v>42189.031041666662</v>
      </c>
      <c r="T1794" s="11">
        <f t="shared" si="169"/>
        <v>42226.290972222225</v>
      </c>
      <c r="U1794" t="str">
        <f t="array" ref="U1794">IF(COUNTIF($B$2:$B5907, $B1794)&gt;1, "Duplicate", "")</f>
        <v/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0">E1795/D1795</f>
        <v>1.3333333333333334E-2</v>
      </c>
      <c r="P1795">
        <f t="shared" ref="P1795:P1858" si="171">IF(L1795=0,0,E1795/L1795)</f>
        <v>20</v>
      </c>
      <c r="Q1795" s="3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11">
        <f t="shared" si="168"/>
        <v>41940.89166666667</v>
      </c>
      <c r="T1795" s="11">
        <f t="shared" si="169"/>
        <v>41970.933333333334</v>
      </c>
      <c r="U1795" t="str">
        <f t="array" ref="U1795">IF(COUNTIF($B$2:$B5908, $B1795)&gt;1, "Duplicate", "")</f>
        <v/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0"/>
        <v>0.11077777777777778</v>
      </c>
      <c r="P1796">
        <f t="shared" si="171"/>
        <v>55.388888888888886</v>
      </c>
      <c r="Q1796" s="3" t="str">
        <f t="shared" si="172"/>
        <v>photography</v>
      </c>
      <c r="R1796" t="str">
        <f t="shared" si="173"/>
        <v>photobooks</v>
      </c>
      <c r="S1796" s="11">
        <f t="shared" si="168"/>
        <v>42011.551180555558</v>
      </c>
      <c r="T1796" s="11">
        <f t="shared" si="169"/>
        <v>42046.551180555558</v>
      </c>
      <c r="U1796" t="str">
        <f t="array" ref="U1796">IF(COUNTIF($B$2:$B5909, $B1796)&gt;1, "Duplicate", "")</f>
        <v/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0"/>
        <v>0.38735714285714284</v>
      </c>
      <c r="P1797">
        <f t="shared" si="171"/>
        <v>133.90123456790124</v>
      </c>
      <c r="Q1797" s="3" t="str">
        <f t="shared" si="172"/>
        <v>photography</v>
      </c>
      <c r="R1797" t="str">
        <f t="shared" si="173"/>
        <v>photobooks</v>
      </c>
      <c r="S1797" s="11">
        <f t="shared" si="168"/>
        <v>42628.288668981477</v>
      </c>
      <c r="T1797" s="11">
        <f t="shared" si="169"/>
        <v>42657.666666666672</v>
      </c>
      <c r="U1797" t="str">
        <f t="array" ref="U1797">IF(COUNTIF($B$2:$B5910, $B1797)&gt;1, "Duplicate", "")</f>
        <v/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0"/>
        <v>0.22052631578947368</v>
      </c>
      <c r="P1798">
        <f t="shared" si="171"/>
        <v>48.720930232558139</v>
      </c>
      <c r="Q1798" s="3" t="str">
        <f t="shared" si="172"/>
        <v>photography</v>
      </c>
      <c r="R1798" t="str">
        <f t="shared" si="173"/>
        <v>photobooks</v>
      </c>
      <c r="S1798" s="11">
        <f t="shared" si="168"/>
        <v>42515.439421296294</v>
      </c>
      <c r="T1798" s="11">
        <f t="shared" si="169"/>
        <v>42575.439421296294</v>
      </c>
      <c r="U1798" t="str">
        <f t="array" ref="U1798">IF(COUNTIF($B$2:$B5911, $B1798)&gt;1, "Duplicate", "")</f>
        <v/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0"/>
        <v>0.67549999999999999</v>
      </c>
      <c r="P1799">
        <f t="shared" si="171"/>
        <v>48.25</v>
      </c>
      <c r="Q1799" s="3" t="str">
        <f t="shared" si="172"/>
        <v>photography</v>
      </c>
      <c r="R1799" t="str">
        <f t="shared" si="173"/>
        <v>photobooks</v>
      </c>
      <c r="S1799" s="11">
        <f t="shared" ref="S1799:S1862" si="174">(((J1799/60)/60)/24)+DATE(1970,1,1)</f>
        <v>42689.56931712963</v>
      </c>
      <c r="T1799" s="11">
        <f t="shared" ref="T1799:T1862" si="175">(((I1799/60)/60)/24)+DATE(1970,1,1)</f>
        <v>42719.56931712963</v>
      </c>
      <c r="U1799" t="str">
        <f t="array" ref="U1799">IF(COUNTIF($B$2:$B5912, $B1799)&gt;1, "Duplicate", "")</f>
        <v/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0"/>
        <v>0.136375</v>
      </c>
      <c r="P1800">
        <f t="shared" si="171"/>
        <v>58.972972972972975</v>
      </c>
      <c r="Q1800" s="3" t="str">
        <f t="shared" si="172"/>
        <v>photography</v>
      </c>
      <c r="R1800" t="str">
        <f t="shared" si="173"/>
        <v>photobooks</v>
      </c>
      <c r="S1800" s="11">
        <f t="shared" si="174"/>
        <v>42344.32677083333</v>
      </c>
      <c r="T1800" s="11">
        <f t="shared" si="175"/>
        <v>42404.32677083333</v>
      </c>
      <c r="U1800" t="str">
        <f t="array" ref="U1800">IF(COUNTIF($B$2:$B5913, $B1800)&gt;1, "Duplicate", "")</f>
        <v/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0"/>
        <v>1.7457500000000001E-2</v>
      </c>
      <c r="P1801">
        <f t="shared" si="171"/>
        <v>11.638333333333334</v>
      </c>
      <c r="Q1801" s="3" t="str">
        <f t="shared" si="172"/>
        <v>photography</v>
      </c>
      <c r="R1801" t="str">
        <f t="shared" si="173"/>
        <v>photobooks</v>
      </c>
      <c r="S1801" s="11">
        <f t="shared" si="174"/>
        <v>41934.842685185184</v>
      </c>
      <c r="T1801" s="11">
        <f t="shared" si="175"/>
        <v>41954.884351851855</v>
      </c>
      <c r="U1801" t="str">
        <f t="array" ref="U1801">IF(COUNTIF($B$2:$B5914, $B1801)&gt;1, "Duplicate", "")</f>
        <v/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0"/>
        <v>0.20449632511889321</v>
      </c>
      <c r="P1802">
        <f t="shared" si="171"/>
        <v>83.716814159292042</v>
      </c>
      <c r="Q1802" s="3" t="str">
        <f t="shared" si="172"/>
        <v>photography</v>
      </c>
      <c r="R1802" t="str">
        <f t="shared" si="173"/>
        <v>photobooks</v>
      </c>
      <c r="S1802" s="11">
        <f t="shared" si="174"/>
        <v>42623.606134259258</v>
      </c>
      <c r="T1802" s="11">
        <f t="shared" si="175"/>
        <v>42653.606134259258</v>
      </c>
      <c r="U1802" t="str">
        <f t="array" ref="U1802">IF(COUNTIF($B$2:$B5915, $B1802)&gt;1, "Duplicate", "")</f>
        <v/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0"/>
        <v>0.13852941176470587</v>
      </c>
      <c r="P1803">
        <f t="shared" si="171"/>
        <v>63.648648648648646</v>
      </c>
      <c r="Q1803" s="3" t="str">
        <f t="shared" si="172"/>
        <v>photography</v>
      </c>
      <c r="R1803" t="str">
        <f t="shared" si="173"/>
        <v>photobooks</v>
      </c>
      <c r="S1803" s="11">
        <f t="shared" si="174"/>
        <v>42321.660509259258</v>
      </c>
      <c r="T1803" s="11">
        <f t="shared" si="175"/>
        <v>42353.506944444445</v>
      </c>
      <c r="U1803" t="str">
        <f t="array" ref="U1803">IF(COUNTIF($B$2:$B5916, $B1803)&gt;1, "Duplicate", "")</f>
        <v/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0"/>
        <v>0.48485714285714288</v>
      </c>
      <c r="P1804">
        <f t="shared" si="171"/>
        <v>94.277777777777771</v>
      </c>
      <c r="Q1804" s="3" t="str">
        <f t="shared" si="172"/>
        <v>photography</v>
      </c>
      <c r="R1804" t="str">
        <f t="shared" si="173"/>
        <v>photobooks</v>
      </c>
      <c r="S1804" s="11">
        <f t="shared" si="174"/>
        <v>42159.47256944445</v>
      </c>
      <c r="T1804" s="11">
        <f t="shared" si="175"/>
        <v>42182.915972222225</v>
      </c>
      <c r="U1804" t="str">
        <f t="array" ref="U1804">IF(COUNTIF($B$2:$B5917, $B1804)&gt;1, "Duplicate", "")</f>
        <v/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0"/>
        <v>0.308</v>
      </c>
      <c r="P1805">
        <f t="shared" si="171"/>
        <v>71.86666666666666</v>
      </c>
      <c r="Q1805" s="3" t="str">
        <f t="shared" si="172"/>
        <v>photography</v>
      </c>
      <c r="R1805" t="str">
        <f t="shared" si="173"/>
        <v>photobooks</v>
      </c>
      <c r="S1805" s="11">
        <f t="shared" si="174"/>
        <v>42018.071550925932</v>
      </c>
      <c r="T1805" s="11">
        <f t="shared" si="175"/>
        <v>42049.071550925932</v>
      </c>
      <c r="U1805" t="str">
        <f t="array" ref="U1805">IF(COUNTIF($B$2:$B5918, $B1805)&gt;1, "Duplicate", "")</f>
        <v/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0"/>
        <v>0.35174193548387095</v>
      </c>
      <c r="P1806">
        <f t="shared" si="171"/>
        <v>104.84615384615384</v>
      </c>
      <c r="Q1806" s="3" t="str">
        <f t="shared" si="172"/>
        <v>photography</v>
      </c>
      <c r="R1806" t="str">
        <f t="shared" si="173"/>
        <v>photobooks</v>
      </c>
      <c r="S1806" s="11">
        <f t="shared" si="174"/>
        <v>42282.678287037037</v>
      </c>
      <c r="T1806" s="11">
        <f t="shared" si="175"/>
        <v>42322.719953703709</v>
      </c>
      <c r="U1806" t="str">
        <f t="array" ref="U1806">IF(COUNTIF($B$2:$B5919, $B1806)&gt;1, "Duplicate", "")</f>
        <v/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0"/>
        <v>0.36404444444444445</v>
      </c>
      <c r="P1807">
        <f t="shared" si="171"/>
        <v>67.139344262295083</v>
      </c>
      <c r="Q1807" s="3" t="str">
        <f t="shared" si="172"/>
        <v>photography</v>
      </c>
      <c r="R1807" t="str">
        <f t="shared" si="173"/>
        <v>photobooks</v>
      </c>
      <c r="S1807" s="11">
        <f t="shared" si="174"/>
        <v>42247.803912037038</v>
      </c>
      <c r="T1807" s="11">
        <f t="shared" si="175"/>
        <v>42279.75</v>
      </c>
      <c r="U1807" t="str">
        <f t="array" ref="U1807">IF(COUNTIF($B$2:$B5920, $B1807)&gt;1, "Duplicate", "")</f>
        <v/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0"/>
        <v>2.955E-2</v>
      </c>
      <c r="P1808">
        <f t="shared" si="171"/>
        <v>73.875</v>
      </c>
      <c r="Q1808" s="3" t="str">
        <f t="shared" si="172"/>
        <v>photography</v>
      </c>
      <c r="R1808" t="str">
        <f t="shared" si="173"/>
        <v>photobooks</v>
      </c>
      <c r="S1808" s="11">
        <f t="shared" si="174"/>
        <v>41877.638298611113</v>
      </c>
      <c r="T1808" s="11">
        <f t="shared" si="175"/>
        <v>41912.638298611113</v>
      </c>
      <c r="U1808" t="str">
        <f t="array" ref="U1808">IF(COUNTIF($B$2:$B5921, $B1808)&gt;1, "Duplicate", "")</f>
        <v/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0"/>
        <v>0.1106</v>
      </c>
      <c r="P1809">
        <f t="shared" si="171"/>
        <v>69.125</v>
      </c>
      <c r="Q1809" s="3" t="str">
        <f t="shared" si="172"/>
        <v>photography</v>
      </c>
      <c r="R1809" t="str">
        <f t="shared" si="173"/>
        <v>photobooks</v>
      </c>
      <c r="S1809" s="11">
        <f t="shared" si="174"/>
        <v>41880.068437499998</v>
      </c>
      <c r="T1809" s="11">
        <f t="shared" si="175"/>
        <v>41910.068437499998</v>
      </c>
      <c r="U1809" t="str">
        <f t="array" ref="U1809">IF(COUNTIF($B$2:$B5922, $B1809)&gt;1, "Duplicate", "")</f>
        <v/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0"/>
        <v>0.41407142857142859</v>
      </c>
      <c r="P1810">
        <f t="shared" si="171"/>
        <v>120.77083333333333</v>
      </c>
      <c r="Q1810" s="3" t="str">
        <f t="shared" si="172"/>
        <v>photography</v>
      </c>
      <c r="R1810" t="str">
        <f t="shared" si="173"/>
        <v>photobooks</v>
      </c>
      <c r="S1810" s="11">
        <f t="shared" si="174"/>
        <v>42742.680902777778</v>
      </c>
      <c r="T1810" s="11">
        <f t="shared" si="175"/>
        <v>42777.680902777778</v>
      </c>
      <c r="U1810" t="str">
        <f t="array" ref="U1810">IF(COUNTIF($B$2:$B5923, $B1810)&gt;1, "Duplicate", "")</f>
        <v/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0"/>
        <v>0.10857142857142857</v>
      </c>
      <c r="P1811">
        <f t="shared" si="171"/>
        <v>42.222222222222221</v>
      </c>
      <c r="Q1811" s="3" t="str">
        <f t="shared" si="172"/>
        <v>photography</v>
      </c>
      <c r="R1811" t="str">
        <f t="shared" si="173"/>
        <v>photobooks</v>
      </c>
      <c r="S1811" s="11">
        <f t="shared" si="174"/>
        <v>42029.907858796301</v>
      </c>
      <c r="T1811" s="11">
        <f t="shared" si="175"/>
        <v>42064.907858796301</v>
      </c>
      <c r="U1811" t="str">
        <f t="array" ref="U1811">IF(COUNTIF($B$2:$B5924, $B1811)&gt;1, "Duplicate", "")</f>
        <v/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0"/>
        <v>3.3333333333333333E-2</v>
      </c>
      <c r="P1812">
        <f t="shared" si="171"/>
        <v>7.5</v>
      </c>
      <c r="Q1812" s="3" t="str">
        <f t="shared" si="172"/>
        <v>photography</v>
      </c>
      <c r="R1812" t="str">
        <f t="shared" si="173"/>
        <v>photobooks</v>
      </c>
      <c r="S1812" s="11">
        <f t="shared" si="174"/>
        <v>41860.91002314815</v>
      </c>
      <c r="T1812" s="11">
        <f t="shared" si="175"/>
        <v>41872.91002314815</v>
      </c>
      <c r="U1812" t="str">
        <f t="array" ref="U1812">IF(COUNTIF($B$2:$B5925, $B1812)&gt;1, "Duplicate", "")</f>
        <v/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0"/>
        <v>7.407407407407407E-4</v>
      </c>
      <c r="P1813">
        <f t="shared" si="171"/>
        <v>1.5384615384615385</v>
      </c>
      <c r="Q1813" s="3" t="str">
        <f t="shared" si="172"/>
        <v>photography</v>
      </c>
      <c r="R1813" t="str">
        <f t="shared" si="173"/>
        <v>photobooks</v>
      </c>
      <c r="S1813" s="11">
        <f t="shared" si="174"/>
        <v>41876.433680555558</v>
      </c>
      <c r="T1813" s="11">
        <f t="shared" si="175"/>
        <v>41936.166666666664</v>
      </c>
      <c r="U1813" t="str">
        <f t="array" ref="U1813">IF(COUNTIF($B$2:$B5926, $B1813)&gt;1, "Duplicate", "")</f>
        <v/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0"/>
        <v>0.13307692307692306</v>
      </c>
      <c r="P1814">
        <f t="shared" si="171"/>
        <v>37.608695652173914</v>
      </c>
      <c r="Q1814" s="3" t="str">
        <f t="shared" si="172"/>
        <v>photography</v>
      </c>
      <c r="R1814" t="str">
        <f t="shared" si="173"/>
        <v>photobooks</v>
      </c>
      <c r="S1814" s="11">
        <f t="shared" si="174"/>
        <v>42524.318703703699</v>
      </c>
      <c r="T1814" s="11">
        <f t="shared" si="175"/>
        <v>42554.318703703699</v>
      </c>
      <c r="U1814" t="str">
        <f t="array" ref="U1814">IF(COUNTIF($B$2:$B5927, $B1814)&gt;1, "Duplicate", "")</f>
        <v/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0"/>
        <v>0</v>
      </c>
      <c r="P1815">
        <f t="shared" si="171"/>
        <v>0</v>
      </c>
      <c r="Q1815" s="3" t="str">
        <f t="shared" si="172"/>
        <v>photography</v>
      </c>
      <c r="R1815" t="str">
        <f t="shared" si="173"/>
        <v>photobooks</v>
      </c>
      <c r="S1815" s="11">
        <f t="shared" si="174"/>
        <v>41829.889027777775</v>
      </c>
      <c r="T1815" s="11">
        <f t="shared" si="175"/>
        <v>41859.889027777775</v>
      </c>
      <c r="U1815" t="str">
        <f t="array" ref="U1815">IF(COUNTIF($B$2:$B5928, $B1815)&gt;1, "Duplicate", "")</f>
        <v/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0"/>
        <v>0.49183333333333334</v>
      </c>
      <c r="P1816">
        <f t="shared" si="171"/>
        <v>42.157142857142858</v>
      </c>
      <c r="Q1816" s="3" t="str">
        <f t="shared" si="172"/>
        <v>photography</v>
      </c>
      <c r="R1816" t="str">
        <f t="shared" si="173"/>
        <v>photobooks</v>
      </c>
      <c r="S1816" s="11">
        <f t="shared" si="174"/>
        <v>42033.314074074078</v>
      </c>
      <c r="T1816" s="11">
        <f t="shared" si="175"/>
        <v>42063.314074074078</v>
      </c>
      <c r="U1816" t="str">
        <f t="array" ref="U1816">IF(COUNTIF($B$2:$B5929, $B1816)&gt;1, "Duplicate", "")</f>
        <v/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0"/>
        <v>0</v>
      </c>
      <c r="P1817">
        <f t="shared" si="171"/>
        <v>0</v>
      </c>
      <c r="Q1817" s="3" t="str">
        <f t="shared" si="172"/>
        <v>photography</v>
      </c>
      <c r="R1817" t="str">
        <f t="shared" si="173"/>
        <v>photobooks</v>
      </c>
      <c r="S1817" s="11">
        <f t="shared" si="174"/>
        <v>42172.906678240746</v>
      </c>
      <c r="T1817" s="11">
        <f t="shared" si="175"/>
        <v>42186.906678240746</v>
      </c>
      <c r="U1817" t="str">
        <f t="array" ref="U1817">IF(COUNTIF($B$2:$B5930, $B1817)&gt;1, "Duplicate", "")</f>
        <v/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0"/>
        <v>2.036E-2</v>
      </c>
      <c r="P1818">
        <f t="shared" si="171"/>
        <v>84.833333333333329</v>
      </c>
      <c r="Q1818" s="3" t="str">
        <f t="shared" si="172"/>
        <v>photography</v>
      </c>
      <c r="R1818" t="str">
        <f t="shared" si="173"/>
        <v>photobooks</v>
      </c>
      <c r="S1818" s="11">
        <f t="shared" si="174"/>
        <v>42548.876192129625</v>
      </c>
      <c r="T1818" s="11">
        <f t="shared" si="175"/>
        <v>42576.791666666672</v>
      </c>
      <c r="U1818" t="str">
        <f t="array" ref="U1818">IF(COUNTIF($B$2:$B5931, $B1818)&gt;1, "Duplicate", "")</f>
        <v/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0"/>
        <v>0.52327777777777773</v>
      </c>
      <c r="P1819">
        <f t="shared" si="171"/>
        <v>94.19</v>
      </c>
      <c r="Q1819" s="3" t="str">
        <f t="shared" si="172"/>
        <v>photography</v>
      </c>
      <c r="R1819" t="str">
        <f t="shared" si="173"/>
        <v>photobooks</v>
      </c>
      <c r="S1819" s="11">
        <f t="shared" si="174"/>
        <v>42705.662118055552</v>
      </c>
      <c r="T1819" s="11">
        <f t="shared" si="175"/>
        <v>42765.290972222225</v>
      </c>
      <c r="U1819" t="str">
        <f t="array" ref="U1819">IF(COUNTIF($B$2:$B5932, $B1819)&gt;1, "Duplicate", "")</f>
        <v/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0"/>
        <v>0</v>
      </c>
      <c r="P1820">
        <f t="shared" si="171"/>
        <v>0</v>
      </c>
      <c r="Q1820" s="3" t="str">
        <f t="shared" si="172"/>
        <v>photography</v>
      </c>
      <c r="R1820" t="str">
        <f t="shared" si="173"/>
        <v>photobooks</v>
      </c>
      <c r="S1820" s="11">
        <f t="shared" si="174"/>
        <v>42067.234375</v>
      </c>
      <c r="T1820" s="11">
        <f t="shared" si="175"/>
        <v>42097.192708333328</v>
      </c>
      <c r="U1820" t="str">
        <f t="array" ref="U1820">IF(COUNTIF($B$2:$B5933, $B1820)&gt;1, "Duplicate", "")</f>
        <v/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0"/>
        <v>2.0833333333333332E-2</v>
      </c>
      <c r="P1821">
        <f t="shared" si="171"/>
        <v>6.25</v>
      </c>
      <c r="Q1821" s="3" t="str">
        <f t="shared" si="172"/>
        <v>photography</v>
      </c>
      <c r="R1821" t="str">
        <f t="shared" si="173"/>
        <v>photobooks</v>
      </c>
      <c r="S1821" s="11">
        <f t="shared" si="174"/>
        <v>41820.752268518518</v>
      </c>
      <c r="T1821" s="11">
        <f t="shared" si="175"/>
        <v>41850.752268518518</v>
      </c>
      <c r="U1821" t="str">
        <f t="array" ref="U1821">IF(COUNTIF($B$2:$B5934, $B1821)&gt;1, "Duplicate", "")</f>
        <v/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0"/>
        <v>6.565384615384616E-2</v>
      </c>
      <c r="P1822">
        <f t="shared" si="171"/>
        <v>213.375</v>
      </c>
      <c r="Q1822" s="3" t="str">
        <f t="shared" si="172"/>
        <v>photography</v>
      </c>
      <c r="R1822" t="str">
        <f t="shared" si="173"/>
        <v>photobooks</v>
      </c>
      <c r="S1822" s="11">
        <f t="shared" si="174"/>
        <v>42065.084375000006</v>
      </c>
      <c r="T1822" s="11">
        <f t="shared" si="175"/>
        <v>42095.042708333334</v>
      </c>
      <c r="U1822" t="str">
        <f t="array" ref="U1822">IF(COUNTIF($B$2:$B5935, $B1822)&gt;1, "Duplicate", "")</f>
        <v/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0"/>
        <v>1.3489</v>
      </c>
      <c r="P1823">
        <f t="shared" si="171"/>
        <v>59.162280701754383</v>
      </c>
      <c r="Q1823" s="3" t="str">
        <f t="shared" si="172"/>
        <v>music</v>
      </c>
      <c r="R1823" t="str">
        <f t="shared" si="173"/>
        <v>rock</v>
      </c>
      <c r="S1823" s="11">
        <f t="shared" si="174"/>
        <v>40926.319062499999</v>
      </c>
      <c r="T1823" s="11">
        <f t="shared" si="175"/>
        <v>40971.319062499999</v>
      </c>
      <c r="U1823" t="str">
        <f t="array" ref="U1823">IF(COUNTIF($B$2:$B5936, $B1823)&gt;1, "Duplicate", "")</f>
        <v/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0"/>
        <v>1</v>
      </c>
      <c r="P1824">
        <f t="shared" si="171"/>
        <v>27.272727272727273</v>
      </c>
      <c r="Q1824" s="3" t="str">
        <f t="shared" si="172"/>
        <v>music</v>
      </c>
      <c r="R1824" t="str">
        <f t="shared" si="173"/>
        <v>rock</v>
      </c>
      <c r="S1824" s="11">
        <f t="shared" si="174"/>
        <v>41634.797013888885</v>
      </c>
      <c r="T1824" s="11">
        <f t="shared" si="175"/>
        <v>41670.792361111111</v>
      </c>
      <c r="U1824" t="str">
        <f t="array" ref="U1824">IF(COUNTIF($B$2:$B5937, $B1824)&gt;1, "Duplicate", "")</f>
        <v/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0"/>
        <v>1.1585714285714286</v>
      </c>
      <c r="P1825">
        <f t="shared" si="171"/>
        <v>24.575757575757574</v>
      </c>
      <c r="Q1825" s="3" t="str">
        <f t="shared" si="172"/>
        <v>music</v>
      </c>
      <c r="R1825" t="str">
        <f t="shared" si="173"/>
        <v>rock</v>
      </c>
      <c r="S1825" s="11">
        <f t="shared" si="174"/>
        <v>41176.684907407405</v>
      </c>
      <c r="T1825" s="11">
        <f t="shared" si="175"/>
        <v>41206.684907407405</v>
      </c>
      <c r="U1825" t="str">
        <f t="array" ref="U1825">IF(COUNTIF($B$2:$B5938, $B1825)&gt;1, "Duplicate", "")</f>
        <v/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0"/>
        <v>1.0006666666666666</v>
      </c>
      <c r="P1826">
        <f t="shared" si="171"/>
        <v>75.05</v>
      </c>
      <c r="Q1826" s="3" t="str">
        <f t="shared" si="172"/>
        <v>music</v>
      </c>
      <c r="R1826" t="str">
        <f t="shared" si="173"/>
        <v>rock</v>
      </c>
      <c r="S1826" s="11">
        <f t="shared" si="174"/>
        <v>41626.916284722225</v>
      </c>
      <c r="T1826" s="11">
        <f t="shared" si="175"/>
        <v>41647.088888888888</v>
      </c>
      <c r="U1826" t="str">
        <f t="array" ref="U1826">IF(COUNTIF($B$2:$B5939, $B1826)&gt;1, "Duplicate", "")</f>
        <v/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0"/>
        <v>1.0505</v>
      </c>
      <c r="P1827">
        <f t="shared" si="171"/>
        <v>42.02</v>
      </c>
      <c r="Q1827" s="3" t="str">
        <f t="shared" si="172"/>
        <v>music</v>
      </c>
      <c r="R1827" t="str">
        <f t="shared" si="173"/>
        <v>rock</v>
      </c>
      <c r="S1827" s="11">
        <f t="shared" si="174"/>
        <v>41443.83452546296</v>
      </c>
      <c r="T1827" s="11">
        <f t="shared" si="175"/>
        <v>41466.83452546296</v>
      </c>
      <c r="U1827" t="str">
        <f t="array" ref="U1827">IF(COUNTIF($B$2:$B5940, $B1827)&gt;1, "Duplicate", "")</f>
        <v/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0"/>
        <v>1.01</v>
      </c>
      <c r="P1828">
        <f t="shared" si="171"/>
        <v>53.157894736842103</v>
      </c>
      <c r="Q1828" s="3" t="str">
        <f t="shared" si="172"/>
        <v>music</v>
      </c>
      <c r="R1828" t="str">
        <f t="shared" si="173"/>
        <v>rock</v>
      </c>
      <c r="S1828" s="11">
        <f t="shared" si="174"/>
        <v>41657.923807870371</v>
      </c>
      <c r="T1828" s="11">
        <f t="shared" si="175"/>
        <v>41687.923807870371</v>
      </c>
      <c r="U1828" t="str">
        <f t="array" ref="U1828">IF(COUNTIF($B$2:$B5941, $B1828)&gt;1, "Duplicate", "")</f>
        <v/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0"/>
        <v>1.0066250000000001</v>
      </c>
      <c r="P1829">
        <f t="shared" si="171"/>
        <v>83.885416666666671</v>
      </c>
      <c r="Q1829" s="3" t="str">
        <f t="shared" si="172"/>
        <v>music</v>
      </c>
      <c r="R1829" t="str">
        <f t="shared" si="173"/>
        <v>rock</v>
      </c>
      <c r="S1829" s="11">
        <f t="shared" si="174"/>
        <v>40555.325937499998</v>
      </c>
      <c r="T1829" s="11">
        <f t="shared" si="175"/>
        <v>40605.325937499998</v>
      </c>
      <c r="U1829" t="str">
        <f t="array" ref="U1829">IF(COUNTIF($B$2:$B5942, $B1829)&gt;1, "Duplicate", "")</f>
        <v/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0"/>
        <v>1.0016</v>
      </c>
      <c r="P1830">
        <f t="shared" si="171"/>
        <v>417.33333333333331</v>
      </c>
      <c r="Q1830" s="3" t="str">
        <f t="shared" si="172"/>
        <v>music</v>
      </c>
      <c r="R1830" t="str">
        <f t="shared" si="173"/>
        <v>rock</v>
      </c>
      <c r="S1830" s="11">
        <f t="shared" si="174"/>
        <v>41736.899652777778</v>
      </c>
      <c r="T1830" s="11">
        <f t="shared" si="175"/>
        <v>41768.916666666664</v>
      </c>
      <c r="U1830" t="str">
        <f t="array" ref="U1830">IF(COUNTIF($B$2:$B5943, $B1830)&gt;1, "Duplicate", "")</f>
        <v/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0"/>
        <v>1.6668333333333334</v>
      </c>
      <c r="P1831">
        <f t="shared" si="171"/>
        <v>75.765151515151516</v>
      </c>
      <c r="Q1831" s="3" t="str">
        <f t="shared" si="172"/>
        <v>music</v>
      </c>
      <c r="R1831" t="str">
        <f t="shared" si="173"/>
        <v>rock</v>
      </c>
      <c r="S1831" s="11">
        <f t="shared" si="174"/>
        <v>40516.087627314817</v>
      </c>
      <c r="T1831" s="11">
        <f t="shared" si="175"/>
        <v>40564.916666666664</v>
      </c>
      <c r="U1831" t="str">
        <f t="array" ref="U1831">IF(COUNTIF($B$2:$B5944, $B1831)&gt;1, "Duplicate", "")</f>
        <v/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0"/>
        <v>1.0153333333333334</v>
      </c>
      <c r="P1832">
        <f t="shared" si="171"/>
        <v>67.389380530973455</v>
      </c>
      <c r="Q1832" s="3" t="str">
        <f t="shared" si="172"/>
        <v>music</v>
      </c>
      <c r="R1832" t="str">
        <f t="shared" si="173"/>
        <v>rock</v>
      </c>
      <c r="S1832" s="11">
        <f t="shared" si="174"/>
        <v>41664.684108796297</v>
      </c>
      <c r="T1832" s="11">
        <f t="shared" si="175"/>
        <v>41694.684108796297</v>
      </c>
      <c r="U1832" t="str">
        <f t="array" ref="U1832">IF(COUNTIF($B$2:$B5945, $B1832)&gt;1, "Duplicate", "")</f>
        <v/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0"/>
        <v>1.03</v>
      </c>
      <c r="P1833">
        <f t="shared" si="171"/>
        <v>73.571428571428569</v>
      </c>
      <c r="Q1833" s="3" t="str">
        <f t="shared" si="172"/>
        <v>music</v>
      </c>
      <c r="R1833" t="str">
        <f t="shared" si="173"/>
        <v>rock</v>
      </c>
      <c r="S1833" s="11">
        <f t="shared" si="174"/>
        <v>41026.996099537035</v>
      </c>
      <c r="T1833" s="11">
        <f t="shared" si="175"/>
        <v>41041.996099537035</v>
      </c>
      <c r="U1833" t="str">
        <f t="array" ref="U1833">IF(COUNTIF($B$2:$B5946, $B1833)&gt;1, "Duplicate", "")</f>
        <v/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0"/>
        <v>1.4285714285714286</v>
      </c>
      <c r="P1834">
        <f t="shared" si="171"/>
        <v>25</v>
      </c>
      <c r="Q1834" s="3" t="str">
        <f t="shared" si="172"/>
        <v>music</v>
      </c>
      <c r="R1834" t="str">
        <f t="shared" si="173"/>
        <v>rock</v>
      </c>
      <c r="S1834" s="11">
        <f t="shared" si="174"/>
        <v>40576.539664351854</v>
      </c>
      <c r="T1834" s="11">
        <f t="shared" si="175"/>
        <v>40606.539664351854</v>
      </c>
      <c r="U1834" t="str">
        <f t="array" ref="U1834">IF(COUNTIF($B$2:$B5947, $B1834)&gt;1, "Duplicate", "")</f>
        <v/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0"/>
        <v>2.625</v>
      </c>
      <c r="P1835">
        <f t="shared" si="171"/>
        <v>42</v>
      </c>
      <c r="Q1835" s="3" t="str">
        <f t="shared" si="172"/>
        <v>music</v>
      </c>
      <c r="R1835" t="str">
        <f t="shared" si="173"/>
        <v>rock</v>
      </c>
      <c r="S1835" s="11">
        <f t="shared" si="174"/>
        <v>41303.044016203705</v>
      </c>
      <c r="T1835" s="11">
        <f t="shared" si="175"/>
        <v>41335.332638888889</v>
      </c>
      <c r="U1835" t="str">
        <f t="array" ref="U1835">IF(COUNTIF($B$2:$B5948, $B1835)&gt;1, "Duplicate", "")</f>
        <v/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0"/>
        <v>1.1805000000000001</v>
      </c>
      <c r="P1836">
        <f t="shared" si="171"/>
        <v>131.16666666666666</v>
      </c>
      <c r="Q1836" s="3" t="str">
        <f t="shared" si="172"/>
        <v>music</v>
      </c>
      <c r="R1836" t="str">
        <f t="shared" si="173"/>
        <v>rock</v>
      </c>
      <c r="S1836" s="11">
        <f t="shared" si="174"/>
        <v>41988.964062500003</v>
      </c>
      <c r="T1836" s="11">
        <f t="shared" si="175"/>
        <v>42028.964062500003</v>
      </c>
      <c r="U1836" t="str">
        <f t="array" ref="U1836">IF(COUNTIF($B$2:$B5949, $B1836)&gt;1, "Duplicate", "")</f>
        <v/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0"/>
        <v>1.04</v>
      </c>
      <c r="P1837">
        <f t="shared" si="171"/>
        <v>47.272727272727273</v>
      </c>
      <c r="Q1837" s="3" t="str">
        <f t="shared" si="172"/>
        <v>music</v>
      </c>
      <c r="R1837" t="str">
        <f t="shared" si="173"/>
        <v>rock</v>
      </c>
      <c r="S1837" s="11">
        <f t="shared" si="174"/>
        <v>42430.702210648145</v>
      </c>
      <c r="T1837" s="11">
        <f t="shared" si="175"/>
        <v>42460.660543981481</v>
      </c>
      <c r="U1837" t="str">
        <f t="array" ref="U1837">IF(COUNTIF($B$2:$B5950, $B1837)&gt;1, "Duplicate", "")</f>
        <v/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0"/>
        <v>2.0034000000000001</v>
      </c>
      <c r="P1838">
        <f t="shared" si="171"/>
        <v>182.12727272727273</v>
      </c>
      <c r="Q1838" s="3" t="str">
        <f t="shared" si="172"/>
        <v>music</v>
      </c>
      <c r="R1838" t="str">
        <f t="shared" si="173"/>
        <v>rock</v>
      </c>
      <c r="S1838" s="11">
        <f t="shared" si="174"/>
        <v>41305.809363425928</v>
      </c>
      <c r="T1838" s="11">
        <f t="shared" si="175"/>
        <v>41322.809363425928</v>
      </c>
      <c r="U1838" t="str">
        <f t="array" ref="U1838">IF(COUNTIF($B$2:$B5951, $B1838)&gt;1, "Duplicate", "")</f>
        <v/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0"/>
        <v>3.0683333333333334</v>
      </c>
      <c r="P1839">
        <f t="shared" si="171"/>
        <v>61.366666666666667</v>
      </c>
      <c r="Q1839" s="3" t="str">
        <f t="shared" si="172"/>
        <v>music</v>
      </c>
      <c r="R1839" t="str">
        <f t="shared" si="173"/>
        <v>rock</v>
      </c>
      <c r="S1839" s="11">
        <f t="shared" si="174"/>
        <v>40926.047858796301</v>
      </c>
      <c r="T1839" s="11">
        <f t="shared" si="175"/>
        <v>40986.006192129629</v>
      </c>
      <c r="U1839" t="str">
        <f t="array" ref="U1839">IF(COUNTIF($B$2:$B5952, $B1839)&gt;1, "Duplicate", "")</f>
        <v/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0"/>
        <v>1.00149</v>
      </c>
      <c r="P1840">
        <f t="shared" si="171"/>
        <v>35.767499999999998</v>
      </c>
      <c r="Q1840" s="3" t="str">
        <f t="shared" si="172"/>
        <v>music</v>
      </c>
      <c r="R1840" t="str">
        <f t="shared" si="173"/>
        <v>rock</v>
      </c>
      <c r="S1840" s="11">
        <f t="shared" si="174"/>
        <v>40788.786539351851</v>
      </c>
      <c r="T1840" s="11">
        <f t="shared" si="175"/>
        <v>40817.125</v>
      </c>
      <c r="U1840" t="str">
        <f t="array" ref="U1840">IF(COUNTIF($B$2:$B5953, $B1840)&gt;1, "Duplicate", "")</f>
        <v/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0"/>
        <v>2.0529999999999999</v>
      </c>
      <c r="P1841">
        <f t="shared" si="171"/>
        <v>45.62222222222222</v>
      </c>
      <c r="Q1841" s="3" t="str">
        <f t="shared" si="172"/>
        <v>music</v>
      </c>
      <c r="R1841" t="str">
        <f t="shared" si="173"/>
        <v>rock</v>
      </c>
      <c r="S1841" s="11">
        <f t="shared" si="174"/>
        <v>42614.722013888888</v>
      </c>
      <c r="T1841" s="11">
        <f t="shared" si="175"/>
        <v>42644.722013888888</v>
      </c>
      <c r="U1841" t="str">
        <f t="array" ref="U1841">IF(COUNTIF($B$2:$B5954, $B1841)&gt;1, "Duplicate", "")</f>
        <v/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0"/>
        <v>1.0888888888888888</v>
      </c>
      <c r="P1842">
        <f t="shared" si="171"/>
        <v>75.384615384615387</v>
      </c>
      <c r="Q1842" s="3" t="str">
        <f t="shared" si="172"/>
        <v>music</v>
      </c>
      <c r="R1842" t="str">
        <f t="shared" si="173"/>
        <v>rock</v>
      </c>
      <c r="S1842" s="11">
        <f t="shared" si="174"/>
        <v>41382.096180555556</v>
      </c>
      <c r="T1842" s="11">
        <f t="shared" si="175"/>
        <v>41401.207638888889</v>
      </c>
      <c r="U1842" t="str">
        <f t="array" ref="U1842">IF(COUNTIF($B$2:$B5955, $B1842)&gt;1, "Duplicate", "")</f>
        <v/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0"/>
        <v>1.0175000000000001</v>
      </c>
      <c r="P1843">
        <f t="shared" si="171"/>
        <v>50.875</v>
      </c>
      <c r="Q1843" s="3" t="str">
        <f t="shared" si="172"/>
        <v>music</v>
      </c>
      <c r="R1843" t="str">
        <f t="shared" si="173"/>
        <v>rock</v>
      </c>
      <c r="S1843" s="11">
        <f t="shared" si="174"/>
        <v>41745.84542824074</v>
      </c>
      <c r="T1843" s="11">
        <f t="shared" si="175"/>
        <v>41779.207638888889</v>
      </c>
      <c r="U1843" t="str">
        <f t="array" ref="U1843">IF(COUNTIF($B$2:$B5956, $B1843)&gt;1, "Duplicate", "")</f>
        <v/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0"/>
        <v>1.2524999999999999</v>
      </c>
      <c r="P1844">
        <f t="shared" si="171"/>
        <v>119.28571428571429</v>
      </c>
      <c r="Q1844" s="3" t="str">
        <f t="shared" si="172"/>
        <v>music</v>
      </c>
      <c r="R1844" t="str">
        <f t="shared" si="173"/>
        <v>rock</v>
      </c>
      <c r="S1844" s="11">
        <f t="shared" si="174"/>
        <v>42031.631724537037</v>
      </c>
      <c r="T1844" s="11">
        <f t="shared" si="175"/>
        <v>42065.249305555553</v>
      </c>
      <c r="U1844" t="str">
        <f t="array" ref="U1844">IF(COUNTIF($B$2:$B5957, $B1844)&gt;1, "Duplicate", "")</f>
        <v/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0"/>
        <v>1.2400610000000001</v>
      </c>
      <c r="P1845">
        <f t="shared" si="171"/>
        <v>92.541865671641801</v>
      </c>
      <c r="Q1845" s="3" t="str">
        <f t="shared" si="172"/>
        <v>music</v>
      </c>
      <c r="R1845" t="str">
        <f t="shared" si="173"/>
        <v>rock</v>
      </c>
      <c r="S1845" s="11">
        <f t="shared" si="174"/>
        <v>40564.994837962964</v>
      </c>
      <c r="T1845" s="11">
        <f t="shared" si="175"/>
        <v>40594.994837962964</v>
      </c>
      <c r="U1845" t="str">
        <f t="array" ref="U1845">IF(COUNTIF($B$2:$B5958, $B1845)&gt;1, "Duplicate", "")</f>
        <v/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0"/>
        <v>1.014</v>
      </c>
      <c r="P1846">
        <f t="shared" si="171"/>
        <v>76.05</v>
      </c>
      <c r="Q1846" s="3" t="str">
        <f t="shared" si="172"/>
        <v>music</v>
      </c>
      <c r="R1846" t="str">
        <f t="shared" si="173"/>
        <v>rock</v>
      </c>
      <c r="S1846" s="11">
        <f t="shared" si="174"/>
        <v>40666.973541666666</v>
      </c>
      <c r="T1846" s="11">
        <f t="shared" si="175"/>
        <v>40705.125</v>
      </c>
      <c r="U1846" t="str">
        <f t="array" ref="U1846">IF(COUNTIF($B$2:$B5959, $B1846)&gt;1, "Duplicate", "")</f>
        <v/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0"/>
        <v>1</v>
      </c>
      <c r="P1847">
        <f t="shared" si="171"/>
        <v>52.631578947368418</v>
      </c>
      <c r="Q1847" s="3" t="str">
        <f t="shared" si="172"/>
        <v>music</v>
      </c>
      <c r="R1847" t="str">
        <f t="shared" si="173"/>
        <v>rock</v>
      </c>
      <c r="S1847" s="11">
        <f t="shared" si="174"/>
        <v>42523.333310185189</v>
      </c>
      <c r="T1847" s="11">
        <f t="shared" si="175"/>
        <v>42538.204861111109</v>
      </c>
      <c r="U1847" t="str">
        <f t="array" ref="U1847">IF(COUNTIF($B$2:$B5960, $B1847)&gt;1, "Duplicate", "")</f>
        <v/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0"/>
        <v>1.3792666666666666</v>
      </c>
      <c r="P1848">
        <f t="shared" si="171"/>
        <v>98.990430622009569</v>
      </c>
      <c r="Q1848" s="3" t="str">
        <f t="shared" si="172"/>
        <v>music</v>
      </c>
      <c r="R1848" t="str">
        <f t="shared" si="173"/>
        <v>rock</v>
      </c>
      <c r="S1848" s="11">
        <f t="shared" si="174"/>
        <v>41228.650196759263</v>
      </c>
      <c r="T1848" s="11">
        <f t="shared" si="175"/>
        <v>41258.650196759263</v>
      </c>
      <c r="U1848" t="str">
        <f t="array" ref="U1848">IF(COUNTIF($B$2:$B5961, $B1848)&gt;1, "Duplicate", "")</f>
        <v/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0"/>
        <v>1.2088000000000001</v>
      </c>
      <c r="P1849">
        <f t="shared" si="171"/>
        <v>79.526315789473685</v>
      </c>
      <c r="Q1849" s="3" t="str">
        <f t="shared" si="172"/>
        <v>music</v>
      </c>
      <c r="R1849" t="str">
        <f t="shared" si="173"/>
        <v>rock</v>
      </c>
      <c r="S1849" s="11">
        <f t="shared" si="174"/>
        <v>42094.236481481479</v>
      </c>
      <c r="T1849" s="11">
        <f t="shared" si="175"/>
        <v>42115.236481481479</v>
      </c>
      <c r="U1849" t="str">
        <f t="array" ref="U1849">IF(COUNTIF($B$2:$B5962, $B1849)&gt;1, "Duplicate", "")</f>
        <v/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0"/>
        <v>1.0736666666666668</v>
      </c>
      <c r="P1850">
        <f t="shared" si="171"/>
        <v>134.20833333333334</v>
      </c>
      <c r="Q1850" s="3" t="str">
        <f t="shared" si="172"/>
        <v>music</v>
      </c>
      <c r="R1850" t="str">
        <f t="shared" si="173"/>
        <v>rock</v>
      </c>
      <c r="S1850" s="11">
        <f t="shared" si="174"/>
        <v>40691.788055555553</v>
      </c>
      <c r="T1850" s="11">
        <f t="shared" si="175"/>
        <v>40755.290972222225</v>
      </c>
      <c r="U1850" t="str">
        <f t="array" ref="U1850">IF(COUNTIF($B$2:$B5963, $B1850)&gt;1, "Duplicate", "")</f>
        <v/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0"/>
        <v>1.0033333333333334</v>
      </c>
      <c r="P1851">
        <f t="shared" si="171"/>
        <v>37.625</v>
      </c>
      <c r="Q1851" s="3" t="str">
        <f t="shared" si="172"/>
        <v>music</v>
      </c>
      <c r="R1851" t="str">
        <f t="shared" si="173"/>
        <v>rock</v>
      </c>
      <c r="S1851" s="11">
        <f t="shared" si="174"/>
        <v>41169.845590277779</v>
      </c>
      <c r="T1851" s="11">
        <f t="shared" si="175"/>
        <v>41199.845590277779</v>
      </c>
      <c r="U1851" t="str">
        <f t="array" ref="U1851">IF(COUNTIF($B$2:$B5964, $B1851)&gt;1, "Duplicate", "")</f>
        <v/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0"/>
        <v>1.0152222222222222</v>
      </c>
      <c r="P1852">
        <f t="shared" si="171"/>
        <v>51.044692737430168</v>
      </c>
      <c r="Q1852" s="3" t="str">
        <f t="shared" si="172"/>
        <v>music</v>
      </c>
      <c r="R1852" t="str">
        <f t="shared" si="173"/>
        <v>rock</v>
      </c>
      <c r="S1852" s="11">
        <f t="shared" si="174"/>
        <v>41800.959490740745</v>
      </c>
      <c r="T1852" s="11">
        <f t="shared" si="175"/>
        <v>41830.959490740745</v>
      </c>
      <c r="U1852" t="str">
        <f t="array" ref="U1852">IF(COUNTIF($B$2:$B5965, $B1852)&gt;1, "Duplicate", "")</f>
        <v/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0"/>
        <v>1.0007692307692309</v>
      </c>
      <c r="P1853">
        <f t="shared" si="171"/>
        <v>50.03846153846154</v>
      </c>
      <c r="Q1853" s="3" t="str">
        <f t="shared" si="172"/>
        <v>music</v>
      </c>
      <c r="R1853" t="str">
        <f t="shared" si="173"/>
        <v>rock</v>
      </c>
      <c r="S1853" s="11">
        <f t="shared" si="174"/>
        <v>41827.906689814816</v>
      </c>
      <c r="T1853" s="11">
        <f t="shared" si="175"/>
        <v>41848.041666666664</v>
      </c>
      <c r="U1853" t="str">
        <f t="array" ref="U1853">IF(COUNTIF($B$2:$B5966, $B1853)&gt;1, "Duplicate", "")</f>
        <v/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0"/>
        <v>1.1696666666666666</v>
      </c>
      <c r="P1854">
        <f t="shared" si="171"/>
        <v>133.93129770992365</v>
      </c>
      <c r="Q1854" s="3" t="str">
        <f t="shared" si="172"/>
        <v>music</v>
      </c>
      <c r="R1854" t="str">
        <f t="shared" si="173"/>
        <v>rock</v>
      </c>
      <c r="S1854" s="11">
        <f t="shared" si="174"/>
        <v>42081.77143518519</v>
      </c>
      <c r="T1854" s="11">
        <f t="shared" si="175"/>
        <v>42119</v>
      </c>
      <c r="U1854" t="str">
        <f t="array" ref="U1854">IF(COUNTIF($B$2:$B5967, $B1854)&gt;1, "Duplicate", "")</f>
        <v/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0"/>
        <v>1.01875</v>
      </c>
      <c r="P1855">
        <f t="shared" si="171"/>
        <v>58.214285714285715</v>
      </c>
      <c r="Q1855" s="3" t="str">
        <f t="shared" si="172"/>
        <v>music</v>
      </c>
      <c r="R1855" t="str">
        <f t="shared" si="173"/>
        <v>rock</v>
      </c>
      <c r="S1855" s="11">
        <f t="shared" si="174"/>
        <v>41177.060381944444</v>
      </c>
      <c r="T1855" s="11">
        <f t="shared" si="175"/>
        <v>41227.102048611108</v>
      </c>
      <c r="U1855" t="str">
        <f t="array" ref="U1855">IF(COUNTIF($B$2:$B5968, $B1855)&gt;1, "Duplicate", "")</f>
        <v/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0"/>
        <v>1.0212366666666666</v>
      </c>
      <c r="P1856">
        <f t="shared" si="171"/>
        <v>88.037643678160919</v>
      </c>
      <c r="Q1856" s="3" t="str">
        <f t="shared" si="172"/>
        <v>music</v>
      </c>
      <c r="R1856" t="str">
        <f t="shared" si="173"/>
        <v>rock</v>
      </c>
      <c r="S1856" s="11">
        <f t="shared" si="174"/>
        <v>41388.021261574075</v>
      </c>
      <c r="T1856" s="11">
        <f t="shared" si="175"/>
        <v>41418.021261574075</v>
      </c>
      <c r="U1856" t="str">
        <f t="array" ref="U1856">IF(COUNTIF($B$2:$B5969, $B1856)&gt;1, "Duplicate", "")</f>
        <v/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0"/>
        <v>1.5405897142857143</v>
      </c>
      <c r="P1857">
        <f t="shared" si="171"/>
        <v>70.576753926701571</v>
      </c>
      <c r="Q1857" s="3" t="str">
        <f t="shared" si="172"/>
        <v>music</v>
      </c>
      <c r="R1857" t="str">
        <f t="shared" si="173"/>
        <v>rock</v>
      </c>
      <c r="S1857" s="11">
        <f t="shared" si="174"/>
        <v>41600.538657407407</v>
      </c>
      <c r="T1857" s="11">
        <f t="shared" si="175"/>
        <v>41645.538657407407</v>
      </c>
      <c r="U1857" t="str">
        <f t="array" ref="U1857">IF(COUNTIF($B$2:$B5970, $B1857)&gt;1, "Duplicate", "")</f>
        <v/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0"/>
        <v>1.0125</v>
      </c>
      <c r="P1858">
        <f t="shared" si="171"/>
        <v>53.289473684210527</v>
      </c>
      <c r="Q1858" s="3" t="str">
        <f t="shared" si="172"/>
        <v>music</v>
      </c>
      <c r="R1858" t="str">
        <f t="shared" si="173"/>
        <v>rock</v>
      </c>
      <c r="S1858" s="11">
        <f t="shared" si="174"/>
        <v>41817.854999999996</v>
      </c>
      <c r="T1858" s="11">
        <f t="shared" si="175"/>
        <v>41838.854999999996</v>
      </c>
      <c r="U1858" t="str">
        <f t="array" ref="U1858">IF(COUNTIF($B$2:$B5971, $B1858)&gt;1, "Duplicate", "")</f>
        <v/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6">E1859/D1859</f>
        <v>1</v>
      </c>
      <c r="P1859">
        <f t="shared" ref="P1859:P1922" si="177">IF(L1859=0,0,E1859/L1859)</f>
        <v>136.36363636363637</v>
      </c>
      <c r="Q1859" s="3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11">
        <f t="shared" si="174"/>
        <v>41864.76866898148</v>
      </c>
      <c r="T1859" s="11">
        <f t="shared" si="175"/>
        <v>41894.76866898148</v>
      </c>
      <c r="U1859" t="str">
        <f t="array" ref="U1859">IF(COUNTIF($B$2:$B5972, $B1859)&gt;1, "Duplicate", "")</f>
        <v/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6"/>
        <v>1.0874800874800874</v>
      </c>
      <c r="P1860">
        <f t="shared" si="177"/>
        <v>40.547315436241611</v>
      </c>
      <c r="Q1860" s="3" t="str">
        <f t="shared" si="178"/>
        <v>music</v>
      </c>
      <c r="R1860" t="str">
        <f t="shared" si="179"/>
        <v>rock</v>
      </c>
      <c r="S1860" s="11">
        <f t="shared" si="174"/>
        <v>40833.200474537036</v>
      </c>
      <c r="T1860" s="11">
        <f t="shared" si="175"/>
        <v>40893.242141203707</v>
      </c>
      <c r="U1860" t="str">
        <f t="array" ref="U1860">IF(COUNTIF($B$2:$B5973, $B1860)&gt;1, "Duplicate", "")</f>
        <v/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6"/>
        <v>1.3183333333333334</v>
      </c>
      <c r="P1861">
        <f t="shared" si="177"/>
        <v>70.625</v>
      </c>
      <c r="Q1861" s="3" t="str">
        <f t="shared" si="178"/>
        <v>music</v>
      </c>
      <c r="R1861" t="str">
        <f t="shared" si="179"/>
        <v>rock</v>
      </c>
      <c r="S1861" s="11">
        <f t="shared" si="174"/>
        <v>40778.770011574074</v>
      </c>
      <c r="T1861" s="11">
        <f t="shared" si="175"/>
        <v>40808.770011574074</v>
      </c>
      <c r="U1861" t="str">
        <f t="array" ref="U1861">IF(COUNTIF($B$2:$B5974, $B1861)&gt;1, "Duplicate", "")</f>
        <v/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6"/>
        <v>1.3346666666666667</v>
      </c>
      <c r="P1862">
        <f t="shared" si="177"/>
        <v>52.684210526315788</v>
      </c>
      <c r="Q1862" s="3" t="str">
        <f t="shared" si="178"/>
        <v>music</v>
      </c>
      <c r="R1862" t="str">
        <f t="shared" si="179"/>
        <v>rock</v>
      </c>
      <c r="S1862" s="11">
        <f t="shared" si="174"/>
        <v>41655.709305555552</v>
      </c>
      <c r="T1862" s="11">
        <f t="shared" si="175"/>
        <v>41676.709305555552</v>
      </c>
      <c r="U1862" t="str">
        <f t="array" ref="U1862">IF(COUNTIF($B$2:$B5975, $B1862)&gt;1, "Duplicate", "")</f>
        <v/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6"/>
        <v>0</v>
      </c>
      <c r="P1863">
        <f t="shared" si="177"/>
        <v>0</v>
      </c>
      <c r="Q1863" s="3" t="str">
        <f t="shared" si="178"/>
        <v>games</v>
      </c>
      <c r="R1863" t="str">
        <f t="shared" si="179"/>
        <v>mobile games</v>
      </c>
      <c r="S1863" s="11">
        <f t="shared" ref="S1863:S1926" si="180">(((J1863/60)/60)/24)+DATE(1970,1,1)</f>
        <v>42000.300243055557</v>
      </c>
      <c r="T1863" s="11">
        <f t="shared" ref="T1863:T1926" si="181">(((I1863/60)/60)/24)+DATE(1970,1,1)</f>
        <v>42030.300243055557</v>
      </c>
      <c r="U1863" t="str">
        <f t="array" ref="U1863">IF(COUNTIF($B$2:$B5976, $B1863)&gt;1, "Duplicate", "")</f>
        <v/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6"/>
        <v>8.0833333333333326E-2</v>
      </c>
      <c r="P1864">
        <f t="shared" si="177"/>
        <v>90.9375</v>
      </c>
      <c r="Q1864" s="3" t="str">
        <f t="shared" si="178"/>
        <v>games</v>
      </c>
      <c r="R1864" t="str">
        <f t="shared" si="179"/>
        <v>mobile games</v>
      </c>
      <c r="S1864" s="11">
        <f t="shared" si="180"/>
        <v>42755.492754629624</v>
      </c>
      <c r="T1864" s="11">
        <f t="shared" si="181"/>
        <v>42802.3125</v>
      </c>
      <c r="U1864" t="str">
        <f t="array" ref="U1864">IF(COUNTIF($B$2:$B5977, $B1864)&gt;1, "Duplicate", "")</f>
        <v/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6"/>
        <v>4.0000000000000001E-3</v>
      </c>
      <c r="P1865">
        <f t="shared" si="177"/>
        <v>5</v>
      </c>
      <c r="Q1865" s="3" t="str">
        <f t="shared" si="178"/>
        <v>games</v>
      </c>
      <c r="R1865" t="str">
        <f t="shared" si="179"/>
        <v>mobile games</v>
      </c>
      <c r="S1865" s="11">
        <f t="shared" si="180"/>
        <v>41772.797280092593</v>
      </c>
      <c r="T1865" s="11">
        <f t="shared" si="181"/>
        <v>41802.797280092593</v>
      </c>
      <c r="U1865" t="str">
        <f t="array" ref="U1865">IF(COUNTIF($B$2:$B5978, $B1865)&gt;1, "Duplicate", "")</f>
        <v/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6"/>
        <v>0.42892307692307691</v>
      </c>
      <c r="P1866">
        <f t="shared" si="177"/>
        <v>58.083333333333336</v>
      </c>
      <c r="Q1866" s="3" t="str">
        <f t="shared" si="178"/>
        <v>games</v>
      </c>
      <c r="R1866" t="str">
        <f t="shared" si="179"/>
        <v>mobile games</v>
      </c>
      <c r="S1866" s="11">
        <f t="shared" si="180"/>
        <v>41733.716435185182</v>
      </c>
      <c r="T1866" s="11">
        <f t="shared" si="181"/>
        <v>41763.716435185182</v>
      </c>
      <c r="U1866" t="str">
        <f t="array" ref="U1866">IF(COUNTIF($B$2:$B5979, $B1866)&gt;1, "Duplicate", "")</f>
        <v/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6"/>
        <v>3.6363636363636364E-5</v>
      </c>
      <c r="P1867">
        <f t="shared" si="177"/>
        <v>2</v>
      </c>
      <c r="Q1867" s="3" t="str">
        <f t="shared" si="178"/>
        <v>games</v>
      </c>
      <c r="R1867" t="str">
        <f t="shared" si="179"/>
        <v>mobile games</v>
      </c>
      <c r="S1867" s="11">
        <f t="shared" si="180"/>
        <v>42645.367442129631</v>
      </c>
      <c r="T1867" s="11">
        <f t="shared" si="181"/>
        <v>42680.409108796302</v>
      </c>
      <c r="U1867" t="str">
        <f t="array" ref="U1867">IF(COUNTIF($B$2:$B5980, $B1867)&gt;1, "Duplicate", "")</f>
        <v/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6"/>
        <v>5.0000000000000001E-3</v>
      </c>
      <c r="P1868">
        <f t="shared" si="177"/>
        <v>62.5</v>
      </c>
      <c r="Q1868" s="3" t="str">
        <f t="shared" si="178"/>
        <v>games</v>
      </c>
      <c r="R1868" t="str">
        <f t="shared" si="179"/>
        <v>mobile games</v>
      </c>
      <c r="S1868" s="11">
        <f t="shared" si="180"/>
        <v>42742.246493055558</v>
      </c>
      <c r="T1868" s="11">
        <f t="shared" si="181"/>
        <v>42795.166666666672</v>
      </c>
      <c r="U1868" t="str">
        <f t="array" ref="U1868">IF(COUNTIF($B$2:$B5981, $B1868)&gt;1, "Duplicate", "")</f>
        <v/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6"/>
        <v>5.0000000000000001E-4</v>
      </c>
      <c r="P1869">
        <f t="shared" si="177"/>
        <v>10</v>
      </c>
      <c r="Q1869" s="3" t="str">
        <f t="shared" si="178"/>
        <v>games</v>
      </c>
      <c r="R1869" t="str">
        <f t="shared" si="179"/>
        <v>mobile games</v>
      </c>
      <c r="S1869" s="11">
        <f t="shared" si="180"/>
        <v>42649.924907407403</v>
      </c>
      <c r="T1869" s="11">
        <f t="shared" si="181"/>
        <v>42679.924907407403</v>
      </c>
      <c r="U1869" t="str">
        <f t="array" ref="U1869">IF(COUNTIF($B$2:$B5982, $B1869)&gt;1, "Duplicate", "")</f>
        <v/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6"/>
        <v>4.8680000000000001E-2</v>
      </c>
      <c r="P1870">
        <f t="shared" si="177"/>
        <v>71.588235294117652</v>
      </c>
      <c r="Q1870" s="3" t="str">
        <f t="shared" si="178"/>
        <v>games</v>
      </c>
      <c r="R1870" t="str">
        <f t="shared" si="179"/>
        <v>mobile games</v>
      </c>
      <c r="S1870" s="11">
        <f t="shared" si="180"/>
        <v>42328.779224537036</v>
      </c>
      <c r="T1870" s="11">
        <f t="shared" si="181"/>
        <v>42353.332638888889</v>
      </c>
      <c r="U1870" t="str">
        <f t="array" ref="U1870">IF(COUNTIF($B$2:$B5983, $B1870)&gt;1, "Duplicate", "")</f>
        <v/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6"/>
        <v>0</v>
      </c>
      <c r="P1871">
        <f t="shared" si="177"/>
        <v>0</v>
      </c>
      <c r="Q1871" s="3" t="str">
        <f t="shared" si="178"/>
        <v>games</v>
      </c>
      <c r="R1871" t="str">
        <f t="shared" si="179"/>
        <v>mobile games</v>
      </c>
      <c r="S1871" s="11">
        <f t="shared" si="180"/>
        <v>42709.002881944441</v>
      </c>
      <c r="T1871" s="11">
        <f t="shared" si="181"/>
        <v>42739.002881944441</v>
      </c>
      <c r="U1871" t="str">
        <f t="array" ref="U1871">IF(COUNTIF($B$2:$B5984, $B1871)&gt;1, "Duplicate", "")</f>
        <v/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6"/>
        <v>0.10314285714285715</v>
      </c>
      <c r="P1872">
        <f t="shared" si="177"/>
        <v>32.81818181818182</v>
      </c>
      <c r="Q1872" s="3" t="str">
        <f t="shared" si="178"/>
        <v>games</v>
      </c>
      <c r="R1872" t="str">
        <f t="shared" si="179"/>
        <v>mobile games</v>
      </c>
      <c r="S1872" s="11">
        <f t="shared" si="180"/>
        <v>42371.355729166666</v>
      </c>
      <c r="T1872" s="11">
        <f t="shared" si="181"/>
        <v>42400.178472222222</v>
      </c>
      <c r="U1872" t="str">
        <f t="array" ref="U1872">IF(COUNTIF($B$2:$B5985, $B1872)&gt;1, "Duplicate", "")</f>
        <v/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6"/>
        <v>0.7178461538461538</v>
      </c>
      <c r="P1873">
        <f t="shared" si="177"/>
        <v>49.11578947368421</v>
      </c>
      <c r="Q1873" s="3" t="str">
        <f t="shared" si="178"/>
        <v>games</v>
      </c>
      <c r="R1873" t="str">
        <f t="shared" si="179"/>
        <v>mobile games</v>
      </c>
      <c r="S1873" s="11">
        <f t="shared" si="180"/>
        <v>41923.783576388887</v>
      </c>
      <c r="T1873" s="11">
        <f t="shared" si="181"/>
        <v>41963.825243055559</v>
      </c>
      <c r="U1873" t="str">
        <f t="array" ref="U1873">IF(COUNTIF($B$2:$B5986, $B1873)&gt;1, "Duplicate", "")</f>
        <v/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6"/>
        <v>1.06E-2</v>
      </c>
      <c r="P1874">
        <f t="shared" si="177"/>
        <v>16.307692307692307</v>
      </c>
      <c r="Q1874" s="3" t="str">
        <f t="shared" si="178"/>
        <v>games</v>
      </c>
      <c r="R1874" t="str">
        <f t="shared" si="179"/>
        <v>mobile games</v>
      </c>
      <c r="S1874" s="11">
        <f t="shared" si="180"/>
        <v>42155.129652777774</v>
      </c>
      <c r="T1874" s="11">
        <f t="shared" si="181"/>
        <v>42185.129652777774</v>
      </c>
      <c r="U1874" t="str">
        <f t="array" ref="U1874">IF(COUNTIF($B$2:$B5987, $B1874)&gt;1, "Duplicate", "")</f>
        <v/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6"/>
        <v>4.4999999999999997E-3</v>
      </c>
      <c r="P1875">
        <f t="shared" si="177"/>
        <v>18</v>
      </c>
      <c r="Q1875" s="3" t="str">
        <f t="shared" si="178"/>
        <v>games</v>
      </c>
      <c r="R1875" t="str">
        <f t="shared" si="179"/>
        <v>mobile games</v>
      </c>
      <c r="S1875" s="11">
        <f t="shared" si="180"/>
        <v>42164.615856481483</v>
      </c>
      <c r="T1875" s="11">
        <f t="shared" si="181"/>
        <v>42193.697916666672</v>
      </c>
      <c r="U1875" t="str">
        <f t="array" ref="U1875">IF(COUNTIF($B$2:$B5988, $B1875)&gt;1, "Duplicate", "")</f>
        <v/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6"/>
        <v>1.6249999999999999E-4</v>
      </c>
      <c r="P1876">
        <f t="shared" si="177"/>
        <v>13</v>
      </c>
      <c r="Q1876" s="3" t="str">
        <f t="shared" si="178"/>
        <v>games</v>
      </c>
      <c r="R1876" t="str">
        <f t="shared" si="179"/>
        <v>mobile games</v>
      </c>
      <c r="S1876" s="11">
        <f t="shared" si="180"/>
        <v>42529.969131944439</v>
      </c>
      <c r="T1876" s="11">
        <f t="shared" si="181"/>
        <v>42549.969131944439</v>
      </c>
      <c r="U1876" t="str">
        <f t="array" ref="U1876">IF(COUNTIF($B$2:$B5989, $B1876)&gt;1, "Duplicate", "")</f>
        <v/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6"/>
        <v>5.1000000000000004E-3</v>
      </c>
      <c r="P1877">
        <f t="shared" si="177"/>
        <v>17</v>
      </c>
      <c r="Q1877" s="3" t="str">
        <f t="shared" si="178"/>
        <v>games</v>
      </c>
      <c r="R1877" t="str">
        <f t="shared" si="179"/>
        <v>mobile games</v>
      </c>
      <c r="S1877" s="11">
        <f t="shared" si="180"/>
        <v>42528.899398148147</v>
      </c>
      <c r="T1877" s="11">
        <f t="shared" si="181"/>
        <v>42588.899398148147</v>
      </c>
      <c r="U1877" t="str">
        <f t="array" ref="U1877">IF(COUNTIF($B$2:$B5990, $B1877)&gt;1, "Duplicate", "")</f>
        <v/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6"/>
        <v>0</v>
      </c>
      <c r="P1878">
        <f t="shared" si="177"/>
        <v>0</v>
      </c>
      <c r="Q1878" s="3" t="str">
        <f t="shared" si="178"/>
        <v>games</v>
      </c>
      <c r="R1878" t="str">
        <f t="shared" si="179"/>
        <v>mobile games</v>
      </c>
      <c r="S1878" s="11">
        <f t="shared" si="180"/>
        <v>41776.284780092588</v>
      </c>
      <c r="T1878" s="11">
        <f t="shared" si="181"/>
        <v>41806.284780092588</v>
      </c>
      <c r="U1878" t="str">
        <f t="array" ref="U1878">IF(COUNTIF($B$2:$B5991, $B1878)&gt;1, "Duplicate", "")</f>
        <v/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6"/>
        <v>0</v>
      </c>
      <c r="P1879">
        <f t="shared" si="177"/>
        <v>0</v>
      </c>
      <c r="Q1879" s="3" t="str">
        <f t="shared" si="178"/>
        <v>games</v>
      </c>
      <c r="R1879" t="str">
        <f t="shared" si="179"/>
        <v>mobile games</v>
      </c>
      <c r="S1879" s="11">
        <f t="shared" si="180"/>
        <v>42035.029224537036</v>
      </c>
      <c r="T1879" s="11">
        <f t="shared" si="181"/>
        <v>42064.029224537036</v>
      </c>
      <c r="U1879" t="str">
        <f t="array" ref="U1879">IF(COUNTIF($B$2:$B5992, $B1879)&gt;1, "Duplicate", "")</f>
        <v/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6"/>
        <v>0</v>
      </c>
      <c r="P1880">
        <f t="shared" si="177"/>
        <v>0</v>
      </c>
      <c r="Q1880" s="3" t="str">
        <f t="shared" si="178"/>
        <v>games</v>
      </c>
      <c r="R1880" t="str">
        <f t="shared" si="179"/>
        <v>mobile games</v>
      </c>
      <c r="S1880" s="11">
        <f t="shared" si="180"/>
        <v>41773.008738425924</v>
      </c>
      <c r="T1880" s="11">
        <f t="shared" si="181"/>
        <v>41803.008738425924</v>
      </c>
      <c r="U1880" t="str">
        <f t="array" ref="U1880">IF(COUNTIF($B$2:$B5993, $B1880)&gt;1, "Duplicate", "")</f>
        <v/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6"/>
        <v>1.1999999999999999E-3</v>
      </c>
      <c r="P1881">
        <f t="shared" si="177"/>
        <v>3</v>
      </c>
      <c r="Q1881" s="3" t="str">
        <f t="shared" si="178"/>
        <v>games</v>
      </c>
      <c r="R1881" t="str">
        <f t="shared" si="179"/>
        <v>mobile games</v>
      </c>
      <c r="S1881" s="11">
        <f t="shared" si="180"/>
        <v>42413.649641203709</v>
      </c>
      <c r="T1881" s="11">
        <f t="shared" si="181"/>
        <v>42443.607974537037</v>
      </c>
      <c r="U1881" t="str">
        <f t="array" ref="U1881">IF(COUNTIF($B$2:$B5994, $B1881)&gt;1, "Duplicate", "")</f>
        <v/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6"/>
        <v>0.20080000000000001</v>
      </c>
      <c r="P1882">
        <f t="shared" si="177"/>
        <v>41.833333333333336</v>
      </c>
      <c r="Q1882" s="3" t="str">
        <f t="shared" si="178"/>
        <v>games</v>
      </c>
      <c r="R1882" t="str">
        <f t="shared" si="179"/>
        <v>mobile games</v>
      </c>
      <c r="S1882" s="11">
        <f t="shared" si="180"/>
        <v>42430.566898148143</v>
      </c>
      <c r="T1882" s="11">
        <f t="shared" si="181"/>
        <v>42459.525231481486</v>
      </c>
      <c r="U1882" t="str">
        <f t="array" ref="U1882">IF(COUNTIF($B$2:$B5995, $B1882)&gt;1, "Duplicate", "")</f>
        <v/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6"/>
        <v>1.726845</v>
      </c>
      <c r="P1883">
        <f t="shared" si="177"/>
        <v>49.338428571428572</v>
      </c>
      <c r="Q1883" s="3" t="str">
        <f t="shared" si="178"/>
        <v>music</v>
      </c>
      <c r="R1883" t="str">
        <f t="shared" si="179"/>
        <v>indie rock</v>
      </c>
      <c r="S1883" s="11">
        <f t="shared" si="180"/>
        <v>42043.152650462958</v>
      </c>
      <c r="T1883" s="11">
        <f t="shared" si="181"/>
        <v>42073.110983796301</v>
      </c>
      <c r="U1883" t="str">
        <f t="array" ref="U1883">IF(COUNTIF($B$2:$B5996, $B1883)&gt;1, "Duplicate", "")</f>
        <v/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6"/>
        <v>1.008955223880597</v>
      </c>
      <c r="P1884">
        <f t="shared" si="177"/>
        <v>41.728395061728392</v>
      </c>
      <c r="Q1884" s="3" t="str">
        <f t="shared" si="178"/>
        <v>music</v>
      </c>
      <c r="R1884" t="str">
        <f t="shared" si="179"/>
        <v>indie rock</v>
      </c>
      <c r="S1884" s="11">
        <f t="shared" si="180"/>
        <v>41067.949212962965</v>
      </c>
      <c r="T1884" s="11">
        <f t="shared" si="181"/>
        <v>41100.991666666669</v>
      </c>
      <c r="U1884" t="str">
        <f t="array" ref="U1884">IF(COUNTIF($B$2:$B5997, $B1884)&gt;1, "Duplicate", "")</f>
        <v/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6"/>
        <v>1.0480480480480481</v>
      </c>
      <c r="P1885">
        <f t="shared" si="177"/>
        <v>32.71875</v>
      </c>
      <c r="Q1885" s="3" t="str">
        <f t="shared" si="178"/>
        <v>music</v>
      </c>
      <c r="R1885" t="str">
        <f t="shared" si="179"/>
        <v>indie rock</v>
      </c>
      <c r="S1885" s="11">
        <f t="shared" si="180"/>
        <v>40977.948009259257</v>
      </c>
      <c r="T1885" s="11">
        <f t="shared" si="181"/>
        <v>41007.906342592592</v>
      </c>
      <c r="U1885" t="str">
        <f t="array" ref="U1885">IF(COUNTIF($B$2:$B5998, $B1885)&gt;1, "Duplicate", "")</f>
        <v/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6"/>
        <v>1.351</v>
      </c>
      <c r="P1886">
        <f t="shared" si="177"/>
        <v>51.96153846153846</v>
      </c>
      <c r="Q1886" s="3" t="str">
        <f t="shared" si="178"/>
        <v>music</v>
      </c>
      <c r="R1886" t="str">
        <f t="shared" si="179"/>
        <v>indie rock</v>
      </c>
      <c r="S1886" s="11">
        <f t="shared" si="180"/>
        <v>41205.198321759257</v>
      </c>
      <c r="T1886" s="11">
        <f t="shared" si="181"/>
        <v>41240.5</v>
      </c>
      <c r="U1886" t="str">
        <f t="array" ref="U1886">IF(COUNTIF($B$2:$B5999, $B1886)&gt;1, "Duplicate", "")</f>
        <v/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6"/>
        <v>1.1632786885245903</v>
      </c>
      <c r="P1887">
        <f t="shared" si="177"/>
        <v>50.685714285714283</v>
      </c>
      <c r="Q1887" s="3" t="str">
        <f t="shared" si="178"/>
        <v>music</v>
      </c>
      <c r="R1887" t="str">
        <f t="shared" si="179"/>
        <v>indie rock</v>
      </c>
      <c r="S1887" s="11">
        <f t="shared" si="180"/>
        <v>41099.093865740739</v>
      </c>
      <c r="T1887" s="11">
        <f t="shared" si="181"/>
        <v>41131.916666666664</v>
      </c>
      <c r="U1887" t="str">
        <f t="array" ref="U1887">IF(COUNTIF($B$2:$B6000, $B1887)&gt;1, "Duplicate", "")</f>
        <v/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6"/>
        <v>1.0208333333333333</v>
      </c>
      <c r="P1888">
        <f t="shared" si="177"/>
        <v>42.241379310344826</v>
      </c>
      <c r="Q1888" s="3" t="str">
        <f t="shared" si="178"/>
        <v>music</v>
      </c>
      <c r="R1888" t="str">
        <f t="shared" si="179"/>
        <v>indie rock</v>
      </c>
      <c r="S1888" s="11">
        <f t="shared" si="180"/>
        <v>41925.906689814816</v>
      </c>
      <c r="T1888" s="11">
        <f t="shared" si="181"/>
        <v>41955.94835648148</v>
      </c>
      <c r="U1888" t="str">
        <f t="array" ref="U1888">IF(COUNTIF($B$2:$B6001, $B1888)&gt;1, "Duplicate", "")</f>
        <v/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6"/>
        <v>1.1116666666666666</v>
      </c>
      <c r="P1889">
        <f t="shared" si="177"/>
        <v>416.875</v>
      </c>
      <c r="Q1889" s="3" t="str">
        <f t="shared" si="178"/>
        <v>music</v>
      </c>
      <c r="R1889" t="str">
        <f t="shared" si="179"/>
        <v>indie rock</v>
      </c>
      <c r="S1889" s="11">
        <f t="shared" si="180"/>
        <v>42323.800138888888</v>
      </c>
      <c r="T1889" s="11">
        <f t="shared" si="181"/>
        <v>42341.895833333328</v>
      </c>
      <c r="U1889" t="str">
        <f t="array" ref="U1889">IF(COUNTIF($B$2:$B6002, $B1889)&gt;1, "Duplicate", "")</f>
        <v/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6"/>
        <v>1.6608000000000001</v>
      </c>
      <c r="P1890">
        <f t="shared" si="177"/>
        <v>46.651685393258425</v>
      </c>
      <c r="Q1890" s="3" t="str">
        <f t="shared" si="178"/>
        <v>music</v>
      </c>
      <c r="R1890" t="str">
        <f t="shared" si="179"/>
        <v>indie rock</v>
      </c>
      <c r="S1890" s="11">
        <f t="shared" si="180"/>
        <v>40299.239953703705</v>
      </c>
      <c r="T1890" s="11">
        <f t="shared" si="181"/>
        <v>40330.207638888889</v>
      </c>
      <c r="U1890" t="str">
        <f t="array" ref="U1890">IF(COUNTIF($B$2:$B6003, $B1890)&gt;1, "Duplicate", "")</f>
        <v/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6"/>
        <v>1.0660000000000001</v>
      </c>
      <c r="P1891">
        <f t="shared" si="177"/>
        <v>48.454545454545453</v>
      </c>
      <c r="Q1891" s="3" t="str">
        <f t="shared" si="178"/>
        <v>music</v>
      </c>
      <c r="R1891" t="str">
        <f t="shared" si="179"/>
        <v>indie rock</v>
      </c>
      <c r="S1891" s="11">
        <f t="shared" si="180"/>
        <v>41299.793356481481</v>
      </c>
      <c r="T1891" s="11">
        <f t="shared" si="181"/>
        <v>41344.751689814817</v>
      </c>
      <c r="U1891" t="str">
        <f t="array" ref="U1891">IF(COUNTIF($B$2:$B6004, $B1891)&gt;1, "Duplicate", "")</f>
        <v/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6"/>
        <v>1.4458441666666668</v>
      </c>
      <c r="P1892">
        <f t="shared" si="177"/>
        <v>70.5289837398374</v>
      </c>
      <c r="Q1892" s="3" t="str">
        <f t="shared" si="178"/>
        <v>music</v>
      </c>
      <c r="R1892" t="str">
        <f t="shared" si="179"/>
        <v>indie rock</v>
      </c>
      <c r="S1892" s="11">
        <f t="shared" si="180"/>
        <v>41228.786203703705</v>
      </c>
      <c r="T1892" s="11">
        <f t="shared" si="181"/>
        <v>41258.786203703705</v>
      </c>
      <c r="U1892" t="str">
        <f t="array" ref="U1892">IF(COUNTIF($B$2:$B6005, $B1892)&gt;1, "Duplicate", "")</f>
        <v/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6"/>
        <v>1.0555000000000001</v>
      </c>
      <c r="P1893">
        <f t="shared" si="177"/>
        <v>87.958333333333329</v>
      </c>
      <c r="Q1893" s="3" t="str">
        <f t="shared" si="178"/>
        <v>music</v>
      </c>
      <c r="R1893" t="str">
        <f t="shared" si="179"/>
        <v>indie rock</v>
      </c>
      <c r="S1893" s="11">
        <f t="shared" si="180"/>
        <v>40335.798078703701</v>
      </c>
      <c r="T1893" s="11">
        <f t="shared" si="181"/>
        <v>40381.25</v>
      </c>
      <c r="U1893" t="str">
        <f t="array" ref="U1893">IF(COUNTIF($B$2:$B6006, $B1893)&gt;1, "Duplicate", "")</f>
        <v/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6"/>
        <v>1.3660000000000001</v>
      </c>
      <c r="P1894">
        <f t="shared" si="177"/>
        <v>26.26923076923077</v>
      </c>
      <c r="Q1894" s="3" t="str">
        <f t="shared" si="178"/>
        <v>music</v>
      </c>
      <c r="R1894" t="str">
        <f t="shared" si="179"/>
        <v>indie rock</v>
      </c>
      <c r="S1894" s="11">
        <f t="shared" si="180"/>
        <v>40671.637511574074</v>
      </c>
      <c r="T1894" s="11">
        <f t="shared" si="181"/>
        <v>40701.637511574074</v>
      </c>
      <c r="U1894" t="str">
        <f t="array" ref="U1894">IF(COUNTIF($B$2:$B6007, $B1894)&gt;1, "Duplicate", "")</f>
        <v/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6"/>
        <v>1.04</v>
      </c>
      <c r="P1895">
        <f t="shared" si="177"/>
        <v>57.777777777777779</v>
      </c>
      <c r="Q1895" s="3" t="str">
        <f t="shared" si="178"/>
        <v>music</v>
      </c>
      <c r="R1895" t="str">
        <f t="shared" si="179"/>
        <v>indie rock</v>
      </c>
      <c r="S1895" s="11">
        <f t="shared" si="180"/>
        <v>40632.94195601852</v>
      </c>
      <c r="T1895" s="11">
        <f t="shared" si="181"/>
        <v>40649.165972222225</v>
      </c>
      <c r="U1895" t="str">
        <f t="array" ref="U1895">IF(COUNTIF($B$2:$B6008, $B1895)&gt;1, "Duplicate", "")</f>
        <v/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6"/>
        <v>1.145</v>
      </c>
      <c r="P1896">
        <f t="shared" si="177"/>
        <v>57.25</v>
      </c>
      <c r="Q1896" s="3" t="str">
        <f t="shared" si="178"/>
        <v>music</v>
      </c>
      <c r="R1896" t="str">
        <f t="shared" si="179"/>
        <v>indie rock</v>
      </c>
      <c r="S1896" s="11">
        <f t="shared" si="180"/>
        <v>40920.904895833337</v>
      </c>
      <c r="T1896" s="11">
        <f t="shared" si="181"/>
        <v>40951.904895833337</v>
      </c>
      <c r="U1896" t="str">
        <f t="array" ref="U1896">IF(COUNTIF($B$2:$B6009, $B1896)&gt;1, "Duplicate", "")</f>
        <v/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6"/>
        <v>1.0171957671957672</v>
      </c>
      <c r="P1897">
        <f t="shared" si="177"/>
        <v>196.34042553191489</v>
      </c>
      <c r="Q1897" s="3" t="str">
        <f t="shared" si="178"/>
        <v>music</v>
      </c>
      <c r="R1897" t="str">
        <f t="shared" si="179"/>
        <v>indie rock</v>
      </c>
      <c r="S1897" s="11">
        <f t="shared" si="180"/>
        <v>42267.746782407412</v>
      </c>
      <c r="T1897" s="11">
        <f t="shared" si="181"/>
        <v>42297.746782407412</v>
      </c>
      <c r="U1897" t="str">
        <f t="array" ref="U1897">IF(COUNTIF($B$2:$B6010, $B1897)&gt;1, "Duplicate", "")</f>
        <v/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6"/>
        <v>1.2394678492239468</v>
      </c>
      <c r="P1898">
        <f t="shared" si="177"/>
        <v>43</v>
      </c>
      <c r="Q1898" s="3" t="str">
        <f t="shared" si="178"/>
        <v>music</v>
      </c>
      <c r="R1898" t="str">
        <f t="shared" si="179"/>
        <v>indie rock</v>
      </c>
      <c r="S1898" s="11">
        <f t="shared" si="180"/>
        <v>40981.710243055553</v>
      </c>
      <c r="T1898" s="11">
        <f t="shared" si="181"/>
        <v>41011.710243055553</v>
      </c>
      <c r="U1898" t="str">
        <f t="array" ref="U1898">IF(COUNTIF($B$2:$B6011, $B1898)&gt;1, "Duplicate", "")</f>
        <v/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6"/>
        <v>1.0245669291338582</v>
      </c>
      <c r="P1899">
        <f t="shared" si="177"/>
        <v>35.551912568306008</v>
      </c>
      <c r="Q1899" s="3" t="str">
        <f t="shared" si="178"/>
        <v>music</v>
      </c>
      <c r="R1899" t="str">
        <f t="shared" si="179"/>
        <v>indie rock</v>
      </c>
      <c r="S1899" s="11">
        <f t="shared" si="180"/>
        <v>41680.583402777782</v>
      </c>
      <c r="T1899" s="11">
        <f t="shared" si="181"/>
        <v>41702.875</v>
      </c>
      <c r="U1899" t="str">
        <f t="array" ref="U1899">IF(COUNTIF($B$2:$B6012, $B1899)&gt;1, "Duplicate", "")</f>
        <v/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6"/>
        <v>1.4450000000000001</v>
      </c>
      <c r="P1900">
        <f t="shared" si="177"/>
        <v>68.80952380952381</v>
      </c>
      <c r="Q1900" s="3" t="str">
        <f t="shared" si="178"/>
        <v>music</v>
      </c>
      <c r="R1900" t="str">
        <f t="shared" si="179"/>
        <v>indie rock</v>
      </c>
      <c r="S1900" s="11">
        <f t="shared" si="180"/>
        <v>42366.192974537036</v>
      </c>
      <c r="T1900" s="11">
        <f t="shared" si="181"/>
        <v>42401.75</v>
      </c>
      <c r="U1900" t="str">
        <f t="array" ref="U1900">IF(COUNTIF($B$2:$B6013, $B1900)&gt;1, "Duplicate", "")</f>
        <v/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6"/>
        <v>1.3333333333333333</v>
      </c>
      <c r="P1901">
        <f t="shared" si="177"/>
        <v>28.571428571428573</v>
      </c>
      <c r="Q1901" s="3" t="str">
        <f t="shared" si="178"/>
        <v>music</v>
      </c>
      <c r="R1901" t="str">
        <f t="shared" si="179"/>
        <v>indie rock</v>
      </c>
      <c r="S1901" s="11">
        <f t="shared" si="180"/>
        <v>42058.941736111112</v>
      </c>
      <c r="T1901" s="11">
        <f t="shared" si="181"/>
        <v>42088.90006944444</v>
      </c>
      <c r="U1901" t="str">
        <f t="array" ref="U1901">IF(COUNTIF($B$2:$B6014, $B1901)&gt;1, "Duplicate", "")</f>
        <v/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6"/>
        <v>1.0936440000000001</v>
      </c>
      <c r="P1902">
        <f t="shared" si="177"/>
        <v>50.631666666666668</v>
      </c>
      <c r="Q1902" s="3" t="str">
        <f t="shared" si="178"/>
        <v>music</v>
      </c>
      <c r="R1902" t="str">
        <f t="shared" si="179"/>
        <v>indie rock</v>
      </c>
      <c r="S1902" s="11">
        <f t="shared" si="180"/>
        <v>41160.871886574074</v>
      </c>
      <c r="T1902" s="11">
        <f t="shared" si="181"/>
        <v>41188.415972222225</v>
      </c>
      <c r="U1902" t="str">
        <f t="array" ref="U1902">IF(COUNTIF($B$2:$B6015, $B1902)&gt;1, "Duplicate", "")</f>
        <v/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6"/>
        <v>2.696969696969697E-2</v>
      </c>
      <c r="P1903">
        <f t="shared" si="177"/>
        <v>106.8</v>
      </c>
      <c r="Q1903" s="3" t="str">
        <f t="shared" si="178"/>
        <v>technology</v>
      </c>
      <c r="R1903" t="str">
        <f t="shared" si="179"/>
        <v>gadgets</v>
      </c>
      <c r="S1903" s="11">
        <f t="shared" si="180"/>
        <v>42116.54315972222</v>
      </c>
      <c r="T1903" s="11">
        <f t="shared" si="181"/>
        <v>42146.541666666672</v>
      </c>
      <c r="U1903" t="str">
        <f t="array" ref="U1903">IF(COUNTIF($B$2:$B6016, $B1903)&gt;1, "Duplicate", "")</f>
        <v/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6"/>
        <v>1.2E-2</v>
      </c>
      <c r="P1904">
        <f t="shared" si="177"/>
        <v>4</v>
      </c>
      <c r="Q1904" s="3" t="str">
        <f t="shared" si="178"/>
        <v>technology</v>
      </c>
      <c r="R1904" t="str">
        <f t="shared" si="179"/>
        <v>gadgets</v>
      </c>
      <c r="S1904" s="11">
        <f t="shared" si="180"/>
        <v>42037.789895833332</v>
      </c>
      <c r="T1904" s="11">
        <f t="shared" si="181"/>
        <v>42067.789895833332</v>
      </c>
      <c r="U1904" t="str">
        <f t="array" ref="U1904">IF(COUNTIF($B$2:$B6017, $B1904)&gt;1, "Duplicate", "")</f>
        <v/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6"/>
        <v>0.46600000000000003</v>
      </c>
      <c r="P1905">
        <f t="shared" si="177"/>
        <v>34.097560975609753</v>
      </c>
      <c r="Q1905" s="3" t="str">
        <f t="shared" si="178"/>
        <v>technology</v>
      </c>
      <c r="R1905" t="str">
        <f t="shared" si="179"/>
        <v>gadgets</v>
      </c>
      <c r="S1905" s="11">
        <f t="shared" si="180"/>
        <v>42702.770729166667</v>
      </c>
      <c r="T1905" s="11">
        <f t="shared" si="181"/>
        <v>42762.770729166667</v>
      </c>
      <c r="U1905" t="str">
        <f t="array" ref="U1905">IF(COUNTIF($B$2:$B6018, $B1905)&gt;1, "Duplicate", "")</f>
        <v/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6"/>
        <v>1E-3</v>
      </c>
      <c r="P1906">
        <f t="shared" si="177"/>
        <v>25</v>
      </c>
      <c r="Q1906" s="3" t="str">
        <f t="shared" si="178"/>
        <v>technology</v>
      </c>
      <c r="R1906" t="str">
        <f t="shared" si="179"/>
        <v>gadgets</v>
      </c>
      <c r="S1906" s="11">
        <f t="shared" si="180"/>
        <v>42326.685428240744</v>
      </c>
      <c r="T1906" s="11">
        <f t="shared" si="181"/>
        <v>42371.685428240744</v>
      </c>
      <c r="U1906" t="str">
        <f t="array" ref="U1906">IF(COUNTIF($B$2:$B6019, $B1906)&gt;1, "Duplicate", "")</f>
        <v/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6"/>
        <v>1.6800000000000001E-3</v>
      </c>
      <c r="P1907">
        <f t="shared" si="177"/>
        <v>10.5</v>
      </c>
      <c r="Q1907" s="3" t="str">
        <f t="shared" si="178"/>
        <v>technology</v>
      </c>
      <c r="R1907" t="str">
        <f t="shared" si="179"/>
        <v>gadgets</v>
      </c>
      <c r="S1907" s="11">
        <f t="shared" si="180"/>
        <v>41859.925856481481</v>
      </c>
      <c r="T1907" s="11">
        <f t="shared" si="181"/>
        <v>41889.925856481481</v>
      </c>
      <c r="U1907" t="str">
        <f t="array" ref="U1907">IF(COUNTIF($B$2:$B6020, $B1907)&gt;1, "Duplicate", "")</f>
        <v/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6"/>
        <v>0.42759999999999998</v>
      </c>
      <c r="P1908">
        <f t="shared" si="177"/>
        <v>215.95959595959596</v>
      </c>
      <c r="Q1908" s="3" t="str">
        <f t="shared" si="178"/>
        <v>technology</v>
      </c>
      <c r="R1908" t="str">
        <f t="shared" si="179"/>
        <v>gadgets</v>
      </c>
      <c r="S1908" s="11">
        <f t="shared" si="180"/>
        <v>42514.671099537038</v>
      </c>
      <c r="T1908" s="11">
        <f t="shared" si="181"/>
        <v>42544.671099537038</v>
      </c>
      <c r="U1908" t="str">
        <f t="array" ref="U1908">IF(COUNTIF($B$2:$B6021, $B1908)&gt;1, "Duplicate", "")</f>
        <v/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6"/>
        <v>2.8333333333333335E-3</v>
      </c>
      <c r="P1909">
        <f t="shared" si="177"/>
        <v>21.25</v>
      </c>
      <c r="Q1909" s="3" t="str">
        <f t="shared" si="178"/>
        <v>technology</v>
      </c>
      <c r="R1909" t="str">
        <f t="shared" si="179"/>
        <v>gadgets</v>
      </c>
      <c r="S1909" s="11">
        <f t="shared" si="180"/>
        <v>41767.587094907409</v>
      </c>
      <c r="T1909" s="11">
        <f t="shared" si="181"/>
        <v>41782.587094907409</v>
      </c>
      <c r="U1909" t="str">
        <f t="array" ref="U1909">IF(COUNTIF($B$2:$B6022, $B1909)&gt;1, "Duplicate", "")</f>
        <v/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6"/>
        <v>1.7319999999999999E-2</v>
      </c>
      <c r="P1910">
        <f t="shared" si="177"/>
        <v>108.25</v>
      </c>
      <c r="Q1910" s="3" t="str">
        <f t="shared" si="178"/>
        <v>technology</v>
      </c>
      <c r="R1910" t="str">
        <f t="shared" si="179"/>
        <v>gadgets</v>
      </c>
      <c r="S1910" s="11">
        <f t="shared" si="180"/>
        <v>42703.917824074073</v>
      </c>
      <c r="T1910" s="11">
        <f t="shared" si="181"/>
        <v>42733.917824074073</v>
      </c>
      <c r="U1910" t="str">
        <f t="array" ref="U1910">IF(COUNTIF($B$2:$B6023, $B1910)&gt;1, "Duplicate", "")</f>
        <v/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6"/>
        <v>0.14111428571428572</v>
      </c>
      <c r="P1911">
        <f t="shared" si="177"/>
        <v>129.97368421052633</v>
      </c>
      <c r="Q1911" s="3" t="str">
        <f t="shared" si="178"/>
        <v>technology</v>
      </c>
      <c r="R1911" t="str">
        <f t="shared" si="179"/>
        <v>gadgets</v>
      </c>
      <c r="S1911" s="11">
        <f t="shared" si="180"/>
        <v>41905.429155092592</v>
      </c>
      <c r="T1911" s="11">
        <f t="shared" si="181"/>
        <v>41935.429155092592</v>
      </c>
      <c r="U1911" t="str">
        <f t="array" ref="U1911">IF(COUNTIF($B$2:$B6024, $B1911)&gt;1, "Duplicate", "")</f>
        <v/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6"/>
        <v>0.39395294117647056</v>
      </c>
      <c r="P1912">
        <f t="shared" si="177"/>
        <v>117.49473684210527</v>
      </c>
      <c r="Q1912" s="3" t="str">
        <f t="shared" si="178"/>
        <v>technology</v>
      </c>
      <c r="R1912" t="str">
        <f t="shared" si="179"/>
        <v>gadgets</v>
      </c>
      <c r="S1912" s="11">
        <f t="shared" si="180"/>
        <v>42264.963159722218</v>
      </c>
      <c r="T1912" s="11">
        <f t="shared" si="181"/>
        <v>42308.947916666672</v>
      </c>
      <c r="U1912" t="str">
        <f t="array" ref="U1912">IF(COUNTIF($B$2:$B6025, $B1912)&gt;1, "Duplicate", "")</f>
        <v/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6"/>
        <v>2.3529411764705883E-4</v>
      </c>
      <c r="P1913">
        <f t="shared" si="177"/>
        <v>10</v>
      </c>
      <c r="Q1913" s="3" t="str">
        <f t="shared" si="178"/>
        <v>technology</v>
      </c>
      <c r="R1913" t="str">
        <f t="shared" si="179"/>
        <v>gadgets</v>
      </c>
      <c r="S1913" s="11">
        <f t="shared" si="180"/>
        <v>41830.033958333333</v>
      </c>
      <c r="T1913" s="11">
        <f t="shared" si="181"/>
        <v>41860.033958333333</v>
      </c>
      <c r="U1913" t="str">
        <f t="array" ref="U1913">IF(COUNTIF($B$2:$B6026, $B1913)&gt;1, "Duplicate", "")</f>
        <v/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6"/>
        <v>0.59299999999999997</v>
      </c>
      <c r="P1914">
        <f t="shared" si="177"/>
        <v>70.595238095238102</v>
      </c>
      <c r="Q1914" s="3" t="str">
        <f t="shared" si="178"/>
        <v>technology</v>
      </c>
      <c r="R1914" t="str">
        <f t="shared" si="179"/>
        <v>gadgets</v>
      </c>
      <c r="S1914" s="11">
        <f t="shared" si="180"/>
        <v>42129.226388888885</v>
      </c>
      <c r="T1914" s="11">
        <f t="shared" si="181"/>
        <v>42159.226388888885</v>
      </c>
      <c r="U1914" t="str">
        <f t="array" ref="U1914">IF(COUNTIF($B$2:$B6027, $B1914)&gt;1, "Duplicate", "")</f>
        <v/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6"/>
        <v>1.3270833333333334E-2</v>
      </c>
      <c r="P1915">
        <f t="shared" si="177"/>
        <v>24.5</v>
      </c>
      <c r="Q1915" s="3" t="str">
        <f t="shared" si="178"/>
        <v>technology</v>
      </c>
      <c r="R1915" t="str">
        <f t="shared" si="179"/>
        <v>gadgets</v>
      </c>
      <c r="S1915" s="11">
        <f t="shared" si="180"/>
        <v>41890.511319444442</v>
      </c>
      <c r="T1915" s="11">
        <f t="shared" si="181"/>
        <v>41920.511319444442</v>
      </c>
      <c r="U1915" t="str">
        <f t="array" ref="U1915">IF(COUNTIF($B$2:$B6028, $B1915)&gt;1, "Duplicate", "")</f>
        <v/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6"/>
        <v>9.0090090090090086E-2</v>
      </c>
      <c r="P1916">
        <f t="shared" si="177"/>
        <v>30</v>
      </c>
      <c r="Q1916" s="3" t="str">
        <f t="shared" si="178"/>
        <v>technology</v>
      </c>
      <c r="R1916" t="str">
        <f t="shared" si="179"/>
        <v>gadgets</v>
      </c>
      <c r="S1916" s="11">
        <f t="shared" si="180"/>
        <v>41929.174456018518</v>
      </c>
      <c r="T1916" s="11">
        <f t="shared" si="181"/>
        <v>41944.165972222225</v>
      </c>
      <c r="U1916" t="str">
        <f t="array" ref="U1916">IF(COUNTIF($B$2:$B6029, $B1916)&gt;1, "Duplicate", "")</f>
        <v/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6"/>
        <v>1.6E-2</v>
      </c>
      <c r="P1917">
        <f t="shared" si="177"/>
        <v>2</v>
      </c>
      <c r="Q1917" s="3" t="str">
        <f t="shared" si="178"/>
        <v>technology</v>
      </c>
      <c r="R1917" t="str">
        <f t="shared" si="179"/>
        <v>gadgets</v>
      </c>
      <c r="S1917" s="11">
        <f t="shared" si="180"/>
        <v>41864.04886574074</v>
      </c>
      <c r="T1917" s="11">
        <f t="shared" si="181"/>
        <v>41884.04886574074</v>
      </c>
      <c r="U1917" t="str">
        <f t="array" ref="U1917">IF(COUNTIF($B$2:$B6030, $B1917)&gt;1, "Duplicate", "")</f>
        <v/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6"/>
        <v>5.1000000000000004E-3</v>
      </c>
      <c r="P1918">
        <f t="shared" si="177"/>
        <v>17</v>
      </c>
      <c r="Q1918" s="3" t="str">
        <f t="shared" si="178"/>
        <v>technology</v>
      </c>
      <c r="R1918" t="str">
        <f t="shared" si="179"/>
        <v>gadgets</v>
      </c>
      <c r="S1918" s="11">
        <f t="shared" si="180"/>
        <v>42656.717303240745</v>
      </c>
      <c r="T1918" s="11">
        <f t="shared" si="181"/>
        <v>42681.758969907409</v>
      </c>
      <c r="U1918" t="str">
        <f t="array" ref="U1918">IF(COUNTIF($B$2:$B6031, $B1918)&gt;1, "Duplicate", "")</f>
        <v/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6"/>
        <v>0.52570512820512816</v>
      </c>
      <c r="P1919">
        <f t="shared" si="177"/>
        <v>2928.9285714285716</v>
      </c>
      <c r="Q1919" s="3" t="str">
        <f t="shared" si="178"/>
        <v>technology</v>
      </c>
      <c r="R1919" t="str">
        <f t="shared" si="179"/>
        <v>gadgets</v>
      </c>
      <c r="S1919" s="11">
        <f t="shared" si="180"/>
        <v>42746.270057870366</v>
      </c>
      <c r="T1919" s="11">
        <f t="shared" si="181"/>
        <v>42776.270057870366</v>
      </c>
      <c r="U1919" t="str">
        <f t="array" ref="U1919">IF(COUNTIF($B$2:$B6032, $B1919)&gt;1, "Duplicate", "")</f>
        <v/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6"/>
        <v>1.04E-2</v>
      </c>
      <c r="P1920">
        <f t="shared" si="177"/>
        <v>28.888888888888889</v>
      </c>
      <c r="Q1920" s="3" t="str">
        <f t="shared" si="178"/>
        <v>technology</v>
      </c>
      <c r="R1920" t="str">
        <f t="shared" si="179"/>
        <v>gadgets</v>
      </c>
      <c r="S1920" s="11">
        <f t="shared" si="180"/>
        <v>41828.789942129632</v>
      </c>
      <c r="T1920" s="11">
        <f t="shared" si="181"/>
        <v>41863.789942129632</v>
      </c>
      <c r="U1920" t="str">
        <f t="array" ref="U1920">IF(COUNTIF($B$2:$B6033, $B1920)&gt;1, "Duplicate", "")</f>
        <v/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6"/>
        <v>0.47399999999999998</v>
      </c>
      <c r="P1921">
        <f t="shared" si="177"/>
        <v>29.625</v>
      </c>
      <c r="Q1921" s="3" t="str">
        <f t="shared" si="178"/>
        <v>technology</v>
      </c>
      <c r="R1921" t="str">
        <f t="shared" si="179"/>
        <v>gadgets</v>
      </c>
      <c r="S1921" s="11">
        <f t="shared" si="180"/>
        <v>42113.875567129624</v>
      </c>
      <c r="T1921" s="11">
        <f t="shared" si="181"/>
        <v>42143.875567129624</v>
      </c>
      <c r="U1921" t="str">
        <f t="array" ref="U1921">IF(COUNTIF($B$2:$B6034, $B1921)&gt;1, "Duplicate", "")</f>
        <v/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6"/>
        <v>0.43030000000000002</v>
      </c>
      <c r="P1922">
        <f t="shared" si="177"/>
        <v>40.980952380952381</v>
      </c>
      <c r="Q1922" s="3" t="str">
        <f t="shared" si="178"/>
        <v>technology</v>
      </c>
      <c r="R1922" t="str">
        <f t="shared" si="179"/>
        <v>gadgets</v>
      </c>
      <c r="S1922" s="11">
        <f t="shared" si="180"/>
        <v>42270.875706018516</v>
      </c>
      <c r="T1922" s="11">
        <f t="shared" si="181"/>
        <v>42298.958333333328</v>
      </c>
      <c r="U1922" t="str">
        <f t="array" ref="U1922">IF(COUNTIF($B$2:$B6035, $B1922)&gt;1, "Duplicate", "")</f>
        <v/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2">E1923/D1923</f>
        <v>1.3680000000000001</v>
      </c>
      <c r="P1923">
        <f t="shared" ref="P1923:P1986" si="183">IF(L1923=0,0,E1923/L1923)</f>
        <v>54</v>
      </c>
      <c r="Q1923" s="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11">
        <f t="shared" si="180"/>
        <v>41074.221562500003</v>
      </c>
      <c r="T1923" s="11">
        <f t="shared" si="181"/>
        <v>41104.221562500003</v>
      </c>
      <c r="U1923" t="str">
        <f t="array" ref="U1923">IF(COUNTIF($B$2:$B6036, $B1923)&gt;1, "Duplicate", "")</f>
        <v/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2"/>
        <v>1.1555</v>
      </c>
      <c r="P1924">
        <f t="shared" si="183"/>
        <v>36.109375</v>
      </c>
      <c r="Q1924" s="3" t="str">
        <f t="shared" si="184"/>
        <v>music</v>
      </c>
      <c r="R1924" t="str">
        <f t="shared" si="185"/>
        <v>indie rock</v>
      </c>
      <c r="S1924" s="11">
        <f t="shared" si="180"/>
        <v>41590.255868055552</v>
      </c>
      <c r="T1924" s="11">
        <f t="shared" si="181"/>
        <v>41620.255868055552</v>
      </c>
      <c r="U1924" t="str">
        <f t="array" ref="U1924">IF(COUNTIF($B$2:$B6037, $B1924)&gt;1, "Duplicate", "")</f>
        <v/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2"/>
        <v>2.4079999999999999</v>
      </c>
      <c r="P1925">
        <f t="shared" si="183"/>
        <v>23.153846153846153</v>
      </c>
      <c r="Q1925" s="3" t="str">
        <f t="shared" si="184"/>
        <v>music</v>
      </c>
      <c r="R1925" t="str">
        <f t="shared" si="185"/>
        <v>indie rock</v>
      </c>
      <c r="S1925" s="11">
        <f t="shared" si="180"/>
        <v>40772.848749999997</v>
      </c>
      <c r="T1925" s="11">
        <f t="shared" si="181"/>
        <v>40813.207638888889</v>
      </c>
      <c r="U1925" t="str">
        <f t="array" ref="U1925">IF(COUNTIF($B$2:$B6038, $B1925)&gt;1, "Duplicate", "")</f>
        <v/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2"/>
        <v>1.1439999999999999</v>
      </c>
      <c r="P1926">
        <f t="shared" si="183"/>
        <v>104</v>
      </c>
      <c r="Q1926" s="3" t="str">
        <f t="shared" si="184"/>
        <v>music</v>
      </c>
      <c r="R1926" t="str">
        <f t="shared" si="185"/>
        <v>indie rock</v>
      </c>
      <c r="S1926" s="11">
        <f t="shared" si="180"/>
        <v>41626.761053240742</v>
      </c>
      <c r="T1926" s="11">
        <f t="shared" si="181"/>
        <v>41654.814583333333</v>
      </c>
      <c r="U1926" t="str">
        <f t="array" ref="U1926">IF(COUNTIF($B$2:$B6039, $B1926)&gt;1, "Duplicate", "")</f>
        <v/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2"/>
        <v>1.1033333333333333</v>
      </c>
      <c r="P1927">
        <f t="shared" si="183"/>
        <v>31.826923076923077</v>
      </c>
      <c r="Q1927" s="3" t="str">
        <f t="shared" si="184"/>
        <v>music</v>
      </c>
      <c r="R1927" t="str">
        <f t="shared" si="185"/>
        <v>indie rock</v>
      </c>
      <c r="S1927" s="11">
        <f t="shared" ref="S1927:S1990" si="186">(((J1927/60)/60)/24)+DATE(1970,1,1)</f>
        <v>41535.90148148148</v>
      </c>
      <c r="T1927" s="11">
        <f t="shared" ref="T1927:T1990" si="187">(((I1927/60)/60)/24)+DATE(1970,1,1)</f>
        <v>41558</v>
      </c>
      <c r="U1927" t="str">
        <f t="array" ref="U1927">IF(COUNTIF($B$2:$B6040, $B1927)&gt;1, "Duplicate", "")</f>
        <v/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2"/>
        <v>1.9537933333333333</v>
      </c>
      <c r="P1928">
        <f t="shared" si="183"/>
        <v>27.3896261682243</v>
      </c>
      <c r="Q1928" s="3" t="str">
        <f t="shared" si="184"/>
        <v>music</v>
      </c>
      <c r="R1928" t="str">
        <f t="shared" si="185"/>
        <v>indie rock</v>
      </c>
      <c r="S1928" s="11">
        <f t="shared" si="186"/>
        <v>40456.954351851848</v>
      </c>
      <c r="T1928" s="11">
        <f t="shared" si="187"/>
        <v>40484.018055555556</v>
      </c>
      <c r="U1928" t="str">
        <f t="array" ref="U1928">IF(COUNTIF($B$2:$B6041, $B1928)&gt;1, "Duplicate", "")</f>
        <v/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2"/>
        <v>1.0333333333333334</v>
      </c>
      <c r="P1929">
        <f t="shared" si="183"/>
        <v>56.363636363636367</v>
      </c>
      <c r="Q1929" s="3" t="str">
        <f t="shared" si="184"/>
        <v>music</v>
      </c>
      <c r="R1929" t="str">
        <f t="shared" si="185"/>
        <v>indie rock</v>
      </c>
      <c r="S1929" s="11">
        <f t="shared" si="186"/>
        <v>40960.861562500002</v>
      </c>
      <c r="T1929" s="11">
        <f t="shared" si="187"/>
        <v>40976.207638888889</v>
      </c>
      <c r="U1929" t="str">
        <f t="array" ref="U1929">IF(COUNTIF($B$2:$B6042, $B1929)&gt;1, "Duplicate", "")</f>
        <v/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2"/>
        <v>1.031372549019608</v>
      </c>
      <c r="P1930">
        <f t="shared" si="183"/>
        <v>77.352941176470594</v>
      </c>
      <c r="Q1930" s="3" t="str">
        <f t="shared" si="184"/>
        <v>music</v>
      </c>
      <c r="R1930" t="str">
        <f t="shared" si="185"/>
        <v>indie rock</v>
      </c>
      <c r="S1930" s="11">
        <f t="shared" si="186"/>
        <v>41371.648078703707</v>
      </c>
      <c r="T1930" s="11">
        <f t="shared" si="187"/>
        <v>41401.648078703707</v>
      </c>
      <c r="U1930" t="str">
        <f t="array" ref="U1930">IF(COUNTIF($B$2:$B6043, $B1930)&gt;1, "Duplicate", "")</f>
        <v/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2"/>
        <v>1.003125</v>
      </c>
      <c r="P1931">
        <f t="shared" si="183"/>
        <v>42.8</v>
      </c>
      <c r="Q1931" s="3" t="str">
        <f t="shared" si="184"/>
        <v>music</v>
      </c>
      <c r="R1931" t="str">
        <f t="shared" si="185"/>
        <v>indie rock</v>
      </c>
      <c r="S1931" s="11">
        <f t="shared" si="186"/>
        <v>40687.021597222221</v>
      </c>
      <c r="T1931" s="11">
        <f t="shared" si="187"/>
        <v>40729.021597222221</v>
      </c>
      <c r="U1931" t="str">
        <f t="array" ref="U1931">IF(COUNTIF($B$2:$B6044, $B1931)&gt;1, "Duplicate", "")</f>
        <v/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2"/>
        <v>1.27</v>
      </c>
      <c r="P1932">
        <f t="shared" si="183"/>
        <v>48.846153846153847</v>
      </c>
      <c r="Q1932" s="3" t="str">
        <f t="shared" si="184"/>
        <v>music</v>
      </c>
      <c r="R1932" t="str">
        <f t="shared" si="185"/>
        <v>indie rock</v>
      </c>
      <c r="S1932" s="11">
        <f t="shared" si="186"/>
        <v>41402.558819444443</v>
      </c>
      <c r="T1932" s="11">
        <f t="shared" si="187"/>
        <v>41462.558819444443</v>
      </c>
      <c r="U1932" t="str">
        <f t="array" ref="U1932">IF(COUNTIF($B$2:$B6045, $B1932)&gt;1, "Duplicate", "")</f>
        <v/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2"/>
        <v>1.20601</v>
      </c>
      <c r="P1933">
        <f t="shared" si="183"/>
        <v>48.240400000000001</v>
      </c>
      <c r="Q1933" s="3" t="str">
        <f t="shared" si="184"/>
        <v>music</v>
      </c>
      <c r="R1933" t="str">
        <f t="shared" si="185"/>
        <v>indie rock</v>
      </c>
      <c r="S1933" s="11">
        <f t="shared" si="186"/>
        <v>41037.892465277779</v>
      </c>
      <c r="T1933" s="11">
        <f t="shared" si="187"/>
        <v>41051.145833333336</v>
      </c>
      <c r="U1933" t="str">
        <f t="array" ref="U1933">IF(COUNTIF($B$2:$B6046, $B1933)&gt;1, "Duplicate", "")</f>
        <v/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2"/>
        <v>1.0699047619047619</v>
      </c>
      <c r="P1934">
        <f t="shared" si="183"/>
        <v>70.212500000000006</v>
      </c>
      <c r="Q1934" s="3" t="str">
        <f t="shared" si="184"/>
        <v>music</v>
      </c>
      <c r="R1934" t="str">
        <f t="shared" si="185"/>
        <v>indie rock</v>
      </c>
      <c r="S1934" s="11">
        <f t="shared" si="186"/>
        <v>40911.809872685182</v>
      </c>
      <c r="T1934" s="11">
        <f t="shared" si="187"/>
        <v>40932.809872685182</v>
      </c>
      <c r="U1934" t="str">
        <f t="array" ref="U1934">IF(COUNTIF($B$2:$B6047, $B1934)&gt;1, "Duplicate", "")</f>
        <v/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2"/>
        <v>1.7243333333333333</v>
      </c>
      <c r="P1935">
        <f t="shared" si="183"/>
        <v>94.054545454545448</v>
      </c>
      <c r="Q1935" s="3" t="str">
        <f t="shared" si="184"/>
        <v>music</v>
      </c>
      <c r="R1935" t="str">
        <f t="shared" si="185"/>
        <v>indie rock</v>
      </c>
      <c r="S1935" s="11">
        <f t="shared" si="186"/>
        <v>41879.130868055552</v>
      </c>
      <c r="T1935" s="11">
        <f t="shared" si="187"/>
        <v>41909.130868055552</v>
      </c>
      <c r="U1935" t="str">
        <f t="array" ref="U1935">IF(COUNTIF($B$2:$B6048, $B1935)&gt;1, "Duplicate", "")</f>
        <v/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2"/>
        <v>1.2362</v>
      </c>
      <c r="P1936">
        <f t="shared" si="183"/>
        <v>80.272727272727266</v>
      </c>
      <c r="Q1936" s="3" t="str">
        <f t="shared" si="184"/>
        <v>music</v>
      </c>
      <c r="R1936" t="str">
        <f t="shared" si="185"/>
        <v>indie rock</v>
      </c>
      <c r="S1936" s="11">
        <f t="shared" si="186"/>
        <v>40865.867141203707</v>
      </c>
      <c r="T1936" s="11">
        <f t="shared" si="187"/>
        <v>40902.208333333336</v>
      </c>
      <c r="U1936" t="str">
        <f t="array" ref="U1936">IF(COUNTIF($B$2:$B6049, $B1936)&gt;1, "Duplicate", "")</f>
        <v/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2"/>
        <v>1.0840000000000001</v>
      </c>
      <c r="P1937">
        <f t="shared" si="183"/>
        <v>54.2</v>
      </c>
      <c r="Q1937" s="3" t="str">
        <f t="shared" si="184"/>
        <v>music</v>
      </c>
      <c r="R1937" t="str">
        <f t="shared" si="185"/>
        <v>indie rock</v>
      </c>
      <c r="S1937" s="11">
        <f t="shared" si="186"/>
        <v>41773.932534722226</v>
      </c>
      <c r="T1937" s="11">
        <f t="shared" si="187"/>
        <v>41811.207638888889</v>
      </c>
      <c r="U1937" t="str">
        <f t="array" ref="U1937">IF(COUNTIF($B$2:$B6050, $B1937)&gt;1, "Duplicate", "")</f>
        <v/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2"/>
        <v>1.1652013333333333</v>
      </c>
      <c r="P1938">
        <f t="shared" si="183"/>
        <v>60.26903448275862</v>
      </c>
      <c r="Q1938" s="3" t="str">
        <f t="shared" si="184"/>
        <v>music</v>
      </c>
      <c r="R1938" t="str">
        <f t="shared" si="185"/>
        <v>indie rock</v>
      </c>
      <c r="S1938" s="11">
        <f t="shared" si="186"/>
        <v>40852.889699074076</v>
      </c>
      <c r="T1938" s="11">
        <f t="shared" si="187"/>
        <v>40883.249305555553</v>
      </c>
      <c r="U1938" t="str">
        <f t="array" ref="U1938">IF(COUNTIF($B$2:$B6051, $B1938)&gt;1, "Duplicate", "")</f>
        <v/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2"/>
        <v>1.8724499999999999</v>
      </c>
      <c r="P1939">
        <f t="shared" si="183"/>
        <v>38.740344827586206</v>
      </c>
      <c r="Q1939" s="3" t="str">
        <f t="shared" si="184"/>
        <v>music</v>
      </c>
      <c r="R1939" t="str">
        <f t="shared" si="185"/>
        <v>indie rock</v>
      </c>
      <c r="S1939" s="11">
        <f t="shared" si="186"/>
        <v>41059.118993055556</v>
      </c>
      <c r="T1939" s="11">
        <f t="shared" si="187"/>
        <v>41075.165972222225</v>
      </c>
      <c r="U1939" t="str">
        <f t="array" ref="U1939">IF(COUNTIF($B$2:$B6052, $B1939)&gt;1, "Duplicate", "")</f>
        <v/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2"/>
        <v>1.1593333333333333</v>
      </c>
      <c r="P1940">
        <f t="shared" si="183"/>
        <v>152.54385964912279</v>
      </c>
      <c r="Q1940" s="3" t="str">
        <f t="shared" si="184"/>
        <v>music</v>
      </c>
      <c r="R1940" t="str">
        <f t="shared" si="185"/>
        <v>indie rock</v>
      </c>
      <c r="S1940" s="11">
        <f t="shared" si="186"/>
        <v>41426.259618055556</v>
      </c>
      <c r="T1940" s="11">
        <f t="shared" si="187"/>
        <v>41457.208333333336</v>
      </c>
      <c r="U1940" t="str">
        <f t="array" ref="U1940">IF(COUNTIF($B$2:$B6053, $B1940)&gt;1, "Duplicate", "")</f>
        <v/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2"/>
        <v>1.107</v>
      </c>
      <c r="P1941">
        <f t="shared" si="183"/>
        <v>115.3125</v>
      </c>
      <c r="Q1941" s="3" t="str">
        <f t="shared" si="184"/>
        <v>music</v>
      </c>
      <c r="R1941" t="str">
        <f t="shared" si="185"/>
        <v>indie rock</v>
      </c>
      <c r="S1941" s="11">
        <f t="shared" si="186"/>
        <v>41313.985046296293</v>
      </c>
      <c r="T1941" s="11">
        <f t="shared" si="187"/>
        <v>41343.943379629629</v>
      </c>
      <c r="U1941" t="str">
        <f t="array" ref="U1941">IF(COUNTIF($B$2:$B6054, $B1941)&gt;1, "Duplicate", "")</f>
        <v/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2"/>
        <v>1.7092307692307693</v>
      </c>
      <c r="P1942">
        <f t="shared" si="183"/>
        <v>35.838709677419352</v>
      </c>
      <c r="Q1942" s="3" t="str">
        <f t="shared" si="184"/>
        <v>music</v>
      </c>
      <c r="R1942" t="str">
        <f t="shared" si="185"/>
        <v>indie rock</v>
      </c>
      <c r="S1942" s="11">
        <f t="shared" si="186"/>
        <v>40670.507326388892</v>
      </c>
      <c r="T1942" s="11">
        <f t="shared" si="187"/>
        <v>40709.165972222225</v>
      </c>
      <c r="U1942" t="str">
        <f t="array" ref="U1942">IF(COUNTIF($B$2:$B6055, $B1942)&gt;1, "Duplicate", "")</f>
        <v/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2"/>
        <v>1.2611835600000001</v>
      </c>
      <c r="P1943">
        <f t="shared" si="183"/>
        <v>64.570118779438872</v>
      </c>
      <c r="Q1943" s="3" t="str">
        <f t="shared" si="184"/>
        <v>technology</v>
      </c>
      <c r="R1943" t="str">
        <f t="shared" si="185"/>
        <v>hardware</v>
      </c>
      <c r="S1943" s="11">
        <f t="shared" si="186"/>
        <v>41744.290868055556</v>
      </c>
      <c r="T1943" s="11">
        <f t="shared" si="187"/>
        <v>41774.290868055556</v>
      </c>
      <c r="U1943" t="str">
        <f t="array" ref="U1943">IF(COUNTIF($B$2:$B6056, $B1943)&gt;1, "Duplicate", "")</f>
        <v/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2"/>
        <v>1.3844033333333334</v>
      </c>
      <c r="P1944">
        <f t="shared" si="183"/>
        <v>87.436000000000007</v>
      </c>
      <c r="Q1944" s="3" t="str">
        <f t="shared" si="184"/>
        <v>technology</v>
      </c>
      <c r="R1944" t="str">
        <f t="shared" si="185"/>
        <v>hardware</v>
      </c>
      <c r="S1944" s="11">
        <f t="shared" si="186"/>
        <v>40638.828009259261</v>
      </c>
      <c r="T1944" s="11">
        <f t="shared" si="187"/>
        <v>40728.828009259261</v>
      </c>
      <c r="U1944" t="str">
        <f t="array" ref="U1944">IF(COUNTIF($B$2:$B6057, $B1944)&gt;1, "Duplicate", "")</f>
        <v/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2"/>
        <v>17.052499999999998</v>
      </c>
      <c r="P1945">
        <f t="shared" si="183"/>
        <v>68.815577078288939</v>
      </c>
      <c r="Q1945" s="3" t="str">
        <f t="shared" si="184"/>
        <v>technology</v>
      </c>
      <c r="R1945" t="str">
        <f t="shared" si="185"/>
        <v>hardware</v>
      </c>
      <c r="S1945" s="11">
        <f t="shared" si="186"/>
        <v>42548.269861111112</v>
      </c>
      <c r="T1945" s="11">
        <f t="shared" si="187"/>
        <v>42593.269861111112</v>
      </c>
      <c r="U1945" t="str">
        <f t="array" ref="U1945">IF(COUNTIF($B$2:$B6058, $B1945)&gt;1, "Duplicate", "")</f>
        <v/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2"/>
        <v>7.8805550000000002</v>
      </c>
      <c r="P1946">
        <f t="shared" si="183"/>
        <v>176.200223588597</v>
      </c>
      <c r="Q1946" s="3" t="str">
        <f t="shared" si="184"/>
        <v>technology</v>
      </c>
      <c r="R1946" t="str">
        <f t="shared" si="185"/>
        <v>hardware</v>
      </c>
      <c r="S1946" s="11">
        <f t="shared" si="186"/>
        <v>41730.584374999999</v>
      </c>
      <c r="T1946" s="11">
        <f t="shared" si="187"/>
        <v>41760.584374999999</v>
      </c>
      <c r="U1946" t="str">
        <f t="array" ref="U1946">IF(COUNTIF($B$2:$B6059, $B1946)&gt;1, "Duplicate", "")</f>
        <v/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2"/>
        <v>3.4801799999999998</v>
      </c>
      <c r="P1947">
        <f t="shared" si="183"/>
        <v>511.79117647058825</v>
      </c>
      <c r="Q1947" s="3" t="str">
        <f t="shared" si="184"/>
        <v>technology</v>
      </c>
      <c r="R1947" t="str">
        <f t="shared" si="185"/>
        <v>hardware</v>
      </c>
      <c r="S1947" s="11">
        <f t="shared" si="186"/>
        <v>42157.251828703709</v>
      </c>
      <c r="T1947" s="11">
        <f t="shared" si="187"/>
        <v>42197.251828703709</v>
      </c>
      <c r="U1947" t="str">
        <f t="array" ref="U1947">IF(COUNTIF($B$2:$B6060, $B1947)&gt;1, "Duplicate", "")</f>
        <v/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2"/>
        <v>1.4974666666666667</v>
      </c>
      <c r="P1948">
        <f t="shared" si="183"/>
        <v>160.44285714285715</v>
      </c>
      <c r="Q1948" s="3" t="str">
        <f t="shared" si="184"/>
        <v>technology</v>
      </c>
      <c r="R1948" t="str">
        <f t="shared" si="185"/>
        <v>hardware</v>
      </c>
      <c r="S1948" s="11">
        <f t="shared" si="186"/>
        <v>41689.150011574071</v>
      </c>
      <c r="T1948" s="11">
        <f t="shared" si="187"/>
        <v>41749.108344907407</v>
      </c>
      <c r="U1948" t="str">
        <f t="array" ref="U1948">IF(COUNTIF($B$2:$B6061, $B1948)&gt;1, "Duplicate", "")</f>
        <v/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2"/>
        <v>1.0063375000000001</v>
      </c>
      <c r="P1949">
        <f t="shared" si="183"/>
        <v>35.003043478260871</v>
      </c>
      <c r="Q1949" s="3" t="str">
        <f t="shared" si="184"/>
        <v>technology</v>
      </c>
      <c r="R1949" t="str">
        <f t="shared" si="185"/>
        <v>hardware</v>
      </c>
      <c r="S1949" s="11">
        <f t="shared" si="186"/>
        <v>40102.918055555558</v>
      </c>
      <c r="T1949" s="11">
        <f t="shared" si="187"/>
        <v>40140.249305555553</v>
      </c>
      <c r="U1949" t="str">
        <f t="array" ref="U1949">IF(COUNTIF($B$2:$B6062, $B1949)&gt;1, "Duplicate", "")</f>
        <v/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2"/>
        <v>8.0021100000000001</v>
      </c>
      <c r="P1950">
        <f t="shared" si="183"/>
        <v>188.50671378091872</v>
      </c>
      <c r="Q1950" s="3" t="str">
        <f t="shared" si="184"/>
        <v>technology</v>
      </c>
      <c r="R1950" t="str">
        <f t="shared" si="185"/>
        <v>hardware</v>
      </c>
      <c r="S1950" s="11">
        <f t="shared" si="186"/>
        <v>42473.604270833333</v>
      </c>
      <c r="T1950" s="11">
        <f t="shared" si="187"/>
        <v>42527.709722222222</v>
      </c>
      <c r="U1950" t="str">
        <f t="array" ref="U1950">IF(COUNTIF($B$2:$B6063, $B1950)&gt;1, "Duplicate", "")</f>
        <v/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2"/>
        <v>1.0600260000000001</v>
      </c>
      <c r="P1951">
        <f t="shared" si="183"/>
        <v>56.204984093319197</v>
      </c>
      <c r="Q1951" s="3" t="str">
        <f t="shared" si="184"/>
        <v>technology</v>
      </c>
      <c r="R1951" t="str">
        <f t="shared" si="185"/>
        <v>hardware</v>
      </c>
      <c r="S1951" s="11">
        <f t="shared" si="186"/>
        <v>41800.423043981478</v>
      </c>
      <c r="T1951" s="11">
        <f t="shared" si="187"/>
        <v>41830.423043981478</v>
      </c>
      <c r="U1951" t="str">
        <f t="array" ref="U1951">IF(COUNTIF($B$2:$B6064, $B1951)&gt;1, "Duplicate", "")</f>
        <v/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2"/>
        <v>2.0051866666666669</v>
      </c>
      <c r="P1952">
        <f t="shared" si="183"/>
        <v>51.3054157782516</v>
      </c>
      <c r="Q1952" s="3" t="str">
        <f t="shared" si="184"/>
        <v>technology</v>
      </c>
      <c r="R1952" t="str">
        <f t="shared" si="185"/>
        <v>hardware</v>
      </c>
      <c r="S1952" s="11">
        <f t="shared" si="186"/>
        <v>40624.181400462963</v>
      </c>
      <c r="T1952" s="11">
        <f t="shared" si="187"/>
        <v>40655.181400462963</v>
      </c>
      <c r="U1952" t="str">
        <f t="array" ref="U1952">IF(COUNTIF($B$2:$B6065, $B1952)&gt;1, "Duplicate", "")</f>
        <v/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2"/>
        <v>2.1244399999999999</v>
      </c>
      <c r="P1953">
        <f t="shared" si="183"/>
        <v>127.36450839328538</v>
      </c>
      <c r="Q1953" s="3" t="str">
        <f t="shared" si="184"/>
        <v>technology</v>
      </c>
      <c r="R1953" t="str">
        <f t="shared" si="185"/>
        <v>hardware</v>
      </c>
      <c r="S1953" s="11">
        <f t="shared" si="186"/>
        <v>42651.420567129629</v>
      </c>
      <c r="T1953" s="11">
        <f t="shared" si="187"/>
        <v>42681.462233796294</v>
      </c>
      <c r="U1953" t="str">
        <f t="array" ref="U1953">IF(COUNTIF($B$2:$B6066, $B1953)&gt;1, "Duplicate", "")</f>
        <v/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2"/>
        <v>1.9847237142857144</v>
      </c>
      <c r="P1954">
        <f t="shared" si="183"/>
        <v>101.85532258064516</v>
      </c>
      <c r="Q1954" s="3" t="str">
        <f t="shared" si="184"/>
        <v>technology</v>
      </c>
      <c r="R1954" t="str">
        <f t="shared" si="185"/>
        <v>hardware</v>
      </c>
      <c r="S1954" s="11">
        <f t="shared" si="186"/>
        <v>41526.60665509259</v>
      </c>
      <c r="T1954" s="11">
        <f t="shared" si="187"/>
        <v>41563.60665509259</v>
      </c>
      <c r="U1954" t="str">
        <f t="array" ref="U1954">IF(COUNTIF($B$2:$B6067, $B1954)&gt;1, "Duplicate", "")</f>
        <v/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2"/>
        <v>2.2594666666666665</v>
      </c>
      <c r="P1955">
        <f t="shared" si="183"/>
        <v>230.55782312925169</v>
      </c>
      <c r="Q1955" s="3" t="str">
        <f t="shared" si="184"/>
        <v>technology</v>
      </c>
      <c r="R1955" t="str">
        <f t="shared" si="185"/>
        <v>hardware</v>
      </c>
      <c r="S1955" s="11">
        <f t="shared" si="186"/>
        <v>40941.199826388889</v>
      </c>
      <c r="T1955" s="11">
        <f t="shared" si="187"/>
        <v>40970.125</v>
      </c>
      <c r="U1955" t="str">
        <f t="array" ref="U1955">IF(COUNTIF($B$2:$B6068, $B1955)&gt;1, "Duplicate", "")</f>
        <v/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2"/>
        <v>6.9894800000000004</v>
      </c>
      <c r="P1956">
        <f t="shared" si="183"/>
        <v>842.10602409638557</v>
      </c>
      <c r="Q1956" s="3" t="str">
        <f t="shared" si="184"/>
        <v>technology</v>
      </c>
      <c r="R1956" t="str">
        <f t="shared" si="185"/>
        <v>hardware</v>
      </c>
      <c r="S1956" s="11">
        <f t="shared" si="186"/>
        <v>42394.580740740741</v>
      </c>
      <c r="T1956" s="11">
        <f t="shared" si="187"/>
        <v>42441.208333333328</v>
      </c>
      <c r="U1956" t="str">
        <f t="array" ref="U1956">IF(COUNTIF($B$2:$B6069, $B1956)&gt;1, "Duplicate", "")</f>
        <v/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2"/>
        <v>3.9859528571428569</v>
      </c>
      <c r="P1957">
        <f t="shared" si="183"/>
        <v>577.27593103448271</v>
      </c>
      <c r="Q1957" s="3" t="str">
        <f t="shared" si="184"/>
        <v>technology</v>
      </c>
      <c r="R1957" t="str">
        <f t="shared" si="185"/>
        <v>hardware</v>
      </c>
      <c r="S1957" s="11">
        <f t="shared" si="186"/>
        <v>41020.271770833337</v>
      </c>
      <c r="T1957" s="11">
        <f t="shared" si="187"/>
        <v>41052.791666666664</v>
      </c>
      <c r="U1957" t="str">
        <f t="array" ref="U1957">IF(COUNTIF($B$2:$B6070, $B1957)&gt;1, "Duplicate", "")</f>
        <v/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2"/>
        <v>2.9403333333333332</v>
      </c>
      <c r="P1958">
        <f t="shared" si="183"/>
        <v>483.34246575342468</v>
      </c>
      <c r="Q1958" s="3" t="str">
        <f t="shared" si="184"/>
        <v>technology</v>
      </c>
      <c r="R1958" t="str">
        <f t="shared" si="185"/>
        <v>hardware</v>
      </c>
      <c r="S1958" s="11">
        <f t="shared" si="186"/>
        <v>42067.923668981486</v>
      </c>
      <c r="T1958" s="11">
        <f t="shared" si="187"/>
        <v>42112.882002314815</v>
      </c>
      <c r="U1958" t="str">
        <f t="array" ref="U1958">IF(COUNTIF($B$2:$B6071, $B1958)&gt;1, "Duplicate", "")</f>
        <v/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2"/>
        <v>1.6750470000000002</v>
      </c>
      <c r="P1959">
        <f t="shared" si="183"/>
        <v>76.138500000000008</v>
      </c>
      <c r="Q1959" s="3" t="str">
        <f t="shared" si="184"/>
        <v>technology</v>
      </c>
      <c r="R1959" t="str">
        <f t="shared" si="185"/>
        <v>hardware</v>
      </c>
      <c r="S1959" s="11">
        <f t="shared" si="186"/>
        <v>41179.098530092589</v>
      </c>
      <c r="T1959" s="11">
        <f t="shared" si="187"/>
        <v>41209.098530092589</v>
      </c>
      <c r="U1959" t="str">
        <f t="array" ref="U1959">IF(COUNTIF($B$2:$B6072, $B1959)&gt;1, "Duplicate", "")</f>
        <v/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2"/>
        <v>14.355717142857143</v>
      </c>
      <c r="P1960">
        <f t="shared" si="183"/>
        <v>74.107684365781708</v>
      </c>
      <c r="Q1960" s="3" t="str">
        <f t="shared" si="184"/>
        <v>technology</v>
      </c>
      <c r="R1960" t="str">
        <f t="shared" si="185"/>
        <v>hardware</v>
      </c>
      <c r="S1960" s="11">
        <f t="shared" si="186"/>
        <v>41326.987974537034</v>
      </c>
      <c r="T1960" s="11">
        <f t="shared" si="187"/>
        <v>41356.94630787037</v>
      </c>
      <c r="U1960" t="str">
        <f t="array" ref="U1960">IF(COUNTIF($B$2:$B6073, $B1960)&gt;1, "Duplicate", "")</f>
        <v/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2"/>
        <v>1.5673440000000001</v>
      </c>
      <c r="P1961">
        <f t="shared" si="183"/>
        <v>36.965660377358489</v>
      </c>
      <c r="Q1961" s="3" t="str">
        <f t="shared" si="184"/>
        <v>technology</v>
      </c>
      <c r="R1961" t="str">
        <f t="shared" si="185"/>
        <v>hardware</v>
      </c>
      <c r="S1961" s="11">
        <f t="shared" si="186"/>
        <v>41871.845601851855</v>
      </c>
      <c r="T1961" s="11">
        <f t="shared" si="187"/>
        <v>41913</v>
      </c>
      <c r="U1961" t="str">
        <f t="array" ref="U1961">IF(COUNTIF($B$2:$B6074, $B1961)&gt;1, "Duplicate", "")</f>
        <v/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2"/>
        <v>1.1790285714285715</v>
      </c>
      <c r="P1962">
        <f t="shared" si="183"/>
        <v>2500.969696969697</v>
      </c>
      <c r="Q1962" s="3" t="str">
        <f t="shared" si="184"/>
        <v>technology</v>
      </c>
      <c r="R1962" t="str">
        <f t="shared" si="185"/>
        <v>hardware</v>
      </c>
      <c r="S1962" s="11">
        <f t="shared" si="186"/>
        <v>41964.362743055557</v>
      </c>
      <c r="T1962" s="11">
        <f t="shared" si="187"/>
        <v>41994.362743055557</v>
      </c>
      <c r="U1962" t="str">
        <f t="array" ref="U1962">IF(COUNTIF($B$2:$B6075, $B1962)&gt;1, "Duplicate", "")</f>
        <v/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2"/>
        <v>11.053811999999999</v>
      </c>
      <c r="P1963">
        <f t="shared" si="183"/>
        <v>67.690214329454989</v>
      </c>
      <c r="Q1963" s="3" t="str">
        <f t="shared" si="184"/>
        <v>technology</v>
      </c>
      <c r="R1963" t="str">
        <f t="shared" si="185"/>
        <v>hardware</v>
      </c>
      <c r="S1963" s="11">
        <f t="shared" si="186"/>
        <v>41148.194641203707</v>
      </c>
      <c r="T1963" s="11">
        <f t="shared" si="187"/>
        <v>41188.165972222225</v>
      </c>
      <c r="U1963" t="str">
        <f t="array" ref="U1963">IF(COUNTIF($B$2:$B6076, $B1963)&gt;1, "Duplicate", "")</f>
        <v/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2"/>
        <v>1.9292499999999999</v>
      </c>
      <c r="P1964">
        <f t="shared" si="183"/>
        <v>63.04738562091503</v>
      </c>
      <c r="Q1964" s="3" t="str">
        <f t="shared" si="184"/>
        <v>technology</v>
      </c>
      <c r="R1964" t="str">
        <f t="shared" si="185"/>
        <v>hardware</v>
      </c>
      <c r="S1964" s="11">
        <f t="shared" si="186"/>
        <v>41742.780509259261</v>
      </c>
      <c r="T1964" s="11">
        <f t="shared" si="187"/>
        <v>41772.780509259261</v>
      </c>
      <c r="U1964" t="str">
        <f t="array" ref="U1964">IF(COUNTIF($B$2:$B6077, $B1964)&gt;1, "Duplicate", "")</f>
        <v/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2"/>
        <v>1.268842105263158</v>
      </c>
      <c r="P1965">
        <f t="shared" si="183"/>
        <v>117.6</v>
      </c>
      <c r="Q1965" s="3" t="str">
        <f t="shared" si="184"/>
        <v>technology</v>
      </c>
      <c r="R1965" t="str">
        <f t="shared" si="185"/>
        <v>hardware</v>
      </c>
      <c r="S1965" s="11">
        <f t="shared" si="186"/>
        <v>41863.429791666669</v>
      </c>
      <c r="T1965" s="11">
        <f t="shared" si="187"/>
        <v>41898.429791666669</v>
      </c>
      <c r="U1965" t="str">
        <f t="array" ref="U1965">IF(COUNTIF($B$2:$B6078, $B1965)&gt;1, "Duplicate", "")</f>
        <v/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2"/>
        <v>2.5957748878923765</v>
      </c>
      <c r="P1966">
        <f t="shared" si="183"/>
        <v>180.75185011709601</v>
      </c>
      <c r="Q1966" s="3" t="str">
        <f t="shared" si="184"/>
        <v>technology</v>
      </c>
      <c r="R1966" t="str">
        <f t="shared" si="185"/>
        <v>hardware</v>
      </c>
      <c r="S1966" s="11">
        <f t="shared" si="186"/>
        <v>42452.272824074069</v>
      </c>
      <c r="T1966" s="11">
        <f t="shared" si="187"/>
        <v>42482.272824074069</v>
      </c>
      <c r="U1966" t="str">
        <f t="array" ref="U1966">IF(COUNTIF($B$2:$B6079, $B1966)&gt;1, "Duplicate", "")</f>
        <v/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2"/>
        <v>2.6227999999999998</v>
      </c>
      <c r="P1967">
        <f t="shared" si="183"/>
        <v>127.32038834951456</v>
      </c>
      <c r="Q1967" s="3" t="str">
        <f t="shared" si="184"/>
        <v>technology</v>
      </c>
      <c r="R1967" t="str">
        <f t="shared" si="185"/>
        <v>hardware</v>
      </c>
      <c r="S1967" s="11">
        <f t="shared" si="186"/>
        <v>40898.089236111111</v>
      </c>
      <c r="T1967" s="11">
        <f t="shared" si="187"/>
        <v>40920.041666666664</v>
      </c>
      <c r="U1967" t="str">
        <f t="array" ref="U1967">IF(COUNTIF($B$2:$B6080, $B1967)&gt;1, "Duplicate", "")</f>
        <v/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2"/>
        <v>2.0674309000000002</v>
      </c>
      <c r="P1968">
        <f t="shared" si="183"/>
        <v>136.6444745538665</v>
      </c>
      <c r="Q1968" s="3" t="str">
        <f t="shared" si="184"/>
        <v>technology</v>
      </c>
      <c r="R1968" t="str">
        <f t="shared" si="185"/>
        <v>hardware</v>
      </c>
      <c r="S1968" s="11">
        <f t="shared" si="186"/>
        <v>41835.540486111109</v>
      </c>
      <c r="T1968" s="11">
        <f t="shared" si="187"/>
        <v>41865.540486111109</v>
      </c>
      <c r="U1968" t="str">
        <f t="array" ref="U1968">IF(COUNTIF($B$2:$B6081, $B1968)&gt;1, "Duplicate", "")</f>
        <v/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2"/>
        <v>3.7012999999999998</v>
      </c>
      <c r="P1969">
        <f t="shared" si="183"/>
        <v>182.78024691358024</v>
      </c>
      <c r="Q1969" s="3" t="str">
        <f t="shared" si="184"/>
        <v>technology</v>
      </c>
      <c r="R1969" t="str">
        <f t="shared" si="185"/>
        <v>hardware</v>
      </c>
      <c r="S1969" s="11">
        <f t="shared" si="186"/>
        <v>41730.663530092592</v>
      </c>
      <c r="T1969" s="11">
        <f t="shared" si="187"/>
        <v>41760.663530092592</v>
      </c>
      <c r="U1969" t="str">
        <f t="array" ref="U1969">IF(COUNTIF($B$2:$B6082, $B1969)&gt;1, "Duplicate", "")</f>
        <v/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2"/>
        <v>2.8496600000000001</v>
      </c>
      <c r="P1970">
        <f t="shared" si="183"/>
        <v>279.37843137254902</v>
      </c>
      <c r="Q1970" s="3" t="str">
        <f t="shared" si="184"/>
        <v>technology</v>
      </c>
      <c r="R1970" t="str">
        <f t="shared" si="185"/>
        <v>hardware</v>
      </c>
      <c r="S1970" s="11">
        <f t="shared" si="186"/>
        <v>42676.586979166663</v>
      </c>
      <c r="T1970" s="11">
        <f t="shared" si="187"/>
        <v>42707.628645833334</v>
      </c>
      <c r="U1970" t="str">
        <f t="array" ref="U1970">IF(COUNTIF($B$2:$B6083, $B1970)&gt;1, "Duplicate", "")</f>
        <v/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2"/>
        <v>5.7907999999999999</v>
      </c>
      <c r="P1971">
        <f t="shared" si="183"/>
        <v>61.375728669846318</v>
      </c>
      <c r="Q1971" s="3" t="str">
        <f t="shared" si="184"/>
        <v>technology</v>
      </c>
      <c r="R1971" t="str">
        <f t="shared" si="185"/>
        <v>hardware</v>
      </c>
      <c r="S1971" s="11">
        <f t="shared" si="186"/>
        <v>42557.792453703703</v>
      </c>
      <c r="T1971" s="11">
        <f t="shared" si="187"/>
        <v>42587.792453703703</v>
      </c>
      <c r="U1971" t="str">
        <f t="array" ref="U1971">IF(COUNTIF($B$2:$B6084, $B1971)&gt;1, "Duplicate", "")</f>
        <v/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2"/>
        <v>11.318</v>
      </c>
      <c r="P1972">
        <f t="shared" si="183"/>
        <v>80.727532097004286</v>
      </c>
      <c r="Q1972" s="3" t="str">
        <f t="shared" si="184"/>
        <v>technology</v>
      </c>
      <c r="R1972" t="str">
        <f t="shared" si="185"/>
        <v>hardware</v>
      </c>
      <c r="S1972" s="11">
        <f t="shared" si="186"/>
        <v>41324.193298611113</v>
      </c>
      <c r="T1972" s="11">
        <f t="shared" si="187"/>
        <v>41384.151631944449</v>
      </c>
      <c r="U1972" t="str">
        <f t="array" ref="U1972">IF(COUNTIF($B$2:$B6085, $B1972)&gt;1, "Duplicate", "")</f>
        <v/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2"/>
        <v>2.6302771750000002</v>
      </c>
      <c r="P1973">
        <f t="shared" si="183"/>
        <v>272.35590732591254</v>
      </c>
      <c r="Q1973" s="3" t="str">
        <f t="shared" si="184"/>
        <v>technology</v>
      </c>
      <c r="R1973" t="str">
        <f t="shared" si="185"/>
        <v>hardware</v>
      </c>
      <c r="S1973" s="11">
        <f t="shared" si="186"/>
        <v>41561.500706018516</v>
      </c>
      <c r="T1973" s="11">
        <f t="shared" si="187"/>
        <v>41593.166666666664</v>
      </c>
      <c r="U1973" t="str">
        <f t="array" ref="U1973">IF(COUNTIF($B$2:$B6086, $B1973)&gt;1, "Duplicate", "")</f>
        <v/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2"/>
        <v>6.7447999999999997</v>
      </c>
      <c r="P1974">
        <f t="shared" si="183"/>
        <v>70.848739495798313</v>
      </c>
      <c r="Q1974" s="3" t="str">
        <f t="shared" si="184"/>
        <v>technology</v>
      </c>
      <c r="R1974" t="str">
        <f t="shared" si="185"/>
        <v>hardware</v>
      </c>
      <c r="S1974" s="11">
        <f t="shared" si="186"/>
        <v>41201.012083333335</v>
      </c>
      <c r="T1974" s="11">
        <f t="shared" si="187"/>
        <v>41231.053749999999</v>
      </c>
      <c r="U1974" t="str">
        <f t="array" ref="U1974">IF(COUNTIF($B$2:$B6087, $B1974)&gt;1, "Duplicate", "")</f>
        <v/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2"/>
        <v>2.5683081313131315</v>
      </c>
      <c r="P1975">
        <f t="shared" si="183"/>
        <v>247.94003412969283</v>
      </c>
      <c r="Q1975" s="3" t="str">
        <f t="shared" si="184"/>
        <v>technology</v>
      </c>
      <c r="R1975" t="str">
        <f t="shared" si="185"/>
        <v>hardware</v>
      </c>
      <c r="S1975" s="11">
        <f t="shared" si="186"/>
        <v>42549.722962962958</v>
      </c>
      <c r="T1975" s="11">
        <f t="shared" si="187"/>
        <v>42588.291666666672</v>
      </c>
      <c r="U1975" t="str">
        <f t="array" ref="U1975">IF(COUNTIF($B$2:$B6088, $B1975)&gt;1, "Duplicate", "")</f>
        <v/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2"/>
        <v>3.7549600000000001</v>
      </c>
      <c r="P1976">
        <f t="shared" si="183"/>
        <v>186.81393034825871</v>
      </c>
      <c r="Q1976" s="3" t="str">
        <f t="shared" si="184"/>
        <v>technology</v>
      </c>
      <c r="R1976" t="str">
        <f t="shared" si="185"/>
        <v>hardware</v>
      </c>
      <c r="S1976" s="11">
        <f t="shared" si="186"/>
        <v>41445.334131944444</v>
      </c>
      <c r="T1976" s="11">
        <f t="shared" si="187"/>
        <v>41505.334131944444</v>
      </c>
      <c r="U1976" t="str">
        <f t="array" ref="U1976">IF(COUNTIF($B$2:$B6089, $B1976)&gt;1, "Duplicate", "")</f>
        <v/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2"/>
        <v>2.0870837499999997</v>
      </c>
      <c r="P1977">
        <f t="shared" si="183"/>
        <v>131.98948616600788</v>
      </c>
      <c r="Q1977" s="3" t="str">
        <f t="shared" si="184"/>
        <v>technology</v>
      </c>
      <c r="R1977" t="str">
        <f t="shared" si="185"/>
        <v>hardware</v>
      </c>
      <c r="S1977" s="11">
        <f t="shared" si="186"/>
        <v>41313.755219907405</v>
      </c>
      <c r="T1977" s="11">
        <f t="shared" si="187"/>
        <v>41343.755219907405</v>
      </c>
      <c r="U1977" t="str">
        <f t="array" ref="U1977">IF(COUNTIF($B$2:$B6090, $B1977)&gt;1, "Duplicate", "")</f>
        <v/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2"/>
        <v>3.4660000000000002</v>
      </c>
      <c r="P1978">
        <f t="shared" si="183"/>
        <v>29.310782241014799</v>
      </c>
      <c r="Q1978" s="3" t="str">
        <f t="shared" si="184"/>
        <v>technology</v>
      </c>
      <c r="R1978" t="str">
        <f t="shared" si="185"/>
        <v>hardware</v>
      </c>
      <c r="S1978" s="11">
        <f t="shared" si="186"/>
        <v>41438.899594907409</v>
      </c>
      <c r="T1978" s="11">
        <f t="shared" si="187"/>
        <v>41468.899594907409</v>
      </c>
      <c r="U1978" t="str">
        <f t="array" ref="U1978">IF(COUNTIF($B$2:$B6091, $B1978)&gt;1, "Duplicate", "")</f>
        <v/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2"/>
        <v>4.0232999999999999</v>
      </c>
      <c r="P1979">
        <f t="shared" si="183"/>
        <v>245.02436053593178</v>
      </c>
      <c r="Q1979" s="3" t="str">
        <f t="shared" si="184"/>
        <v>technology</v>
      </c>
      <c r="R1979" t="str">
        <f t="shared" si="185"/>
        <v>hardware</v>
      </c>
      <c r="S1979" s="11">
        <f t="shared" si="186"/>
        <v>42311.216898148152</v>
      </c>
      <c r="T1979" s="11">
        <f t="shared" si="187"/>
        <v>42357.332638888889</v>
      </c>
      <c r="U1979" t="str">
        <f t="array" ref="U1979">IF(COUNTIF($B$2:$B6092, $B1979)&gt;1, "Duplicate", "")</f>
        <v/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2"/>
        <v>10.2684514</v>
      </c>
      <c r="P1980">
        <f t="shared" si="183"/>
        <v>1323.2540463917526</v>
      </c>
      <c r="Q1980" s="3" t="str">
        <f t="shared" si="184"/>
        <v>technology</v>
      </c>
      <c r="R1980" t="str">
        <f t="shared" si="185"/>
        <v>hardware</v>
      </c>
      <c r="S1980" s="11">
        <f t="shared" si="186"/>
        <v>41039.225601851853</v>
      </c>
      <c r="T1980" s="11">
        <f t="shared" si="187"/>
        <v>41072.291666666664</v>
      </c>
      <c r="U1980" t="str">
        <f t="array" ref="U1980">IF(COUNTIF($B$2:$B6093, $B1980)&gt;1, "Duplicate", "")</f>
        <v/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2"/>
        <v>1.14901155</v>
      </c>
      <c r="P1981">
        <f t="shared" si="183"/>
        <v>282.65966789667897</v>
      </c>
      <c r="Q1981" s="3" t="str">
        <f t="shared" si="184"/>
        <v>technology</v>
      </c>
      <c r="R1981" t="str">
        <f t="shared" si="185"/>
        <v>hardware</v>
      </c>
      <c r="S1981" s="11">
        <f t="shared" si="186"/>
        <v>42290.460023148145</v>
      </c>
      <c r="T1981" s="11">
        <f t="shared" si="187"/>
        <v>42327.207638888889</v>
      </c>
      <c r="U1981" t="str">
        <f t="array" ref="U1981">IF(COUNTIF($B$2:$B6094, $B1981)&gt;1, "Duplicate", "")</f>
        <v/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2"/>
        <v>3.5482402000000004</v>
      </c>
      <c r="P1982">
        <f t="shared" si="183"/>
        <v>91.214401028277635</v>
      </c>
      <c r="Q1982" s="3" t="str">
        <f t="shared" si="184"/>
        <v>technology</v>
      </c>
      <c r="R1982" t="str">
        <f t="shared" si="185"/>
        <v>hardware</v>
      </c>
      <c r="S1982" s="11">
        <f t="shared" si="186"/>
        <v>42423.542384259257</v>
      </c>
      <c r="T1982" s="11">
        <f t="shared" si="187"/>
        <v>42463.500717592593</v>
      </c>
      <c r="U1982" t="str">
        <f t="array" ref="U1982">IF(COUNTIF($B$2:$B6095, $B1982)&gt;1, "Duplicate", "")</f>
        <v/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2"/>
        <v>5.0799999999999998E-2</v>
      </c>
      <c r="P1983">
        <f t="shared" si="183"/>
        <v>31.75</v>
      </c>
      <c r="Q1983" s="3" t="str">
        <f t="shared" si="184"/>
        <v>photography</v>
      </c>
      <c r="R1983" t="str">
        <f t="shared" si="185"/>
        <v>people</v>
      </c>
      <c r="S1983" s="11">
        <f t="shared" si="186"/>
        <v>41799.725289351853</v>
      </c>
      <c r="T1983" s="11">
        <f t="shared" si="187"/>
        <v>41829.725289351853</v>
      </c>
      <c r="U1983" t="str">
        <f t="array" ref="U1983">IF(COUNTIF($B$2:$B6096, $B1983)&gt;1, "Duplicate", "")</f>
        <v/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2"/>
        <v>0</v>
      </c>
      <c r="P1984">
        <f t="shared" si="183"/>
        <v>0</v>
      </c>
      <c r="Q1984" s="3" t="str">
        <f t="shared" si="184"/>
        <v>photography</v>
      </c>
      <c r="R1984" t="str">
        <f t="shared" si="185"/>
        <v>people</v>
      </c>
      <c r="S1984" s="11">
        <f t="shared" si="186"/>
        <v>42678.586655092593</v>
      </c>
      <c r="T1984" s="11">
        <f t="shared" si="187"/>
        <v>42708.628321759257</v>
      </c>
      <c r="U1984" t="str">
        <f t="array" ref="U1984">IF(COUNTIF($B$2:$B6097, $B1984)&gt;1, "Duplicate", "")</f>
        <v/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2"/>
        <v>4.2999999999999997E-2</v>
      </c>
      <c r="P1985">
        <f t="shared" si="183"/>
        <v>88.6875</v>
      </c>
      <c r="Q1985" s="3" t="str">
        <f t="shared" si="184"/>
        <v>photography</v>
      </c>
      <c r="R1985" t="str">
        <f t="shared" si="185"/>
        <v>people</v>
      </c>
      <c r="S1985" s="11">
        <f t="shared" si="186"/>
        <v>42593.011782407411</v>
      </c>
      <c r="T1985" s="11">
        <f t="shared" si="187"/>
        <v>42615.291666666672</v>
      </c>
      <c r="U1985" t="str">
        <f t="array" ref="U1985">IF(COUNTIF($B$2:$B6098, $B1985)&gt;1, "Duplicate", "")</f>
        <v/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2"/>
        <v>0.21146666666666666</v>
      </c>
      <c r="P1986">
        <f t="shared" si="183"/>
        <v>453.14285714285717</v>
      </c>
      <c r="Q1986" s="3" t="str">
        <f t="shared" si="184"/>
        <v>photography</v>
      </c>
      <c r="R1986" t="str">
        <f t="shared" si="185"/>
        <v>people</v>
      </c>
      <c r="S1986" s="11">
        <f t="shared" si="186"/>
        <v>41913.790289351848</v>
      </c>
      <c r="T1986" s="11">
        <f t="shared" si="187"/>
        <v>41973.831956018519</v>
      </c>
      <c r="U1986" t="str">
        <f t="array" ref="U1986">IF(COUNTIF($B$2:$B6099, $B1986)&gt;1, "Duplicate", "")</f>
        <v/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8">E1987/D1987</f>
        <v>3.1875000000000001E-2</v>
      </c>
      <c r="P1987">
        <f t="shared" ref="P1987:P2050" si="189">IF(L1987=0,0,E1987/L1987)</f>
        <v>12.75</v>
      </c>
      <c r="Q1987" s="3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11">
        <f t="shared" si="186"/>
        <v>42555.698738425926</v>
      </c>
      <c r="T1987" s="11">
        <f t="shared" si="187"/>
        <v>42584.958333333328</v>
      </c>
      <c r="U1987" t="str">
        <f t="array" ref="U1987">IF(COUNTIF($B$2:$B6100, $B1987)&gt;1, "Duplicate", "")</f>
        <v/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8"/>
        <v>5.0000000000000001E-4</v>
      </c>
      <c r="P1988">
        <f t="shared" si="189"/>
        <v>1</v>
      </c>
      <c r="Q1988" s="3" t="str">
        <f t="shared" si="190"/>
        <v>photography</v>
      </c>
      <c r="R1988" t="str">
        <f t="shared" si="191"/>
        <v>people</v>
      </c>
      <c r="S1988" s="11">
        <f t="shared" si="186"/>
        <v>42413.433831018512</v>
      </c>
      <c r="T1988" s="11">
        <f t="shared" si="187"/>
        <v>42443.392164351855</v>
      </c>
      <c r="U1988" t="str">
        <f t="array" ref="U1988">IF(COUNTIF($B$2:$B6101, $B1988)&gt;1, "Duplicate", "")</f>
        <v/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8"/>
        <v>0.42472727272727273</v>
      </c>
      <c r="P1989">
        <f t="shared" si="189"/>
        <v>83.428571428571431</v>
      </c>
      <c r="Q1989" s="3" t="str">
        <f t="shared" si="190"/>
        <v>photography</v>
      </c>
      <c r="R1989" t="str">
        <f t="shared" si="191"/>
        <v>people</v>
      </c>
      <c r="S1989" s="11">
        <f t="shared" si="186"/>
        <v>42034.639768518522</v>
      </c>
      <c r="T1989" s="11">
        <f t="shared" si="187"/>
        <v>42064.639768518522</v>
      </c>
      <c r="U1989" t="str">
        <f t="array" ref="U1989">IF(COUNTIF($B$2:$B6102, $B1989)&gt;1, "Duplicate", "")</f>
        <v/>
      </c>
    </row>
    <row r="1990" spans="1:21" ht="3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8"/>
        <v>4.1666666666666666E-3</v>
      </c>
      <c r="P1990">
        <f t="shared" si="189"/>
        <v>25</v>
      </c>
      <c r="Q1990" s="3" t="str">
        <f t="shared" si="190"/>
        <v>photography</v>
      </c>
      <c r="R1990" t="str">
        <f t="shared" si="191"/>
        <v>people</v>
      </c>
      <c r="S1990" s="11">
        <f t="shared" si="186"/>
        <v>42206.763217592597</v>
      </c>
      <c r="T1990" s="11">
        <f t="shared" si="187"/>
        <v>42236.763217592597</v>
      </c>
      <c r="U1990" t="str">
        <f t="array" ref="U1990">IF(COUNTIF($B$2:$B6103, $B1990)&gt;1, "Duplicate", "")</f>
        <v/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8"/>
        <v>0.01</v>
      </c>
      <c r="P1991">
        <f t="shared" si="189"/>
        <v>50</v>
      </c>
      <c r="Q1991" s="3" t="str">
        <f t="shared" si="190"/>
        <v>photography</v>
      </c>
      <c r="R1991" t="str">
        <f t="shared" si="191"/>
        <v>people</v>
      </c>
      <c r="S1991" s="11">
        <f t="shared" ref="S1991:S2054" si="192">(((J1991/60)/60)/24)+DATE(1970,1,1)</f>
        <v>42685.680648148147</v>
      </c>
      <c r="T1991" s="11">
        <f t="shared" ref="T1991:T2054" si="193">(((I1991/60)/60)/24)+DATE(1970,1,1)</f>
        <v>42715.680648148147</v>
      </c>
      <c r="U1991" t="str">
        <f t="array" ref="U1991">IF(COUNTIF($B$2:$B6104, $B1991)&gt;1, "Duplicate", "")</f>
        <v/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8"/>
        <v>0.16966666666666666</v>
      </c>
      <c r="P1992">
        <f t="shared" si="189"/>
        <v>101.8</v>
      </c>
      <c r="Q1992" s="3" t="str">
        <f t="shared" si="190"/>
        <v>photography</v>
      </c>
      <c r="R1992" t="str">
        <f t="shared" si="191"/>
        <v>people</v>
      </c>
      <c r="S1992" s="11">
        <f t="shared" si="192"/>
        <v>42398.195972222224</v>
      </c>
      <c r="T1992" s="11">
        <f t="shared" si="193"/>
        <v>42413.195972222224</v>
      </c>
      <c r="U1992" t="str">
        <f t="array" ref="U1992">IF(COUNTIF($B$2:$B6105, $B1992)&gt;1, "Duplicate", "")</f>
        <v/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8"/>
        <v>7.0000000000000007E-2</v>
      </c>
      <c r="P1993">
        <f t="shared" si="189"/>
        <v>46.666666666666664</v>
      </c>
      <c r="Q1993" s="3" t="str">
        <f t="shared" si="190"/>
        <v>photography</v>
      </c>
      <c r="R1993" t="str">
        <f t="shared" si="191"/>
        <v>people</v>
      </c>
      <c r="S1993" s="11">
        <f t="shared" si="192"/>
        <v>42167.89335648148</v>
      </c>
      <c r="T1993" s="11">
        <f t="shared" si="193"/>
        <v>42188.89335648148</v>
      </c>
      <c r="U1993" t="str">
        <f t="array" ref="U1993">IF(COUNTIF($B$2:$B6106, $B1993)&gt;1, "Duplicate", "")</f>
        <v/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8"/>
        <v>1.3333333333333333E-3</v>
      </c>
      <c r="P1994">
        <f t="shared" si="189"/>
        <v>1</v>
      </c>
      <c r="Q1994" s="3" t="str">
        <f t="shared" si="190"/>
        <v>photography</v>
      </c>
      <c r="R1994" t="str">
        <f t="shared" si="191"/>
        <v>people</v>
      </c>
      <c r="S1994" s="11">
        <f t="shared" si="192"/>
        <v>42023.143414351856</v>
      </c>
      <c r="T1994" s="11">
        <f t="shared" si="193"/>
        <v>42053.143414351856</v>
      </c>
      <c r="U1994" t="str">
        <f t="array" ref="U1994">IF(COUNTIF($B$2:$B6107, $B1994)&gt;1, "Duplicate", "")</f>
        <v/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8"/>
        <v>0</v>
      </c>
      <c r="P1995">
        <f t="shared" si="189"/>
        <v>0</v>
      </c>
      <c r="Q1995" s="3" t="str">
        <f t="shared" si="190"/>
        <v>photography</v>
      </c>
      <c r="R1995" t="str">
        <f t="shared" si="191"/>
        <v>people</v>
      </c>
      <c r="S1995" s="11">
        <f t="shared" si="192"/>
        <v>42329.58839120371</v>
      </c>
      <c r="T1995" s="11">
        <f t="shared" si="193"/>
        <v>42359.58839120371</v>
      </c>
      <c r="U1995" t="str">
        <f t="array" ref="U1995">IF(COUNTIF($B$2:$B6108, $B1995)&gt;1, "Duplicate", "")</f>
        <v/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8"/>
        <v>0</v>
      </c>
      <c r="P1996">
        <f t="shared" si="189"/>
        <v>0</v>
      </c>
      <c r="Q1996" s="3" t="str">
        <f t="shared" si="190"/>
        <v>photography</v>
      </c>
      <c r="R1996" t="str">
        <f t="shared" si="191"/>
        <v>people</v>
      </c>
      <c r="S1996" s="11">
        <f t="shared" si="192"/>
        <v>42651.006273148145</v>
      </c>
      <c r="T1996" s="11">
        <f t="shared" si="193"/>
        <v>42711.047939814816</v>
      </c>
      <c r="U1996" t="str">
        <f t="array" ref="U1996">IF(COUNTIF($B$2:$B6109, $B1996)&gt;1, "Duplicate", "")</f>
        <v/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8"/>
        <v>7.8E-2</v>
      </c>
      <c r="P1997">
        <f t="shared" si="189"/>
        <v>26</v>
      </c>
      <c r="Q1997" s="3" t="str">
        <f t="shared" si="190"/>
        <v>photography</v>
      </c>
      <c r="R1997" t="str">
        <f t="shared" si="191"/>
        <v>people</v>
      </c>
      <c r="S1997" s="11">
        <f t="shared" si="192"/>
        <v>42181.902037037042</v>
      </c>
      <c r="T1997" s="11">
        <f t="shared" si="193"/>
        <v>42201.902037037042</v>
      </c>
      <c r="U1997" t="str">
        <f t="array" ref="U1997">IF(COUNTIF($B$2:$B6110, $B1997)&gt;1, "Duplicate", "")</f>
        <v/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8"/>
        <v>0</v>
      </c>
      <c r="P1998">
        <f t="shared" si="189"/>
        <v>0</v>
      </c>
      <c r="Q1998" s="3" t="str">
        <f t="shared" si="190"/>
        <v>photography</v>
      </c>
      <c r="R1998" t="str">
        <f t="shared" si="191"/>
        <v>people</v>
      </c>
      <c r="S1998" s="11">
        <f t="shared" si="192"/>
        <v>41800.819571759261</v>
      </c>
      <c r="T1998" s="11">
        <f t="shared" si="193"/>
        <v>41830.819571759261</v>
      </c>
      <c r="U1998" t="str">
        <f t="array" ref="U1998">IF(COUNTIF($B$2:$B6111, $B1998)&gt;1, "Duplicate", "")</f>
        <v/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8"/>
        <v>0</v>
      </c>
      <c r="P1999">
        <f t="shared" si="189"/>
        <v>0</v>
      </c>
      <c r="Q1999" s="3" t="str">
        <f t="shared" si="190"/>
        <v>photography</v>
      </c>
      <c r="R1999" t="str">
        <f t="shared" si="191"/>
        <v>people</v>
      </c>
      <c r="S1999" s="11">
        <f t="shared" si="192"/>
        <v>41847.930694444447</v>
      </c>
      <c r="T1999" s="11">
        <f t="shared" si="193"/>
        <v>41877.930694444447</v>
      </c>
      <c r="U1999" t="str">
        <f t="array" ref="U1999">IF(COUNTIF($B$2:$B6112, $B1999)&gt;1, "Duplicate", "")</f>
        <v/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8"/>
        <v>0.26200000000000001</v>
      </c>
      <c r="P2000">
        <f t="shared" si="189"/>
        <v>218.33333333333334</v>
      </c>
      <c r="Q2000" s="3" t="str">
        <f t="shared" si="190"/>
        <v>photography</v>
      </c>
      <c r="R2000" t="str">
        <f t="shared" si="191"/>
        <v>people</v>
      </c>
      <c r="S2000" s="11">
        <f t="shared" si="192"/>
        <v>41807.118495370371</v>
      </c>
      <c r="T2000" s="11">
        <f t="shared" si="193"/>
        <v>41852.118495370371</v>
      </c>
      <c r="U2000" t="str">
        <f t="array" ref="U2000">IF(COUNTIF($B$2:$B6113, $B2000)&gt;1, "Duplicate", "")</f>
        <v/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8"/>
        <v>7.6129032258064515E-3</v>
      </c>
      <c r="P2001">
        <f t="shared" si="189"/>
        <v>33.714285714285715</v>
      </c>
      <c r="Q2001" s="3" t="str">
        <f t="shared" si="190"/>
        <v>photography</v>
      </c>
      <c r="R2001" t="str">
        <f t="shared" si="191"/>
        <v>people</v>
      </c>
      <c r="S2001" s="11">
        <f t="shared" si="192"/>
        <v>41926.482731481483</v>
      </c>
      <c r="T2001" s="11">
        <f t="shared" si="193"/>
        <v>41956.524398148147</v>
      </c>
      <c r="U2001" t="str">
        <f t="array" ref="U2001">IF(COUNTIF($B$2:$B6114, $B2001)&gt;1, "Duplicate", "")</f>
        <v/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8"/>
        <v>0.125</v>
      </c>
      <c r="P2002">
        <f t="shared" si="189"/>
        <v>25</v>
      </c>
      <c r="Q2002" s="3" t="str">
        <f t="shared" si="190"/>
        <v>photography</v>
      </c>
      <c r="R2002" t="str">
        <f t="shared" si="191"/>
        <v>people</v>
      </c>
      <c r="S2002" s="11">
        <f t="shared" si="192"/>
        <v>42345.951539351852</v>
      </c>
      <c r="T2002" s="11">
        <f t="shared" si="193"/>
        <v>42375.951539351852</v>
      </c>
      <c r="U2002" t="str">
        <f t="array" ref="U2002">IF(COUNTIF($B$2:$B6115, $B2002)&gt;1, "Duplicate", "")</f>
        <v/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8"/>
        <v>3.8212909090909091</v>
      </c>
      <c r="P2003">
        <f t="shared" si="189"/>
        <v>128.38790470372632</v>
      </c>
      <c r="Q2003" s="3" t="str">
        <f t="shared" si="190"/>
        <v>technology</v>
      </c>
      <c r="R2003" t="str">
        <f t="shared" si="191"/>
        <v>hardware</v>
      </c>
      <c r="S2003" s="11">
        <f t="shared" si="192"/>
        <v>42136.209675925929</v>
      </c>
      <c r="T2003" s="11">
        <f t="shared" si="193"/>
        <v>42167.833333333328</v>
      </c>
      <c r="U2003" t="str">
        <f t="array" ref="U2003">IF(COUNTIF($B$2:$B6116, $B2003)&gt;1, "Duplicate", "")</f>
        <v/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8"/>
        <v>2.1679422000000002</v>
      </c>
      <c r="P2004">
        <f t="shared" si="189"/>
        <v>78.834261818181815</v>
      </c>
      <c r="Q2004" s="3" t="str">
        <f t="shared" si="190"/>
        <v>technology</v>
      </c>
      <c r="R2004" t="str">
        <f t="shared" si="191"/>
        <v>hardware</v>
      </c>
      <c r="S2004" s="11">
        <f t="shared" si="192"/>
        <v>42728.71230324074</v>
      </c>
      <c r="T2004" s="11">
        <f t="shared" si="193"/>
        <v>42758.71230324074</v>
      </c>
      <c r="U2004" t="str">
        <f t="array" ref="U2004">IF(COUNTIF($B$2:$B6117, $B2004)&gt;1, "Duplicate", "")</f>
        <v/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8"/>
        <v>3.12</v>
      </c>
      <c r="P2005">
        <f t="shared" si="189"/>
        <v>91.764705882352942</v>
      </c>
      <c r="Q2005" s="3" t="str">
        <f t="shared" si="190"/>
        <v>technology</v>
      </c>
      <c r="R2005" t="str">
        <f t="shared" si="191"/>
        <v>hardware</v>
      </c>
      <c r="S2005" s="11">
        <f t="shared" si="192"/>
        <v>40347.125601851854</v>
      </c>
      <c r="T2005" s="11">
        <f t="shared" si="193"/>
        <v>40361.958333333336</v>
      </c>
      <c r="U2005" t="str">
        <f t="array" ref="U2005">IF(COUNTIF($B$2:$B6118, $B2005)&gt;1, "Duplicate", "")</f>
        <v/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8"/>
        <v>2.3442048</v>
      </c>
      <c r="P2006">
        <f t="shared" si="189"/>
        <v>331.10237288135596</v>
      </c>
      <c r="Q2006" s="3" t="str">
        <f t="shared" si="190"/>
        <v>technology</v>
      </c>
      <c r="R2006" t="str">
        <f t="shared" si="191"/>
        <v>hardware</v>
      </c>
      <c r="S2006" s="11">
        <f t="shared" si="192"/>
        <v>41800.604895833334</v>
      </c>
      <c r="T2006" s="11">
        <f t="shared" si="193"/>
        <v>41830.604895833334</v>
      </c>
      <c r="U2006" t="str">
        <f t="array" ref="U2006">IF(COUNTIF($B$2:$B6119, $B2006)&gt;1, "Duplicate", "")</f>
        <v/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8"/>
        <v>1.236801</v>
      </c>
      <c r="P2007">
        <f t="shared" si="189"/>
        <v>194.26193717277485</v>
      </c>
      <c r="Q2007" s="3" t="str">
        <f t="shared" si="190"/>
        <v>technology</v>
      </c>
      <c r="R2007" t="str">
        <f t="shared" si="191"/>
        <v>hardware</v>
      </c>
      <c r="S2007" s="11">
        <f t="shared" si="192"/>
        <v>41535.812708333331</v>
      </c>
      <c r="T2007" s="11">
        <f t="shared" si="193"/>
        <v>41563.165972222225</v>
      </c>
      <c r="U2007" t="str">
        <f t="array" ref="U2007">IF(COUNTIF($B$2:$B6120, $B2007)&gt;1, "Duplicate", "")</f>
        <v/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8"/>
        <v>2.4784000000000002</v>
      </c>
      <c r="P2008">
        <f t="shared" si="189"/>
        <v>408.97689768976898</v>
      </c>
      <c r="Q2008" s="3" t="str">
        <f t="shared" si="190"/>
        <v>technology</v>
      </c>
      <c r="R2008" t="str">
        <f t="shared" si="191"/>
        <v>hardware</v>
      </c>
      <c r="S2008" s="11">
        <f t="shared" si="192"/>
        <v>41941.500520833331</v>
      </c>
      <c r="T2008" s="11">
        <f t="shared" si="193"/>
        <v>41976.542187500003</v>
      </c>
      <c r="U2008" t="str">
        <f t="array" ref="U2008">IF(COUNTIF($B$2:$B6121, $B2008)&gt;1, "Duplicate", "")</f>
        <v/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8"/>
        <v>1.157092</v>
      </c>
      <c r="P2009">
        <f t="shared" si="189"/>
        <v>84.459270072992695</v>
      </c>
      <c r="Q2009" s="3" t="str">
        <f t="shared" si="190"/>
        <v>technology</v>
      </c>
      <c r="R2009" t="str">
        <f t="shared" si="191"/>
        <v>hardware</v>
      </c>
      <c r="S2009" s="11">
        <f t="shared" si="192"/>
        <v>40347.837800925925</v>
      </c>
      <c r="T2009" s="11">
        <f t="shared" si="193"/>
        <v>40414.166666666664</v>
      </c>
      <c r="U2009" t="str">
        <f t="array" ref="U2009">IF(COUNTIF($B$2:$B6122, $B2009)&gt;1, "Duplicate", "")</f>
        <v/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8"/>
        <v>1.1707484768810599</v>
      </c>
      <c r="P2010">
        <f t="shared" si="189"/>
        <v>44.853658536585364</v>
      </c>
      <c r="Q2010" s="3" t="str">
        <f t="shared" si="190"/>
        <v>technology</v>
      </c>
      <c r="R2010" t="str">
        <f t="shared" si="191"/>
        <v>hardware</v>
      </c>
      <c r="S2010" s="11">
        <f t="shared" si="192"/>
        <v>40761.604421296295</v>
      </c>
      <c r="T2010" s="11">
        <f t="shared" si="193"/>
        <v>40805.604421296295</v>
      </c>
      <c r="U2010" t="str">
        <f t="array" ref="U2010">IF(COUNTIF($B$2:$B6123, $B2010)&gt;1, "Duplicate", "")</f>
        <v/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8"/>
        <v>3.05158</v>
      </c>
      <c r="P2011">
        <f t="shared" si="189"/>
        <v>383.3643216080402</v>
      </c>
      <c r="Q2011" s="3" t="str">
        <f t="shared" si="190"/>
        <v>technology</v>
      </c>
      <c r="R2011" t="str">
        <f t="shared" si="191"/>
        <v>hardware</v>
      </c>
      <c r="S2011" s="11">
        <f t="shared" si="192"/>
        <v>42661.323414351849</v>
      </c>
      <c r="T2011" s="11">
        <f t="shared" si="193"/>
        <v>42697.365081018521</v>
      </c>
      <c r="U2011" t="str">
        <f t="array" ref="U2011">IF(COUNTIF($B$2:$B6124, $B2011)&gt;1, "Duplicate", "")</f>
        <v/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8"/>
        <v>3.2005299999999997</v>
      </c>
      <c r="P2012">
        <f t="shared" si="189"/>
        <v>55.276856649395505</v>
      </c>
      <c r="Q2012" s="3" t="str">
        <f t="shared" si="190"/>
        <v>technology</v>
      </c>
      <c r="R2012" t="str">
        <f t="shared" si="191"/>
        <v>hardware</v>
      </c>
      <c r="S2012" s="11">
        <f t="shared" si="192"/>
        <v>42570.996423611112</v>
      </c>
      <c r="T2012" s="11">
        <f t="shared" si="193"/>
        <v>42600.996423611112</v>
      </c>
      <c r="U2012" t="str">
        <f t="array" ref="U2012">IF(COUNTIF($B$2:$B6125, $B2012)&gt;1, "Duplicate", "")</f>
        <v/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8"/>
        <v>8.1956399999999991</v>
      </c>
      <c r="P2013">
        <f t="shared" si="189"/>
        <v>422.02059732234807</v>
      </c>
      <c r="Q2013" s="3" t="str">
        <f t="shared" si="190"/>
        <v>technology</v>
      </c>
      <c r="R2013" t="str">
        <f t="shared" si="191"/>
        <v>hardware</v>
      </c>
      <c r="S2013" s="11">
        <f t="shared" si="192"/>
        <v>42347.358483796299</v>
      </c>
      <c r="T2013" s="11">
        <f t="shared" si="193"/>
        <v>42380.958333333328</v>
      </c>
      <c r="U2013" t="str">
        <f t="array" ref="U2013">IF(COUNTIF($B$2:$B6126, $B2013)&gt;1, "Duplicate", "")</f>
        <v/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8"/>
        <v>2.3490000000000002</v>
      </c>
      <c r="P2014">
        <f t="shared" si="189"/>
        <v>64.180327868852459</v>
      </c>
      <c r="Q2014" s="3" t="str">
        <f t="shared" si="190"/>
        <v>technology</v>
      </c>
      <c r="R2014" t="str">
        <f t="shared" si="191"/>
        <v>hardware</v>
      </c>
      <c r="S2014" s="11">
        <f t="shared" si="192"/>
        <v>42010.822233796294</v>
      </c>
      <c r="T2014" s="11">
        <f t="shared" si="193"/>
        <v>42040.822233796294</v>
      </c>
      <c r="U2014" t="str">
        <f t="array" ref="U2014">IF(COUNTIF($B$2:$B6127, $B2014)&gt;1, "Duplicate", "")</f>
        <v/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8"/>
        <v>4.9491375</v>
      </c>
      <c r="P2015">
        <f t="shared" si="189"/>
        <v>173.57781674704077</v>
      </c>
      <c r="Q2015" s="3" t="str">
        <f t="shared" si="190"/>
        <v>technology</v>
      </c>
      <c r="R2015" t="str">
        <f t="shared" si="191"/>
        <v>hardware</v>
      </c>
      <c r="S2015" s="11">
        <f t="shared" si="192"/>
        <v>42499.960810185185</v>
      </c>
      <c r="T2015" s="11">
        <f t="shared" si="193"/>
        <v>42559.960810185185</v>
      </c>
      <c r="U2015" t="str">
        <f t="array" ref="U2015">IF(COUNTIF($B$2:$B6128, $B2015)&gt;1, "Duplicate", "")</f>
        <v/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8"/>
        <v>78.137822333333332</v>
      </c>
      <c r="P2016">
        <f t="shared" si="189"/>
        <v>88.601680840609291</v>
      </c>
      <c r="Q2016" s="3" t="str">
        <f t="shared" si="190"/>
        <v>technology</v>
      </c>
      <c r="R2016" t="str">
        <f t="shared" si="191"/>
        <v>hardware</v>
      </c>
      <c r="S2016" s="11">
        <f t="shared" si="192"/>
        <v>41324.214571759258</v>
      </c>
      <c r="T2016" s="11">
        <f t="shared" si="193"/>
        <v>41358.172905092593</v>
      </c>
      <c r="U2016" t="str">
        <f t="array" ref="U2016">IF(COUNTIF($B$2:$B6129, $B2016)&gt;1, "Duplicate", "")</f>
        <v/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8"/>
        <v>1.1300013888888889</v>
      </c>
      <c r="P2017">
        <f t="shared" si="189"/>
        <v>50.222283950617282</v>
      </c>
      <c r="Q2017" s="3" t="str">
        <f t="shared" si="190"/>
        <v>technology</v>
      </c>
      <c r="R2017" t="str">
        <f t="shared" si="191"/>
        <v>hardware</v>
      </c>
      <c r="S2017" s="11">
        <f t="shared" si="192"/>
        <v>40765.876886574071</v>
      </c>
      <c r="T2017" s="11">
        <f t="shared" si="193"/>
        <v>40795.876886574071</v>
      </c>
      <c r="U2017" t="str">
        <f t="array" ref="U2017">IF(COUNTIF($B$2:$B6130, $B2017)&gt;1, "Duplicate", "")</f>
        <v/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8"/>
        <v>9.2154220000000002</v>
      </c>
      <c r="P2018">
        <f t="shared" si="189"/>
        <v>192.38876826722338</v>
      </c>
      <c r="Q2018" s="3" t="str">
        <f t="shared" si="190"/>
        <v>technology</v>
      </c>
      <c r="R2018" t="str">
        <f t="shared" si="191"/>
        <v>hardware</v>
      </c>
      <c r="S2018" s="11">
        <f t="shared" si="192"/>
        <v>41312.88077546296</v>
      </c>
      <c r="T2018" s="11">
        <f t="shared" si="193"/>
        <v>41342.88077546296</v>
      </c>
      <c r="U2018" t="str">
        <f t="array" ref="U2018">IF(COUNTIF($B$2:$B6131, $B2018)&gt;1, "Duplicate", "")</f>
        <v/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8"/>
        <v>1.2510239999999999</v>
      </c>
      <c r="P2019">
        <f t="shared" si="189"/>
        <v>73.416901408450698</v>
      </c>
      <c r="Q2019" s="3" t="str">
        <f t="shared" si="190"/>
        <v>technology</v>
      </c>
      <c r="R2019" t="str">
        <f t="shared" si="191"/>
        <v>hardware</v>
      </c>
      <c r="S2019" s="11">
        <f t="shared" si="192"/>
        <v>40961.057349537034</v>
      </c>
      <c r="T2019" s="11">
        <f t="shared" si="193"/>
        <v>40992.166666666664</v>
      </c>
      <c r="U2019" t="str">
        <f t="array" ref="U2019">IF(COUNTIF($B$2:$B6132, $B2019)&gt;1, "Duplicate", "")</f>
        <v/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8"/>
        <v>1.0224343076923077</v>
      </c>
      <c r="P2020">
        <f t="shared" si="189"/>
        <v>147.68495555555555</v>
      </c>
      <c r="Q2020" s="3" t="str">
        <f t="shared" si="190"/>
        <v>technology</v>
      </c>
      <c r="R2020" t="str">
        <f t="shared" si="191"/>
        <v>hardware</v>
      </c>
      <c r="S2020" s="11">
        <f t="shared" si="192"/>
        <v>42199.365844907406</v>
      </c>
      <c r="T2020" s="11">
        <f t="shared" si="193"/>
        <v>42229.365844907406</v>
      </c>
      <c r="U2020" t="str">
        <f t="array" ref="U2020">IF(COUNTIF($B$2:$B6133, $B2020)&gt;1, "Duplicate", "")</f>
        <v/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8"/>
        <v>4.8490975000000001</v>
      </c>
      <c r="P2021">
        <f t="shared" si="189"/>
        <v>108.96848314606741</v>
      </c>
      <c r="Q2021" s="3" t="str">
        <f t="shared" si="190"/>
        <v>technology</v>
      </c>
      <c r="R2021" t="str">
        <f t="shared" si="191"/>
        <v>hardware</v>
      </c>
      <c r="S2021" s="11">
        <f t="shared" si="192"/>
        <v>42605.70857638889</v>
      </c>
      <c r="T2021" s="11">
        <f t="shared" si="193"/>
        <v>42635.70857638889</v>
      </c>
      <c r="U2021" t="str">
        <f t="array" ref="U2021">IF(COUNTIF($B$2:$B6134, $B2021)&gt;1, "Duplicate", "")</f>
        <v/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8"/>
        <v>1.9233333333333333</v>
      </c>
      <c r="P2022">
        <f t="shared" si="189"/>
        <v>23.647540983606557</v>
      </c>
      <c r="Q2022" s="3" t="str">
        <f t="shared" si="190"/>
        <v>technology</v>
      </c>
      <c r="R2022" t="str">
        <f t="shared" si="191"/>
        <v>hardware</v>
      </c>
      <c r="S2022" s="11">
        <f t="shared" si="192"/>
        <v>41737.097499999996</v>
      </c>
      <c r="T2022" s="11">
        <f t="shared" si="193"/>
        <v>41773.961111111108</v>
      </c>
      <c r="U2022" t="str">
        <f t="array" ref="U2022">IF(COUNTIF($B$2:$B6135, $B2022)&gt;1, "Duplicate", "")</f>
        <v/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8"/>
        <v>2.8109999999999999</v>
      </c>
      <c r="P2023">
        <f t="shared" si="189"/>
        <v>147.94736842105263</v>
      </c>
      <c r="Q2023" s="3" t="str">
        <f t="shared" si="190"/>
        <v>technology</v>
      </c>
      <c r="R2023" t="str">
        <f t="shared" si="191"/>
        <v>hardware</v>
      </c>
      <c r="S2023" s="11">
        <f t="shared" si="192"/>
        <v>41861.070567129631</v>
      </c>
      <c r="T2023" s="11">
        <f t="shared" si="193"/>
        <v>41906.070567129631</v>
      </c>
      <c r="U2023" t="str">
        <f t="array" ref="U2023">IF(COUNTIF($B$2:$B6136, $B2023)&gt;1, "Duplicate", "")</f>
        <v/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8"/>
        <v>1.2513700000000001</v>
      </c>
      <c r="P2024">
        <f t="shared" si="189"/>
        <v>385.03692307692307</v>
      </c>
      <c r="Q2024" s="3" t="str">
        <f t="shared" si="190"/>
        <v>technology</v>
      </c>
      <c r="R2024" t="str">
        <f t="shared" si="191"/>
        <v>hardware</v>
      </c>
      <c r="S2024" s="11">
        <f t="shared" si="192"/>
        <v>42502.569120370375</v>
      </c>
      <c r="T2024" s="11">
        <f t="shared" si="193"/>
        <v>42532.569120370375</v>
      </c>
      <c r="U2024" t="str">
        <f t="array" ref="U2024">IF(COUNTIF($B$2:$B6137, $B2024)&gt;1, "Duplicate", "")</f>
        <v/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8"/>
        <v>1.61459</v>
      </c>
      <c r="P2025">
        <f t="shared" si="189"/>
        <v>457.39093484419266</v>
      </c>
      <c r="Q2025" s="3" t="str">
        <f t="shared" si="190"/>
        <v>technology</v>
      </c>
      <c r="R2025" t="str">
        <f t="shared" si="191"/>
        <v>hardware</v>
      </c>
      <c r="S2025" s="11">
        <f t="shared" si="192"/>
        <v>42136.420752314814</v>
      </c>
      <c r="T2025" s="11">
        <f t="shared" si="193"/>
        <v>42166.420752314814</v>
      </c>
      <c r="U2025" t="str">
        <f t="array" ref="U2025">IF(COUNTIF($B$2:$B6138, $B2025)&gt;1, "Duplicate", "")</f>
        <v/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8"/>
        <v>5.8535000000000004</v>
      </c>
      <c r="P2026">
        <f t="shared" si="189"/>
        <v>222.99047619047619</v>
      </c>
      <c r="Q2026" s="3" t="str">
        <f t="shared" si="190"/>
        <v>technology</v>
      </c>
      <c r="R2026" t="str">
        <f t="shared" si="191"/>
        <v>hardware</v>
      </c>
      <c r="S2026" s="11">
        <f t="shared" si="192"/>
        <v>41099.966944444444</v>
      </c>
      <c r="T2026" s="11">
        <f t="shared" si="193"/>
        <v>41134.125</v>
      </c>
      <c r="U2026" t="str">
        <f t="array" ref="U2026">IF(COUNTIF($B$2:$B6139, $B2026)&gt;1, "Duplicate", "")</f>
        <v/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8"/>
        <v>2.0114999999999998</v>
      </c>
      <c r="P2027">
        <f t="shared" si="189"/>
        <v>220.74074074074073</v>
      </c>
      <c r="Q2027" s="3" t="str">
        <f t="shared" si="190"/>
        <v>technology</v>
      </c>
      <c r="R2027" t="str">
        <f t="shared" si="191"/>
        <v>hardware</v>
      </c>
      <c r="S2027" s="11">
        <f t="shared" si="192"/>
        <v>42136.184560185182</v>
      </c>
      <c r="T2027" s="11">
        <f t="shared" si="193"/>
        <v>42166.184560185182</v>
      </c>
      <c r="U2027" t="str">
        <f t="array" ref="U2027">IF(COUNTIF($B$2:$B6140, $B2027)&gt;1, "Duplicate", "")</f>
        <v/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8"/>
        <v>1.3348307999999998</v>
      </c>
      <c r="P2028">
        <f t="shared" si="189"/>
        <v>73.503898678414089</v>
      </c>
      <c r="Q2028" s="3" t="str">
        <f t="shared" si="190"/>
        <v>technology</v>
      </c>
      <c r="R2028" t="str">
        <f t="shared" si="191"/>
        <v>hardware</v>
      </c>
      <c r="S2028" s="11">
        <f t="shared" si="192"/>
        <v>41704.735937500001</v>
      </c>
      <c r="T2028" s="11">
        <f t="shared" si="193"/>
        <v>41750.165972222225</v>
      </c>
      <c r="U2028" t="str">
        <f t="array" ref="U2028">IF(COUNTIF($B$2:$B6141, $B2028)&gt;1, "Duplicate", "")</f>
        <v/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8"/>
        <v>1.2024900000000001</v>
      </c>
      <c r="P2029">
        <f t="shared" si="189"/>
        <v>223.09647495361781</v>
      </c>
      <c r="Q2029" s="3" t="str">
        <f t="shared" si="190"/>
        <v>technology</v>
      </c>
      <c r="R2029" t="str">
        <f t="shared" si="191"/>
        <v>hardware</v>
      </c>
      <c r="S2029" s="11">
        <f t="shared" si="192"/>
        <v>42048.813877314817</v>
      </c>
      <c r="T2029" s="11">
        <f t="shared" si="193"/>
        <v>42093.772210648152</v>
      </c>
      <c r="U2029" t="str">
        <f t="array" ref="U2029">IF(COUNTIF($B$2:$B6142, $B2029)&gt;1, "Duplicate", "")</f>
        <v/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8"/>
        <v>1.2616666666666667</v>
      </c>
      <c r="P2030">
        <f t="shared" si="189"/>
        <v>47.911392405063289</v>
      </c>
      <c r="Q2030" s="3" t="str">
        <f t="shared" si="190"/>
        <v>technology</v>
      </c>
      <c r="R2030" t="str">
        <f t="shared" si="191"/>
        <v>hardware</v>
      </c>
      <c r="S2030" s="11">
        <f t="shared" si="192"/>
        <v>40215.919050925928</v>
      </c>
      <c r="T2030" s="11">
        <f t="shared" si="193"/>
        <v>40252.913194444445</v>
      </c>
      <c r="U2030" t="str">
        <f t="array" ref="U2030">IF(COUNTIF($B$2:$B6143, $B2030)&gt;1, "Duplicate", "")</f>
        <v/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8"/>
        <v>3.6120000000000001</v>
      </c>
      <c r="P2031">
        <f t="shared" si="189"/>
        <v>96.063829787234042</v>
      </c>
      <c r="Q2031" s="3" t="str">
        <f t="shared" si="190"/>
        <v>technology</v>
      </c>
      <c r="R2031" t="str">
        <f t="shared" si="191"/>
        <v>hardware</v>
      </c>
      <c r="S2031" s="11">
        <f t="shared" si="192"/>
        <v>41848.021770833337</v>
      </c>
      <c r="T2031" s="11">
        <f t="shared" si="193"/>
        <v>41878.021770833337</v>
      </c>
      <c r="U2031" t="str">
        <f t="array" ref="U2031">IF(COUNTIF($B$2:$B6144, $B2031)&gt;1, "Duplicate", "")</f>
        <v/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8"/>
        <v>2.26239013671875</v>
      </c>
      <c r="P2032">
        <f t="shared" si="189"/>
        <v>118.6144</v>
      </c>
      <c r="Q2032" s="3" t="str">
        <f t="shared" si="190"/>
        <v>technology</v>
      </c>
      <c r="R2032" t="str">
        <f t="shared" si="191"/>
        <v>hardware</v>
      </c>
      <c r="S2032" s="11">
        <f t="shared" si="192"/>
        <v>41212.996481481481</v>
      </c>
      <c r="T2032" s="11">
        <f t="shared" si="193"/>
        <v>41242.996481481481</v>
      </c>
      <c r="U2032" t="str">
        <f t="array" ref="U2032">IF(COUNTIF($B$2:$B6145, $B2032)&gt;1, "Duplicate", "")</f>
        <v/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8"/>
        <v>1.2035</v>
      </c>
      <c r="P2033">
        <f t="shared" si="189"/>
        <v>118.45472440944881</v>
      </c>
      <c r="Q2033" s="3" t="str">
        <f t="shared" si="190"/>
        <v>technology</v>
      </c>
      <c r="R2033" t="str">
        <f t="shared" si="191"/>
        <v>hardware</v>
      </c>
      <c r="S2033" s="11">
        <f t="shared" si="192"/>
        <v>41975.329317129625</v>
      </c>
      <c r="T2033" s="11">
        <f t="shared" si="193"/>
        <v>42013.041666666672</v>
      </c>
      <c r="U2033" t="str">
        <f t="array" ref="U2033">IF(COUNTIF($B$2:$B6146, $B2033)&gt;1, "Duplicate", "")</f>
        <v/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8"/>
        <v>3.0418799999999999</v>
      </c>
      <c r="P2034">
        <f t="shared" si="189"/>
        <v>143.21468926553672</v>
      </c>
      <c r="Q2034" s="3" t="str">
        <f t="shared" si="190"/>
        <v>technology</v>
      </c>
      <c r="R2034" t="str">
        <f t="shared" si="191"/>
        <v>hardware</v>
      </c>
      <c r="S2034" s="11">
        <f t="shared" si="192"/>
        <v>42689.565671296295</v>
      </c>
      <c r="T2034" s="11">
        <f t="shared" si="193"/>
        <v>42719.208333333328</v>
      </c>
      <c r="U2034" t="str">
        <f t="array" ref="U2034">IF(COUNTIF($B$2:$B6147, $B2034)&gt;1, "Duplicate", "")</f>
        <v/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8"/>
        <v>1.7867599999999999</v>
      </c>
      <c r="P2035">
        <f t="shared" si="189"/>
        <v>282.71518987341773</v>
      </c>
      <c r="Q2035" s="3" t="str">
        <f t="shared" si="190"/>
        <v>technology</v>
      </c>
      <c r="R2035" t="str">
        <f t="shared" si="191"/>
        <v>hardware</v>
      </c>
      <c r="S2035" s="11">
        <f t="shared" si="192"/>
        <v>41725.082384259258</v>
      </c>
      <c r="T2035" s="11">
        <f t="shared" si="193"/>
        <v>41755.082384259258</v>
      </c>
      <c r="U2035" t="str">
        <f t="array" ref="U2035">IF(COUNTIF($B$2:$B6148, $B2035)&gt;1, "Duplicate", "")</f>
        <v/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8"/>
        <v>3.868199871794872</v>
      </c>
      <c r="P2036">
        <f t="shared" si="189"/>
        <v>593.93620078740162</v>
      </c>
      <c r="Q2036" s="3" t="str">
        <f t="shared" si="190"/>
        <v>technology</v>
      </c>
      <c r="R2036" t="str">
        <f t="shared" si="191"/>
        <v>hardware</v>
      </c>
      <c r="S2036" s="11">
        <f t="shared" si="192"/>
        <v>42076.130011574074</v>
      </c>
      <c r="T2036" s="11">
        <f t="shared" si="193"/>
        <v>42131.290277777778</v>
      </c>
      <c r="U2036" t="str">
        <f t="array" ref="U2036">IF(COUNTIF($B$2:$B6149, $B2036)&gt;1, "Duplicate", "")</f>
        <v/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8"/>
        <v>2.1103642500000004</v>
      </c>
      <c r="P2037">
        <f t="shared" si="189"/>
        <v>262.15704968944101</v>
      </c>
      <c r="Q2037" s="3" t="str">
        <f t="shared" si="190"/>
        <v>technology</v>
      </c>
      <c r="R2037" t="str">
        <f t="shared" si="191"/>
        <v>hardware</v>
      </c>
      <c r="S2037" s="11">
        <f t="shared" si="192"/>
        <v>42311.625081018516</v>
      </c>
      <c r="T2037" s="11">
        <f t="shared" si="193"/>
        <v>42357.041666666672</v>
      </c>
      <c r="U2037" t="str">
        <f t="array" ref="U2037">IF(COUNTIF($B$2:$B6150, $B2037)&gt;1, "Duplicate", "")</f>
        <v/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8"/>
        <v>1.3166833333333334</v>
      </c>
      <c r="P2038">
        <f t="shared" si="189"/>
        <v>46.580778301886795</v>
      </c>
      <c r="Q2038" s="3" t="str">
        <f t="shared" si="190"/>
        <v>technology</v>
      </c>
      <c r="R2038" t="str">
        <f t="shared" si="191"/>
        <v>hardware</v>
      </c>
      <c r="S2038" s="11">
        <f t="shared" si="192"/>
        <v>41738.864803240744</v>
      </c>
      <c r="T2038" s="11">
        <f t="shared" si="193"/>
        <v>41768.864803240744</v>
      </c>
      <c r="U2038" t="str">
        <f t="array" ref="U2038">IF(COUNTIF($B$2:$B6151, $B2038)&gt;1, "Duplicate", "")</f>
        <v/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8"/>
        <v>3.0047639999999998</v>
      </c>
      <c r="P2039">
        <f t="shared" si="189"/>
        <v>70.041118881118877</v>
      </c>
      <c r="Q2039" s="3" t="str">
        <f t="shared" si="190"/>
        <v>technology</v>
      </c>
      <c r="R2039" t="str">
        <f t="shared" si="191"/>
        <v>hardware</v>
      </c>
      <c r="S2039" s="11">
        <f t="shared" si="192"/>
        <v>41578.210104166668</v>
      </c>
      <c r="T2039" s="11">
        <f t="shared" si="193"/>
        <v>41638.251770833333</v>
      </c>
      <c r="U2039" t="str">
        <f t="array" ref="U2039">IF(COUNTIF($B$2:$B6152, $B2039)&gt;1, "Duplicate", "")</f>
        <v/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8"/>
        <v>4.2051249999999998</v>
      </c>
      <c r="P2040">
        <f t="shared" si="189"/>
        <v>164.90686274509804</v>
      </c>
      <c r="Q2040" s="3" t="str">
        <f t="shared" si="190"/>
        <v>technology</v>
      </c>
      <c r="R2040" t="str">
        <f t="shared" si="191"/>
        <v>hardware</v>
      </c>
      <c r="S2040" s="11">
        <f t="shared" si="192"/>
        <v>41424.27107638889</v>
      </c>
      <c r="T2040" s="11">
        <f t="shared" si="193"/>
        <v>41456.75</v>
      </c>
      <c r="U2040" t="str">
        <f t="array" ref="U2040">IF(COUNTIF($B$2:$B6153, $B2040)&gt;1, "Duplicate", "")</f>
        <v/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8"/>
        <v>1.362168</v>
      </c>
      <c r="P2041">
        <f t="shared" si="189"/>
        <v>449.26385224274406</v>
      </c>
      <c r="Q2041" s="3" t="str">
        <f t="shared" si="190"/>
        <v>technology</v>
      </c>
      <c r="R2041" t="str">
        <f t="shared" si="191"/>
        <v>hardware</v>
      </c>
      <c r="S2041" s="11">
        <f t="shared" si="192"/>
        <v>42675.438946759255</v>
      </c>
      <c r="T2041" s="11">
        <f t="shared" si="193"/>
        <v>42705.207638888889</v>
      </c>
      <c r="U2041" t="str">
        <f t="array" ref="U2041">IF(COUNTIF($B$2:$B6154, $B2041)&gt;1, "Duplicate", "")</f>
        <v/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8"/>
        <v>2.4817133333333334</v>
      </c>
      <c r="P2042">
        <f t="shared" si="189"/>
        <v>27.472841328413285</v>
      </c>
      <c r="Q2042" s="3" t="str">
        <f t="shared" si="190"/>
        <v>technology</v>
      </c>
      <c r="R2042" t="str">
        <f t="shared" si="191"/>
        <v>hardware</v>
      </c>
      <c r="S2042" s="11">
        <f t="shared" si="192"/>
        <v>41578.927118055559</v>
      </c>
      <c r="T2042" s="11">
        <f t="shared" si="193"/>
        <v>41593.968784722223</v>
      </c>
      <c r="U2042" t="str">
        <f t="array" ref="U2042">IF(COUNTIF($B$2:$B6155, $B2042)&gt;1, "Duplicate", "")</f>
        <v/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8"/>
        <v>1.8186315789473684</v>
      </c>
      <c r="P2043">
        <f t="shared" si="189"/>
        <v>143.97499999999999</v>
      </c>
      <c r="Q2043" s="3" t="str">
        <f t="shared" si="190"/>
        <v>technology</v>
      </c>
      <c r="R2043" t="str">
        <f t="shared" si="191"/>
        <v>hardware</v>
      </c>
      <c r="S2043" s="11">
        <f t="shared" si="192"/>
        <v>42654.525775462964</v>
      </c>
      <c r="T2043" s="11">
        <f t="shared" si="193"/>
        <v>42684.567442129628</v>
      </c>
      <c r="U2043" t="str">
        <f t="array" ref="U2043">IF(COUNTIF($B$2:$B6156, $B2043)&gt;1, "Duplicate", "")</f>
        <v/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8"/>
        <v>1.2353000000000001</v>
      </c>
      <c r="P2044">
        <f t="shared" si="189"/>
        <v>88.23571428571428</v>
      </c>
      <c r="Q2044" s="3" t="str">
        <f t="shared" si="190"/>
        <v>technology</v>
      </c>
      <c r="R2044" t="str">
        <f t="shared" si="191"/>
        <v>hardware</v>
      </c>
      <c r="S2044" s="11">
        <f t="shared" si="192"/>
        <v>42331.708032407405</v>
      </c>
      <c r="T2044" s="11">
        <f t="shared" si="193"/>
        <v>42391.708032407405</v>
      </c>
      <c r="U2044" t="str">
        <f t="array" ref="U2044">IF(COUNTIF($B$2:$B6157, $B2044)&gt;1, "Duplicate", "")</f>
        <v/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8"/>
        <v>5.0620938628158845</v>
      </c>
      <c r="P2045">
        <f t="shared" si="189"/>
        <v>36.326424870466319</v>
      </c>
      <c r="Q2045" s="3" t="str">
        <f t="shared" si="190"/>
        <v>technology</v>
      </c>
      <c r="R2045" t="str">
        <f t="shared" si="191"/>
        <v>hardware</v>
      </c>
      <c r="S2045" s="11">
        <f t="shared" si="192"/>
        <v>42661.176817129628</v>
      </c>
      <c r="T2045" s="11">
        <f t="shared" si="193"/>
        <v>42715.207638888889</v>
      </c>
      <c r="U2045" t="str">
        <f t="array" ref="U2045">IF(COUNTIF($B$2:$B6158, $B2045)&gt;1, "Duplicate", "")</f>
        <v/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8"/>
        <v>1.0821333333333334</v>
      </c>
      <c r="P2046">
        <f t="shared" si="189"/>
        <v>90.177777777777777</v>
      </c>
      <c r="Q2046" s="3" t="str">
        <f t="shared" si="190"/>
        <v>technology</v>
      </c>
      <c r="R2046" t="str">
        <f t="shared" si="191"/>
        <v>hardware</v>
      </c>
      <c r="S2046" s="11">
        <f t="shared" si="192"/>
        <v>42138.684189814812</v>
      </c>
      <c r="T2046" s="11">
        <f t="shared" si="193"/>
        <v>42168.684189814812</v>
      </c>
      <c r="U2046" t="str">
        <f t="array" ref="U2046">IF(COUNTIF($B$2:$B6159, $B2046)&gt;1, "Duplicate", "")</f>
        <v/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8"/>
        <v>8.1918387755102042</v>
      </c>
      <c r="P2047">
        <f t="shared" si="189"/>
        <v>152.62361216730039</v>
      </c>
      <c r="Q2047" s="3" t="str">
        <f t="shared" si="190"/>
        <v>technology</v>
      </c>
      <c r="R2047" t="str">
        <f t="shared" si="191"/>
        <v>hardware</v>
      </c>
      <c r="S2047" s="11">
        <f t="shared" si="192"/>
        <v>41069.088506944441</v>
      </c>
      <c r="T2047" s="11">
        <f t="shared" si="193"/>
        <v>41099.088506944441</v>
      </c>
      <c r="U2047" t="str">
        <f t="array" ref="U2047">IF(COUNTIF($B$2:$B6160, $B2047)&gt;1, "Duplicate", "")</f>
        <v/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8"/>
        <v>1.2110000000000001</v>
      </c>
      <c r="P2048">
        <f t="shared" si="189"/>
        <v>55.806451612903224</v>
      </c>
      <c r="Q2048" s="3" t="str">
        <f t="shared" si="190"/>
        <v>technology</v>
      </c>
      <c r="R2048" t="str">
        <f t="shared" si="191"/>
        <v>hardware</v>
      </c>
      <c r="S2048" s="11">
        <f t="shared" si="192"/>
        <v>41387.171805555554</v>
      </c>
      <c r="T2048" s="11">
        <f t="shared" si="193"/>
        <v>41417.171805555554</v>
      </c>
      <c r="U2048" t="str">
        <f t="array" ref="U2048">IF(COUNTIF($B$2:$B6161, $B2048)&gt;1, "Duplicate", "")</f>
        <v/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8"/>
        <v>1.0299897959183673</v>
      </c>
      <c r="P2049">
        <f t="shared" si="189"/>
        <v>227.85327313769753</v>
      </c>
      <c r="Q2049" s="3" t="str">
        <f t="shared" si="190"/>
        <v>technology</v>
      </c>
      <c r="R2049" t="str">
        <f t="shared" si="191"/>
        <v>hardware</v>
      </c>
      <c r="S2049" s="11">
        <f t="shared" si="192"/>
        <v>42081.903587962966</v>
      </c>
      <c r="T2049" s="11">
        <f t="shared" si="193"/>
        <v>42111</v>
      </c>
      <c r="U2049" t="str">
        <f t="array" ref="U2049">IF(COUNTIF($B$2:$B6162, $B2049)&gt;1, "Duplicate", "")</f>
        <v/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8"/>
        <v>1.4833229411764706</v>
      </c>
      <c r="P2050">
        <f t="shared" si="189"/>
        <v>91.82989803350327</v>
      </c>
      <c r="Q2050" s="3" t="str">
        <f t="shared" si="190"/>
        <v>technology</v>
      </c>
      <c r="R2050" t="str">
        <f t="shared" si="191"/>
        <v>hardware</v>
      </c>
      <c r="S2050" s="11">
        <f t="shared" si="192"/>
        <v>41387.651516203703</v>
      </c>
      <c r="T2050" s="11">
        <f t="shared" si="193"/>
        <v>41417.651516203703</v>
      </c>
      <c r="U2050" t="str">
        <f t="array" ref="U2050">IF(COUNTIF($B$2:$B6163, $B2050)&gt;1, "Duplicate", "")</f>
        <v/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4">E2051/D2051</f>
        <v>1.2019070000000001</v>
      </c>
      <c r="P2051">
        <f t="shared" ref="P2051:P2114" si="195">IF(L2051=0,0,E2051/L2051)</f>
        <v>80.991037735849048</v>
      </c>
      <c r="Q2051" s="3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11">
        <f t="shared" si="192"/>
        <v>41575.527349537035</v>
      </c>
      <c r="T2051" s="11">
        <f t="shared" si="193"/>
        <v>41610.957638888889</v>
      </c>
      <c r="U2051" t="str">
        <f t="array" ref="U2051">IF(COUNTIF($B$2:$B6164, $B2051)&gt;1, "Duplicate", "")</f>
        <v/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4"/>
        <v>4.7327000000000004</v>
      </c>
      <c r="P2052">
        <f t="shared" si="195"/>
        <v>278.39411764705881</v>
      </c>
      <c r="Q2052" s="3" t="str">
        <f t="shared" si="196"/>
        <v>technology</v>
      </c>
      <c r="R2052" t="str">
        <f t="shared" si="197"/>
        <v>hardware</v>
      </c>
      <c r="S2052" s="11">
        <f t="shared" si="192"/>
        <v>42115.071504629625</v>
      </c>
      <c r="T2052" s="11">
        <f t="shared" si="193"/>
        <v>42155.071504629625</v>
      </c>
      <c r="U2052" t="str">
        <f t="array" ref="U2052">IF(COUNTIF($B$2:$B6165, $B2052)&gt;1, "Duplicate", "")</f>
        <v/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4"/>
        <v>1.303625</v>
      </c>
      <c r="P2053">
        <f t="shared" si="195"/>
        <v>43.095041322314053</v>
      </c>
      <c r="Q2053" s="3" t="str">
        <f t="shared" si="196"/>
        <v>technology</v>
      </c>
      <c r="R2053" t="str">
        <f t="shared" si="197"/>
        <v>hardware</v>
      </c>
      <c r="S2053" s="11">
        <f t="shared" si="192"/>
        <v>41604.022418981483</v>
      </c>
      <c r="T2053" s="11">
        <f t="shared" si="193"/>
        <v>41634.022418981483</v>
      </c>
      <c r="U2053" t="str">
        <f t="array" ref="U2053">IF(COUNTIF($B$2:$B6166, $B2053)&gt;1, "Duplicate", "")</f>
        <v/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4"/>
        <v>3.5304799999999998</v>
      </c>
      <c r="P2054">
        <f t="shared" si="195"/>
        <v>326.29205175600737</v>
      </c>
      <c r="Q2054" s="3" t="str">
        <f t="shared" si="196"/>
        <v>technology</v>
      </c>
      <c r="R2054" t="str">
        <f t="shared" si="197"/>
        <v>hardware</v>
      </c>
      <c r="S2054" s="11">
        <f t="shared" si="192"/>
        <v>42375.08394675926</v>
      </c>
      <c r="T2054" s="11">
        <f t="shared" si="193"/>
        <v>42420.08394675926</v>
      </c>
      <c r="U2054" t="str">
        <f t="array" ref="U2054">IF(COUNTIF($B$2:$B6167, $B2054)&gt;1, "Duplicate", "")</f>
        <v/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4"/>
        <v>1.0102</v>
      </c>
      <c r="P2055">
        <f t="shared" si="195"/>
        <v>41.743801652892564</v>
      </c>
      <c r="Q2055" s="3" t="str">
        <f t="shared" si="196"/>
        <v>technology</v>
      </c>
      <c r="R2055" t="str">
        <f t="shared" si="197"/>
        <v>hardware</v>
      </c>
      <c r="S2055" s="11">
        <f t="shared" ref="S2055:S2118" si="198">(((J2055/60)/60)/24)+DATE(1970,1,1)</f>
        <v>42303.617488425924</v>
      </c>
      <c r="T2055" s="11">
        <f t="shared" ref="T2055:T2118" si="199">(((I2055/60)/60)/24)+DATE(1970,1,1)</f>
        <v>42333.659155092595</v>
      </c>
      <c r="U2055" t="str">
        <f t="array" ref="U2055">IF(COUNTIF($B$2:$B6168, $B2055)&gt;1, "Duplicate", "")</f>
        <v/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4"/>
        <v>1.1359142857142857</v>
      </c>
      <c r="P2056">
        <f t="shared" si="195"/>
        <v>64.020933977455712</v>
      </c>
      <c r="Q2056" s="3" t="str">
        <f t="shared" si="196"/>
        <v>technology</v>
      </c>
      <c r="R2056" t="str">
        <f t="shared" si="197"/>
        <v>hardware</v>
      </c>
      <c r="S2056" s="11">
        <f t="shared" si="198"/>
        <v>41731.520949074074</v>
      </c>
      <c r="T2056" s="11">
        <f t="shared" si="199"/>
        <v>41761.520949074074</v>
      </c>
      <c r="U2056" t="str">
        <f t="array" ref="U2056">IF(COUNTIF($B$2:$B6169, $B2056)&gt;1, "Duplicate", "")</f>
        <v/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4"/>
        <v>1.6741666666666666</v>
      </c>
      <c r="P2057">
        <f t="shared" si="195"/>
        <v>99.455445544554451</v>
      </c>
      <c r="Q2057" s="3" t="str">
        <f t="shared" si="196"/>
        <v>technology</v>
      </c>
      <c r="R2057" t="str">
        <f t="shared" si="197"/>
        <v>hardware</v>
      </c>
      <c r="S2057" s="11">
        <f t="shared" si="198"/>
        <v>41946.674108796295</v>
      </c>
      <c r="T2057" s="11">
        <f t="shared" si="199"/>
        <v>41976.166666666672</v>
      </c>
      <c r="U2057" t="str">
        <f t="array" ref="U2057">IF(COUNTIF($B$2:$B6170, $B2057)&gt;1, "Duplicate", "")</f>
        <v/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4"/>
        <v>1.5345200000000001</v>
      </c>
      <c r="P2058">
        <f t="shared" si="195"/>
        <v>138.49458483754512</v>
      </c>
      <c r="Q2058" s="3" t="str">
        <f t="shared" si="196"/>
        <v>technology</v>
      </c>
      <c r="R2058" t="str">
        <f t="shared" si="197"/>
        <v>hardware</v>
      </c>
      <c r="S2058" s="11">
        <f t="shared" si="198"/>
        <v>41351.76090277778</v>
      </c>
      <c r="T2058" s="11">
        <f t="shared" si="199"/>
        <v>41381.76090277778</v>
      </c>
      <c r="U2058" t="str">
        <f t="array" ref="U2058">IF(COUNTIF($B$2:$B6171, $B2058)&gt;1, "Duplicate", "")</f>
        <v/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4"/>
        <v>2.022322</v>
      </c>
      <c r="P2059">
        <f t="shared" si="195"/>
        <v>45.547792792792798</v>
      </c>
      <c r="Q2059" s="3" t="str">
        <f t="shared" si="196"/>
        <v>technology</v>
      </c>
      <c r="R2059" t="str">
        <f t="shared" si="197"/>
        <v>hardware</v>
      </c>
      <c r="S2059" s="11">
        <f t="shared" si="198"/>
        <v>42396.494583333333</v>
      </c>
      <c r="T2059" s="11">
        <f t="shared" si="199"/>
        <v>42426.494583333333</v>
      </c>
      <c r="U2059" t="str">
        <f t="array" ref="U2059">IF(COUNTIF($B$2:$B6172, $B2059)&gt;1, "Duplicate", "")</f>
        <v/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4"/>
        <v>1.6828125</v>
      </c>
      <c r="P2060">
        <f t="shared" si="195"/>
        <v>10.507317073170732</v>
      </c>
      <c r="Q2060" s="3" t="str">
        <f t="shared" si="196"/>
        <v>technology</v>
      </c>
      <c r="R2060" t="str">
        <f t="shared" si="197"/>
        <v>hardware</v>
      </c>
      <c r="S2060" s="11">
        <f t="shared" si="198"/>
        <v>42026.370717592596</v>
      </c>
      <c r="T2060" s="11">
        <f t="shared" si="199"/>
        <v>42065.833333333328</v>
      </c>
      <c r="U2060" t="str">
        <f t="array" ref="U2060">IF(COUNTIF($B$2:$B6173, $B2060)&gt;1, "Duplicate", "")</f>
        <v/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4"/>
        <v>1.4345666666666668</v>
      </c>
      <c r="P2061">
        <f t="shared" si="195"/>
        <v>114.76533333333333</v>
      </c>
      <c r="Q2061" s="3" t="str">
        <f t="shared" si="196"/>
        <v>technology</v>
      </c>
      <c r="R2061" t="str">
        <f t="shared" si="197"/>
        <v>hardware</v>
      </c>
      <c r="S2061" s="11">
        <f t="shared" si="198"/>
        <v>42361.602476851855</v>
      </c>
      <c r="T2061" s="11">
        <f t="shared" si="199"/>
        <v>42400.915972222225</v>
      </c>
      <c r="U2061" t="str">
        <f t="array" ref="U2061">IF(COUNTIF($B$2:$B6174, $B2061)&gt;1, "Duplicate", "")</f>
        <v/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4"/>
        <v>1.964</v>
      </c>
      <c r="P2062">
        <f t="shared" si="195"/>
        <v>35.997067448680355</v>
      </c>
      <c r="Q2062" s="3" t="str">
        <f t="shared" si="196"/>
        <v>technology</v>
      </c>
      <c r="R2062" t="str">
        <f t="shared" si="197"/>
        <v>hardware</v>
      </c>
      <c r="S2062" s="11">
        <f t="shared" si="198"/>
        <v>41783.642939814818</v>
      </c>
      <c r="T2062" s="11">
        <f t="shared" si="199"/>
        <v>41843.642939814818</v>
      </c>
      <c r="U2062" t="str">
        <f t="array" ref="U2062">IF(COUNTIF($B$2:$B6175, $B2062)&gt;1, "Duplicate", "")</f>
        <v/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4"/>
        <v>1.0791999999999999</v>
      </c>
      <c r="P2063">
        <f t="shared" si="195"/>
        <v>154.17142857142858</v>
      </c>
      <c r="Q2063" s="3" t="str">
        <f t="shared" si="196"/>
        <v>technology</v>
      </c>
      <c r="R2063" t="str">
        <f t="shared" si="197"/>
        <v>hardware</v>
      </c>
      <c r="S2063" s="11">
        <f t="shared" si="198"/>
        <v>42705.764513888891</v>
      </c>
      <c r="T2063" s="11">
        <f t="shared" si="199"/>
        <v>42735.764513888891</v>
      </c>
      <c r="U2063" t="str">
        <f t="array" ref="U2063">IF(COUNTIF($B$2:$B6176, $B2063)&gt;1, "Duplicate", "")</f>
        <v/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4"/>
        <v>1.14977</v>
      </c>
      <c r="P2064">
        <f t="shared" si="195"/>
        <v>566.38916256157631</v>
      </c>
      <c r="Q2064" s="3" t="str">
        <f t="shared" si="196"/>
        <v>technology</v>
      </c>
      <c r="R2064" t="str">
        <f t="shared" si="197"/>
        <v>hardware</v>
      </c>
      <c r="S2064" s="11">
        <f t="shared" si="198"/>
        <v>42423.3830787037</v>
      </c>
      <c r="T2064" s="11">
        <f t="shared" si="199"/>
        <v>42453.341412037036</v>
      </c>
      <c r="U2064" t="str">
        <f t="array" ref="U2064">IF(COUNTIF($B$2:$B6177, $B2064)&gt;1, "Duplicate", "")</f>
        <v/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4"/>
        <v>1.4804999999999999</v>
      </c>
      <c r="P2065">
        <f t="shared" si="195"/>
        <v>120.85714285714286</v>
      </c>
      <c r="Q2065" s="3" t="str">
        <f t="shared" si="196"/>
        <v>technology</v>
      </c>
      <c r="R2065" t="str">
        <f t="shared" si="197"/>
        <v>hardware</v>
      </c>
      <c r="S2065" s="11">
        <f t="shared" si="198"/>
        <v>42472.73265046296</v>
      </c>
      <c r="T2065" s="11">
        <f t="shared" si="199"/>
        <v>42505.73265046296</v>
      </c>
      <c r="U2065" t="str">
        <f t="array" ref="U2065">IF(COUNTIF($B$2:$B6178, $B2065)&gt;1, "Duplicate", "")</f>
        <v/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4"/>
        <v>1.9116676082790633</v>
      </c>
      <c r="P2066">
        <f t="shared" si="195"/>
        <v>86.163845492085343</v>
      </c>
      <c r="Q2066" s="3" t="str">
        <f t="shared" si="196"/>
        <v>technology</v>
      </c>
      <c r="R2066" t="str">
        <f t="shared" si="197"/>
        <v>hardware</v>
      </c>
      <c r="S2066" s="11">
        <f t="shared" si="198"/>
        <v>41389.364849537036</v>
      </c>
      <c r="T2066" s="11">
        <f t="shared" si="199"/>
        <v>41425.5</v>
      </c>
      <c r="U2066" t="str">
        <f t="array" ref="U2066">IF(COUNTIF($B$2:$B6179, $B2066)&gt;1, "Duplicate", "")</f>
        <v/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4"/>
        <v>1.99215125</v>
      </c>
      <c r="P2067">
        <f t="shared" si="195"/>
        <v>51.212114395886893</v>
      </c>
      <c r="Q2067" s="3" t="str">
        <f t="shared" si="196"/>
        <v>technology</v>
      </c>
      <c r="R2067" t="str">
        <f t="shared" si="197"/>
        <v>hardware</v>
      </c>
      <c r="S2067" s="11">
        <f t="shared" si="198"/>
        <v>41603.333668981482</v>
      </c>
      <c r="T2067" s="11">
        <f t="shared" si="199"/>
        <v>41633.333668981482</v>
      </c>
      <c r="U2067" t="str">
        <f t="array" ref="U2067">IF(COUNTIF($B$2:$B6180, $B2067)&gt;1, "Duplicate", "")</f>
        <v/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4"/>
        <v>2.1859999999999999</v>
      </c>
      <c r="P2068">
        <f t="shared" si="195"/>
        <v>67.261538461538464</v>
      </c>
      <c r="Q2068" s="3" t="str">
        <f t="shared" si="196"/>
        <v>technology</v>
      </c>
      <c r="R2068" t="str">
        <f t="shared" si="197"/>
        <v>hardware</v>
      </c>
      <c r="S2068" s="11">
        <f t="shared" si="198"/>
        <v>41844.771793981483</v>
      </c>
      <c r="T2068" s="11">
        <f t="shared" si="199"/>
        <v>41874.771793981483</v>
      </c>
      <c r="U2068" t="str">
        <f t="array" ref="U2068">IF(COUNTIF($B$2:$B6181, $B2068)&gt;1, "Duplicate", "")</f>
        <v/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4"/>
        <v>1.2686868686868686</v>
      </c>
      <c r="P2069">
        <f t="shared" si="195"/>
        <v>62.8</v>
      </c>
      <c r="Q2069" s="3" t="str">
        <f t="shared" si="196"/>
        <v>technology</v>
      </c>
      <c r="R2069" t="str">
        <f t="shared" si="197"/>
        <v>hardware</v>
      </c>
      <c r="S2069" s="11">
        <f t="shared" si="198"/>
        <v>42115.853888888887</v>
      </c>
      <c r="T2069" s="11">
        <f t="shared" si="199"/>
        <v>42148.853888888887</v>
      </c>
      <c r="U2069" t="str">
        <f t="array" ref="U2069">IF(COUNTIF($B$2:$B6182, $B2069)&gt;1, "Duplicate", "")</f>
        <v/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4"/>
        <v>1.0522388</v>
      </c>
      <c r="P2070">
        <f t="shared" si="195"/>
        <v>346.13118421052633</v>
      </c>
      <c r="Q2070" s="3" t="str">
        <f t="shared" si="196"/>
        <v>technology</v>
      </c>
      <c r="R2070" t="str">
        <f t="shared" si="197"/>
        <v>hardware</v>
      </c>
      <c r="S2070" s="11">
        <f t="shared" si="198"/>
        <v>42633.841608796298</v>
      </c>
      <c r="T2070" s="11">
        <f t="shared" si="199"/>
        <v>42663.841608796298</v>
      </c>
      <c r="U2070" t="str">
        <f t="array" ref="U2070">IF(COUNTIF($B$2:$B6183, $B2070)&gt;1, "Duplicate", "")</f>
        <v/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4"/>
        <v>1.2840666000000001</v>
      </c>
      <c r="P2071">
        <f t="shared" si="195"/>
        <v>244.11912547528519</v>
      </c>
      <c r="Q2071" s="3" t="str">
        <f t="shared" si="196"/>
        <v>technology</v>
      </c>
      <c r="R2071" t="str">
        <f t="shared" si="197"/>
        <v>hardware</v>
      </c>
      <c r="S2071" s="11">
        <f t="shared" si="198"/>
        <v>42340.972118055557</v>
      </c>
      <c r="T2071" s="11">
        <f t="shared" si="199"/>
        <v>42371.972118055557</v>
      </c>
      <c r="U2071" t="str">
        <f t="array" ref="U2071">IF(COUNTIF($B$2:$B6184, $B2071)&gt;1, "Duplicate", "")</f>
        <v/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4"/>
        <v>3.1732719999999999</v>
      </c>
      <c r="P2072">
        <f t="shared" si="195"/>
        <v>259.25424836601309</v>
      </c>
      <c r="Q2072" s="3" t="str">
        <f t="shared" si="196"/>
        <v>technology</v>
      </c>
      <c r="R2072" t="str">
        <f t="shared" si="197"/>
        <v>hardware</v>
      </c>
      <c r="S2072" s="11">
        <f t="shared" si="198"/>
        <v>42519.6565162037</v>
      </c>
      <c r="T2072" s="11">
        <f t="shared" si="199"/>
        <v>42549.6565162037</v>
      </c>
      <c r="U2072" t="str">
        <f t="array" ref="U2072">IF(COUNTIF($B$2:$B6185, $B2072)&gt;1, "Duplicate", "")</f>
        <v/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4"/>
        <v>2.8073000000000001</v>
      </c>
      <c r="P2073">
        <f t="shared" si="195"/>
        <v>201.96402877697841</v>
      </c>
      <c r="Q2073" s="3" t="str">
        <f t="shared" si="196"/>
        <v>technology</v>
      </c>
      <c r="R2073" t="str">
        <f t="shared" si="197"/>
        <v>hardware</v>
      </c>
      <c r="S2073" s="11">
        <f t="shared" si="198"/>
        <v>42600.278749999998</v>
      </c>
      <c r="T2073" s="11">
        <f t="shared" si="199"/>
        <v>42645.278749999998</v>
      </c>
      <c r="U2073" t="str">
        <f t="array" ref="U2073">IF(COUNTIF($B$2:$B6186, $B2073)&gt;1, "Duplicate", "")</f>
        <v/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4"/>
        <v>1.1073146853146854</v>
      </c>
      <c r="P2074">
        <f t="shared" si="195"/>
        <v>226.20857142857142</v>
      </c>
      <c r="Q2074" s="3" t="str">
        <f t="shared" si="196"/>
        <v>technology</v>
      </c>
      <c r="R2074" t="str">
        <f t="shared" si="197"/>
        <v>hardware</v>
      </c>
      <c r="S2074" s="11">
        <f t="shared" si="198"/>
        <v>42467.581388888888</v>
      </c>
      <c r="T2074" s="11">
        <f t="shared" si="199"/>
        <v>42497.581388888888</v>
      </c>
      <c r="U2074" t="str">
        <f t="array" ref="U2074">IF(COUNTIF($B$2:$B6187, $B2074)&gt;1, "Duplicate", "")</f>
        <v/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4"/>
        <v>1.5260429999999998</v>
      </c>
      <c r="P2075">
        <f t="shared" si="195"/>
        <v>324.69</v>
      </c>
      <c r="Q2075" s="3" t="str">
        <f t="shared" si="196"/>
        <v>technology</v>
      </c>
      <c r="R2075" t="str">
        <f t="shared" si="197"/>
        <v>hardware</v>
      </c>
      <c r="S2075" s="11">
        <f t="shared" si="198"/>
        <v>42087.668032407411</v>
      </c>
      <c r="T2075" s="11">
        <f t="shared" si="199"/>
        <v>42132.668032407411</v>
      </c>
      <c r="U2075" t="str">
        <f t="array" ref="U2075">IF(COUNTIF($B$2:$B6188, $B2075)&gt;1, "Duplicate", "")</f>
        <v/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4"/>
        <v>1.0249999999999999</v>
      </c>
      <c r="P2076">
        <f t="shared" si="195"/>
        <v>205</v>
      </c>
      <c r="Q2076" s="3" t="str">
        <f t="shared" si="196"/>
        <v>technology</v>
      </c>
      <c r="R2076" t="str">
        <f t="shared" si="197"/>
        <v>hardware</v>
      </c>
      <c r="S2076" s="11">
        <f t="shared" si="198"/>
        <v>42466.826180555552</v>
      </c>
      <c r="T2076" s="11">
        <f t="shared" si="199"/>
        <v>42496.826180555552</v>
      </c>
      <c r="U2076" t="str">
        <f t="array" ref="U2076">IF(COUNTIF($B$2:$B6189, $B2076)&gt;1, "Duplicate", "")</f>
        <v/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4"/>
        <v>16.783738373837384</v>
      </c>
      <c r="P2077">
        <f t="shared" si="195"/>
        <v>20.465926829268295</v>
      </c>
      <c r="Q2077" s="3" t="str">
        <f t="shared" si="196"/>
        <v>technology</v>
      </c>
      <c r="R2077" t="str">
        <f t="shared" si="197"/>
        <v>hardware</v>
      </c>
      <c r="S2077" s="11">
        <f t="shared" si="198"/>
        <v>41450.681574074071</v>
      </c>
      <c r="T2077" s="11">
        <f t="shared" si="199"/>
        <v>41480.681574074071</v>
      </c>
      <c r="U2077" t="str">
        <f t="array" ref="U2077">IF(COUNTIF($B$2:$B6190, $B2077)&gt;1, "Duplicate", "")</f>
        <v/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4"/>
        <v>5.4334915642458101</v>
      </c>
      <c r="P2078">
        <f t="shared" si="195"/>
        <v>116.35303146309367</v>
      </c>
      <c r="Q2078" s="3" t="str">
        <f t="shared" si="196"/>
        <v>technology</v>
      </c>
      <c r="R2078" t="str">
        <f t="shared" si="197"/>
        <v>hardware</v>
      </c>
      <c r="S2078" s="11">
        <f t="shared" si="198"/>
        <v>41803.880659722221</v>
      </c>
      <c r="T2078" s="11">
        <f t="shared" si="199"/>
        <v>41843.880659722221</v>
      </c>
      <c r="U2078" t="str">
        <f t="array" ref="U2078">IF(COUNTIF($B$2:$B6191, $B2078)&gt;1, "Duplicate", "")</f>
        <v/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4"/>
        <v>1.1550800000000001</v>
      </c>
      <c r="P2079">
        <f t="shared" si="195"/>
        <v>307.20212765957444</v>
      </c>
      <c r="Q2079" s="3" t="str">
        <f t="shared" si="196"/>
        <v>technology</v>
      </c>
      <c r="R2079" t="str">
        <f t="shared" si="197"/>
        <v>hardware</v>
      </c>
      <c r="S2079" s="11">
        <f t="shared" si="198"/>
        <v>42103.042546296296</v>
      </c>
      <c r="T2079" s="11">
        <f t="shared" si="199"/>
        <v>42160.875</v>
      </c>
      <c r="U2079" t="str">
        <f t="array" ref="U2079">IF(COUNTIF($B$2:$B6192, $B2079)&gt;1, "Duplicate", "")</f>
        <v/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4"/>
        <v>1.3120499999999999</v>
      </c>
      <c r="P2080">
        <f t="shared" si="195"/>
        <v>546.6875</v>
      </c>
      <c r="Q2080" s="3" t="str">
        <f t="shared" si="196"/>
        <v>technology</v>
      </c>
      <c r="R2080" t="str">
        <f t="shared" si="197"/>
        <v>hardware</v>
      </c>
      <c r="S2080" s="11">
        <f t="shared" si="198"/>
        <v>42692.771493055552</v>
      </c>
      <c r="T2080" s="11">
        <f t="shared" si="199"/>
        <v>42722.771493055552</v>
      </c>
      <c r="U2080" t="str">
        <f t="array" ref="U2080">IF(COUNTIF($B$2:$B6193, $B2080)&gt;1, "Duplicate", "")</f>
        <v/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4"/>
        <v>2.8816999999999999</v>
      </c>
      <c r="P2081">
        <f t="shared" si="195"/>
        <v>47.474464579901152</v>
      </c>
      <c r="Q2081" s="3" t="str">
        <f t="shared" si="196"/>
        <v>technology</v>
      </c>
      <c r="R2081" t="str">
        <f t="shared" si="197"/>
        <v>hardware</v>
      </c>
      <c r="S2081" s="11">
        <f t="shared" si="198"/>
        <v>42150.71056712963</v>
      </c>
      <c r="T2081" s="11">
        <f t="shared" si="199"/>
        <v>42180.791666666672</v>
      </c>
      <c r="U2081" t="str">
        <f t="array" ref="U2081">IF(COUNTIF($B$2:$B6194, $B2081)&gt;1, "Duplicate", "")</f>
        <v/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4"/>
        <v>5.0780000000000003</v>
      </c>
      <c r="P2082">
        <f t="shared" si="195"/>
        <v>101.56</v>
      </c>
      <c r="Q2082" s="3" t="str">
        <f t="shared" si="196"/>
        <v>technology</v>
      </c>
      <c r="R2082" t="str">
        <f t="shared" si="197"/>
        <v>hardware</v>
      </c>
      <c r="S2082" s="11">
        <f t="shared" si="198"/>
        <v>42289.957175925927</v>
      </c>
      <c r="T2082" s="11">
        <f t="shared" si="199"/>
        <v>42319.998842592591</v>
      </c>
      <c r="U2082" t="str">
        <f t="array" ref="U2082">IF(COUNTIF($B$2:$B6195, $B2082)&gt;1, "Duplicate", "")</f>
        <v/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4"/>
        <v>1.1457142857142857</v>
      </c>
      <c r="P2083">
        <f t="shared" si="195"/>
        <v>72.909090909090907</v>
      </c>
      <c r="Q2083" s="3" t="str">
        <f t="shared" si="196"/>
        <v>music</v>
      </c>
      <c r="R2083" t="str">
        <f t="shared" si="197"/>
        <v>indie rock</v>
      </c>
      <c r="S2083" s="11">
        <f t="shared" si="198"/>
        <v>41004.156886574077</v>
      </c>
      <c r="T2083" s="11">
        <f t="shared" si="199"/>
        <v>41045.207638888889</v>
      </c>
      <c r="U2083" t="str">
        <f t="array" ref="U2083">IF(COUNTIF($B$2:$B6196, $B2083)&gt;1, "Duplicate", "")</f>
        <v/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4"/>
        <v>1.1073333333333333</v>
      </c>
      <c r="P2084">
        <f t="shared" si="195"/>
        <v>43.710526315789473</v>
      </c>
      <c r="Q2084" s="3" t="str">
        <f t="shared" si="196"/>
        <v>music</v>
      </c>
      <c r="R2084" t="str">
        <f t="shared" si="197"/>
        <v>indie rock</v>
      </c>
      <c r="S2084" s="11">
        <f t="shared" si="198"/>
        <v>40811.120324074072</v>
      </c>
      <c r="T2084" s="11">
        <f t="shared" si="199"/>
        <v>40871.161990740737</v>
      </c>
      <c r="U2084" t="str">
        <f t="array" ref="U2084">IF(COUNTIF($B$2:$B6197, $B2084)&gt;1, "Duplicate", "")</f>
        <v/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4"/>
        <v>1.1333333333333333</v>
      </c>
      <c r="P2085">
        <f t="shared" si="195"/>
        <v>34</v>
      </c>
      <c r="Q2085" s="3" t="str">
        <f t="shared" si="196"/>
        <v>music</v>
      </c>
      <c r="R2085" t="str">
        <f t="shared" si="197"/>
        <v>indie rock</v>
      </c>
      <c r="S2085" s="11">
        <f t="shared" si="198"/>
        <v>41034.72216435185</v>
      </c>
      <c r="T2085" s="11">
        <f t="shared" si="199"/>
        <v>41064.72216435185</v>
      </c>
      <c r="U2085" t="str">
        <f t="array" ref="U2085">IF(COUNTIF($B$2:$B6198, $B2085)&gt;1, "Duplicate", "")</f>
        <v/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4"/>
        <v>1.0833333333333333</v>
      </c>
      <c r="P2086">
        <f t="shared" si="195"/>
        <v>70.652173913043484</v>
      </c>
      <c r="Q2086" s="3" t="str">
        <f t="shared" si="196"/>
        <v>music</v>
      </c>
      <c r="R2086" t="str">
        <f t="shared" si="197"/>
        <v>indie rock</v>
      </c>
      <c r="S2086" s="11">
        <f t="shared" si="198"/>
        <v>41731.833124999997</v>
      </c>
      <c r="T2086" s="11">
        <f t="shared" si="199"/>
        <v>41763.290972222225</v>
      </c>
      <c r="U2086" t="str">
        <f t="array" ref="U2086">IF(COUNTIF($B$2:$B6199, $B2086)&gt;1, "Duplicate", "")</f>
        <v/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4"/>
        <v>1.2353333333333334</v>
      </c>
      <c r="P2087">
        <f t="shared" si="195"/>
        <v>89.301204819277103</v>
      </c>
      <c r="Q2087" s="3" t="str">
        <f t="shared" si="196"/>
        <v>music</v>
      </c>
      <c r="R2087" t="str">
        <f t="shared" si="197"/>
        <v>indie rock</v>
      </c>
      <c r="S2087" s="11">
        <f t="shared" si="198"/>
        <v>41075.835497685184</v>
      </c>
      <c r="T2087" s="11">
        <f t="shared" si="199"/>
        <v>41105.835497685184</v>
      </c>
      <c r="U2087" t="str">
        <f t="array" ref="U2087">IF(COUNTIF($B$2:$B6200, $B2087)&gt;1, "Duplicate", "")</f>
        <v/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4"/>
        <v>1.0069999999999999</v>
      </c>
      <c r="P2088">
        <f t="shared" si="195"/>
        <v>115.08571428571429</v>
      </c>
      <c r="Q2088" s="3" t="str">
        <f t="shared" si="196"/>
        <v>music</v>
      </c>
      <c r="R2088" t="str">
        <f t="shared" si="197"/>
        <v>indie rock</v>
      </c>
      <c r="S2088" s="11">
        <f t="shared" si="198"/>
        <v>40860.67050925926</v>
      </c>
      <c r="T2088" s="11">
        <f t="shared" si="199"/>
        <v>40891.207638888889</v>
      </c>
      <c r="U2088" t="str">
        <f t="array" ref="U2088">IF(COUNTIF($B$2:$B6201, $B2088)&gt;1, "Duplicate", "")</f>
        <v/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4"/>
        <v>1.0353333333333334</v>
      </c>
      <c r="P2089">
        <f t="shared" si="195"/>
        <v>62.12</v>
      </c>
      <c r="Q2089" s="3" t="str">
        <f t="shared" si="196"/>
        <v>music</v>
      </c>
      <c r="R2089" t="str">
        <f t="shared" si="197"/>
        <v>indie rock</v>
      </c>
      <c r="S2089" s="11">
        <f t="shared" si="198"/>
        <v>40764.204375000001</v>
      </c>
      <c r="T2089" s="11">
        <f t="shared" si="199"/>
        <v>40794.204375000001</v>
      </c>
      <c r="U2089" t="str">
        <f t="array" ref="U2089">IF(COUNTIF($B$2:$B6202, $B2089)&gt;1, "Duplicate", "")</f>
        <v/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4"/>
        <v>1.1551066666666667</v>
      </c>
      <c r="P2090">
        <f t="shared" si="195"/>
        <v>46.204266666666669</v>
      </c>
      <c r="Q2090" s="3" t="str">
        <f t="shared" si="196"/>
        <v>music</v>
      </c>
      <c r="R2090" t="str">
        <f t="shared" si="197"/>
        <v>indie rock</v>
      </c>
      <c r="S2090" s="11">
        <f t="shared" si="198"/>
        <v>40395.714722222219</v>
      </c>
      <c r="T2090" s="11">
        <f t="shared" si="199"/>
        <v>40432.165972222225</v>
      </c>
      <c r="U2090" t="str">
        <f t="array" ref="U2090">IF(COUNTIF($B$2:$B6203, $B2090)&gt;1, "Duplicate", "")</f>
        <v/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4"/>
        <v>1.2040040000000001</v>
      </c>
      <c r="P2091">
        <f t="shared" si="195"/>
        <v>48.54854838709678</v>
      </c>
      <c r="Q2091" s="3" t="str">
        <f t="shared" si="196"/>
        <v>music</v>
      </c>
      <c r="R2091" t="str">
        <f t="shared" si="197"/>
        <v>indie rock</v>
      </c>
      <c r="S2091" s="11">
        <f t="shared" si="198"/>
        <v>41453.076319444444</v>
      </c>
      <c r="T2091" s="11">
        <f t="shared" si="199"/>
        <v>41488.076319444444</v>
      </c>
      <c r="U2091" t="str">
        <f t="array" ref="U2091">IF(COUNTIF($B$2:$B6204, $B2091)&gt;1, "Duplicate", "")</f>
        <v/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4"/>
        <v>1.1504037499999999</v>
      </c>
      <c r="P2092">
        <f t="shared" si="195"/>
        <v>57.520187499999999</v>
      </c>
      <c r="Q2092" s="3" t="str">
        <f t="shared" si="196"/>
        <v>music</v>
      </c>
      <c r="R2092" t="str">
        <f t="shared" si="197"/>
        <v>indie rock</v>
      </c>
      <c r="S2092" s="11">
        <f t="shared" si="198"/>
        <v>41299.381423611114</v>
      </c>
      <c r="T2092" s="11">
        <f t="shared" si="199"/>
        <v>41329.381423611114</v>
      </c>
      <c r="U2092" t="str">
        <f t="array" ref="U2092">IF(COUNTIF($B$2:$B6205, $B2092)&gt;1, "Duplicate", "")</f>
        <v/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4"/>
        <v>1.2046777777777777</v>
      </c>
      <c r="P2093">
        <f t="shared" si="195"/>
        <v>88.147154471544724</v>
      </c>
      <c r="Q2093" s="3" t="str">
        <f t="shared" si="196"/>
        <v>music</v>
      </c>
      <c r="R2093" t="str">
        <f t="shared" si="197"/>
        <v>indie rock</v>
      </c>
      <c r="S2093" s="11">
        <f t="shared" si="198"/>
        <v>40555.322662037033</v>
      </c>
      <c r="T2093" s="11">
        <f t="shared" si="199"/>
        <v>40603.833333333336</v>
      </c>
      <c r="U2093" t="str">
        <f t="array" ref="U2093">IF(COUNTIF($B$2:$B6206, $B2093)&gt;1, "Duplicate", "")</f>
        <v/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4"/>
        <v>1.0128333333333333</v>
      </c>
      <c r="P2094">
        <f t="shared" si="195"/>
        <v>110.49090909090908</v>
      </c>
      <c r="Q2094" s="3" t="str">
        <f t="shared" si="196"/>
        <v>music</v>
      </c>
      <c r="R2094" t="str">
        <f t="shared" si="197"/>
        <v>indie rock</v>
      </c>
      <c r="S2094" s="11">
        <f t="shared" si="198"/>
        <v>40763.707546296297</v>
      </c>
      <c r="T2094" s="11">
        <f t="shared" si="199"/>
        <v>40823.707546296297</v>
      </c>
      <c r="U2094" t="str">
        <f t="array" ref="U2094">IF(COUNTIF($B$2:$B6207, $B2094)&gt;1, "Duplicate", "")</f>
        <v/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4"/>
        <v>1.0246666666666666</v>
      </c>
      <c r="P2095">
        <f t="shared" si="195"/>
        <v>66.826086956521735</v>
      </c>
      <c r="Q2095" s="3" t="str">
        <f t="shared" si="196"/>
        <v>music</v>
      </c>
      <c r="R2095" t="str">
        <f t="shared" si="197"/>
        <v>indie rock</v>
      </c>
      <c r="S2095" s="11">
        <f t="shared" si="198"/>
        <v>41205.854537037041</v>
      </c>
      <c r="T2095" s="11">
        <f t="shared" si="199"/>
        <v>41265.896203703705</v>
      </c>
      <c r="U2095" t="str">
        <f t="array" ref="U2095">IF(COUNTIF($B$2:$B6208, $B2095)&gt;1, "Duplicate", "")</f>
        <v/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4"/>
        <v>1.2054285714285715</v>
      </c>
      <c r="P2096">
        <f t="shared" si="195"/>
        <v>58.597222222222221</v>
      </c>
      <c r="Q2096" s="3" t="str">
        <f t="shared" si="196"/>
        <v>music</v>
      </c>
      <c r="R2096" t="str">
        <f t="shared" si="197"/>
        <v>indie rock</v>
      </c>
      <c r="S2096" s="11">
        <f t="shared" si="198"/>
        <v>40939.02002314815</v>
      </c>
      <c r="T2096" s="11">
        <f t="shared" si="199"/>
        <v>40973.125</v>
      </c>
      <c r="U2096" t="str">
        <f t="array" ref="U2096">IF(COUNTIF($B$2:$B6209, $B2096)&gt;1, "Duplicate", "")</f>
        <v/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4"/>
        <v>1</v>
      </c>
      <c r="P2097">
        <f t="shared" si="195"/>
        <v>113.63636363636364</v>
      </c>
      <c r="Q2097" s="3" t="str">
        <f t="shared" si="196"/>
        <v>music</v>
      </c>
      <c r="R2097" t="str">
        <f t="shared" si="197"/>
        <v>indie rock</v>
      </c>
      <c r="S2097" s="11">
        <f t="shared" si="198"/>
        <v>40758.733483796292</v>
      </c>
      <c r="T2097" s="11">
        <f t="shared" si="199"/>
        <v>40818.733483796292</v>
      </c>
      <c r="U2097" t="str">
        <f t="array" ref="U2097">IF(COUNTIF($B$2:$B6210, $B2097)&gt;1, "Duplicate", "")</f>
        <v/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4"/>
        <v>1.0166666666666666</v>
      </c>
      <c r="P2098">
        <f t="shared" si="195"/>
        <v>43.571428571428569</v>
      </c>
      <c r="Q2098" s="3" t="str">
        <f t="shared" si="196"/>
        <v>music</v>
      </c>
      <c r="R2098" t="str">
        <f t="shared" si="197"/>
        <v>indie rock</v>
      </c>
      <c r="S2098" s="11">
        <f t="shared" si="198"/>
        <v>41192.758506944447</v>
      </c>
      <c r="T2098" s="11">
        <f t="shared" si="199"/>
        <v>41208.165972222225</v>
      </c>
      <c r="U2098" t="str">
        <f t="array" ref="U2098">IF(COUNTIF($B$2:$B6211, $B2098)&gt;1, "Duplicate", "")</f>
        <v/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4"/>
        <v>1</v>
      </c>
      <c r="P2099">
        <f t="shared" si="195"/>
        <v>78.94736842105263</v>
      </c>
      <c r="Q2099" s="3" t="str">
        <f t="shared" si="196"/>
        <v>music</v>
      </c>
      <c r="R2099" t="str">
        <f t="shared" si="197"/>
        <v>indie rock</v>
      </c>
      <c r="S2099" s="11">
        <f t="shared" si="198"/>
        <v>40818.58489583333</v>
      </c>
      <c r="T2099" s="11">
        <f t="shared" si="199"/>
        <v>40878.626562500001</v>
      </c>
      <c r="U2099" t="str">
        <f t="array" ref="U2099">IF(COUNTIF($B$2:$B6212, $B2099)&gt;1, "Duplicate", "")</f>
        <v/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4"/>
        <v>1.0033333333333334</v>
      </c>
      <c r="P2100">
        <f t="shared" si="195"/>
        <v>188.125</v>
      </c>
      <c r="Q2100" s="3" t="str">
        <f t="shared" si="196"/>
        <v>music</v>
      </c>
      <c r="R2100" t="str">
        <f t="shared" si="197"/>
        <v>indie rock</v>
      </c>
      <c r="S2100" s="11">
        <f t="shared" si="198"/>
        <v>40946.11383101852</v>
      </c>
      <c r="T2100" s="11">
        <f t="shared" si="199"/>
        <v>40976.11383101852</v>
      </c>
      <c r="U2100" t="str">
        <f t="array" ref="U2100">IF(COUNTIF($B$2:$B6213, $B2100)&gt;1, "Duplicate", "")</f>
        <v/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4"/>
        <v>1.3236666666666668</v>
      </c>
      <c r="P2101">
        <f t="shared" si="195"/>
        <v>63.031746031746032</v>
      </c>
      <c r="Q2101" s="3" t="str">
        <f t="shared" si="196"/>
        <v>music</v>
      </c>
      <c r="R2101" t="str">
        <f t="shared" si="197"/>
        <v>indie rock</v>
      </c>
      <c r="S2101" s="11">
        <f t="shared" si="198"/>
        <v>42173.746342592596</v>
      </c>
      <c r="T2101" s="11">
        <f t="shared" si="199"/>
        <v>42187.152777777781</v>
      </c>
      <c r="U2101" t="str">
        <f t="array" ref="U2101">IF(COUNTIF($B$2:$B6214, $B2101)&gt;1, "Duplicate", "")</f>
        <v/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4"/>
        <v>1.3666666666666667</v>
      </c>
      <c r="P2102">
        <f t="shared" si="195"/>
        <v>30.37037037037037</v>
      </c>
      <c r="Q2102" s="3" t="str">
        <f t="shared" si="196"/>
        <v>music</v>
      </c>
      <c r="R2102" t="str">
        <f t="shared" si="197"/>
        <v>indie rock</v>
      </c>
      <c r="S2102" s="11">
        <f t="shared" si="198"/>
        <v>41074.834965277776</v>
      </c>
      <c r="T2102" s="11">
        <f t="shared" si="199"/>
        <v>41090.165972222225</v>
      </c>
      <c r="U2102" t="str">
        <f t="array" ref="U2102">IF(COUNTIF($B$2:$B6215, $B2102)&gt;1, "Duplicate", "")</f>
        <v/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4"/>
        <v>1.1325000000000001</v>
      </c>
      <c r="P2103">
        <f t="shared" si="195"/>
        <v>51.477272727272727</v>
      </c>
      <c r="Q2103" s="3" t="str">
        <f t="shared" si="196"/>
        <v>music</v>
      </c>
      <c r="R2103" t="str">
        <f t="shared" si="197"/>
        <v>indie rock</v>
      </c>
      <c r="S2103" s="11">
        <f t="shared" si="198"/>
        <v>40892.149467592593</v>
      </c>
      <c r="T2103" s="11">
        <f t="shared" si="199"/>
        <v>40952.149467592593</v>
      </c>
      <c r="U2103" t="str">
        <f t="array" ref="U2103">IF(COUNTIF($B$2:$B6216, $B2103)&gt;1, "Duplicate", "")</f>
        <v/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4"/>
        <v>1.36</v>
      </c>
      <c r="P2104">
        <f t="shared" si="195"/>
        <v>35.789473684210527</v>
      </c>
      <c r="Q2104" s="3" t="str">
        <f t="shared" si="196"/>
        <v>music</v>
      </c>
      <c r="R2104" t="str">
        <f t="shared" si="197"/>
        <v>indie rock</v>
      </c>
      <c r="S2104" s="11">
        <f t="shared" si="198"/>
        <v>40638.868611111109</v>
      </c>
      <c r="T2104" s="11">
        <f t="shared" si="199"/>
        <v>40668.868611111109</v>
      </c>
      <c r="U2104" t="str">
        <f t="array" ref="U2104">IF(COUNTIF($B$2:$B6217, $B2104)&gt;1, "Duplicate", "")</f>
        <v/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4"/>
        <v>1.4612318374694613</v>
      </c>
      <c r="P2105">
        <f t="shared" si="195"/>
        <v>98.817391304347822</v>
      </c>
      <c r="Q2105" s="3" t="str">
        <f t="shared" si="196"/>
        <v>music</v>
      </c>
      <c r="R2105" t="str">
        <f t="shared" si="197"/>
        <v>indie rock</v>
      </c>
      <c r="S2105" s="11">
        <f t="shared" si="198"/>
        <v>41192.754942129628</v>
      </c>
      <c r="T2105" s="11">
        <f t="shared" si="199"/>
        <v>41222.7966087963</v>
      </c>
      <c r="U2105" t="str">
        <f t="array" ref="U2105">IF(COUNTIF($B$2:$B6218, $B2105)&gt;1, "Duplicate", "")</f>
        <v/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4"/>
        <v>1.2949999999999999</v>
      </c>
      <c r="P2106">
        <f t="shared" si="195"/>
        <v>28</v>
      </c>
      <c r="Q2106" s="3" t="str">
        <f t="shared" si="196"/>
        <v>music</v>
      </c>
      <c r="R2106" t="str">
        <f t="shared" si="197"/>
        <v>indie rock</v>
      </c>
      <c r="S2106" s="11">
        <f t="shared" si="198"/>
        <v>41394.074467592596</v>
      </c>
      <c r="T2106" s="11">
        <f t="shared" si="199"/>
        <v>41425</v>
      </c>
      <c r="U2106" t="str">
        <f t="array" ref="U2106">IF(COUNTIF($B$2:$B6219, $B2106)&gt;1, "Duplicate", "")</f>
        <v/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4"/>
        <v>2.54</v>
      </c>
      <c r="P2107">
        <f t="shared" si="195"/>
        <v>51.313131313131315</v>
      </c>
      <c r="Q2107" s="3" t="str">
        <f t="shared" si="196"/>
        <v>music</v>
      </c>
      <c r="R2107" t="str">
        <f t="shared" si="197"/>
        <v>indie rock</v>
      </c>
      <c r="S2107" s="11">
        <f t="shared" si="198"/>
        <v>41951.788807870369</v>
      </c>
      <c r="T2107" s="11">
        <f t="shared" si="199"/>
        <v>41964.166666666672</v>
      </c>
      <c r="U2107" t="str">
        <f t="array" ref="U2107">IF(COUNTIF($B$2:$B6220, $B2107)&gt;1, "Duplicate", "")</f>
        <v/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4"/>
        <v>1.0704545454545455</v>
      </c>
      <c r="P2108">
        <f t="shared" si="195"/>
        <v>53.522727272727273</v>
      </c>
      <c r="Q2108" s="3" t="str">
        <f t="shared" si="196"/>
        <v>music</v>
      </c>
      <c r="R2108" t="str">
        <f t="shared" si="197"/>
        <v>indie rock</v>
      </c>
      <c r="S2108" s="11">
        <f t="shared" si="198"/>
        <v>41270.21497685185</v>
      </c>
      <c r="T2108" s="11">
        <f t="shared" si="199"/>
        <v>41300.21497685185</v>
      </c>
      <c r="U2108" t="str">
        <f t="array" ref="U2108">IF(COUNTIF($B$2:$B6221, $B2108)&gt;1, "Duplicate", "")</f>
        <v/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4"/>
        <v>1.0773299999999999</v>
      </c>
      <c r="P2109">
        <f t="shared" si="195"/>
        <v>37.149310344827583</v>
      </c>
      <c r="Q2109" s="3" t="str">
        <f t="shared" si="196"/>
        <v>music</v>
      </c>
      <c r="R2109" t="str">
        <f t="shared" si="197"/>
        <v>indie rock</v>
      </c>
      <c r="S2109" s="11">
        <f t="shared" si="198"/>
        <v>41934.71056712963</v>
      </c>
      <c r="T2109" s="11">
        <f t="shared" si="199"/>
        <v>41955.752233796295</v>
      </c>
      <c r="U2109" t="str">
        <f t="array" ref="U2109">IF(COUNTIF($B$2:$B6222, $B2109)&gt;1, "Duplicate", "")</f>
        <v/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4"/>
        <v>1.0731250000000001</v>
      </c>
      <c r="P2110">
        <f t="shared" si="195"/>
        <v>89.895287958115176</v>
      </c>
      <c r="Q2110" s="3" t="str">
        <f t="shared" si="196"/>
        <v>music</v>
      </c>
      <c r="R2110" t="str">
        <f t="shared" si="197"/>
        <v>indie rock</v>
      </c>
      <c r="S2110" s="11">
        <f t="shared" si="198"/>
        <v>41135.175694444442</v>
      </c>
      <c r="T2110" s="11">
        <f t="shared" si="199"/>
        <v>41162.163194444445</v>
      </c>
      <c r="U2110" t="str">
        <f t="array" ref="U2110">IF(COUNTIF($B$2:$B6223, $B2110)&gt;1, "Duplicate", "")</f>
        <v/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4"/>
        <v>1.06525</v>
      </c>
      <c r="P2111">
        <f t="shared" si="195"/>
        <v>106.52500000000001</v>
      </c>
      <c r="Q2111" s="3" t="str">
        <f t="shared" si="196"/>
        <v>music</v>
      </c>
      <c r="R2111" t="str">
        <f t="shared" si="197"/>
        <v>indie rock</v>
      </c>
      <c r="S2111" s="11">
        <f t="shared" si="198"/>
        <v>42160.708530092597</v>
      </c>
      <c r="T2111" s="11">
        <f t="shared" si="199"/>
        <v>42190.708530092597</v>
      </c>
      <c r="U2111" t="str">
        <f t="array" ref="U2111">IF(COUNTIF($B$2:$B6224, $B2111)&gt;1, "Duplicate", "")</f>
        <v/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4"/>
        <v>1.0035000000000001</v>
      </c>
      <c r="P2112">
        <f t="shared" si="195"/>
        <v>52.815789473684212</v>
      </c>
      <c r="Q2112" s="3" t="str">
        <f t="shared" si="196"/>
        <v>music</v>
      </c>
      <c r="R2112" t="str">
        <f t="shared" si="197"/>
        <v>indie rock</v>
      </c>
      <c r="S2112" s="11">
        <f t="shared" si="198"/>
        <v>41759.670937499999</v>
      </c>
      <c r="T2112" s="11">
        <f t="shared" si="199"/>
        <v>41787.207638888889</v>
      </c>
      <c r="U2112" t="str">
        <f t="array" ref="U2112">IF(COUNTIF($B$2:$B6225, $B2112)&gt;1, "Duplicate", "")</f>
        <v/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4"/>
        <v>1.0649999999999999</v>
      </c>
      <c r="P2113">
        <f t="shared" si="195"/>
        <v>54.615384615384613</v>
      </c>
      <c r="Q2113" s="3" t="str">
        <f t="shared" si="196"/>
        <v>music</v>
      </c>
      <c r="R2113" t="str">
        <f t="shared" si="197"/>
        <v>indie rock</v>
      </c>
      <c r="S2113" s="11">
        <f t="shared" si="198"/>
        <v>40703.197048611109</v>
      </c>
      <c r="T2113" s="11">
        <f t="shared" si="199"/>
        <v>40770.041666666664</v>
      </c>
      <c r="U2113" t="str">
        <f t="array" ref="U2113">IF(COUNTIF($B$2:$B6226, $B2113)&gt;1, "Duplicate", "")</f>
        <v/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4"/>
        <v>1</v>
      </c>
      <c r="P2114">
        <f t="shared" si="195"/>
        <v>27.272727272727273</v>
      </c>
      <c r="Q2114" s="3" t="str">
        <f t="shared" si="196"/>
        <v>music</v>
      </c>
      <c r="R2114" t="str">
        <f t="shared" si="197"/>
        <v>indie rock</v>
      </c>
      <c r="S2114" s="11">
        <f t="shared" si="198"/>
        <v>41365.928159722222</v>
      </c>
      <c r="T2114" s="11">
        <f t="shared" si="199"/>
        <v>41379.928159722222</v>
      </c>
      <c r="U2114" t="str">
        <f t="array" ref="U2114">IF(COUNTIF($B$2:$B6227, $B2114)&gt;1, "Duplicate", "")</f>
        <v/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0">E2115/D2115</f>
        <v>1.0485714285714285</v>
      </c>
      <c r="P2115">
        <f t="shared" ref="P2115:P2178" si="201">IF(L2115=0,0,E2115/L2115)</f>
        <v>68.598130841121488</v>
      </c>
      <c r="Q2115" s="3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11">
        <f t="shared" si="198"/>
        <v>41870.86546296296</v>
      </c>
      <c r="T2115" s="11">
        <f t="shared" si="199"/>
        <v>41905.86546296296</v>
      </c>
      <c r="U2115" t="str">
        <f t="array" ref="U2115">IF(COUNTIF($B$2:$B6228, $B2115)&gt;1, "Duplicate", "")</f>
        <v/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0"/>
        <v>1.0469999999999999</v>
      </c>
      <c r="P2116">
        <f t="shared" si="201"/>
        <v>35.612244897959187</v>
      </c>
      <c r="Q2116" s="3" t="str">
        <f t="shared" si="202"/>
        <v>music</v>
      </c>
      <c r="R2116" t="str">
        <f t="shared" si="203"/>
        <v>indie rock</v>
      </c>
      <c r="S2116" s="11">
        <f t="shared" si="198"/>
        <v>40458.815625000003</v>
      </c>
      <c r="T2116" s="11">
        <f t="shared" si="199"/>
        <v>40521.207638888889</v>
      </c>
      <c r="U2116" t="str">
        <f t="array" ref="U2116">IF(COUNTIF($B$2:$B6229, $B2116)&gt;1, "Duplicate", "")</f>
        <v/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0"/>
        <v>2.2566666666666668</v>
      </c>
      <c r="P2117">
        <f t="shared" si="201"/>
        <v>94.027777777777771</v>
      </c>
      <c r="Q2117" s="3" t="str">
        <f t="shared" si="202"/>
        <v>music</v>
      </c>
      <c r="R2117" t="str">
        <f t="shared" si="203"/>
        <v>indie rock</v>
      </c>
      <c r="S2117" s="11">
        <f t="shared" si="198"/>
        <v>40564.081030092595</v>
      </c>
      <c r="T2117" s="11">
        <f t="shared" si="199"/>
        <v>40594.081030092595</v>
      </c>
      <c r="U2117" t="str">
        <f t="array" ref="U2117">IF(COUNTIF($B$2:$B6230, $B2117)&gt;1, "Duplicate", "")</f>
        <v/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0"/>
        <v>1.0090416666666666</v>
      </c>
      <c r="P2118">
        <f t="shared" si="201"/>
        <v>526.45652173913038</v>
      </c>
      <c r="Q2118" s="3" t="str">
        <f t="shared" si="202"/>
        <v>music</v>
      </c>
      <c r="R2118" t="str">
        <f t="shared" si="203"/>
        <v>indie rock</v>
      </c>
      <c r="S2118" s="11">
        <f t="shared" si="198"/>
        <v>41136.777812500004</v>
      </c>
      <c r="T2118" s="11">
        <f t="shared" si="199"/>
        <v>41184.777812500004</v>
      </c>
      <c r="U2118" t="str">
        <f t="array" ref="U2118">IF(COUNTIF($B$2:$B6231, $B2118)&gt;1, "Duplicate", "")</f>
        <v/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0"/>
        <v>1.4775</v>
      </c>
      <c r="P2119">
        <f t="shared" si="201"/>
        <v>50.657142857142858</v>
      </c>
      <c r="Q2119" s="3" t="str">
        <f t="shared" si="202"/>
        <v>music</v>
      </c>
      <c r="R2119" t="str">
        <f t="shared" si="203"/>
        <v>indie rock</v>
      </c>
      <c r="S2119" s="11">
        <f t="shared" ref="S2119:S2182" si="204">(((J2119/60)/60)/24)+DATE(1970,1,1)</f>
        <v>42290.059594907405</v>
      </c>
      <c r="T2119" s="11">
        <f t="shared" ref="T2119:T2182" si="205">(((I2119/60)/60)/24)+DATE(1970,1,1)</f>
        <v>42304.207638888889</v>
      </c>
      <c r="U2119" t="str">
        <f t="array" ref="U2119">IF(COUNTIF($B$2:$B6232, $B2119)&gt;1, "Duplicate", "")</f>
        <v/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0"/>
        <v>1.3461099999999999</v>
      </c>
      <c r="P2120">
        <f t="shared" si="201"/>
        <v>79.182941176470578</v>
      </c>
      <c r="Q2120" s="3" t="str">
        <f t="shared" si="202"/>
        <v>music</v>
      </c>
      <c r="R2120" t="str">
        <f t="shared" si="203"/>
        <v>indie rock</v>
      </c>
      <c r="S2120" s="11">
        <f t="shared" si="204"/>
        <v>40718.839537037034</v>
      </c>
      <c r="T2120" s="11">
        <f t="shared" si="205"/>
        <v>40748.839537037034</v>
      </c>
      <c r="U2120" t="str">
        <f t="array" ref="U2120">IF(COUNTIF($B$2:$B6233, $B2120)&gt;1, "Duplicate", "")</f>
        <v/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0"/>
        <v>1.0075000000000001</v>
      </c>
      <c r="P2121">
        <f t="shared" si="201"/>
        <v>91.590909090909093</v>
      </c>
      <c r="Q2121" s="3" t="str">
        <f t="shared" si="202"/>
        <v>music</v>
      </c>
      <c r="R2121" t="str">
        <f t="shared" si="203"/>
        <v>indie rock</v>
      </c>
      <c r="S2121" s="11">
        <f t="shared" si="204"/>
        <v>41107.130150462966</v>
      </c>
      <c r="T2121" s="11">
        <f t="shared" si="205"/>
        <v>41137.130150462966</v>
      </c>
      <c r="U2121" t="str">
        <f t="array" ref="U2121">IF(COUNTIF($B$2:$B6234, $B2121)&gt;1, "Duplicate", "")</f>
        <v/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0"/>
        <v>1.00880375</v>
      </c>
      <c r="P2122">
        <f t="shared" si="201"/>
        <v>116.96275362318841</v>
      </c>
      <c r="Q2122" s="3" t="str">
        <f t="shared" si="202"/>
        <v>music</v>
      </c>
      <c r="R2122" t="str">
        <f t="shared" si="203"/>
        <v>indie rock</v>
      </c>
      <c r="S2122" s="11">
        <f t="shared" si="204"/>
        <v>41591.964537037034</v>
      </c>
      <c r="T2122" s="11">
        <f t="shared" si="205"/>
        <v>41640.964537037034</v>
      </c>
      <c r="U2122" t="str">
        <f t="array" ref="U2122">IF(COUNTIF($B$2:$B6235, $B2122)&gt;1, "Duplicate", "")</f>
        <v/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0"/>
        <v>5.6800000000000002E-3</v>
      </c>
      <c r="P2123">
        <f t="shared" si="201"/>
        <v>28.4</v>
      </c>
      <c r="Q2123" s="3" t="str">
        <f t="shared" si="202"/>
        <v>games</v>
      </c>
      <c r="R2123" t="str">
        <f t="shared" si="203"/>
        <v>video games</v>
      </c>
      <c r="S2123" s="11">
        <f t="shared" si="204"/>
        <v>42716.7424537037</v>
      </c>
      <c r="T2123" s="11">
        <f t="shared" si="205"/>
        <v>42746.7424537037</v>
      </c>
      <c r="U2123" t="str">
        <f t="array" ref="U2123">IF(COUNTIF($B$2:$B6236, $B2123)&gt;1, "Duplicate", "")</f>
        <v/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0"/>
        <v>3.875E-3</v>
      </c>
      <c r="P2124">
        <f t="shared" si="201"/>
        <v>103.33333333333333</v>
      </c>
      <c r="Q2124" s="3" t="str">
        <f t="shared" si="202"/>
        <v>games</v>
      </c>
      <c r="R2124" t="str">
        <f t="shared" si="203"/>
        <v>video games</v>
      </c>
      <c r="S2124" s="11">
        <f t="shared" si="204"/>
        <v>42712.300567129627</v>
      </c>
      <c r="T2124" s="11">
        <f t="shared" si="205"/>
        <v>42742.300567129627</v>
      </c>
      <c r="U2124" t="str">
        <f t="array" ref="U2124">IF(COUNTIF($B$2:$B6237, $B2124)&gt;1, "Duplicate", "")</f>
        <v/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0"/>
        <v>0.1</v>
      </c>
      <c r="P2125">
        <f t="shared" si="201"/>
        <v>10</v>
      </c>
      <c r="Q2125" s="3" t="str">
        <f t="shared" si="202"/>
        <v>games</v>
      </c>
      <c r="R2125" t="str">
        <f t="shared" si="203"/>
        <v>video games</v>
      </c>
      <c r="S2125" s="11">
        <f t="shared" si="204"/>
        <v>40198.424849537041</v>
      </c>
      <c r="T2125" s="11">
        <f t="shared" si="205"/>
        <v>40252.290972222225</v>
      </c>
      <c r="U2125" t="str">
        <f t="array" ref="U2125">IF(COUNTIF($B$2:$B6238, $B2125)&gt;1, "Duplicate", "")</f>
        <v/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0"/>
        <v>0.10454545454545454</v>
      </c>
      <c r="P2126">
        <f t="shared" si="201"/>
        <v>23</v>
      </c>
      <c r="Q2126" s="3" t="str">
        <f t="shared" si="202"/>
        <v>games</v>
      </c>
      <c r="R2126" t="str">
        <f t="shared" si="203"/>
        <v>video games</v>
      </c>
      <c r="S2126" s="11">
        <f t="shared" si="204"/>
        <v>40464.028182870366</v>
      </c>
      <c r="T2126" s="11">
        <f t="shared" si="205"/>
        <v>40512.208333333336</v>
      </c>
      <c r="U2126" t="str">
        <f t="array" ref="U2126">IF(COUNTIF($B$2:$B6239, $B2126)&gt;1, "Duplicate", "")</f>
        <v/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0"/>
        <v>1.4200000000000001E-2</v>
      </c>
      <c r="P2127">
        <f t="shared" si="201"/>
        <v>31.555555555555557</v>
      </c>
      <c r="Q2127" s="3" t="str">
        <f t="shared" si="202"/>
        <v>games</v>
      </c>
      <c r="R2127" t="str">
        <f t="shared" si="203"/>
        <v>video games</v>
      </c>
      <c r="S2127" s="11">
        <f t="shared" si="204"/>
        <v>42191.023530092592</v>
      </c>
      <c r="T2127" s="11">
        <f t="shared" si="205"/>
        <v>42221.023530092592</v>
      </c>
      <c r="U2127" t="str">
        <f t="array" ref="U2127">IF(COUNTIF($B$2:$B6240, $B2127)&gt;1, "Duplicate", "")</f>
        <v/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0"/>
        <v>5.0000000000000001E-4</v>
      </c>
      <c r="P2128">
        <f t="shared" si="201"/>
        <v>5</v>
      </c>
      <c r="Q2128" s="3" t="str">
        <f t="shared" si="202"/>
        <v>games</v>
      </c>
      <c r="R2128" t="str">
        <f t="shared" si="203"/>
        <v>video games</v>
      </c>
      <c r="S2128" s="11">
        <f t="shared" si="204"/>
        <v>41951.973229166666</v>
      </c>
      <c r="T2128" s="11">
        <f t="shared" si="205"/>
        <v>41981.973229166666</v>
      </c>
      <c r="U2128" t="str">
        <f t="array" ref="U2128">IF(COUNTIF($B$2:$B6241, $B2128)&gt;1, "Duplicate", "")</f>
        <v/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0"/>
        <v>0.28842857142857142</v>
      </c>
      <c r="P2129">
        <f t="shared" si="201"/>
        <v>34.220338983050844</v>
      </c>
      <c r="Q2129" s="3" t="str">
        <f t="shared" si="202"/>
        <v>games</v>
      </c>
      <c r="R2129" t="str">
        <f t="shared" si="203"/>
        <v>video games</v>
      </c>
      <c r="S2129" s="11">
        <f t="shared" si="204"/>
        <v>42045.50535879629</v>
      </c>
      <c r="T2129" s="11">
        <f t="shared" si="205"/>
        <v>42075.463692129633</v>
      </c>
      <c r="U2129" t="str">
        <f t="array" ref="U2129">IF(COUNTIF($B$2:$B6242, $B2129)&gt;1, "Duplicate", "")</f>
        <v/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0"/>
        <v>1.6666666666666668E-3</v>
      </c>
      <c r="P2130">
        <f t="shared" si="201"/>
        <v>25</v>
      </c>
      <c r="Q2130" s="3" t="str">
        <f t="shared" si="202"/>
        <v>games</v>
      </c>
      <c r="R2130" t="str">
        <f t="shared" si="203"/>
        <v>video games</v>
      </c>
      <c r="S2130" s="11">
        <f t="shared" si="204"/>
        <v>41843.772789351853</v>
      </c>
      <c r="T2130" s="11">
        <f t="shared" si="205"/>
        <v>41903.772789351853</v>
      </c>
      <c r="U2130" t="str">
        <f t="array" ref="U2130">IF(COUNTIF($B$2:$B6243, $B2130)&gt;1, "Duplicate", "")</f>
        <v/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0"/>
        <v>0.11799999999999999</v>
      </c>
      <c r="P2131">
        <f t="shared" si="201"/>
        <v>19.666666666666668</v>
      </c>
      <c r="Q2131" s="3" t="str">
        <f t="shared" si="202"/>
        <v>games</v>
      </c>
      <c r="R2131" t="str">
        <f t="shared" si="203"/>
        <v>video games</v>
      </c>
      <c r="S2131" s="11">
        <f t="shared" si="204"/>
        <v>42409.024305555555</v>
      </c>
      <c r="T2131" s="11">
        <f t="shared" si="205"/>
        <v>42439.024305555555</v>
      </c>
      <c r="U2131" t="str">
        <f t="array" ref="U2131">IF(COUNTIF($B$2:$B6244, $B2131)&gt;1, "Duplicate", "")</f>
        <v/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0"/>
        <v>2.0238095238095236E-3</v>
      </c>
      <c r="P2132">
        <f t="shared" si="201"/>
        <v>21.25</v>
      </c>
      <c r="Q2132" s="3" t="str">
        <f t="shared" si="202"/>
        <v>games</v>
      </c>
      <c r="R2132" t="str">
        <f t="shared" si="203"/>
        <v>video games</v>
      </c>
      <c r="S2132" s="11">
        <f t="shared" si="204"/>
        <v>41832.086377314816</v>
      </c>
      <c r="T2132" s="11">
        <f t="shared" si="205"/>
        <v>41867.086377314816</v>
      </c>
      <c r="U2132" t="str">
        <f t="array" ref="U2132">IF(COUNTIF($B$2:$B6245, $B2132)&gt;1, "Duplicate", "")</f>
        <v/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0"/>
        <v>0.05</v>
      </c>
      <c r="P2133">
        <f t="shared" si="201"/>
        <v>8.3333333333333339</v>
      </c>
      <c r="Q2133" s="3" t="str">
        <f t="shared" si="202"/>
        <v>games</v>
      </c>
      <c r="R2133" t="str">
        <f t="shared" si="203"/>
        <v>video games</v>
      </c>
      <c r="S2133" s="11">
        <f t="shared" si="204"/>
        <v>42167.207071759258</v>
      </c>
      <c r="T2133" s="11">
        <f t="shared" si="205"/>
        <v>42197.207071759258</v>
      </c>
      <c r="U2133" t="str">
        <f t="array" ref="U2133">IF(COUNTIF($B$2:$B6246, $B2133)&gt;1, "Duplicate", "")</f>
        <v/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0"/>
        <v>2.1129899999999997E-2</v>
      </c>
      <c r="P2134">
        <f t="shared" si="201"/>
        <v>21.34333333333333</v>
      </c>
      <c r="Q2134" s="3" t="str">
        <f t="shared" si="202"/>
        <v>games</v>
      </c>
      <c r="R2134" t="str">
        <f t="shared" si="203"/>
        <v>video games</v>
      </c>
      <c r="S2134" s="11">
        <f t="shared" si="204"/>
        <v>41643.487175925926</v>
      </c>
      <c r="T2134" s="11">
        <f t="shared" si="205"/>
        <v>41673.487175925926</v>
      </c>
      <c r="U2134" t="str">
        <f t="array" ref="U2134">IF(COUNTIF($B$2:$B6247, $B2134)&gt;1, "Duplicate", "")</f>
        <v/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0"/>
        <v>1.6E-2</v>
      </c>
      <c r="P2135">
        <f t="shared" si="201"/>
        <v>5.333333333333333</v>
      </c>
      <c r="Q2135" s="3" t="str">
        <f t="shared" si="202"/>
        <v>games</v>
      </c>
      <c r="R2135" t="str">
        <f t="shared" si="203"/>
        <v>video games</v>
      </c>
      <c r="S2135" s="11">
        <f t="shared" si="204"/>
        <v>40619.097210648149</v>
      </c>
      <c r="T2135" s="11">
        <f t="shared" si="205"/>
        <v>40657.290972222225</v>
      </c>
      <c r="U2135" t="str">
        <f t="array" ref="U2135">IF(COUNTIF($B$2:$B6248, $B2135)&gt;1, "Duplicate", "")</f>
        <v/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0"/>
        <v>1.7333333333333333E-2</v>
      </c>
      <c r="P2136">
        <f t="shared" si="201"/>
        <v>34.666666666666664</v>
      </c>
      <c r="Q2136" s="3" t="str">
        <f t="shared" si="202"/>
        <v>games</v>
      </c>
      <c r="R2136" t="str">
        <f t="shared" si="203"/>
        <v>video games</v>
      </c>
      <c r="S2136" s="11">
        <f t="shared" si="204"/>
        <v>41361.886469907404</v>
      </c>
      <c r="T2136" s="11">
        <f t="shared" si="205"/>
        <v>41391.886469907404</v>
      </c>
      <c r="U2136" t="str">
        <f t="array" ref="U2136">IF(COUNTIF($B$2:$B6249, $B2136)&gt;1, "Duplicate", "")</f>
        <v/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0"/>
        <v>9.5600000000000004E-2</v>
      </c>
      <c r="P2137">
        <f t="shared" si="201"/>
        <v>21.727272727272727</v>
      </c>
      <c r="Q2137" s="3" t="str">
        <f t="shared" si="202"/>
        <v>games</v>
      </c>
      <c r="R2137" t="str">
        <f t="shared" si="203"/>
        <v>video games</v>
      </c>
      <c r="S2137" s="11">
        <f t="shared" si="204"/>
        <v>41156.963344907403</v>
      </c>
      <c r="T2137" s="11">
        <f t="shared" si="205"/>
        <v>41186.963344907403</v>
      </c>
      <c r="U2137" t="str">
        <f t="array" ref="U2137">IF(COUNTIF($B$2:$B6250, $B2137)&gt;1, "Duplicate", "")</f>
        <v/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0"/>
        <v>5.9612499999999998E-4</v>
      </c>
      <c r="P2138">
        <f t="shared" si="201"/>
        <v>11.922499999999999</v>
      </c>
      <c r="Q2138" s="3" t="str">
        <f t="shared" si="202"/>
        <v>games</v>
      </c>
      <c r="R2138" t="str">
        <f t="shared" si="203"/>
        <v>video games</v>
      </c>
      <c r="S2138" s="11">
        <f t="shared" si="204"/>
        <v>41536.509097222224</v>
      </c>
      <c r="T2138" s="11">
        <f t="shared" si="205"/>
        <v>41566.509097222224</v>
      </c>
      <c r="U2138" t="str">
        <f t="array" ref="U2138">IF(COUNTIF($B$2:$B6251, $B2138)&gt;1, "Duplicate", "")</f>
        <v/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0"/>
        <v>0.28405999999999998</v>
      </c>
      <c r="P2139">
        <f t="shared" si="201"/>
        <v>26.59737827715356</v>
      </c>
      <c r="Q2139" s="3" t="str">
        <f t="shared" si="202"/>
        <v>games</v>
      </c>
      <c r="R2139" t="str">
        <f t="shared" si="203"/>
        <v>video games</v>
      </c>
      <c r="S2139" s="11">
        <f t="shared" si="204"/>
        <v>41948.771168981482</v>
      </c>
      <c r="T2139" s="11">
        <f t="shared" si="205"/>
        <v>41978.771168981482</v>
      </c>
      <c r="U2139" t="str">
        <f t="array" ref="U2139">IF(COUNTIF($B$2:$B6252, $B2139)&gt;1, "Duplicate", "")</f>
        <v/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0"/>
        <v>0.128</v>
      </c>
      <c r="P2140">
        <f t="shared" si="201"/>
        <v>10.666666666666666</v>
      </c>
      <c r="Q2140" s="3" t="str">
        <f t="shared" si="202"/>
        <v>games</v>
      </c>
      <c r="R2140" t="str">
        <f t="shared" si="203"/>
        <v>video games</v>
      </c>
      <c r="S2140" s="11">
        <f t="shared" si="204"/>
        <v>41557.013182870374</v>
      </c>
      <c r="T2140" s="11">
        <f t="shared" si="205"/>
        <v>41587.054849537039</v>
      </c>
      <c r="U2140" t="str">
        <f t="array" ref="U2140">IF(COUNTIF($B$2:$B6253, $B2140)&gt;1, "Duplicate", "")</f>
        <v/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0"/>
        <v>5.4199999999999998E-2</v>
      </c>
      <c r="P2141">
        <f t="shared" si="201"/>
        <v>29.035714285714285</v>
      </c>
      <c r="Q2141" s="3" t="str">
        <f t="shared" si="202"/>
        <v>games</v>
      </c>
      <c r="R2141" t="str">
        <f t="shared" si="203"/>
        <v>video games</v>
      </c>
      <c r="S2141" s="11">
        <f t="shared" si="204"/>
        <v>42647.750092592592</v>
      </c>
      <c r="T2141" s="11">
        <f t="shared" si="205"/>
        <v>42677.750092592592</v>
      </c>
      <c r="U2141" t="str">
        <f t="array" ref="U2141">IF(COUNTIF($B$2:$B6254, $B2141)&gt;1, "Duplicate", "")</f>
        <v/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0"/>
        <v>1.1199999999999999E-3</v>
      </c>
      <c r="P2142">
        <f t="shared" si="201"/>
        <v>50.909090909090907</v>
      </c>
      <c r="Q2142" s="3" t="str">
        <f t="shared" si="202"/>
        <v>games</v>
      </c>
      <c r="R2142" t="str">
        <f t="shared" si="203"/>
        <v>video games</v>
      </c>
      <c r="S2142" s="11">
        <f t="shared" si="204"/>
        <v>41255.833611111113</v>
      </c>
      <c r="T2142" s="11">
        <f t="shared" si="205"/>
        <v>41285.833611111113</v>
      </c>
      <c r="U2142" t="str">
        <f t="array" ref="U2142">IF(COUNTIF($B$2:$B6255, $B2142)&gt;1, "Duplicate", "")</f>
        <v/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0"/>
        <v>0</v>
      </c>
      <c r="P2143">
        <f t="shared" si="201"/>
        <v>0</v>
      </c>
      <c r="Q2143" s="3" t="str">
        <f t="shared" si="202"/>
        <v>games</v>
      </c>
      <c r="R2143" t="str">
        <f t="shared" si="203"/>
        <v>video games</v>
      </c>
      <c r="S2143" s="11">
        <f t="shared" si="204"/>
        <v>41927.235636574071</v>
      </c>
      <c r="T2143" s="11">
        <f t="shared" si="205"/>
        <v>41957.277303240742</v>
      </c>
      <c r="U2143" t="str">
        <f t="array" ref="U2143">IF(COUNTIF($B$2:$B6256, $B2143)&gt;1, "Duplicate", "")</f>
        <v/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0"/>
        <v>5.7238095238095241E-2</v>
      </c>
      <c r="P2144">
        <f t="shared" si="201"/>
        <v>50.083333333333336</v>
      </c>
      <c r="Q2144" s="3" t="str">
        <f t="shared" si="202"/>
        <v>games</v>
      </c>
      <c r="R2144" t="str">
        <f t="shared" si="203"/>
        <v>video games</v>
      </c>
      <c r="S2144" s="11">
        <f t="shared" si="204"/>
        <v>42340.701504629629</v>
      </c>
      <c r="T2144" s="11">
        <f t="shared" si="205"/>
        <v>42368.701504629629</v>
      </c>
      <c r="U2144" t="str">
        <f t="array" ref="U2144">IF(COUNTIF($B$2:$B6257, $B2144)&gt;1, "Duplicate", "")</f>
        <v/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0"/>
        <v>0.1125</v>
      </c>
      <c r="P2145">
        <f t="shared" si="201"/>
        <v>45</v>
      </c>
      <c r="Q2145" s="3" t="str">
        <f t="shared" si="202"/>
        <v>games</v>
      </c>
      <c r="R2145" t="str">
        <f t="shared" si="203"/>
        <v>video games</v>
      </c>
      <c r="S2145" s="11">
        <f t="shared" si="204"/>
        <v>40332.886712962965</v>
      </c>
      <c r="T2145" s="11">
        <f t="shared" si="205"/>
        <v>40380.791666666664</v>
      </c>
      <c r="U2145" t="str">
        <f t="array" ref="U2145">IF(COUNTIF($B$2:$B6258, $B2145)&gt;1, "Duplicate", "")</f>
        <v/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0"/>
        <v>1.7098591549295775E-2</v>
      </c>
      <c r="P2146">
        <f t="shared" si="201"/>
        <v>25.291666666666668</v>
      </c>
      <c r="Q2146" s="3" t="str">
        <f t="shared" si="202"/>
        <v>games</v>
      </c>
      <c r="R2146" t="str">
        <f t="shared" si="203"/>
        <v>video games</v>
      </c>
      <c r="S2146" s="11">
        <f t="shared" si="204"/>
        <v>41499.546759259261</v>
      </c>
      <c r="T2146" s="11">
        <f t="shared" si="205"/>
        <v>41531.546759259261</v>
      </c>
      <c r="U2146" t="str">
        <f t="array" ref="U2146">IF(COUNTIF($B$2:$B6259, $B2146)&gt;1, "Duplicate", "")</f>
        <v/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0"/>
        <v>0.30433333333333334</v>
      </c>
      <c r="P2147">
        <f t="shared" si="201"/>
        <v>51.292134831460672</v>
      </c>
      <c r="Q2147" s="3" t="str">
        <f t="shared" si="202"/>
        <v>games</v>
      </c>
      <c r="R2147" t="str">
        <f t="shared" si="203"/>
        <v>video games</v>
      </c>
      <c r="S2147" s="11">
        <f t="shared" si="204"/>
        <v>41575.237430555557</v>
      </c>
      <c r="T2147" s="11">
        <f t="shared" si="205"/>
        <v>41605.279097222221</v>
      </c>
      <c r="U2147" t="str">
        <f t="array" ref="U2147">IF(COUNTIF($B$2:$B6260, $B2147)&gt;1, "Duplicate", "")</f>
        <v/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0"/>
        <v>2.0000000000000001E-4</v>
      </c>
      <c r="P2148">
        <f t="shared" si="201"/>
        <v>1</v>
      </c>
      <c r="Q2148" s="3" t="str">
        <f t="shared" si="202"/>
        <v>games</v>
      </c>
      <c r="R2148" t="str">
        <f t="shared" si="203"/>
        <v>video games</v>
      </c>
      <c r="S2148" s="11">
        <f t="shared" si="204"/>
        <v>42397.679513888885</v>
      </c>
      <c r="T2148" s="11">
        <f t="shared" si="205"/>
        <v>42411.679513888885</v>
      </c>
      <c r="U2148" t="str">
        <f t="array" ref="U2148">IF(COUNTIF($B$2:$B6261, $B2148)&gt;1, "Duplicate", "")</f>
        <v/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0"/>
        <v>6.9641025641025639E-3</v>
      </c>
      <c r="P2149">
        <f t="shared" si="201"/>
        <v>49.381818181818183</v>
      </c>
      <c r="Q2149" s="3" t="str">
        <f t="shared" si="202"/>
        <v>games</v>
      </c>
      <c r="R2149" t="str">
        <f t="shared" si="203"/>
        <v>video games</v>
      </c>
      <c r="S2149" s="11">
        <f t="shared" si="204"/>
        <v>41927.295694444445</v>
      </c>
      <c r="T2149" s="11">
        <f t="shared" si="205"/>
        <v>41959.337361111116</v>
      </c>
      <c r="U2149" t="str">
        <f t="array" ref="U2149">IF(COUNTIF($B$2:$B6262, $B2149)&gt;1, "Duplicate", "")</f>
        <v/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0"/>
        <v>0.02</v>
      </c>
      <c r="P2150">
        <f t="shared" si="201"/>
        <v>1</v>
      </c>
      <c r="Q2150" s="3" t="str">
        <f t="shared" si="202"/>
        <v>games</v>
      </c>
      <c r="R2150" t="str">
        <f t="shared" si="203"/>
        <v>video games</v>
      </c>
      <c r="S2150" s="11">
        <f t="shared" si="204"/>
        <v>42066.733587962968</v>
      </c>
      <c r="T2150" s="11">
        <f t="shared" si="205"/>
        <v>42096.691921296297</v>
      </c>
      <c r="U2150" t="str">
        <f t="array" ref="U2150">IF(COUNTIF($B$2:$B6263, $B2150)&gt;1, "Duplicate", "")</f>
        <v/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0"/>
        <v>0</v>
      </c>
      <c r="P2151">
        <f t="shared" si="201"/>
        <v>0</v>
      </c>
      <c r="Q2151" s="3" t="str">
        <f t="shared" si="202"/>
        <v>games</v>
      </c>
      <c r="R2151" t="str">
        <f t="shared" si="203"/>
        <v>video games</v>
      </c>
      <c r="S2151" s="11">
        <f t="shared" si="204"/>
        <v>40355.024953703702</v>
      </c>
      <c r="T2151" s="11">
        <f t="shared" si="205"/>
        <v>40390</v>
      </c>
      <c r="U2151" t="str">
        <f t="array" ref="U2151">IF(COUNTIF($B$2:$B6264, $B2151)&gt;1, "Duplicate", "")</f>
        <v/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0"/>
        <v>8.0999999999999996E-3</v>
      </c>
      <c r="P2152">
        <f t="shared" si="201"/>
        <v>101.25</v>
      </c>
      <c r="Q2152" s="3" t="str">
        <f t="shared" si="202"/>
        <v>games</v>
      </c>
      <c r="R2152" t="str">
        <f t="shared" si="203"/>
        <v>video games</v>
      </c>
      <c r="S2152" s="11">
        <f t="shared" si="204"/>
        <v>42534.284710648149</v>
      </c>
      <c r="T2152" s="11">
        <f t="shared" si="205"/>
        <v>42564.284710648149</v>
      </c>
      <c r="U2152" t="str">
        <f t="array" ref="U2152">IF(COUNTIF($B$2:$B6265, $B2152)&gt;1, "Duplicate", "")</f>
        <v/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0"/>
        <v>2.6222222222222224E-3</v>
      </c>
      <c r="P2153">
        <f t="shared" si="201"/>
        <v>19.666666666666668</v>
      </c>
      <c r="Q2153" s="3" t="str">
        <f t="shared" si="202"/>
        <v>games</v>
      </c>
      <c r="R2153" t="str">
        <f t="shared" si="203"/>
        <v>video games</v>
      </c>
      <c r="S2153" s="11">
        <f t="shared" si="204"/>
        <v>42520.847384259265</v>
      </c>
      <c r="T2153" s="11">
        <f t="shared" si="205"/>
        <v>42550.847384259265</v>
      </c>
      <c r="U2153" t="str">
        <f t="array" ref="U2153">IF(COUNTIF($B$2:$B6266, $B2153)&gt;1, "Duplicate", "")</f>
        <v/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0"/>
        <v>1.6666666666666668E-3</v>
      </c>
      <c r="P2154">
        <f t="shared" si="201"/>
        <v>12.5</v>
      </c>
      <c r="Q2154" s="3" t="str">
        <f t="shared" si="202"/>
        <v>games</v>
      </c>
      <c r="R2154" t="str">
        <f t="shared" si="203"/>
        <v>video games</v>
      </c>
      <c r="S2154" s="11">
        <f t="shared" si="204"/>
        <v>41683.832280092596</v>
      </c>
      <c r="T2154" s="11">
        <f t="shared" si="205"/>
        <v>41713.790613425925</v>
      </c>
      <c r="U2154" t="str">
        <f t="array" ref="U2154">IF(COUNTIF($B$2:$B6267, $B2154)&gt;1, "Duplicate", "")</f>
        <v/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0"/>
        <v>9.1244548809124457E-5</v>
      </c>
      <c r="P2155">
        <f t="shared" si="201"/>
        <v>8.5</v>
      </c>
      <c r="Q2155" s="3" t="str">
        <f t="shared" si="202"/>
        <v>games</v>
      </c>
      <c r="R2155" t="str">
        <f t="shared" si="203"/>
        <v>video games</v>
      </c>
      <c r="S2155" s="11">
        <f t="shared" si="204"/>
        <v>41974.911087962959</v>
      </c>
      <c r="T2155" s="11">
        <f t="shared" si="205"/>
        <v>42014.332638888889</v>
      </c>
      <c r="U2155" t="str">
        <f t="array" ref="U2155">IF(COUNTIF($B$2:$B6268, $B2155)&gt;1, "Duplicate", "")</f>
        <v/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0"/>
        <v>8.0000000000000002E-3</v>
      </c>
      <c r="P2156">
        <f t="shared" si="201"/>
        <v>1</v>
      </c>
      <c r="Q2156" s="3" t="str">
        <f t="shared" si="202"/>
        <v>games</v>
      </c>
      <c r="R2156" t="str">
        <f t="shared" si="203"/>
        <v>video games</v>
      </c>
      <c r="S2156" s="11">
        <f t="shared" si="204"/>
        <v>41647.632256944446</v>
      </c>
      <c r="T2156" s="11">
        <f t="shared" si="205"/>
        <v>41667.632256944446</v>
      </c>
      <c r="U2156" t="str">
        <f t="array" ref="U2156">IF(COUNTIF($B$2:$B6269, $B2156)&gt;1, "Duplicate", "")</f>
        <v/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0"/>
        <v>2.3E-2</v>
      </c>
      <c r="P2157">
        <f t="shared" si="201"/>
        <v>23</v>
      </c>
      <c r="Q2157" s="3" t="str">
        <f t="shared" si="202"/>
        <v>games</v>
      </c>
      <c r="R2157" t="str">
        <f t="shared" si="203"/>
        <v>video games</v>
      </c>
      <c r="S2157" s="11">
        <f t="shared" si="204"/>
        <v>42430.747511574074</v>
      </c>
      <c r="T2157" s="11">
        <f t="shared" si="205"/>
        <v>42460.70584490741</v>
      </c>
      <c r="U2157" t="str">
        <f t="array" ref="U2157">IF(COUNTIF($B$2:$B6270, $B2157)&gt;1, "Duplicate", "")</f>
        <v/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0"/>
        <v>2.6660714285714284E-2</v>
      </c>
      <c r="P2158">
        <f t="shared" si="201"/>
        <v>17.987951807228917</v>
      </c>
      <c r="Q2158" s="3" t="str">
        <f t="shared" si="202"/>
        <v>games</v>
      </c>
      <c r="R2158" t="str">
        <f t="shared" si="203"/>
        <v>video games</v>
      </c>
      <c r="S2158" s="11">
        <f t="shared" si="204"/>
        <v>41488.85423611111</v>
      </c>
      <c r="T2158" s="11">
        <f t="shared" si="205"/>
        <v>41533.85423611111</v>
      </c>
      <c r="U2158" t="str">
        <f t="array" ref="U2158">IF(COUNTIF($B$2:$B6271, $B2158)&gt;1, "Duplicate", "")</f>
        <v/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0"/>
        <v>0.28192</v>
      </c>
      <c r="P2159">
        <f t="shared" si="201"/>
        <v>370.94736842105266</v>
      </c>
      <c r="Q2159" s="3" t="str">
        <f t="shared" si="202"/>
        <v>games</v>
      </c>
      <c r="R2159" t="str">
        <f t="shared" si="203"/>
        <v>video games</v>
      </c>
      <c r="S2159" s="11">
        <f t="shared" si="204"/>
        <v>42694.98128472222</v>
      </c>
      <c r="T2159" s="11">
        <f t="shared" si="205"/>
        <v>42727.332638888889</v>
      </c>
      <c r="U2159" t="str">
        <f t="array" ref="U2159">IF(COUNTIF($B$2:$B6272, $B2159)&gt;1, "Duplicate", "")</f>
        <v/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0"/>
        <v>6.5900366666666668E-2</v>
      </c>
      <c r="P2160">
        <f t="shared" si="201"/>
        <v>63.569485530546629</v>
      </c>
      <c r="Q2160" s="3" t="str">
        <f t="shared" si="202"/>
        <v>games</v>
      </c>
      <c r="R2160" t="str">
        <f t="shared" si="203"/>
        <v>video games</v>
      </c>
      <c r="S2160" s="11">
        <f t="shared" si="204"/>
        <v>41264.853865740741</v>
      </c>
      <c r="T2160" s="11">
        <f t="shared" si="205"/>
        <v>41309.853865740741</v>
      </c>
      <c r="U2160" t="str">
        <f t="array" ref="U2160">IF(COUNTIF($B$2:$B6273, $B2160)&gt;1, "Duplicate", "")</f>
        <v/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0"/>
        <v>7.2222222222222219E-3</v>
      </c>
      <c r="P2161">
        <f t="shared" si="201"/>
        <v>13</v>
      </c>
      <c r="Q2161" s="3" t="str">
        <f t="shared" si="202"/>
        <v>games</v>
      </c>
      <c r="R2161" t="str">
        <f t="shared" si="203"/>
        <v>video games</v>
      </c>
      <c r="S2161" s="11">
        <f t="shared" si="204"/>
        <v>40710.731180555551</v>
      </c>
      <c r="T2161" s="11">
        <f t="shared" si="205"/>
        <v>40740.731180555551</v>
      </c>
      <c r="U2161" t="str">
        <f t="array" ref="U2161">IF(COUNTIF($B$2:$B6274, $B2161)&gt;1, "Duplicate", "")</f>
        <v/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0"/>
        <v>8.5000000000000006E-3</v>
      </c>
      <c r="P2162">
        <f t="shared" si="201"/>
        <v>5.3125</v>
      </c>
      <c r="Q2162" s="3" t="str">
        <f t="shared" si="202"/>
        <v>games</v>
      </c>
      <c r="R2162" t="str">
        <f t="shared" si="203"/>
        <v>video games</v>
      </c>
      <c r="S2162" s="11">
        <f t="shared" si="204"/>
        <v>41018.711863425924</v>
      </c>
      <c r="T2162" s="11">
        <f t="shared" si="205"/>
        <v>41048.711863425924</v>
      </c>
      <c r="U2162" t="str">
        <f t="array" ref="U2162">IF(COUNTIF($B$2:$B6275, $B2162)&gt;1, "Duplicate", "")</f>
        <v/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0"/>
        <v>1.1575</v>
      </c>
      <c r="P2163">
        <f t="shared" si="201"/>
        <v>35.615384615384613</v>
      </c>
      <c r="Q2163" s="3" t="str">
        <f t="shared" si="202"/>
        <v>music</v>
      </c>
      <c r="R2163" t="str">
        <f t="shared" si="203"/>
        <v>rock</v>
      </c>
      <c r="S2163" s="11">
        <f t="shared" si="204"/>
        <v>42240.852534722217</v>
      </c>
      <c r="T2163" s="11">
        <f t="shared" si="205"/>
        <v>42270.852534722217</v>
      </c>
      <c r="U2163" t="str">
        <f t="array" ref="U2163">IF(COUNTIF($B$2:$B6276, $B2163)&gt;1, "Duplicate", "")</f>
        <v/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0"/>
        <v>1.1226666666666667</v>
      </c>
      <c r="P2164">
        <f t="shared" si="201"/>
        <v>87.103448275862064</v>
      </c>
      <c r="Q2164" s="3" t="str">
        <f t="shared" si="202"/>
        <v>music</v>
      </c>
      <c r="R2164" t="str">
        <f t="shared" si="203"/>
        <v>rock</v>
      </c>
      <c r="S2164" s="11">
        <f t="shared" si="204"/>
        <v>41813.766099537039</v>
      </c>
      <c r="T2164" s="11">
        <f t="shared" si="205"/>
        <v>41844.766099537039</v>
      </c>
      <c r="U2164" t="str">
        <f t="array" ref="U2164">IF(COUNTIF($B$2:$B6277, $B2164)&gt;1, "Duplicate", "")</f>
        <v/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0"/>
        <v>1.3220000000000001</v>
      </c>
      <c r="P2165">
        <f t="shared" si="201"/>
        <v>75.11363636363636</v>
      </c>
      <c r="Q2165" s="3" t="str">
        <f t="shared" si="202"/>
        <v>music</v>
      </c>
      <c r="R2165" t="str">
        <f t="shared" si="203"/>
        <v>rock</v>
      </c>
      <c r="S2165" s="11">
        <f t="shared" si="204"/>
        <v>42111.899537037039</v>
      </c>
      <c r="T2165" s="11">
        <f t="shared" si="205"/>
        <v>42163.159722222219</v>
      </c>
      <c r="U2165" t="str">
        <f t="array" ref="U2165">IF(COUNTIF($B$2:$B6278, $B2165)&gt;1, "Duplicate", "")</f>
        <v/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0"/>
        <v>1.0263636363636364</v>
      </c>
      <c r="P2166">
        <f t="shared" si="201"/>
        <v>68.01204819277109</v>
      </c>
      <c r="Q2166" s="3" t="str">
        <f t="shared" si="202"/>
        <v>music</v>
      </c>
      <c r="R2166" t="str">
        <f t="shared" si="203"/>
        <v>rock</v>
      </c>
      <c r="S2166" s="11">
        <f t="shared" si="204"/>
        <v>42515.71775462963</v>
      </c>
      <c r="T2166" s="11">
        <f t="shared" si="205"/>
        <v>42546.165972222225</v>
      </c>
      <c r="U2166" t="str">
        <f t="array" ref="U2166">IF(COUNTIF($B$2:$B6279, $B2166)&gt;1, "Duplicate", "")</f>
        <v/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0"/>
        <v>1.3864000000000001</v>
      </c>
      <c r="P2167">
        <f t="shared" si="201"/>
        <v>29.623931623931625</v>
      </c>
      <c r="Q2167" s="3" t="str">
        <f t="shared" si="202"/>
        <v>music</v>
      </c>
      <c r="R2167" t="str">
        <f t="shared" si="203"/>
        <v>rock</v>
      </c>
      <c r="S2167" s="11">
        <f t="shared" si="204"/>
        <v>42438.667071759264</v>
      </c>
      <c r="T2167" s="11">
        <f t="shared" si="205"/>
        <v>42468.625405092593</v>
      </c>
      <c r="U2167" t="str">
        <f t="array" ref="U2167">IF(COUNTIF($B$2:$B6280, $B2167)&gt;1, "Duplicate", "")</f>
        <v/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0"/>
        <v>1.466</v>
      </c>
      <c r="P2168">
        <f t="shared" si="201"/>
        <v>91.625</v>
      </c>
      <c r="Q2168" s="3" t="str">
        <f t="shared" si="202"/>
        <v>music</v>
      </c>
      <c r="R2168" t="str">
        <f t="shared" si="203"/>
        <v>rock</v>
      </c>
      <c r="S2168" s="11">
        <f t="shared" si="204"/>
        <v>41933.838171296295</v>
      </c>
      <c r="T2168" s="11">
        <f t="shared" si="205"/>
        <v>41978.879837962959</v>
      </c>
      <c r="U2168" t="str">
        <f t="array" ref="U2168">IF(COUNTIF($B$2:$B6281, $B2168)&gt;1, "Duplicate", "")</f>
        <v/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0"/>
        <v>1.2</v>
      </c>
      <c r="P2169">
        <f t="shared" si="201"/>
        <v>22.5</v>
      </c>
      <c r="Q2169" s="3" t="str">
        <f t="shared" si="202"/>
        <v>music</v>
      </c>
      <c r="R2169" t="str">
        <f t="shared" si="203"/>
        <v>rock</v>
      </c>
      <c r="S2169" s="11">
        <f t="shared" si="204"/>
        <v>41153.066400462965</v>
      </c>
      <c r="T2169" s="11">
        <f t="shared" si="205"/>
        <v>41167.066400462965</v>
      </c>
      <c r="U2169" t="str">
        <f t="array" ref="U2169">IF(COUNTIF($B$2:$B6282, $B2169)&gt;1, "Duplicate", "")</f>
        <v/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0"/>
        <v>1.215816111111111</v>
      </c>
      <c r="P2170">
        <f t="shared" si="201"/>
        <v>64.366735294117646</v>
      </c>
      <c r="Q2170" s="3" t="str">
        <f t="shared" si="202"/>
        <v>music</v>
      </c>
      <c r="R2170" t="str">
        <f t="shared" si="203"/>
        <v>rock</v>
      </c>
      <c r="S2170" s="11">
        <f t="shared" si="204"/>
        <v>42745.600243055553</v>
      </c>
      <c r="T2170" s="11">
        <f t="shared" si="205"/>
        <v>42776.208333333328</v>
      </c>
      <c r="U2170" t="str">
        <f t="array" ref="U2170">IF(COUNTIF($B$2:$B6283, $B2170)&gt;1, "Duplicate", "")</f>
        <v/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0"/>
        <v>1</v>
      </c>
      <c r="P2171">
        <f t="shared" si="201"/>
        <v>21.857142857142858</v>
      </c>
      <c r="Q2171" s="3" t="str">
        <f t="shared" si="202"/>
        <v>music</v>
      </c>
      <c r="R2171" t="str">
        <f t="shared" si="203"/>
        <v>rock</v>
      </c>
      <c r="S2171" s="11">
        <f t="shared" si="204"/>
        <v>42793.700821759259</v>
      </c>
      <c r="T2171" s="11">
        <f t="shared" si="205"/>
        <v>42796.700821759259</v>
      </c>
      <c r="U2171" t="str">
        <f t="array" ref="U2171">IF(COUNTIF($B$2:$B6284, $B2171)&gt;1, "Duplicate", "")</f>
        <v/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0"/>
        <v>1.8085714285714285</v>
      </c>
      <c r="P2172">
        <f t="shared" si="201"/>
        <v>33.315789473684212</v>
      </c>
      <c r="Q2172" s="3" t="str">
        <f t="shared" si="202"/>
        <v>music</v>
      </c>
      <c r="R2172" t="str">
        <f t="shared" si="203"/>
        <v>rock</v>
      </c>
      <c r="S2172" s="11">
        <f t="shared" si="204"/>
        <v>42198.750254629631</v>
      </c>
      <c r="T2172" s="11">
        <f t="shared" si="205"/>
        <v>42238.750254629631</v>
      </c>
      <c r="U2172" t="str">
        <f t="array" ref="U2172">IF(COUNTIF($B$2:$B6285, $B2172)&gt;1, "Duplicate", "")</f>
        <v/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0"/>
        <v>1.0607500000000001</v>
      </c>
      <c r="P2173">
        <f t="shared" si="201"/>
        <v>90.276595744680847</v>
      </c>
      <c r="Q2173" s="3" t="str">
        <f t="shared" si="202"/>
        <v>music</v>
      </c>
      <c r="R2173" t="str">
        <f t="shared" si="203"/>
        <v>rock</v>
      </c>
      <c r="S2173" s="11">
        <f t="shared" si="204"/>
        <v>42141.95711805555</v>
      </c>
      <c r="T2173" s="11">
        <f t="shared" si="205"/>
        <v>42177.208333333328</v>
      </c>
      <c r="U2173" t="str">
        <f t="array" ref="U2173">IF(COUNTIF($B$2:$B6286, $B2173)&gt;1, "Duplicate", "")</f>
        <v/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0"/>
        <v>1</v>
      </c>
      <c r="P2174">
        <f t="shared" si="201"/>
        <v>76.92307692307692</v>
      </c>
      <c r="Q2174" s="3" t="str">
        <f t="shared" si="202"/>
        <v>music</v>
      </c>
      <c r="R2174" t="str">
        <f t="shared" si="203"/>
        <v>rock</v>
      </c>
      <c r="S2174" s="11">
        <f t="shared" si="204"/>
        <v>42082.580092592587</v>
      </c>
      <c r="T2174" s="11">
        <f t="shared" si="205"/>
        <v>42112.580092592587</v>
      </c>
      <c r="U2174" t="str">
        <f t="array" ref="U2174">IF(COUNTIF($B$2:$B6287, $B2174)&gt;1, "Duplicate", "")</f>
        <v/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0"/>
        <v>1.2692857142857144</v>
      </c>
      <c r="P2175">
        <f t="shared" si="201"/>
        <v>59.233333333333334</v>
      </c>
      <c r="Q2175" s="3" t="str">
        <f t="shared" si="202"/>
        <v>music</v>
      </c>
      <c r="R2175" t="str">
        <f t="shared" si="203"/>
        <v>rock</v>
      </c>
      <c r="S2175" s="11">
        <f t="shared" si="204"/>
        <v>41495.692627314813</v>
      </c>
      <c r="T2175" s="11">
        <f t="shared" si="205"/>
        <v>41527.165972222225</v>
      </c>
      <c r="U2175" t="str">
        <f t="array" ref="U2175">IF(COUNTIF($B$2:$B6288, $B2175)&gt;1, "Duplicate", "")</f>
        <v/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0"/>
        <v>1.0297499999999999</v>
      </c>
      <c r="P2176">
        <f t="shared" si="201"/>
        <v>65.38095238095238</v>
      </c>
      <c r="Q2176" s="3" t="str">
        <f t="shared" si="202"/>
        <v>music</v>
      </c>
      <c r="R2176" t="str">
        <f t="shared" si="203"/>
        <v>rock</v>
      </c>
      <c r="S2176" s="11">
        <f t="shared" si="204"/>
        <v>42465.542905092589</v>
      </c>
      <c r="T2176" s="11">
        <f t="shared" si="205"/>
        <v>42495.542905092589</v>
      </c>
      <c r="U2176" t="str">
        <f t="array" ref="U2176">IF(COUNTIF($B$2:$B6289, $B2176)&gt;1, "Duplicate", "")</f>
        <v/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0"/>
        <v>2.5</v>
      </c>
      <c r="P2177">
        <f t="shared" si="201"/>
        <v>67.307692307692307</v>
      </c>
      <c r="Q2177" s="3" t="str">
        <f t="shared" si="202"/>
        <v>music</v>
      </c>
      <c r="R2177" t="str">
        <f t="shared" si="203"/>
        <v>rock</v>
      </c>
      <c r="S2177" s="11">
        <f t="shared" si="204"/>
        <v>42565.009097222224</v>
      </c>
      <c r="T2177" s="11">
        <f t="shared" si="205"/>
        <v>42572.009097222224</v>
      </c>
      <c r="U2177" t="str">
        <f t="array" ref="U2177">IF(COUNTIF($B$2:$B6290, $B2177)&gt;1, "Duplicate", "")</f>
        <v/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0"/>
        <v>1.2602</v>
      </c>
      <c r="P2178">
        <f t="shared" si="201"/>
        <v>88.74647887323944</v>
      </c>
      <c r="Q2178" s="3" t="str">
        <f t="shared" si="202"/>
        <v>music</v>
      </c>
      <c r="R2178" t="str">
        <f t="shared" si="203"/>
        <v>rock</v>
      </c>
      <c r="S2178" s="11">
        <f t="shared" si="204"/>
        <v>42096.633206018523</v>
      </c>
      <c r="T2178" s="11">
        <f t="shared" si="205"/>
        <v>42126.633206018523</v>
      </c>
      <c r="U2178" t="str">
        <f t="array" ref="U2178">IF(COUNTIF($B$2:$B6291, $B2178)&gt;1, "Duplicate", "")</f>
        <v/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6">E2179/D2179</f>
        <v>1.0012000000000001</v>
      </c>
      <c r="P2179">
        <f t="shared" ref="P2179:P2242" si="207">IF(L2179=0,0,E2179/L2179)</f>
        <v>65.868421052631575</v>
      </c>
      <c r="Q2179" s="3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11">
        <f t="shared" si="204"/>
        <v>42502.250775462962</v>
      </c>
      <c r="T2179" s="11">
        <f t="shared" si="205"/>
        <v>42527.250775462962</v>
      </c>
      <c r="U2179" t="str">
        <f t="array" ref="U2179">IF(COUNTIF($B$2:$B6292, $B2179)&gt;1, "Duplicate", "")</f>
        <v/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6"/>
        <v>1.3864000000000001</v>
      </c>
      <c r="P2180">
        <f t="shared" si="207"/>
        <v>40.349243306169967</v>
      </c>
      <c r="Q2180" s="3" t="str">
        <f t="shared" si="208"/>
        <v>music</v>
      </c>
      <c r="R2180" t="str">
        <f t="shared" si="209"/>
        <v>rock</v>
      </c>
      <c r="S2180" s="11">
        <f t="shared" si="204"/>
        <v>42723.63653935185</v>
      </c>
      <c r="T2180" s="11">
        <f t="shared" si="205"/>
        <v>42753.63653935185</v>
      </c>
      <c r="U2180" t="str">
        <f t="array" ref="U2180">IF(COUNTIF($B$2:$B6293, $B2180)&gt;1, "Duplicate", "")</f>
        <v/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6"/>
        <v>1.6140000000000001</v>
      </c>
      <c r="P2181">
        <f t="shared" si="207"/>
        <v>76.857142857142861</v>
      </c>
      <c r="Q2181" s="3" t="str">
        <f t="shared" si="208"/>
        <v>music</v>
      </c>
      <c r="R2181" t="str">
        <f t="shared" si="209"/>
        <v>rock</v>
      </c>
      <c r="S2181" s="11">
        <f t="shared" si="204"/>
        <v>42075.171203703707</v>
      </c>
      <c r="T2181" s="11">
        <f t="shared" si="205"/>
        <v>42105.171203703707</v>
      </c>
      <c r="U2181" t="str">
        <f t="array" ref="U2181">IF(COUNTIF($B$2:$B6294, $B2181)&gt;1, "Duplicate", "")</f>
        <v/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6"/>
        <v>1.071842</v>
      </c>
      <c r="P2182">
        <f t="shared" si="207"/>
        <v>68.707820512820518</v>
      </c>
      <c r="Q2182" s="3" t="str">
        <f t="shared" si="208"/>
        <v>music</v>
      </c>
      <c r="R2182" t="str">
        <f t="shared" si="209"/>
        <v>rock</v>
      </c>
      <c r="S2182" s="11">
        <f t="shared" si="204"/>
        <v>42279.669768518521</v>
      </c>
      <c r="T2182" s="11">
        <f t="shared" si="205"/>
        <v>42321.711435185185</v>
      </c>
      <c r="U2182" t="str">
        <f t="array" ref="U2182">IF(COUNTIF($B$2:$B6295, $B2182)&gt;1, "Duplicate", "")</f>
        <v/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6"/>
        <v>1.5309999999999999</v>
      </c>
      <c r="P2183">
        <f t="shared" si="207"/>
        <v>57.773584905660378</v>
      </c>
      <c r="Q2183" s="3" t="str">
        <f t="shared" si="208"/>
        <v>games</v>
      </c>
      <c r="R2183" t="str">
        <f t="shared" si="209"/>
        <v>tabletop games</v>
      </c>
      <c r="S2183" s="11">
        <f t="shared" ref="S2183:S2246" si="210">(((J2183/60)/60)/24)+DATE(1970,1,1)</f>
        <v>42773.005243055552</v>
      </c>
      <c r="T2183" s="11">
        <f t="shared" ref="T2183:T2246" si="211">(((I2183/60)/60)/24)+DATE(1970,1,1)</f>
        <v>42787.005243055552</v>
      </c>
      <c r="U2183" t="str">
        <f t="array" ref="U2183">IF(COUNTIF($B$2:$B6296, $B2183)&gt;1, "Duplicate", "")</f>
        <v/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6"/>
        <v>5.2416666666666663</v>
      </c>
      <c r="P2184">
        <f t="shared" si="207"/>
        <v>44.171348314606739</v>
      </c>
      <c r="Q2184" s="3" t="str">
        <f t="shared" si="208"/>
        <v>games</v>
      </c>
      <c r="R2184" t="str">
        <f t="shared" si="209"/>
        <v>tabletop games</v>
      </c>
      <c r="S2184" s="11">
        <f t="shared" si="210"/>
        <v>41879.900752314818</v>
      </c>
      <c r="T2184" s="11">
        <f t="shared" si="211"/>
        <v>41914.900752314818</v>
      </c>
      <c r="U2184" t="str">
        <f t="array" ref="U2184">IF(COUNTIF($B$2:$B6297, $B2184)&gt;1, "Duplicate", "")</f>
        <v/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6"/>
        <v>4.8927777777777779</v>
      </c>
      <c r="P2185">
        <f t="shared" si="207"/>
        <v>31.566308243727597</v>
      </c>
      <c r="Q2185" s="3" t="str">
        <f t="shared" si="208"/>
        <v>games</v>
      </c>
      <c r="R2185" t="str">
        <f t="shared" si="209"/>
        <v>tabletop games</v>
      </c>
      <c r="S2185" s="11">
        <f t="shared" si="210"/>
        <v>42745.365474537044</v>
      </c>
      <c r="T2185" s="11">
        <f t="shared" si="211"/>
        <v>42775.208333333328</v>
      </c>
      <c r="U2185" t="str">
        <f t="array" ref="U2185">IF(COUNTIF($B$2:$B6298, $B2185)&gt;1, "Duplicate", "")</f>
        <v/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6"/>
        <v>2.8473999999999999</v>
      </c>
      <c r="P2186">
        <f t="shared" si="207"/>
        <v>107.04511278195488</v>
      </c>
      <c r="Q2186" s="3" t="str">
        <f t="shared" si="208"/>
        <v>games</v>
      </c>
      <c r="R2186" t="str">
        <f t="shared" si="209"/>
        <v>tabletop games</v>
      </c>
      <c r="S2186" s="11">
        <f t="shared" si="210"/>
        <v>42380.690289351856</v>
      </c>
      <c r="T2186" s="11">
        <f t="shared" si="211"/>
        <v>42394.666666666672</v>
      </c>
      <c r="U2186" t="str">
        <f t="array" ref="U2186">IF(COUNTIF($B$2:$B6299, $B2186)&gt;1, "Duplicate", "")</f>
        <v/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6"/>
        <v>18.569700000000001</v>
      </c>
      <c r="P2187">
        <f t="shared" si="207"/>
        <v>149.03451043338683</v>
      </c>
      <c r="Q2187" s="3" t="str">
        <f t="shared" si="208"/>
        <v>games</v>
      </c>
      <c r="R2187" t="str">
        <f t="shared" si="209"/>
        <v>tabletop games</v>
      </c>
      <c r="S2187" s="11">
        <f t="shared" si="210"/>
        <v>41319.349988425929</v>
      </c>
      <c r="T2187" s="11">
        <f t="shared" si="211"/>
        <v>41359.349988425929</v>
      </c>
      <c r="U2187" t="str">
        <f t="array" ref="U2187">IF(COUNTIF($B$2:$B6300, $B2187)&gt;1, "Duplicate", "")</f>
        <v/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6"/>
        <v>1.0967499999999999</v>
      </c>
      <c r="P2188">
        <f t="shared" si="207"/>
        <v>55.956632653061227</v>
      </c>
      <c r="Q2188" s="3" t="str">
        <f t="shared" si="208"/>
        <v>games</v>
      </c>
      <c r="R2188" t="str">
        <f t="shared" si="209"/>
        <v>tabletop games</v>
      </c>
      <c r="S2188" s="11">
        <f t="shared" si="210"/>
        <v>42583.615081018521</v>
      </c>
      <c r="T2188" s="11">
        <f t="shared" si="211"/>
        <v>42620.083333333328</v>
      </c>
      <c r="U2188" t="str">
        <f t="array" ref="U2188">IF(COUNTIF($B$2:$B6301, $B2188)&gt;1, "Duplicate", "")</f>
        <v/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6"/>
        <v>10.146425000000001</v>
      </c>
      <c r="P2189">
        <f t="shared" si="207"/>
        <v>56.970381807973048</v>
      </c>
      <c r="Q2189" s="3" t="str">
        <f t="shared" si="208"/>
        <v>games</v>
      </c>
      <c r="R2189" t="str">
        <f t="shared" si="209"/>
        <v>tabletop games</v>
      </c>
      <c r="S2189" s="11">
        <f t="shared" si="210"/>
        <v>42068.209097222221</v>
      </c>
      <c r="T2189" s="11">
        <f t="shared" si="211"/>
        <v>42097.165972222225</v>
      </c>
      <c r="U2189" t="str">
        <f t="array" ref="U2189">IF(COUNTIF($B$2:$B6302, $B2189)&gt;1, "Duplicate", "")</f>
        <v/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6"/>
        <v>4.1217692027666546</v>
      </c>
      <c r="P2190">
        <f t="shared" si="207"/>
        <v>44.056420233463037</v>
      </c>
      <c r="Q2190" s="3" t="str">
        <f t="shared" si="208"/>
        <v>games</v>
      </c>
      <c r="R2190" t="str">
        <f t="shared" si="209"/>
        <v>tabletop games</v>
      </c>
      <c r="S2190" s="11">
        <f t="shared" si="210"/>
        <v>42633.586122685185</v>
      </c>
      <c r="T2190" s="11">
        <f t="shared" si="211"/>
        <v>42668.708333333328</v>
      </c>
      <c r="U2190" t="str">
        <f t="array" ref="U2190">IF(COUNTIF($B$2:$B6303, $B2190)&gt;1, "Duplicate", "")</f>
        <v/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6"/>
        <v>5.0324999999999998</v>
      </c>
      <c r="P2191">
        <f t="shared" si="207"/>
        <v>68.625</v>
      </c>
      <c r="Q2191" s="3" t="str">
        <f t="shared" si="208"/>
        <v>games</v>
      </c>
      <c r="R2191" t="str">
        <f t="shared" si="209"/>
        <v>tabletop games</v>
      </c>
      <c r="S2191" s="11">
        <f t="shared" si="210"/>
        <v>42467.788194444445</v>
      </c>
      <c r="T2191" s="11">
        <f t="shared" si="211"/>
        <v>42481.916666666672</v>
      </c>
      <c r="U2191" t="str">
        <f t="array" ref="U2191">IF(COUNTIF($B$2:$B6304, $B2191)&gt;1, "Duplicate", "")</f>
        <v/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6"/>
        <v>1.8461052631578947</v>
      </c>
      <c r="P2192">
        <f t="shared" si="207"/>
        <v>65.318435754189949</v>
      </c>
      <c r="Q2192" s="3" t="str">
        <f t="shared" si="208"/>
        <v>games</v>
      </c>
      <c r="R2192" t="str">
        <f t="shared" si="209"/>
        <v>tabletop games</v>
      </c>
      <c r="S2192" s="11">
        <f t="shared" si="210"/>
        <v>42417.625046296293</v>
      </c>
      <c r="T2192" s="11">
        <f t="shared" si="211"/>
        <v>42452.290972222225</v>
      </c>
      <c r="U2192" t="str">
        <f t="array" ref="U2192">IF(COUNTIF($B$2:$B6305, $B2192)&gt;1, "Duplicate", "")</f>
        <v/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6"/>
        <v>1.1973333333333334</v>
      </c>
      <c r="P2193">
        <f t="shared" si="207"/>
        <v>35.92</v>
      </c>
      <c r="Q2193" s="3" t="str">
        <f t="shared" si="208"/>
        <v>games</v>
      </c>
      <c r="R2193" t="str">
        <f t="shared" si="209"/>
        <v>tabletop games</v>
      </c>
      <c r="S2193" s="11">
        <f t="shared" si="210"/>
        <v>42768.833645833336</v>
      </c>
      <c r="T2193" s="11">
        <f t="shared" si="211"/>
        <v>42780.833645833336</v>
      </c>
      <c r="U2193" t="str">
        <f t="array" ref="U2193">IF(COUNTIF($B$2:$B6306, $B2193)&gt;1, "Duplicate", "")</f>
        <v/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6"/>
        <v>10.812401666666668</v>
      </c>
      <c r="P2194">
        <f t="shared" si="207"/>
        <v>40.070667078443485</v>
      </c>
      <c r="Q2194" s="3" t="str">
        <f t="shared" si="208"/>
        <v>games</v>
      </c>
      <c r="R2194" t="str">
        <f t="shared" si="209"/>
        <v>tabletop games</v>
      </c>
      <c r="S2194" s="11">
        <f t="shared" si="210"/>
        <v>42691.8512037037</v>
      </c>
      <c r="T2194" s="11">
        <f t="shared" si="211"/>
        <v>42719.958333333328</v>
      </c>
      <c r="U2194" t="str">
        <f t="array" ref="U2194">IF(COUNTIF($B$2:$B6307, $B2194)&gt;1, "Duplicate", "")</f>
        <v/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6"/>
        <v>4.5237333333333334</v>
      </c>
      <c r="P2195">
        <f t="shared" si="207"/>
        <v>75.647714604236342</v>
      </c>
      <c r="Q2195" s="3" t="str">
        <f t="shared" si="208"/>
        <v>games</v>
      </c>
      <c r="R2195" t="str">
        <f t="shared" si="209"/>
        <v>tabletop games</v>
      </c>
      <c r="S2195" s="11">
        <f t="shared" si="210"/>
        <v>42664.405925925923</v>
      </c>
      <c r="T2195" s="11">
        <f t="shared" si="211"/>
        <v>42695.207638888889</v>
      </c>
      <c r="U2195" t="str">
        <f t="array" ref="U2195">IF(COUNTIF($B$2:$B6308, $B2195)&gt;1, "Duplicate", "")</f>
        <v/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6"/>
        <v>5.3737000000000004</v>
      </c>
      <c r="P2196">
        <f t="shared" si="207"/>
        <v>61.203872437357631</v>
      </c>
      <c r="Q2196" s="3" t="str">
        <f t="shared" si="208"/>
        <v>games</v>
      </c>
      <c r="R2196" t="str">
        <f t="shared" si="209"/>
        <v>tabletop games</v>
      </c>
      <c r="S2196" s="11">
        <f t="shared" si="210"/>
        <v>42425.757986111115</v>
      </c>
      <c r="T2196" s="11">
        <f t="shared" si="211"/>
        <v>42455.716319444444</v>
      </c>
      <c r="U2196" t="str">
        <f t="array" ref="U2196">IF(COUNTIF($B$2:$B6309, $B2196)&gt;1, "Duplicate", "")</f>
        <v/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6"/>
        <v>1.2032608695652174</v>
      </c>
      <c r="P2197">
        <f t="shared" si="207"/>
        <v>48.130434782608695</v>
      </c>
      <c r="Q2197" s="3" t="str">
        <f t="shared" si="208"/>
        <v>games</v>
      </c>
      <c r="R2197" t="str">
        <f t="shared" si="209"/>
        <v>tabletop games</v>
      </c>
      <c r="S2197" s="11">
        <f t="shared" si="210"/>
        <v>42197.771990740745</v>
      </c>
      <c r="T2197" s="11">
        <f t="shared" si="211"/>
        <v>42227.771990740745</v>
      </c>
      <c r="U2197" t="str">
        <f t="array" ref="U2197">IF(COUNTIF($B$2:$B6310, $B2197)&gt;1, "Duplicate", "")</f>
        <v/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6"/>
        <v>1.1383571428571428</v>
      </c>
      <c r="P2198">
        <f t="shared" si="207"/>
        <v>68.106837606837601</v>
      </c>
      <c r="Q2198" s="3" t="str">
        <f t="shared" si="208"/>
        <v>games</v>
      </c>
      <c r="R2198" t="str">
        <f t="shared" si="209"/>
        <v>tabletop games</v>
      </c>
      <c r="S2198" s="11">
        <f t="shared" si="210"/>
        <v>42675.487291666665</v>
      </c>
      <c r="T2198" s="11">
        <f t="shared" si="211"/>
        <v>42706.291666666672</v>
      </c>
      <c r="U2198" t="str">
        <f t="array" ref="U2198">IF(COUNTIF($B$2:$B6311, $B2198)&gt;1, "Duplicate", "")</f>
        <v/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6"/>
        <v>9.5103109999999997</v>
      </c>
      <c r="P2199">
        <f t="shared" si="207"/>
        <v>65.891300230946882</v>
      </c>
      <c r="Q2199" s="3" t="str">
        <f t="shared" si="208"/>
        <v>games</v>
      </c>
      <c r="R2199" t="str">
        <f t="shared" si="209"/>
        <v>tabletop games</v>
      </c>
      <c r="S2199" s="11">
        <f t="shared" si="210"/>
        <v>42033.584016203706</v>
      </c>
      <c r="T2199" s="11">
        <f t="shared" si="211"/>
        <v>42063.584016203706</v>
      </c>
      <c r="U2199" t="str">
        <f t="array" ref="U2199">IF(COUNTIF($B$2:$B6312, $B2199)&gt;1, "Duplicate", "")</f>
        <v/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6"/>
        <v>1.3289249999999999</v>
      </c>
      <c r="P2200">
        <f t="shared" si="207"/>
        <v>81.654377880184327</v>
      </c>
      <c r="Q2200" s="3" t="str">
        <f t="shared" si="208"/>
        <v>games</v>
      </c>
      <c r="R2200" t="str">
        <f t="shared" si="209"/>
        <v>tabletop games</v>
      </c>
      <c r="S2200" s="11">
        <f t="shared" si="210"/>
        <v>42292.513888888891</v>
      </c>
      <c r="T2200" s="11">
        <f t="shared" si="211"/>
        <v>42322.555555555555</v>
      </c>
      <c r="U2200" t="str">
        <f t="array" ref="U2200">IF(COUNTIF($B$2:$B6313, $B2200)&gt;1, "Duplicate", "")</f>
        <v/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6"/>
        <v>1.4697777777777778</v>
      </c>
      <c r="P2201">
        <f t="shared" si="207"/>
        <v>52.701195219123505</v>
      </c>
      <c r="Q2201" s="3" t="str">
        <f t="shared" si="208"/>
        <v>games</v>
      </c>
      <c r="R2201" t="str">
        <f t="shared" si="209"/>
        <v>tabletop games</v>
      </c>
      <c r="S2201" s="11">
        <f t="shared" si="210"/>
        <v>42262.416643518518</v>
      </c>
      <c r="T2201" s="11">
        <f t="shared" si="211"/>
        <v>42292.416643518518</v>
      </c>
      <c r="U2201" t="str">
        <f t="array" ref="U2201">IF(COUNTIF($B$2:$B6314, $B2201)&gt;1, "Duplicate", "")</f>
        <v/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6"/>
        <v>5.4215</v>
      </c>
      <c r="P2202">
        <f t="shared" si="207"/>
        <v>41.228136882129277</v>
      </c>
      <c r="Q2202" s="3" t="str">
        <f t="shared" si="208"/>
        <v>games</v>
      </c>
      <c r="R2202" t="str">
        <f t="shared" si="209"/>
        <v>tabletop games</v>
      </c>
      <c r="S2202" s="11">
        <f t="shared" si="210"/>
        <v>42163.625787037032</v>
      </c>
      <c r="T2202" s="11">
        <f t="shared" si="211"/>
        <v>42191.125</v>
      </c>
      <c r="U2202" t="str">
        <f t="array" ref="U2202">IF(COUNTIF($B$2:$B6315, $B2202)&gt;1, "Duplicate", "")</f>
        <v/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6"/>
        <v>3.8271818181818182</v>
      </c>
      <c r="P2203">
        <f t="shared" si="207"/>
        <v>15.035357142857142</v>
      </c>
      <c r="Q2203" s="3" t="str">
        <f t="shared" si="208"/>
        <v>music</v>
      </c>
      <c r="R2203" t="str">
        <f t="shared" si="209"/>
        <v>electronic music</v>
      </c>
      <c r="S2203" s="11">
        <f t="shared" si="210"/>
        <v>41276.846817129634</v>
      </c>
      <c r="T2203" s="11">
        <f t="shared" si="211"/>
        <v>41290.846817129634</v>
      </c>
      <c r="U2203" t="str">
        <f t="array" ref="U2203">IF(COUNTIF($B$2:$B6316, $B2203)&gt;1, "Duplicate", "")</f>
        <v/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6"/>
        <v>7.0418124999999998</v>
      </c>
      <c r="P2204">
        <f t="shared" si="207"/>
        <v>39.066920943134534</v>
      </c>
      <c r="Q2204" s="3" t="str">
        <f t="shared" si="208"/>
        <v>music</v>
      </c>
      <c r="R2204" t="str">
        <f t="shared" si="209"/>
        <v>electronic music</v>
      </c>
      <c r="S2204" s="11">
        <f t="shared" si="210"/>
        <v>41184.849166666667</v>
      </c>
      <c r="T2204" s="11">
        <f t="shared" si="211"/>
        <v>41214.849166666667</v>
      </c>
      <c r="U2204" t="str">
        <f t="array" ref="U2204">IF(COUNTIF($B$2:$B6317, $B2204)&gt;1, "Duplicate", "")</f>
        <v/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6"/>
        <v>1.0954999999999999</v>
      </c>
      <c r="P2205">
        <f t="shared" si="207"/>
        <v>43.82</v>
      </c>
      <c r="Q2205" s="3" t="str">
        <f t="shared" si="208"/>
        <v>music</v>
      </c>
      <c r="R2205" t="str">
        <f t="shared" si="209"/>
        <v>electronic music</v>
      </c>
      <c r="S2205" s="11">
        <f t="shared" si="210"/>
        <v>42241.85974537037</v>
      </c>
      <c r="T2205" s="11">
        <f t="shared" si="211"/>
        <v>42271.85974537037</v>
      </c>
      <c r="U2205" t="str">
        <f t="array" ref="U2205">IF(COUNTIF($B$2:$B6318, $B2205)&gt;1, "Duplicate", "")</f>
        <v/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6"/>
        <v>1.3286666666666667</v>
      </c>
      <c r="P2206">
        <f t="shared" si="207"/>
        <v>27.301369863013697</v>
      </c>
      <c r="Q2206" s="3" t="str">
        <f t="shared" si="208"/>
        <v>music</v>
      </c>
      <c r="R2206" t="str">
        <f t="shared" si="209"/>
        <v>electronic music</v>
      </c>
      <c r="S2206" s="11">
        <f t="shared" si="210"/>
        <v>41312.311562499999</v>
      </c>
      <c r="T2206" s="11">
        <f t="shared" si="211"/>
        <v>41342.311562499999</v>
      </c>
      <c r="U2206" t="str">
        <f t="array" ref="U2206">IF(COUNTIF($B$2:$B6319, $B2206)&gt;1, "Duplicate", "")</f>
        <v/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6"/>
        <v>1.52</v>
      </c>
      <c r="P2207">
        <f t="shared" si="207"/>
        <v>42.222222222222221</v>
      </c>
      <c r="Q2207" s="3" t="str">
        <f t="shared" si="208"/>
        <v>music</v>
      </c>
      <c r="R2207" t="str">
        <f t="shared" si="209"/>
        <v>electronic music</v>
      </c>
      <c r="S2207" s="11">
        <f t="shared" si="210"/>
        <v>41031.82163194444</v>
      </c>
      <c r="T2207" s="11">
        <f t="shared" si="211"/>
        <v>41061.82163194444</v>
      </c>
      <c r="U2207" t="str">
        <f t="array" ref="U2207">IF(COUNTIF($B$2:$B6320, $B2207)&gt;1, "Duplicate", "")</f>
        <v/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6"/>
        <v>1.0272727272727273</v>
      </c>
      <c r="P2208">
        <f t="shared" si="207"/>
        <v>33.235294117647058</v>
      </c>
      <c r="Q2208" s="3" t="str">
        <f t="shared" si="208"/>
        <v>music</v>
      </c>
      <c r="R2208" t="str">
        <f t="shared" si="209"/>
        <v>electronic music</v>
      </c>
      <c r="S2208" s="11">
        <f t="shared" si="210"/>
        <v>40997.257222222222</v>
      </c>
      <c r="T2208" s="11">
        <f t="shared" si="211"/>
        <v>41015.257222222222</v>
      </c>
      <c r="U2208" t="str">
        <f t="array" ref="U2208">IF(COUNTIF($B$2:$B6321, $B2208)&gt;1, "Duplicate", "")</f>
        <v/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6"/>
        <v>1</v>
      </c>
      <c r="P2209">
        <f t="shared" si="207"/>
        <v>285.71428571428572</v>
      </c>
      <c r="Q2209" s="3" t="str">
        <f t="shared" si="208"/>
        <v>music</v>
      </c>
      <c r="R2209" t="str">
        <f t="shared" si="209"/>
        <v>electronic music</v>
      </c>
      <c r="S2209" s="11">
        <f t="shared" si="210"/>
        <v>41564.194131944445</v>
      </c>
      <c r="T2209" s="11">
        <f t="shared" si="211"/>
        <v>41594.235798611109</v>
      </c>
      <c r="U2209" t="str">
        <f t="array" ref="U2209">IF(COUNTIF($B$2:$B6322, $B2209)&gt;1, "Duplicate", "")</f>
        <v/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6"/>
        <v>1.016</v>
      </c>
      <c r="P2210">
        <f t="shared" si="207"/>
        <v>42.333333333333336</v>
      </c>
      <c r="Q2210" s="3" t="str">
        <f t="shared" si="208"/>
        <v>music</v>
      </c>
      <c r="R2210" t="str">
        <f t="shared" si="209"/>
        <v>electronic music</v>
      </c>
      <c r="S2210" s="11">
        <f t="shared" si="210"/>
        <v>40946.882245370369</v>
      </c>
      <c r="T2210" s="11">
        <f t="shared" si="211"/>
        <v>41006.166666666664</v>
      </c>
      <c r="U2210" t="str">
        <f t="array" ref="U2210">IF(COUNTIF($B$2:$B6323, $B2210)&gt;1, "Duplicate", "")</f>
        <v/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6"/>
        <v>1.508</v>
      </c>
      <c r="P2211">
        <f t="shared" si="207"/>
        <v>50.266666666666666</v>
      </c>
      <c r="Q2211" s="3" t="str">
        <f t="shared" si="208"/>
        <v>music</v>
      </c>
      <c r="R2211" t="str">
        <f t="shared" si="209"/>
        <v>electronic music</v>
      </c>
      <c r="S2211" s="11">
        <f t="shared" si="210"/>
        <v>41732.479675925926</v>
      </c>
      <c r="T2211" s="11">
        <f t="shared" si="211"/>
        <v>41743.958333333336</v>
      </c>
      <c r="U2211" t="str">
        <f t="array" ref="U2211">IF(COUNTIF($B$2:$B6324, $B2211)&gt;1, "Duplicate", "")</f>
        <v/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6"/>
        <v>1.11425</v>
      </c>
      <c r="P2212">
        <f t="shared" si="207"/>
        <v>61.902777777777779</v>
      </c>
      <c r="Q2212" s="3" t="str">
        <f t="shared" si="208"/>
        <v>music</v>
      </c>
      <c r="R2212" t="str">
        <f t="shared" si="209"/>
        <v>electronic music</v>
      </c>
      <c r="S2212" s="11">
        <f t="shared" si="210"/>
        <v>40956.066087962965</v>
      </c>
      <c r="T2212" s="11">
        <f t="shared" si="211"/>
        <v>41013.73333333333</v>
      </c>
      <c r="U2212" t="str">
        <f t="array" ref="U2212">IF(COUNTIF($B$2:$B6325, $B2212)&gt;1, "Duplicate", "")</f>
        <v/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6"/>
        <v>1.956</v>
      </c>
      <c r="P2213">
        <f t="shared" si="207"/>
        <v>40.75</v>
      </c>
      <c r="Q2213" s="3" t="str">
        <f t="shared" si="208"/>
        <v>music</v>
      </c>
      <c r="R2213" t="str">
        <f t="shared" si="209"/>
        <v>electronic music</v>
      </c>
      <c r="S2213" s="11">
        <f t="shared" si="210"/>
        <v>41716.785011574073</v>
      </c>
      <c r="T2213" s="11">
        <f t="shared" si="211"/>
        <v>41739.290972222225</v>
      </c>
      <c r="U2213" t="str">
        <f t="array" ref="U2213">IF(COUNTIF($B$2:$B6326, $B2213)&gt;1, "Duplicate", "")</f>
        <v/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6"/>
        <v>1.1438333333333333</v>
      </c>
      <c r="P2214">
        <f t="shared" si="207"/>
        <v>55.796747967479675</v>
      </c>
      <c r="Q2214" s="3" t="str">
        <f t="shared" si="208"/>
        <v>music</v>
      </c>
      <c r="R2214" t="str">
        <f t="shared" si="209"/>
        <v>electronic music</v>
      </c>
      <c r="S2214" s="11">
        <f t="shared" si="210"/>
        <v>41548.747418981482</v>
      </c>
      <c r="T2214" s="11">
        <f t="shared" si="211"/>
        <v>41582.041666666664</v>
      </c>
      <c r="U2214" t="str">
        <f t="array" ref="U2214">IF(COUNTIF($B$2:$B6327, $B2214)&gt;1, "Duplicate", "")</f>
        <v/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6"/>
        <v>2</v>
      </c>
      <c r="P2215">
        <f t="shared" si="207"/>
        <v>10</v>
      </c>
      <c r="Q2215" s="3" t="str">
        <f t="shared" si="208"/>
        <v>music</v>
      </c>
      <c r="R2215" t="str">
        <f t="shared" si="209"/>
        <v>electronic music</v>
      </c>
      <c r="S2215" s="11">
        <f t="shared" si="210"/>
        <v>42109.826145833329</v>
      </c>
      <c r="T2215" s="11">
        <f t="shared" si="211"/>
        <v>42139.826145833329</v>
      </c>
      <c r="U2215" t="str">
        <f t="array" ref="U2215">IF(COUNTIF($B$2:$B6328, $B2215)&gt;1, "Duplicate", "")</f>
        <v/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6"/>
        <v>2.9250166666666666</v>
      </c>
      <c r="P2216">
        <f t="shared" si="207"/>
        <v>73.125416666666666</v>
      </c>
      <c r="Q2216" s="3" t="str">
        <f t="shared" si="208"/>
        <v>music</v>
      </c>
      <c r="R2216" t="str">
        <f t="shared" si="209"/>
        <v>electronic music</v>
      </c>
      <c r="S2216" s="11">
        <f t="shared" si="210"/>
        <v>41646.792222222226</v>
      </c>
      <c r="T2216" s="11">
        <f t="shared" si="211"/>
        <v>41676.792222222226</v>
      </c>
      <c r="U2216" t="str">
        <f t="array" ref="U2216">IF(COUNTIF($B$2:$B6329, $B2216)&gt;1, "Duplicate", "")</f>
        <v/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6"/>
        <v>1.5636363636363637</v>
      </c>
      <c r="P2217">
        <f t="shared" si="207"/>
        <v>26.060606060606062</v>
      </c>
      <c r="Q2217" s="3" t="str">
        <f t="shared" si="208"/>
        <v>music</v>
      </c>
      <c r="R2217" t="str">
        <f t="shared" si="209"/>
        <v>electronic music</v>
      </c>
      <c r="S2217" s="11">
        <f t="shared" si="210"/>
        <v>40958.717268518521</v>
      </c>
      <c r="T2217" s="11">
        <f t="shared" si="211"/>
        <v>40981.290972222225</v>
      </c>
      <c r="U2217" t="str">
        <f t="array" ref="U2217">IF(COUNTIF($B$2:$B6330, $B2217)&gt;1, "Duplicate", "")</f>
        <v/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6"/>
        <v>1.0566666666666666</v>
      </c>
      <c r="P2218">
        <f t="shared" si="207"/>
        <v>22.642857142857142</v>
      </c>
      <c r="Q2218" s="3" t="str">
        <f t="shared" si="208"/>
        <v>music</v>
      </c>
      <c r="R2218" t="str">
        <f t="shared" si="209"/>
        <v>electronic music</v>
      </c>
      <c r="S2218" s="11">
        <f t="shared" si="210"/>
        <v>42194.751678240747</v>
      </c>
      <c r="T2218" s="11">
        <f t="shared" si="211"/>
        <v>42208.751678240747</v>
      </c>
      <c r="U2218" t="str">
        <f t="array" ref="U2218">IF(COUNTIF($B$2:$B6331, $B2218)&gt;1, "Duplicate", "")</f>
        <v/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6"/>
        <v>1.0119047619047619</v>
      </c>
      <c r="P2219">
        <f t="shared" si="207"/>
        <v>47.222222222222221</v>
      </c>
      <c r="Q2219" s="3" t="str">
        <f t="shared" si="208"/>
        <v>music</v>
      </c>
      <c r="R2219" t="str">
        <f t="shared" si="209"/>
        <v>electronic music</v>
      </c>
      <c r="S2219" s="11">
        <f t="shared" si="210"/>
        <v>42299.776770833334</v>
      </c>
      <c r="T2219" s="11">
        <f t="shared" si="211"/>
        <v>42310.333333333328</v>
      </c>
      <c r="U2219" t="str">
        <f t="array" ref="U2219">IF(COUNTIF($B$2:$B6332, $B2219)&gt;1, "Duplicate", "")</f>
        <v/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6"/>
        <v>1.2283299999999999</v>
      </c>
      <c r="P2220">
        <f t="shared" si="207"/>
        <v>32.324473684210524</v>
      </c>
      <c r="Q2220" s="3" t="str">
        <f t="shared" si="208"/>
        <v>music</v>
      </c>
      <c r="R2220" t="str">
        <f t="shared" si="209"/>
        <v>electronic music</v>
      </c>
      <c r="S2220" s="11">
        <f t="shared" si="210"/>
        <v>41127.812303240738</v>
      </c>
      <c r="T2220" s="11">
        <f t="shared" si="211"/>
        <v>41150</v>
      </c>
      <c r="U2220" t="str">
        <f t="array" ref="U2220">IF(COUNTIF($B$2:$B6333, $B2220)&gt;1, "Duplicate", "")</f>
        <v/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6"/>
        <v>1.0149999999999999</v>
      </c>
      <c r="P2221">
        <f t="shared" si="207"/>
        <v>53.421052631578945</v>
      </c>
      <c r="Q2221" s="3" t="str">
        <f t="shared" si="208"/>
        <v>music</v>
      </c>
      <c r="R2221" t="str">
        <f t="shared" si="209"/>
        <v>electronic music</v>
      </c>
      <c r="S2221" s="11">
        <f t="shared" si="210"/>
        <v>42205.718888888892</v>
      </c>
      <c r="T2221" s="11">
        <f t="shared" si="211"/>
        <v>42235.718888888892</v>
      </c>
      <c r="U2221" t="str">
        <f t="array" ref="U2221">IF(COUNTIF($B$2:$B6334, $B2221)&gt;1, "Duplicate", "")</f>
        <v/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6"/>
        <v>1.0114285714285713</v>
      </c>
      <c r="P2222">
        <f t="shared" si="207"/>
        <v>51.304347826086953</v>
      </c>
      <c r="Q2222" s="3" t="str">
        <f t="shared" si="208"/>
        <v>music</v>
      </c>
      <c r="R2222" t="str">
        <f t="shared" si="209"/>
        <v>electronic music</v>
      </c>
      <c r="S2222" s="11">
        <f t="shared" si="210"/>
        <v>41452.060601851852</v>
      </c>
      <c r="T2222" s="11">
        <f t="shared" si="211"/>
        <v>41482.060601851852</v>
      </c>
      <c r="U2222" t="str">
        <f t="array" ref="U2222">IF(COUNTIF($B$2:$B6335, $B2222)&gt;1, "Duplicate", "")</f>
        <v/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6"/>
        <v>1.0811999999999999</v>
      </c>
      <c r="P2223">
        <f t="shared" si="207"/>
        <v>37.197247706422019</v>
      </c>
      <c r="Q2223" s="3" t="str">
        <f t="shared" si="208"/>
        <v>games</v>
      </c>
      <c r="R2223" t="str">
        <f t="shared" si="209"/>
        <v>tabletop games</v>
      </c>
      <c r="S2223" s="11">
        <f t="shared" si="210"/>
        <v>42452.666770833333</v>
      </c>
      <c r="T2223" s="11">
        <f t="shared" si="211"/>
        <v>42483</v>
      </c>
      <c r="U2223" t="str">
        <f t="array" ref="U2223">IF(COUNTIF($B$2:$B6336, $B2223)&gt;1, "Duplicate", "")</f>
        <v/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6"/>
        <v>1.6259999999999999</v>
      </c>
      <c r="P2224">
        <f t="shared" si="207"/>
        <v>27.1</v>
      </c>
      <c r="Q2224" s="3" t="str">
        <f t="shared" si="208"/>
        <v>games</v>
      </c>
      <c r="R2224" t="str">
        <f t="shared" si="209"/>
        <v>tabletop games</v>
      </c>
      <c r="S2224" s="11">
        <f t="shared" si="210"/>
        <v>40906.787581018521</v>
      </c>
      <c r="T2224" s="11">
        <f t="shared" si="211"/>
        <v>40936.787581018521</v>
      </c>
      <c r="U2224" t="str">
        <f t="array" ref="U2224">IF(COUNTIF($B$2:$B6337, $B2224)&gt;1, "Duplicate", "")</f>
        <v/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6"/>
        <v>1.0580000000000001</v>
      </c>
      <c r="P2225">
        <f t="shared" si="207"/>
        <v>206.31</v>
      </c>
      <c r="Q2225" s="3" t="str">
        <f t="shared" si="208"/>
        <v>games</v>
      </c>
      <c r="R2225" t="str">
        <f t="shared" si="209"/>
        <v>tabletop games</v>
      </c>
      <c r="S2225" s="11">
        <f t="shared" si="210"/>
        <v>42152.640833333338</v>
      </c>
      <c r="T2225" s="11">
        <f t="shared" si="211"/>
        <v>42182.640833333338</v>
      </c>
      <c r="U2225" t="str">
        <f t="array" ref="U2225">IF(COUNTIF($B$2:$B6338, $B2225)&gt;1, "Duplicate", "")</f>
        <v/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6"/>
        <v>2.4315000000000002</v>
      </c>
      <c r="P2226">
        <f t="shared" si="207"/>
        <v>82.145270270270274</v>
      </c>
      <c r="Q2226" s="3" t="str">
        <f t="shared" si="208"/>
        <v>games</v>
      </c>
      <c r="R2226" t="str">
        <f t="shared" si="209"/>
        <v>tabletop games</v>
      </c>
      <c r="S2226" s="11">
        <f t="shared" si="210"/>
        <v>42644.667534722219</v>
      </c>
      <c r="T2226" s="11">
        <f t="shared" si="211"/>
        <v>42672.791666666672</v>
      </c>
      <c r="U2226" t="str">
        <f t="array" ref="U2226">IF(COUNTIF($B$2:$B6339, $B2226)&gt;1, "Duplicate", "")</f>
        <v/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6"/>
        <v>9.4483338095238096</v>
      </c>
      <c r="P2227">
        <f t="shared" si="207"/>
        <v>164.79651993355483</v>
      </c>
      <c r="Q2227" s="3" t="str">
        <f t="shared" si="208"/>
        <v>games</v>
      </c>
      <c r="R2227" t="str">
        <f t="shared" si="209"/>
        <v>tabletop games</v>
      </c>
      <c r="S2227" s="11">
        <f t="shared" si="210"/>
        <v>41873.79184027778</v>
      </c>
      <c r="T2227" s="11">
        <f t="shared" si="211"/>
        <v>41903.79184027778</v>
      </c>
      <c r="U2227" t="str">
        <f t="array" ref="U2227">IF(COUNTIF($B$2:$B6340, $B2227)&gt;1, "Duplicate", "")</f>
        <v/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6"/>
        <v>1.0846283333333333</v>
      </c>
      <c r="P2228">
        <f t="shared" si="207"/>
        <v>60.820280373831778</v>
      </c>
      <c r="Q2228" s="3" t="str">
        <f t="shared" si="208"/>
        <v>games</v>
      </c>
      <c r="R2228" t="str">
        <f t="shared" si="209"/>
        <v>tabletop games</v>
      </c>
      <c r="S2228" s="11">
        <f t="shared" si="210"/>
        <v>42381.79886574074</v>
      </c>
      <c r="T2228" s="11">
        <f t="shared" si="211"/>
        <v>42412.207638888889</v>
      </c>
      <c r="U2228" t="str">
        <f t="array" ref="U2228">IF(COUNTIF($B$2:$B6341, $B2228)&gt;1, "Duplicate", "")</f>
        <v/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6"/>
        <v>1.5737692307692308</v>
      </c>
      <c r="P2229">
        <f t="shared" si="207"/>
        <v>67.970099667774093</v>
      </c>
      <c r="Q2229" s="3" t="str">
        <f t="shared" si="208"/>
        <v>games</v>
      </c>
      <c r="R2229" t="str">
        <f t="shared" si="209"/>
        <v>tabletop games</v>
      </c>
      <c r="S2229" s="11">
        <f t="shared" si="210"/>
        <v>41561.807349537034</v>
      </c>
      <c r="T2229" s="11">
        <f t="shared" si="211"/>
        <v>41591.849016203705</v>
      </c>
      <c r="U2229" t="str">
        <f t="array" ref="U2229">IF(COUNTIF($B$2:$B6342, $B2229)&gt;1, "Duplicate", "")</f>
        <v/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6"/>
        <v>11.744899999999999</v>
      </c>
      <c r="P2230">
        <f t="shared" si="207"/>
        <v>81.561805555555551</v>
      </c>
      <c r="Q2230" s="3" t="str">
        <f t="shared" si="208"/>
        <v>games</v>
      </c>
      <c r="R2230" t="str">
        <f t="shared" si="209"/>
        <v>tabletop games</v>
      </c>
      <c r="S2230" s="11">
        <f t="shared" si="210"/>
        <v>42202.278194444443</v>
      </c>
      <c r="T2230" s="11">
        <f t="shared" si="211"/>
        <v>42232.278194444443</v>
      </c>
      <c r="U2230" t="str">
        <f t="array" ref="U2230">IF(COUNTIF($B$2:$B6343, $B2230)&gt;1, "Duplicate", "")</f>
        <v/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6"/>
        <v>1.7104755366949576</v>
      </c>
      <c r="P2231">
        <f t="shared" si="207"/>
        <v>25.42547309833024</v>
      </c>
      <c r="Q2231" s="3" t="str">
        <f t="shared" si="208"/>
        <v>games</v>
      </c>
      <c r="R2231" t="str">
        <f t="shared" si="209"/>
        <v>tabletop games</v>
      </c>
      <c r="S2231" s="11">
        <f t="shared" si="210"/>
        <v>41484.664247685185</v>
      </c>
      <c r="T2231" s="11">
        <f t="shared" si="211"/>
        <v>41520.166666666664</v>
      </c>
      <c r="U2231" t="str">
        <f t="array" ref="U2231">IF(COUNTIF($B$2:$B6344, $B2231)&gt;1, "Duplicate", "")</f>
        <v/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6"/>
        <v>1.2595294117647058</v>
      </c>
      <c r="P2232">
        <f t="shared" si="207"/>
        <v>21.497991967871485</v>
      </c>
      <c r="Q2232" s="3" t="str">
        <f t="shared" si="208"/>
        <v>games</v>
      </c>
      <c r="R2232" t="str">
        <f t="shared" si="209"/>
        <v>tabletop games</v>
      </c>
      <c r="S2232" s="11">
        <f t="shared" si="210"/>
        <v>41724.881099537037</v>
      </c>
      <c r="T2232" s="11">
        <f t="shared" si="211"/>
        <v>41754.881099537037</v>
      </c>
      <c r="U2232" t="str">
        <f t="array" ref="U2232">IF(COUNTIF($B$2:$B6345, $B2232)&gt;1, "Duplicate", "")</f>
        <v/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6"/>
        <v>12.121296000000001</v>
      </c>
      <c r="P2233">
        <f t="shared" si="207"/>
        <v>27.226630727762803</v>
      </c>
      <c r="Q2233" s="3" t="str">
        <f t="shared" si="208"/>
        <v>games</v>
      </c>
      <c r="R2233" t="str">
        <f t="shared" si="209"/>
        <v>tabletop games</v>
      </c>
      <c r="S2233" s="11">
        <f t="shared" si="210"/>
        <v>41423.910891203705</v>
      </c>
      <c r="T2233" s="11">
        <f t="shared" si="211"/>
        <v>41450.208333333336</v>
      </c>
      <c r="U2233" t="str">
        <f t="array" ref="U2233">IF(COUNTIF($B$2:$B6346, $B2233)&gt;1, "Duplicate", "")</f>
        <v/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6"/>
        <v>4.9580000000000002</v>
      </c>
      <c r="P2234">
        <f t="shared" si="207"/>
        <v>25.091093117408906</v>
      </c>
      <c r="Q2234" s="3" t="str">
        <f t="shared" si="208"/>
        <v>games</v>
      </c>
      <c r="R2234" t="str">
        <f t="shared" si="209"/>
        <v>tabletop games</v>
      </c>
      <c r="S2234" s="11">
        <f t="shared" si="210"/>
        <v>41806.794074074074</v>
      </c>
      <c r="T2234" s="11">
        <f t="shared" si="211"/>
        <v>41839.125</v>
      </c>
      <c r="U2234" t="str">
        <f t="array" ref="U2234">IF(COUNTIF($B$2:$B6347, $B2234)&gt;1, "Duplicate", "")</f>
        <v/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6"/>
        <v>3.3203999999999998</v>
      </c>
      <c r="P2235">
        <f t="shared" si="207"/>
        <v>21.230179028132991</v>
      </c>
      <c r="Q2235" s="3" t="str">
        <f t="shared" si="208"/>
        <v>games</v>
      </c>
      <c r="R2235" t="str">
        <f t="shared" si="209"/>
        <v>tabletop games</v>
      </c>
      <c r="S2235" s="11">
        <f t="shared" si="210"/>
        <v>42331.378923611104</v>
      </c>
      <c r="T2235" s="11">
        <f t="shared" si="211"/>
        <v>42352</v>
      </c>
      <c r="U2235" t="str">
        <f t="array" ref="U2235">IF(COUNTIF($B$2:$B6348, $B2235)&gt;1, "Duplicate", "")</f>
        <v/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6"/>
        <v>11.65</v>
      </c>
      <c r="P2236">
        <f t="shared" si="207"/>
        <v>41.607142857142854</v>
      </c>
      <c r="Q2236" s="3" t="str">
        <f t="shared" si="208"/>
        <v>games</v>
      </c>
      <c r="R2236" t="str">
        <f t="shared" si="209"/>
        <v>tabletop games</v>
      </c>
      <c r="S2236" s="11">
        <f t="shared" si="210"/>
        <v>42710.824618055558</v>
      </c>
      <c r="T2236" s="11">
        <f t="shared" si="211"/>
        <v>42740.824618055558</v>
      </c>
      <c r="U2236" t="str">
        <f t="array" ref="U2236">IF(COUNTIF($B$2:$B6349, $B2236)&gt;1, "Duplicate", "")</f>
        <v/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6"/>
        <v>1.5331538461538461</v>
      </c>
      <c r="P2237">
        <f t="shared" si="207"/>
        <v>135.58503401360545</v>
      </c>
      <c r="Q2237" s="3" t="str">
        <f t="shared" si="208"/>
        <v>games</v>
      </c>
      <c r="R2237" t="str">
        <f t="shared" si="209"/>
        <v>tabletop games</v>
      </c>
      <c r="S2237" s="11">
        <f t="shared" si="210"/>
        <v>42062.022118055553</v>
      </c>
      <c r="T2237" s="11">
        <f t="shared" si="211"/>
        <v>42091.980451388896</v>
      </c>
      <c r="U2237" t="str">
        <f t="array" ref="U2237">IF(COUNTIF($B$2:$B6350, $B2237)&gt;1, "Duplicate", "")</f>
        <v/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6"/>
        <v>5.3710714285714287</v>
      </c>
      <c r="P2238">
        <f t="shared" si="207"/>
        <v>22.116176470588236</v>
      </c>
      <c r="Q2238" s="3" t="str">
        <f t="shared" si="208"/>
        <v>games</v>
      </c>
      <c r="R2238" t="str">
        <f t="shared" si="209"/>
        <v>tabletop games</v>
      </c>
      <c r="S2238" s="11">
        <f t="shared" si="210"/>
        <v>42371.617164351846</v>
      </c>
      <c r="T2238" s="11">
        <f t="shared" si="211"/>
        <v>42401.617164351846</v>
      </c>
      <c r="U2238" t="str">
        <f t="array" ref="U2238">IF(COUNTIF($B$2:$B6351, $B2238)&gt;1, "Duplicate", "")</f>
        <v/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6"/>
        <v>3.5292777777777777</v>
      </c>
      <c r="P2239">
        <f t="shared" si="207"/>
        <v>64.625635808748726</v>
      </c>
      <c r="Q2239" s="3" t="str">
        <f t="shared" si="208"/>
        <v>games</v>
      </c>
      <c r="R2239" t="str">
        <f t="shared" si="209"/>
        <v>tabletop games</v>
      </c>
      <c r="S2239" s="11">
        <f t="shared" si="210"/>
        <v>41915.003275462965</v>
      </c>
      <c r="T2239" s="11">
        <f t="shared" si="211"/>
        <v>41955.332638888889</v>
      </c>
      <c r="U2239" t="str">
        <f t="array" ref="U2239">IF(COUNTIF($B$2:$B6352, $B2239)&gt;1, "Duplicate", "")</f>
        <v/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6"/>
        <v>1.3740000000000001</v>
      </c>
      <c r="P2240">
        <f t="shared" si="207"/>
        <v>69.569620253164558</v>
      </c>
      <c r="Q2240" s="3" t="str">
        <f t="shared" si="208"/>
        <v>games</v>
      </c>
      <c r="R2240" t="str">
        <f t="shared" si="209"/>
        <v>tabletop games</v>
      </c>
      <c r="S2240" s="11">
        <f t="shared" si="210"/>
        <v>42774.621712962966</v>
      </c>
      <c r="T2240" s="11">
        <f t="shared" si="211"/>
        <v>42804.621712962966</v>
      </c>
      <c r="U2240" t="str">
        <f t="array" ref="U2240">IF(COUNTIF($B$2:$B6353, $B2240)&gt;1, "Duplicate", "")</f>
        <v/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6"/>
        <v>1.2802667999999999</v>
      </c>
      <c r="P2241">
        <f t="shared" si="207"/>
        <v>75.133028169014082</v>
      </c>
      <c r="Q2241" s="3" t="str">
        <f t="shared" si="208"/>
        <v>games</v>
      </c>
      <c r="R2241" t="str">
        <f t="shared" si="209"/>
        <v>tabletop games</v>
      </c>
      <c r="S2241" s="11">
        <f t="shared" si="210"/>
        <v>41572.958495370374</v>
      </c>
      <c r="T2241" s="11">
        <f t="shared" si="211"/>
        <v>41609.168055555558</v>
      </c>
      <c r="U2241" t="str">
        <f t="array" ref="U2241">IF(COUNTIF($B$2:$B6354, $B2241)&gt;1, "Duplicate", "")</f>
        <v/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6"/>
        <v>2.7067999999999999</v>
      </c>
      <c r="P2242">
        <f t="shared" si="207"/>
        <v>140.97916666666666</v>
      </c>
      <c r="Q2242" s="3" t="str">
        <f t="shared" si="208"/>
        <v>games</v>
      </c>
      <c r="R2242" t="str">
        <f t="shared" si="209"/>
        <v>tabletop games</v>
      </c>
      <c r="S2242" s="11">
        <f t="shared" si="210"/>
        <v>42452.825740740736</v>
      </c>
      <c r="T2242" s="11">
        <f t="shared" si="211"/>
        <v>42482.825740740736</v>
      </c>
      <c r="U2242" t="str">
        <f t="array" ref="U2242">IF(COUNTIF($B$2:$B6355, $B2242)&gt;1, "Duplicate", "")</f>
        <v/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2">E2243/D2243</f>
        <v>8.0640000000000001</v>
      </c>
      <c r="P2243">
        <f t="shared" ref="P2243:P2306" si="213">IF(L2243=0,0,E2243/L2243)</f>
        <v>49.472392638036808</v>
      </c>
      <c r="Q2243" s="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11">
        <f t="shared" si="210"/>
        <v>42766.827546296292</v>
      </c>
      <c r="T2243" s="11">
        <f t="shared" si="211"/>
        <v>42796.827546296292</v>
      </c>
      <c r="U2243" t="str">
        <f t="array" ref="U2243">IF(COUNTIF($B$2:$B6356, $B2243)&gt;1, "Duplicate", "")</f>
        <v/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2"/>
        <v>13.600976000000001</v>
      </c>
      <c r="P2244">
        <f t="shared" si="213"/>
        <v>53.865251485148519</v>
      </c>
      <c r="Q2244" s="3" t="str">
        <f t="shared" si="214"/>
        <v>games</v>
      </c>
      <c r="R2244" t="str">
        <f t="shared" si="215"/>
        <v>tabletop games</v>
      </c>
      <c r="S2244" s="11">
        <f t="shared" si="210"/>
        <v>41569.575613425928</v>
      </c>
      <c r="T2244" s="11">
        <f t="shared" si="211"/>
        <v>41605.126388888886</v>
      </c>
      <c r="U2244" t="str">
        <f t="array" ref="U2244">IF(COUNTIF($B$2:$B6357, $B2244)&gt;1, "Duplicate", "")</f>
        <v/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2"/>
        <v>9302.5</v>
      </c>
      <c r="P2245">
        <f t="shared" si="213"/>
        <v>4.5712530712530715</v>
      </c>
      <c r="Q2245" s="3" t="str">
        <f t="shared" si="214"/>
        <v>games</v>
      </c>
      <c r="R2245" t="str">
        <f t="shared" si="215"/>
        <v>tabletop games</v>
      </c>
      <c r="S2245" s="11">
        <f t="shared" si="210"/>
        <v>42800.751041666663</v>
      </c>
      <c r="T2245" s="11">
        <f t="shared" si="211"/>
        <v>42807.125</v>
      </c>
      <c r="U2245" t="str">
        <f t="array" ref="U2245">IF(COUNTIF($B$2:$B6358, $B2245)&gt;1, "Duplicate", "")</f>
        <v/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2"/>
        <v>3.7702</v>
      </c>
      <c r="P2246">
        <f t="shared" si="213"/>
        <v>65.00344827586207</v>
      </c>
      <c r="Q2246" s="3" t="str">
        <f t="shared" si="214"/>
        <v>games</v>
      </c>
      <c r="R2246" t="str">
        <f t="shared" si="215"/>
        <v>tabletop games</v>
      </c>
      <c r="S2246" s="11">
        <f t="shared" si="210"/>
        <v>42647.818819444445</v>
      </c>
      <c r="T2246" s="11">
        <f t="shared" si="211"/>
        <v>42659.854166666672</v>
      </c>
      <c r="U2246" t="str">
        <f t="array" ref="U2246">IF(COUNTIF($B$2:$B6359, $B2246)&gt;1, "Duplicate", "")</f>
        <v/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2"/>
        <v>26.47025</v>
      </c>
      <c r="P2247">
        <f t="shared" si="213"/>
        <v>53.475252525252522</v>
      </c>
      <c r="Q2247" s="3" t="str">
        <f t="shared" si="214"/>
        <v>games</v>
      </c>
      <c r="R2247" t="str">
        <f t="shared" si="215"/>
        <v>tabletop games</v>
      </c>
      <c r="S2247" s="11">
        <f t="shared" ref="S2247:S2310" si="216">(((J2247/60)/60)/24)+DATE(1970,1,1)</f>
        <v>41660.708530092597</v>
      </c>
      <c r="T2247" s="11">
        <f t="shared" ref="T2247:T2310" si="217">(((I2247/60)/60)/24)+DATE(1970,1,1)</f>
        <v>41691.75</v>
      </c>
      <c r="U2247" t="str">
        <f t="array" ref="U2247">IF(COUNTIF($B$2:$B6360, $B2247)&gt;1, "Duplicate", "")</f>
        <v/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2"/>
        <v>1.0012000000000001</v>
      </c>
      <c r="P2248">
        <f t="shared" si="213"/>
        <v>43.912280701754383</v>
      </c>
      <c r="Q2248" s="3" t="str">
        <f t="shared" si="214"/>
        <v>games</v>
      </c>
      <c r="R2248" t="str">
        <f t="shared" si="215"/>
        <v>tabletop games</v>
      </c>
      <c r="S2248" s="11">
        <f t="shared" si="216"/>
        <v>42221.79178240741</v>
      </c>
      <c r="T2248" s="11">
        <f t="shared" si="217"/>
        <v>42251.79178240741</v>
      </c>
      <c r="U2248" t="str">
        <f t="array" ref="U2248">IF(COUNTIF($B$2:$B6361, $B2248)&gt;1, "Duplicate", "")</f>
        <v/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2"/>
        <v>1.0445405405405406</v>
      </c>
      <c r="P2249">
        <f t="shared" si="213"/>
        <v>50.852631578947367</v>
      </c>
      <c r="Q2249" s="3" t="str">
        <f t="shared" si="214"/>
        <v>games</v>
      </c>
      <c r="R2249" t="str">
        <f t="shared" si="215"/>
        <v>tabletop games</v>
      </c>
      <c r="S2249" s="11">
        <f t="shared" si="216"/>
        <v>42200.666261574079</v>
      </c>
      <c r="T2249" s="11">
        <f t="shared" si="217"/>
        <v>42214.666261574079</v>
      </c>
      <c r="U2249" t="str">
        <f t="array" ref="U2249">IF(COUNTIF($B$2:$B6362, $B2249)&gt;1, "Duplicate", "")</f>
        <v/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2"/>
        <v>1.0721428571428571</v>
      </c>
      <c r="P2250">
        <f t="shared" si="213"/>
        <v>58.6328125</v>
      </c>
      <c r="Q2250" s="3" t="str">
        <f t="shared" si="214"/>
        <v>games</v>
      </c>
      <c r="R2250" t="str">
        <f t="shared" si="215"/>
        <v>tabletop games</v>
      </c>
      <c r="S2250" s="11">
        <f t="shared" si="216"/>
        <v>42688.875902777778</v>
      </c>
      <c r="T2250" s="11">
        <f t="shared" si="217"/>
        <v>42718.875902777778</v>
      </c>
      <c r="U2250" t="str">
        <f t="array" ref="U2250">IF(COUNTIF($B$2:$B6363, $B2250)&gt;1, "Duplicate", "")</f>
        <v/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2"/>
        <v>1.6877142857142857</v>
      </c>
      <c r="P2251">
        <f t="shared" si="213"/>
        <v>32.81666666666667</v>
      </c>
      <c r="Q2251" s="3" t="str">
        <f t="shared" si="214"/>
        <v>games</v>
      </c>
      <c r="R2251" t="str">
        <f t="shared" si="215"/>
        <v>tabletop games</v>
      </c>
      <c r="S2251" s="11">
        <f t="shared" si="216"/>
        <v>41336.703298611108</v>
      </c>
      <c r="T2251" s="11">
        <f t="shared" si="217"/>
        <v>41366.661631944444</v>
      </c>
      <c r="U2251" t="str">
        <f t="array" ref="U2251">IF(COUNTIF($B$2:$B6364, $B2251)&gt;1, "Duplicate", "")</f>
        <v/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2"/>
        <v>9.7511200000000002</v>
      </c>
      <c r="P2252">
        <f t="shared" si="213"/>
        <v>426.93169877408059</v>
      </c>
      <c r="Q2252" s="3" t="str">
        <f t="shared" si="214"/>
        <v>games</v>
      </c>
      <c r="R2252" t="str">
        <f t="shared" si="215"/>
        <v>tabletop games</v>
      </c>
      <c r="S2252" s="11">
        <f t="shared" si="216"/>
        <v>42677.005474537036</v>
      </c>
      <c r="T2252" s="11">
        <f t="shared" si="217"/>
        <v>42707.0471412037</v>
      </c>
      <c r="U2252" t="str">
        <f t="array" ref="U2252">IF(COUNTIF($B$2:$B6365, $B2252)&gt;1, "Duplicate", "")</f>
        <v/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2"/>
        <v>1.3444929411764706</v>
      </c>
      <c r="P2253">
        <f t="shared" si="213"/>
        <v>23.808729166666669</v>
      </c>
      <c r="Q2253" s="3" t="str">
        <f t="shared" si="214"/>
        <v>games</v>
      </c>
      <c r="R2253" t="str">
        <f t="shared" si="215"/>
        <v>tabletop games</v>
      </c>
      <c r="S2253" s="11">
        <f t="shared" si="216"/>
        <v>41846.34579861111</v>
      </c>
      <c r="T2253" s="11">
        <f t="shared" si="217"/>
        <v>41867.34579861111</v>
      </c>
      <c r="U2253" t="str">
        <f t="array" ref="U2253">IF(COUNTIF($B$2:$B6366, $B2253)&gt;1, "Duplicate", "")</f>
        <v/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2"/>
        <v>2.722777777777778</v>
      </c>
      <c r="P2254">
        <f t="shared" si="213"/>
        <v>98.413654618473899</v>
      </c>
      <c r="Q2254" s="3" t="str">
        <f t="shared" si="214"/>
        <v>games</v>
      </c>
      <c r="R2254" t="str">
        <f t="shared" si="215"/>
        <v>tabletop games</v>
      </c>
      <c r="S2254" s="11">
        <f t="shared" si="216"/>
        <v>42573.327986111108</v>
      </c>
      <c r="T2254" s="11">
        <f t="shared" si="217"/>
        <v>42588.327986111108</v>
      </c>
      <c r="U2254" t="str">
        <f t="array" ref="U2254">IF(COUNTIF($B$2:$B6367, $B2254)&gt;1, "Duplicate", "")</f>
        <v/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2"/>
        <v>1.1268750000000001</v>
      </c>
      <c r="P2255">
        <f t="shared" si="213"/>
        <v>107.32142857142857</v>
      </c>
      <c r="Q2255" s="3" t="str">
        <f t="shared" si="214"/>
        <v>games</v>
      </c>
      <c r="R2255" t="str">
        <f t="shared" si="215"/>
        <v>tabletop games</v>
      </c>
      <c r="S2255" s="11">
        <f t="shared" si="216"/>
        <v>42296.631331018521</v>
      </c>
      <c r="T2255" s="11">
        <f t="shared" si="217"/>
        <v>42326.672997685186</v>
      </c>
      <c r="U2255" t="str">
        <f t="array" ref="U2255">IF(COUNTIF($B$2:$B6368, $B2255)&gt;1, "Duplicate", "")</f>
        <v/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2"/>
        <v>4.5979999999999999</v>
      </c>
      <c r="P2256">
        <f t="shared" si="213"/>
        <v>11.67005076142132</v>
      </c>
      <c r="Q2256" s="3" t="str">
        <f t="shared" si="214"/>
        <v>games</v>
      </c>
      <c r="R2256" t="str">
        <f t="shared" si="215"/>
        <v>tabletop games</v>
      </c>
      <c r="S2256" s="11">
        <f t="shared" si="216"/>
        <v>42752.647777777776</v>
      </c>
      <c r="T2256" s="11">
        <f t="shared" si="217"/>
        <v>42759.647777777776</v>
      </c>
      <c r="U2256" t="str">
        <f t="array" ref="U2256">IF(COUNTIF($B$2:$B6369, $B2256)&gt;1, "Duplicate", "")</f>
        <v/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2"/>
        <v>2.8665822784810127</v>
      </c>
      <c r="P2257">
        <f t="shared" si="213"/>
        <v>41.782287822878232</v>
      </c>
      <c r="Q2257" s="3" t="str">
        <f t="shared" si="214"/>
        <v>games</v>
      </c>
      <c r="R2257" t="str">
        <f t="shared" si="215"/>
        <v>tabletop games</v>
      </c>
      <c r="S2257" s="11">
        <f t="shared" si="216"/>
        <v>42467.951979166668</v>
      </c>
      <c r="T2257" s="11">
        <f t="shared" si="217"/>
        <v>42497.951979166668</v>
      </c>
      <c r="U2257" t="str">
        <f t="array" ref="U2257">IF(COUNTIF($B$2:$B6370, $B2257)&gt;1, "Duplicate", "")</f>
        <v/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2"/>
        <v>2.2270833333333333</v>
      </c>
      <c r="P2258">
        <f t="shared" si="213"/>
        <v>21.38</v>
      </c>
      <c r="Q2258" s="3" t="str">
        <f t="shared" si="214"/>
        <v>games</v>
      </c>
      <c r="R2258" t="str">
        <f t="shared" si="215"/>
        <v>tabletop games</v>
      </c>
      <c r="S2258" s="11">
        <f t="shared" si="216"/>
        <v>42682.451921296291</v>
      </c>
      <c r="T2258" s="11">
        <f t="shared" si="217"/>
        <v>42696.451921296291</v>
      </c>
      <c r="U2258" t="str">
        <f t="array" ref="U2258">IF(COUNTIF($B$2:$B6371, $B2258)&gt;1, "Duplicate", "")</f>
        <v/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2"/>
        <v>6.3613999999999997</v>
      </c>
      <c r="P2259">
        <f t="shared" si="213"/>
        <v>94.103550295857985</v>
      </c>
      <c r="Q2259" s="3" t="str">
        <f t="shared" si="214"/>
        <v>games</v>
      </c>
      <c r="R2259" t="str">
        <f t="shared" si="215"/>
        <v>tabletop games</v>
      </c>
      <c r="S2259" s="11">
        <f t="shared" si="216"/>
        <v>42505.936678240745</v>
      </c>
      <c r="T2259" s="11">
        <f t="shared" si="217"/>
        <v>42540.958333333328</v>
      </c>
      <c r="U2259" t="str">
        <f t="array" ref="U2259">IF(COUNTIF($B$2:$B6372, $B2259)&gt;1, "Duplicate", "")</f>
        <v/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2"/>
        <v>1.4650000000000001</v>
      </c>
      <c r="P2260">
        <f t="shared" si="213"/>
        <v>15.721951219512196</v>
      </c>
      <c r="Q2260" s="3" t="str">
        <f t="shared" si="214"/>
        <v>games</v>
      </c>
      <c r="R2260" t="str">
        <f t="shared" si="215"/>
        <v>tabletop games</v>
      </c>
      <c r="S2260" s="11">
        <f t="shared" si="216"/>
        <v>42136.75100694444</v>
      </c>
      <c r="T2260" s="11">
        <f t="shared" si="217"/>
        <v>42166.75100694444</v>
      </c>
      <c r="U2260" t="str">
        <f t="array" ref="U2260">IF(COUNTIF($B$2:$B6373, $B2260)&gt;1, "Duplicate", "")</f>
        <v/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2"/>
        <v>18.670999999999999</v>
      </c>
      <c r="P2261">
        <f t="shared" si="213"/>
        <v>90.635922330097088</v>
      </c>
      <c r="Q2261" s="3" t="str">
        <f t="shared" si="214"/>
        <v>games</v>
      </c>
      <c r="R2261" t="str">
        <f t="shared" si="215"/>
        <v>tabletop games</v>
      </c>
      <c r="S2261" s="11">
        <f t="shared" si="216"/>
        <v>42702.804814814815</v>
      </c>
      <c r="T2261" s="11">
        <f t="shared" si="217"/>
        <v>42712.804814814815</v>
      </c>
      <c r="U2261" t="str">
        <f t="array" ref="U2261">IF(COUNTIF($B$2:$B6374, $B2261)&gt;1, "Duplicate", "")</f>
        <v/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2"/>
        <v>3.2692000000000001</v>
      </c>
      <c r="P2262">
        <f t="shared" si="213"/>
        <v>97.297619047619051</v>
      </c>
      <c r="Q2262" s="3" t="str">
        <f t="shared" si="214"/>
        <v>games</v>
      </c>
      <c r="R2262" t="str">
        <f t="shared" si="215"/>
        <v>tabletop games</v>
      </c>
      <c r="S2262" s="11">
        <f t="shared" si="216"/>
        <v>41695.016782407409</v>
      </c>
      <c r="T2262" s="11">
        <f t="shared" si="217"/>
        <v>41724.975115740745</v>
      </c>
      <c r="U2262" t="str">
        <f t="array" ref="U2262">IF(COUNTIF($B$2:$B6375, $B2262)&gt;1, "Duplicate", "")</f>
        <v/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2"/>
        <v>7.7949999999999999</v>
      </c>
      <c r="P2263">
        <f t="shared" si="213"/>
        <v>37.11904761904762</v>
      </c>
      <c r="Q2263" s="3" t="str">
        <f t="shared" si="214"/>
        <v>games</v>
      </c>
      <c r="R2263" t="str">
        <f t="shared" si="215"/>
        <v>tabletop games</v>
      </c>
      <c r="S2263" s="11">
        <f t="shared" si="216"/>
        <v>42759.724768518514</v>
      </c>
      <c r="T2263" s="11">
        <f t="shared" si="217"/>
        <v>42780.724768518514</v>
      </c>
      <c r="U2263" t="str">
        <f t="array" ref="U2263">IF(COUNTIF($B$2:$B6376, $B2263)&gt;1, "Duplicate", "")</f>
        <v/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2"/>
        <v>1.5415151515151515</v>
      </c>
      <c r="P2264">
        <f t="shared" si="213"/>
        <v>28.104972375690608</v>
      </c>
      <c r="Q2264" s="3" t="str">
        <f t="shared" si="214"/>
        <v>games</v>
      </c>
      <c r="R2264" t="str">
        <f t="shared" si="215"/>
        <v>tabletop games</v>
      </c>
      <c r="S2264" s="11">
        <f t="shared" si="216"/>
        <v>41926.585162037038</v>
      </c>
      <c r="T2264" s="11">
        <f t="shared" si="217"/>
        <v>41961</v>
      </c>
      <c r="U2264" t="str">
        <f t="array" ref="U2264">IF(COUNTIF($B$2:$B6377, $B2264)&gt;1, "Duplicate", "")</f>
        <v/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2"/>
        <v>1.1554666666666666</v>
      </c>
      <c r="P2265">
        <f t="shared" si="213"/>
        <v>144.43333333333334</v>
      </c>
      <c r="Q2265" s="3" t="str">
        <f t="shared" si="214"/>
        <v>games</v>
      </c>
      <c r="R2265" t="str">
        <f t="shared" si="215"/>
        <v>tabletop games</v>
      </c>
      <c r="S2265" s="11">
        <f t="shared" si="216"/>
        <v>42014.832326388889</v>
      </c>
      <c r="T2265" s="11">
        <f t="shared" si="217"/>
        <v>42035.832326388889</v>
      </c>
      <c r="U2265" t="str">
        <f t="array" ref="U2265">IF(COUNTIF($B$2:$B6378, $B2265)&gt;1, "Duplicate", "")</f>
        <v/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2"/>
        <v>1.8003333333333333</v>
      </c>
      <c r="P2266">
        <f t="shared" si="213"/>
        <v>24.274157303370785</v>
      </c>
      <c r="Q2266" s="3" t="str">
        <f t="shared" si="214"/>
        <v>games</v>
      </c>
      <c r="R2266" t="str">
        <f t="shared" si="215"/>
        <v>tabletop games</v>
      </c>
      <c r="S2266" s="11">
        <f t="shared" si="216"/>
        <v>42496.582337962958</v>
      </c>
      <c r="T2266" s="11">
        <f t="shared" si="217"/>
        <v>42513.125</v>
      </c>
      <c r="U2266" t="str">
        <f t="array" ref="U2266">IF(COUNTIF($B$2:$B6379, $B2266)&gt;1, "Duplicate", "")</f>
        <v/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2"/>
        <v>2.9849999999999999</v>
      </c>
      <c r="P2267">
        <f t="shared" si="213"/>
        <v>35.117647058823529</v>
      </c>
      <c r="Q2267" s="3" t="str">
        <f t="shared" si="214"/>
        <v>games</v>
      </c>
      <c r="R2267" t="str">
        <f t="shared" si="215"/>
        <v>tabletop games</v>
      </c>
      <c r="S2267" s="11">
        <f t="shared" si="216"/>
        <v>42689.853090277778</v>
      </c>
      <c r="T2267" s="11">
        <f t="shared" si="217"/>
        <v>42696.853090277778</v>
      </c>
      <c r="U2267" t="str">
        <f t="array" ref="U2267">IF(COUNTIF($B$2:$B6380, $B2267)&gt;1, "Duplicate", "")</f>
        <v/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2"/>
        <v>3.2026666666666666</v>
      </c>
      <c r="P2268">
        <f t="shared" si="213"/>
        <v>24.762886597938145</v>
      </c>
      <c r="Q2268" s="3" t="str">
        <f t="shared" si="214"/>
        <v>games</v>
      </c>
      <c r="R2268" t="str">
        <f t="shared" si="215"/>
        <v>tabletop games</v>
      </c>
      <c r="S2268" s="11">
        <f t="shared" si="216"/>
        <v>42469.874907407408</v>
      </c>
      <c r="T2268" s="11">
        <f t="shared" si="217"/>
        <v>42487.083333333328</v>
      </c>
      <c r="U2268" t="str">
        <f t="array" ref="U2268">IF(COUNTIF($B$2:$B6381, $B2268)&gt;1, "Duplicate", "")</f>
        <v/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2"/>
        <v>3.80525</v>
      </c>
      <c r="P2269">
        <f t="shared" si="213"/>
        <v>188.37871287128712</v>
      </c>
      <c r="Q2269" s="3" t="str">
        <f t="shared" si="214"/>
        <v>games</v>
      </c>
      <c r="R2269" t="str">
        <f t="shared" si="215"/>
        <v>tabletop games</v>
      </c>
      <c r="S2269" s="11">
        <f t="shared" si="216"/>
        <v>41968.829826388886</v>
      </c>
      <c r="T2269" s="11">
        <f t="shared" si="217"/>
        <v>41994.041666666672</v>
      </c>
      <c r="U2269" t="str">
        <f t="array" ref="U2269">IF(COUNTIF($B$2:$B6382, $B2269)&gt;1, "Duplicate", "")</f>
        <v/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2"/>
        <v>1.026</v>
      </c>
      <c r="P2270">
        <f t="shared" si="213"/>
        <v>148.08247422680412</v>
      </c>
      <c r="Q2270" s="3" t="str">
        <f t="shared" si="214"/>
        <v>games</v>
      </c>
      <c r="R2270" t="str">
        <f t="shared" si="215"/>
        <v>tabletop games</v>
      </c>
      <c r="S2270" s="11">
        <f t="shared" si="216"/>
        <v>42776.082349537035</v>
      </c>
      <c r="T2270" s="11">
        <f t="shared" si="217"/>
        <v>42806.082349537035</v>
      </c>
      <c r="U2270" t="str">
        <f t="array" ref="U2270">IF(COUNTIF($B$2:$B6383, $B2270)&gt;1, "Duplicate", "")</f>
        <v/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2"/>
        <v>18.016400000000001</v>
      </c>
      <c r="P2271">
        <f t="shared" si="213"/>
        <v>49.934589800443462</v>
      </c>
      <c r="Q2271" s="3" t="str">
        <f t="shared" si="214"/>
        <v>games</v>
      </c>
      <c r="R2271" t="str">
        <f t="shared" si="215"/>
        <v>tabletop games</v>
      </c>
      <c r="S2271" s="11">
        <f t="shared" si="216"/>
        <v>42776.704432870371</v>
      </c>
      <c r="T2271" s="11">
        <f t="shared" si="217"/>
        <v>42801.208333333328</v>
      </c>
      <c r="U2271" t="str">
        <f t="array" ref="U2271">IF(COUNTIF($B$2:$B6384, $B2271)&gt;1, "Duplicate", "")</f>
        <v/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2"/>
        <v>7.2024800000000004</v>
      </c>
      <c r="P2272">
        <f t="shared" si="213"/>
        <v>107.82155688622754</v>
      </c>
      <c r="Q2272" s="3" t="str">
        <f t="shared" si="214"/>
        <v>games</v>
      </c>
      <c r="R2272" t="str">
        <f t="shared" si="215"/>
        <v>tabletop games</v>
      </c>
      <c r="S2272" s="11">
        <f t="shared" si="216"/>
        <v>42725.869363425925</v>
      </c>
      <c r="T2272" s="11">
        <f t="shared" si="217"/>
        <v>42745.915972222225</v>
      </c>
      <c r="U2272" t="str">
        <f t="array" ref="U2272">IF(COUNTIF($B$2:$B6385, $B2272)&gt;1, "Duplicate", "")</f>
        <v/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2"/>
        <v>2.8309000000000002</v>
      </c>
      <c r="P2273">
        <f t="shared" si="213"/>
        <v>42.63403614457831</v>
      </c>
      <c r="Q2273" s="3" t="str">
        <f t="shared" si="214"/>
        <v>games</v>
      </c>
      <c r="R2273" t="str">
        <f t="shared" si="215"/>
        <v>tabletop games</v>
      </c>
      <c r="S2273" s="11">
        <f t="shared" si="216"/>
        <v>42684.000046296293</v>
      </c>
      <c r="T2273" s="11">
        <f t="shared" si="217"/>
        <v>42714.000046296293</v>
      </c>
      <c r="U2273" t="str">
        <f t="array" ref="U2273">IF(COUNTIF($B$2:$B6386, $B2273)&gt;1, "Duplicate", "")</f>
        <v/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2"/>
        <v>13.566000000000001</v>
      </c>
      <c r="P2274">
        <f t="shared" si="213"/>
        <v>14.370762711864407</v>
      </c>
      <c r="Q2274" s="3" t="str">
        <f t="shared" si="214"/>
        <v>games</v>
      </c>
      <c r="R2274" t="str">
        <f t="shared" si="215"/>
        <v>tabletop games</v>
      </c>
      <c r="S2274" s="11">
        <f t="shared" si="216"/>
        <v>42315.699490740735</v>
      </c>
      <c r="T2274" s="11">
        <f t="shared" si="217"/>
        <v>42345.699490740735</v>
      </c>
      <c r="U2274" t="str">
        <f t="array" ref="U2274">IF(COUNTIF($B$2:$B6387, $B2274)&gt;1, "Duplicate", "")</f>
        <v/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2"/>
        <v>2.2035999999999998</v>
      </c>
      <c r="P2275">
        <f t="shared" si="213"/>
        <v>37.476190476190474</v>
      </c>
      <c r="Q2275" s="3" t="str">
        <f t="shared" si="214"/>
        <v>games</v>
      </c>
      <c r="R2275" t="str">
        <f t="shared" si="215"/>
        <v>tabletop games</v>
      </c>
      <c r="S2275" s="11">
        <f t="shared" si="216"/>
        <v>42781.549097222218</v>
      </c>
      <c r="T2275" s="11">
        <f t="shared" si="217"/>
        <v>42806.507430555561</v>
      </c>
      <c r="U2275" t="str">
        <f t="array" ref="U2275">IF(COUNTIF($B$2:$B6388, $B2275)&gt;1, "Duplicate", "")</f>
        <v/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2"/>
        <v>1.196</v>
      </c>
      <c r="P2276">
        <f t="shared" si="213"/>
        <v>30.202020202020201</v>
      </c>
      <c r="Q2276" s="3" t="str">
        <f t="shared" si="214"/>
        <v>games</v>
      </c>
      <c r="R2276" t="str">
        <f t="shared" si="215"/>
        <v>tabletop games</v>
      </c>
      <c r="S2276" s="11">
        <f t="shared" si="216"/>
        <v>41663.500659722224</v>
      </c>
      <c r="T2276" s="11">
        <f t="shared" si="217"/>
        <v>41693.500659722224</v>
      </c>
      <c r="U2276" t="str">
        <f t="array" ref="U2276">IF(COUNTIF($B$2:$B6389, $B2276)&gt;1, "Duplicate", "")</f>
        <v/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2"/>
        <v>4.0776923076923079</v>
      </c>
      <c r="P2277">
        <f t="shared" si="213"/>
        <v>33.550632911392405</v>
      </c>
      <c r="Q2277" s="3" t="str">
        <f t="shared" si="214"/>
        <v>games</v>
      </c>
      <c r="R2277" t="str">
        <f t="shared" si="215"/>
        <v>tabletop games</v>
      </c>
      <c r="S2277" s="11">
        <f t="shared" si="216"/>
        <v>41965.616655092599</v>
      </c>
      <c r="T2277" s="11">
        <f t="shared" si="217"/>
        <v>41995.616655092599</v>
      </c>
      <c r="U2277" t="str">
        <f t="array" ref="U2277">IF(COUNTIF($B$2:$B6390, $B2277)&gt;1, "Duplicate", "")</f>
        <v/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2"/>
        <v>1.0581826105905425</v>
      </c>
      <c r="P2278">
        <f t="shared" si="213"/>
        <v>64.74666666666667</v>
      </c>
      <c r="Q2278" s="3" t="str">
        <f t="shared" si="214"/>
        <v>games</v>
      </c>
      <c r="R2278" t="str">
        <f t="shared" si="215"/>
        <v>tabletop games</v>
      </c>
      <c r="S2278" s="11">
        <f t="shared" si="216"/>
        <v>41614.651493055557</v>
      </c>
      <c r="T2278" s="11">
        <f t="shared" si="217"/>
        <v>41644.651493055557</v>
      </c>
      <c r="U2278" t="str">
        <f t="array" ref="U2278">IF(COUNTIF($B$2:$B6391, $B2278)&gt;1, "Duplicate", "")</f>
        <v/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2"/>
        <v>1.4108235294117648</v>
      </c>
      <c r="P2279">
        <f t="shared" si="213"/>
        <v>57.932367149758456</v>
      </c>
      <c r="Q2279" s="3" t="str">
        <f t="shared" si="214"/>
        <v>games</v>
      </c>
      <c r="R2279" t="str">
        <f t="shared" si="215"/>
        <v>tabletop games</v>
      </c>
      <c r="S2279" s="11">
        <f t="shared" si="216"/>
        <v>40936.678506944445</v>
      </c>
      <c r="T2279" s="11">
        <f t="shared" si="217"/>
        <v>40966.678506944445</v>
      </c>
      <c r="U2279" t="str">
        <f t="array" ref="U2279">IF(COUNTIF($B$2:$B6392, $B2279)&gt;1, "Duplicate", "")</f>
        <v/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2"/>
        <v>2.7069999999999999</v>
      </c>
      <c r="P2280">
        <f t="shared" si="213"/>
        <v>53.078431372549019</v>
      </c>
      <c r="Q2280" s="3" t="str">
        <f t="shared" si="214"/>
        <v>games</v>
      </c>
      <c r="R2280" t="str">
        <f t="shared" si="215"/>
        <v>tabletop games</v>
      </c>
      <c r="S2280" s="11">
        <f t="shared" si="216"/>
        <v>42338.709108796291</v>
      </c>
      <c r="T2280" s="11">
        <f t="shared" si="217"/>
        <v>42372.957638888889</v>
      </c>
      <c r="U2280" t="str">
        <f t="array" ref="U2280">IF(COUNTIF($B$2:$B6393, $B2280)&gt;1, "Duplicate", "")</f>
        <v/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2"/>
        <v>1.538</v>
      </c>
      <c r="P2281">
        <f t="shared" si="213"/>
        <v>48.0625</v>
      </c>
      <c r="Q2281" s="3" t="str">
        <f t="shared" si="214"/>
        <v>games</v>
      </c>
      <c r="R2281" t="str">
        <f t="shared" si="215"/>
        <v>tabletop games</v>
      </c>
      <c r="S2281" s="11">
        <f t="shared" si="216"/>
        <v>42020.806701388887</v>
      </c>
      <c r="T2281" s="11">
        <f t="shared" si="217"/>
        <v>42039.166666666672</v>
      </c>
      <c r="U2281" t="str">
        <f t="array" ref="U2281">IF(COUNTIF($B$2:$B6394, $B2281)&gt;1, "Duplicate", "")</f>
        <v/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2"/>
        <v>4.0357653061224488</v>
      </c>
      <c r="P2282">
        <f t="shared" si="213"/>
        <v>82.396874999999994</v>
      </c>
      <c r="Q2282" s="3" t="str">
        <f t="shared" si="214"/>
        <v>games</v>
      </c>
      <c r="R2282" t="str">
        <f t="shared" si="215"/>
        <v>tabletop games</v>
      </c>
      <c r="S2282" s="11">
        <f t="shared" si="216"/>
        <v>42234.624895833331</v>
      </c>
      <c r="T2282" s="11">
        <f t="shared" si="217"/>
        <v>42264.624895833331</v>
      </c>
      <c r="U2282" t="str">
        <f t="array" ref="U2282">IF(COUNTIF($B$2:$B6395, $B2282)&gt;1, "Duplicate", "")</f>
        <v/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2"/>
        <v>1.85</v>
      </c>
      <c r="P2283">
        <f t="shared" si="213"/>
        <v>50.454545454545453</v>
      </c>
      <c r="Q2283" s="3" t="str">
        <f t="shared" si="214"/>
        <v>music</v>
      </c>
      <c r="R2283" t="str">
        <f t="shared" si="215"/>
        <v>rock</v>
      </c>
      <c r="S2283" s="11">
        <f t="shared" si="216"/>
        <v>40687.285844907405</v>
      </c>
      <c r="T2283" s="11">
        <f t="shared" si="217"/>
        <v>40749.284722222219</v>
      </c>
      <c r="U2283" t="str">
        <f t="array" ref="U2283">IF(COUNTIF($B$2:$B6396, $B2283)&gt;1, "Duplicate", "")</f>
        <v/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2"/>
        <v>1.8533333333333333</v>
      </c>
      <c r="P2284">
        <f t="shared" si="213"/>
        <v>115.83333333333333</v>
      </c>
      <c r="Q2284" s="3" t="str">
        <f t="shared" si="214"/>
        <v>music</v>
      </c>
      <c r="R2284" t="str">
        <f t="shared" si="215"/>
        <v>rock</v>
      </c>
      <c r="S2284" s="11">
        <f t="shared" si="216"/>
        <v>42323.17460648148</v>
      </c>
      <c r="T2284" s="11">
        <f t="shared" si="217"/>
        <v>42383.17460648148</v>
      </c>
      <c r="U2284" t="str">
        <f t="array" ref="U2284">IF(COUNTIF($B$2:$B6397, $B2284)&gt;1, "Duplicate", "")</f>
        <v/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2"/>
        <v>1.0085533333333332</v>
      </c>
      <c r="P2285">
        <f t="shared" si="213"/>
        <v>63.03458333333333</v>
      </c>
      <c r="Q2285" s="3" t="str">
        <f t="shared" si="214"/>
        <v>music</v>
      </c>
      <c r="R2285" t="str">
        <f t="shared" si="215"/>
        <v>rock</v>
      </c>
      <c r="S2285" s="11">
        <f t="shared" si="216"/>
        <v>40978.125046296293</v>
      </c>
      <c r="T2285" s="11">
        <f t="shared" si="217"/>
        <v>41038.083379629628</v>
      </c>
      <c r="U2285" t="str">
        <f t="array" ref="U2285">IF(COUNTIF($B$2:$B6398, $B2285)&gt;1, "Duplicate", "")</f>
        <v/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2"/>
        <v>1.0622116666666668</v>
      </c>
      <c r="P2286">
        <f t="shared" si="213"/>
        <v>108.02152542372882</v>
      </c>
      <c r="Q2286" s="3" t="str">
        <f t="shared" si="214"/>
        <v>music</v>
      </c>
      <c r="R2286" t="str">
        <f t="shared" si="215"/>
        <v>rock</v>
      </c>
      <c r="S2286" s="11">
        <f t="shared" si="216"/>
        <v>40585.796817129631</v>
      </c>
      <c r="T2286" s="11">
        <f t="shared" si="217"/>
        <v>40614.166666666664</v>
      </c>
      <c r="U2286" t="str">
        <f t="array" ref="U2286">IF(COUNTIF($B$2:$B6399, $B2286)&gt;1, "Duplicate", "")</f>
        <v/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2"/>
        <v>1.2136666666666667</v>
      </c>
      <c r="P2287">
        <f t="shared" si="213"/>
        <v>46.088607594936711</v>
      </c>
      <c r="Q2287" s="3" t="str">
        <f t="shared" si="214"/>
        <v>music</v>
      </c>
      <c r="R2287" t="str">
        <f t="shared" si="215"/>
        <v>rock</v>
      </c>
      <c r="S2287" s="11">
        <f t="shared" si="216"/>
        <v>41059.185682870368</v>
      </c>
      <c r="T2287" s="11">
        <f t="shared" si="217"/>
        <v>41089.185682870368</v>
      </c>
      <c r="U2287" t="str">
        <f t="array" ref="U2287">IF(COUNTIF($B$2:$B6400, $B2287)&gt;1, "Duplicate", "")</f>
        <v/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2"/>
        <v>1.0006666666666666</v>
      </c>
      <c r="P2288">
        <f t="shared" si="213"/>
        <v>107.21428571428571</v>
      </c>
      <c r="Q2288" s="3" t="str">
        <f t="shared" si="214"/>
        <v>music</v>
      </c>
      <c r="R2288" t="str">
        <f t="shared" si="215"/>
        <v>rock</v>
      </c>
      <c r="S2288" s="11">
        <f t="shared" si="216"/>
        <v>41494.963587962964</v>
      </c>
      <c r="T2288" s="11">
        <f t="shared" si="217"/>
        <v>41523.165972222225</v>
      </c>
      <c r="U2288" t="str">
        <f t="array" ref="U2288">IF(COUNTIF($B$2:$B6401, $B2288)&gt;1, "Duplicate", "")</f>
        <v/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2"/>
        <v>1.1997755555555556</v>
      </c>
      <c r="P2289">
        <f t="shared" si="213"/>
        <v>50.9338679245283</v>
      </c>
      <c r="Q2289" s="3" t="str">
        <f t="shared" si="214"/>
        <v>music</v>
      </c>
      <c r="R2289" t="str">
        <f t="shared" si="215"/>
        <v>rock</v>
      </c>
      <c r="S2289" s="11">
        <f t="shared" si="216"/>
        <v>41792.667361111111</v>
      </c>
      <c r="T2289" s="11">
        <f t="shared" si="217"/>
        <v>41813.667361111111</v>
      </c>
      <c r="U2289" t="str">
        <f t="array" ref="U2289">IF(COUNTIF($B$2:$B6402, $B2289)&gt;1, "Duplicate", "")</f>
        <v/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2"/>
        <v>1.0009999999999999</v>
      </c>
      <c r="P2290">
        <f t="shared" si="213"/>
        <v>40.04</v>
      </c>
      <c r="Q2290" s="3" t="str">
        <f t="shared" si="214"/>
        <v>music</v>
      </c>
      <c r="R2290" t="str">
        <f t="shared" si="215"/>
        <v>rock</v>
      </c>
      <c r="S2290" s="11">
        <f t="shared" si="216"/>
        <v>41067.827418981484</v>
      </c>
      <c r="T2290" s="11">
        <f t="shared" si="217"/>
        <v>41086.75</v>
      </c>
      <c r="U2290" t="str">
        <f t="array" ref="U2290">IF(COUNTIF($B$2:$B6403, $B2290)&gt;1, "Duplicate", "")</f>
        <v/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2"/>
        <v>1.0740000000000001</v>
      </c>
      <c r="P2291">
        <f t="shared" si="213"/>
        <v>64.44</v>
      </c>
      <c r="Q2291" s="3" t="str">
        <f t="shared" si="214"/>
        <v>music</v>
      </c>
      <c r="R2291" t="str">
        <f t="shared" si="215"/>
        <v>rock</v>
      </c>
      <c r="S2291" s="11">
        <f t="shared" si="216"/>
        <v>41571.998379629629</v>
      </c>
      <c r="T2291" s="11">
        <f t="shared" si="217"/>
        <v>41614.973611111112</v>
      </c>
      <c r="U2291" t="str">
        <f t="array" ref="U2291">IF(COUNTIF($B$2:$B6404, $B2291)&gt;1, "Duplicate", "")</f>
        <v/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2"/>
        <v>1.0406666666666666</v>
      </c>
      <c r="P2292">
        <f t="shared" si="213"/>
        <v>53.827586206896555</v>
      </c>
      <c r="Q2292" s="3" t="str">
        <f t="shared" si="214"/>
        <v>music</v>
      </c>
      <c r="R2292" t="str">
        <f t="shared" si="215"/>
        <v>rock</v>
      </c>
      <c r="S2292" s="11">
        <f t="shared" si="216"/>
        <v>40070.253819444442</v>
      </c>
      <c r="T2292" s="11">
        <f t="shared" si="217"/>
        <v>40148.708333333336</v>
      </c>
      <c r="U2292" t="str">
        <f t="array" ref="U2292">IF(COUNTIF($B$2:$B6405, $B2292)&gt;1, "Duplicate", "")</f>
        <v/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2"/>
        <v>1.728</v>
      </c>
      <c r="P2293">
        <f t="shared" si="213"/>
        <v>100.46511627906976</v>
      </c>
      <c r="Q2293" s="3" t="str">
        <f t="shared" si="214"/>
        <v>music</v>
      </c>
      <c r="R2293" t="str">
        <f t="shared" si="215"/>
        <v>rock</v>
      </c>
      <c r="S2293" s="11">
        <f t="shared" si="216"/>
        <v>40987.977060185185</v>
      </c>
      <c r="T2293" s="11">
        <f t="shared" si="217"/>
        <v>41022.166666666664</v>
      </c>
      <c r="U2293" t="str">
        <f t="array" ref="U2293">IF(COUNTIF($B$2:$B6406, $B2293)&gt;1, "Duplicate", "")</f>
        <v/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2"/>
        <v>1.072505</v>
      </c>
      <c r="P2294">
        <f t="shared" si="213"/>
        <v>46.630652173913049</v>
      </c>
      <c r="Q2294" s="3" t="str">
        <f t="shared" si="214"/>
        <v>music</v>
      </c>
      <c r="R2294" t="str">
        <f t="shared" si="215"/>
        <v>rock</v>
      </c>
      <c r="S2294" s="11">
        <f t="shared" si="216"/>
        <v>40987.697638888887</v>
      </c>
      <c r="T2294" s="11">
        <f t="shared" si="217"/>
        <v>41017.697638888887</v>
      </c>
      <c r="U2294" t="str">
        <f t="array" ref="U2294">IF(COUNTIF($B$2:$B6407, $B2294)&gt;1, "Duplicate", "")</f>
        <v/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2"/>
        <v>1.0823529411764705</v>
      </c>
      <c r="P2295">
        <f t="shared" si="213"/>
        <v>34.074074074074076</v>
      </c>
      <c r="Q2295" s="3" t="str">
        <f t="shared" si="214"/>
        <v>music</v>
      </c>
      <c r="R2295" t="str">
        <f t="shared" si="215"/>
        <v>rock</v>
      </c>
      <c r="S2295" s="11">
        <f t="shared" si="216"/>
        <v>41151.708321759259</v>
      </c>
      <c r="T2295" s="11">
        <f t="shared" si="217"/>
        <v>41177.165972222225</v>
      </c>
      <c r="U2295" t="str">
        <f t="array" ref="U2295">IF(COUNTIF($B$2:$B6408, $B2295)&gt;1, "Duplicate", "")</f>
        <v/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2"/>
        <v>1.4608079999999999</v>
      </c>
      <c r="P2296">
        <f t="shared" si="213"/>
        <v>65.214642857142863</v>
      </c>
      <c r="Q2296" s="3" t="str">
        <f t="shared" si="214"/>
        <v>music</v>
      </c>
      <c r="R2296" t="str">
        <f t="shared" si="215"/>
        <v>rock</v>
      </c>
      <c r="S2296" s="11">
        <f t="shared" si="216"/>
        <v>41264.72314814815</v>
      </c>
      <c r="T2296" s="11">
        <f t="shared" si="217"/>
        <v>41294.72314814815</v>
      </c>
      <c r="U2296" t="str">
        <f t="array" ref="U2296">IF(COUNTIF($B$2:$B6409, $B2296)&gt;1, "Duplicate", "")</f>
        <v/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2"/>
        <v>1.2524999999999999</v>
      </c>
      <c r="P2297">
        <f t="shared" si="213"/>
        <v>44.205882352941174</v>
      </c>
      <c r="Q2297" s="3" t="str">
        <f t="shared" si="214"/>
        <v>music</v>
      </c>
      <c r="R2297" t="str">
        <f t="shared" si="215"/>
        <v>rock</v>
      </c>
      <c r="S2297" s="11">
        <f t="shared" si="216"/>
        <v>41270.954351851848</v>
      </c>
      <c r="T2297" s="11">
        <f t="shared" si="217"/>
        <v>41300.954351851848</v>
      </c>
      <c r="U2297" t="str">
        <f t="array" ref="U2297">IF(COUNTIF($B$2:$B6410, $B2297)&gt;1, "Duplicate", "")</f>
        <v/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2"/>
        <v>1.4907142857142857</v>
      </c>
      <c r="P2298">
        <f t="shared" si="213"/>
        <v>71.965517241379317</v>
      </c>
      <c r="Q2298" s="3" t="str">
        <f t="shared" si="214"/>
        <v>music</v>
      </c>
      <c r="R2298" t="str">
        <f t="shared" si="215"/>
        <v>rock</v>
      </c>
      <c r="S2298" s="11">
        <f t="shared" si="216"/>
        <v>40927.731782407405</v>
      </c>
      <c r="T2298" s="11">
        <f t="shared" si="217"/>
        <v>40962.731782407405</v>
      </c>
      <c r="U2298" t="str">
        <f t="array" ref="U2298">IF(COUNTIF($B$2:$B6411, $B2298)&gt;1, "Duplicate", "")</f>
        <v/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2"/>
        <v>1.006</v>
      </c>
      <c r="P2299">
        <f t="shared" si="213"/>
        <v>52.94736842105263</v>
      </c>
      <c r="Q2299" s="3" t="str">
        <f t="shared" si="214"/>
        <v>music</v>
      </c>
      <c r="R2299" t="str">
        <f t="shared" si="215"/>
        <v>rock</v>
      </c>
      <c r="S2299" s="11">
        <f t="shared" si="216"/>
        <v>40948.042233796295</v>
      </c>
      <c r="T2299" s="11">
        <f t="shared" si="217"/>
        <v>40982.165972222225</v>
      </c>
      <c r="U2299" t="str">
        <f t="array" ref="U2299">IF(COUNTIF($B$2:$B6412, $B2299)&gt;1, "Duplicate", "")</f>
        <v/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2"/>
        <v>1.0507333333333333</v>
      </c>
      <c r="P2300">
        <f t="shared" si="213"/>
        <v>109.45138888888889</v>
      </c>
      <c r="Q2300" s="3" t="str">
        <f t="shared" si="214"/>
        <v>music</v>
      </c>
      <c r="R2300" t="str">
        <f t="shared" si="215"/>
        <v>rock</v>
      </c>
      <c r="S2300" s="11">
        <f t="shared" si="216"/>
        <v>41694.84065972222</v>
      </c>
      <c r="T2300" s="11">
        <f t="shared" si="217"/>
        <v>41724.798993055556</v>
      </c>
      <c r="U2300" t="str">
        <f t="array" ref="U2300">IF(COUNTIF($B$2:$B6413, $B2300)&gt;1, "Duplicate", "")</f>
        <v/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2"/>
        <v>3.5016666666666665</v>
      </c>
      <c r="P2301">
        <f t="shared" si="213"/>
        <v>75.035714285714292</v>
      </c>
      <c r="Q2301" s="3" t="str">
        <f t="shared" si="214"/>
        <v>music</v>
      </c>
      <c r="R2301" t="str">
        <f t="shared" si="215"/>
        <v>rock</v>
      </c>
      <c r="S2301" s="11">
        <f t="shared" si="216"/>
        <v>40565.032511574071</v>
      </c>
      <c r="T2301" s="11">
        <f t="shared" si="217"/>
        <v>40580.032511574071</v>
      </c>
      <c r="U2301" t="str">
        <f t="array" ref="U2301">IF(COUNTIF($B$2:$B6414, $B2301)&gt;1, "Duplicate", "")</f>
        <v/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2"/>
        <v>1.0125</v>
      </c>
      <c r="P2302">
        <f t="shared" si="213"/>
        <v>115.71428571428571</v>
      </c>
      <c r="Q2302" s="3" t="str">
        <f t="shared" si="214"/>
        <v>music</v>
      </c>
      <c r="R2302" t="str">
        <f t="shared" si="215"/>
        <v>rock</v>
      </c>
      <c r="S2302" s="11">
        <f t="shared" si="216"/>
        <v>41074.727037037039</v>
      </c>
      <c r="T2302" s="11">
        <f t="shared" si="217"/>
        <v>41088.727037037039</v>
      </c>
      <c r="U2302" t="str">
        <f t="array" ref="U2302">IF(COUNTIF($B$2:$B6415, $B2302)&gt;1, "Duplicate", "")</f>
        <v/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2"/>
        <v>1.336044</v>
      </c>
      <c r="P2303">
        <f t="shared" si="213"/>
        <v>31.659810426540286</v>
      </c>
      <c r="Q2303" s="3" t="str">
        <f t="shared" si="214"/>
        <v>music</v>
      </c>
      <c r="R2303" t="str">
        <f t="shared" si="215"/>
        <v>indie rock</v>
      </c>
      <c r="S2303" s="11">
        <f t="shared" si="216"/>
        <v>41416.146944444445</v>
      </c>
      <c r="T2303" s="11">
        <f t="shared" si="217"/>
        <v>41446.146944444445</v>
      </c>
      <c r="U2303" t="str">
        <f t="array" ref="U2303">IF(COUNTIF($B$2:$B6416, $B2303)&gt;1, "Duplicate", "")</f>
        <v/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2"/>
        <v>1.7065217391304348</v>
      </c>
      <c r="P2304">
        <f t="shared" si="213"/>
        <v>46.176470588235297</v>
      </c>
      <c r="Q2304" s="3" t="str">
        <f t="shared" si="214"/>
        <v>music</v>
      </c>
      <c r="R2304" t="str">
        <f t="shared" si="215"/>
        <v>indie rock</v>
      </c>
      <c r="S2304" s="11">
        <f t="shared" si="216"/>
        <v>41605.868449074071</v>
      </c>
      <c r="T2304" s="11">
        <f t="shared" si="217"/>
        <v>41639.291666666664</v>
      </c>
      <c r="U2304" t="str">
        <f t="array" ref="U2304">IF(COUNTIF($B$2:$B6417, $B2304)&gt;1, "Duplicate", "")</f>
        <v/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2"/>
        <v>1.0935829457364341</v>
      </c>
      <c r="P2305">
        <f t="shared" si="213"/>
        <v>68.481650485436887</v>
      </c>
      <c r="Q2305" s="3" t="str">
        <f t="shared" si="214"/>
        <v>music</v>
      </c>
      <c r="R2305" t="str">
        <f t="shared" si="215"/>
        <v>indie rock</v>
      </c>
      <c r="S2305" s="11">
        <f t="shared" si="216"/>
        <v>40850.111064814817</v>
      </c>
      <c r="T2305" s="11">
        <f t="shared" si="217"/>
        <v>40890.152731481481</v>
      </c>
      <c r="U2305" t="str">
        <f t="array" ref="U2305">IF(COUNTIF($B$2:$B6418, $B2305)&gt;1, "Duplicate", "")</f>
        <v/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2"/>
        <v>1.0070033333333335</v>
      </c>
      <c r="P2306">
        <f t="shared" si="213"/>
        <v>53.469203539823013</v>
      </c>
      <c r="Q2306" s="3" t="str">
        <f t="shared" si="214"/>
        <v>music</v>
      </c>
      <c r="R2306" t="str">
        <f t="shared" si="215"/>
        <v>indie rock</v>
      </c>
      <c r="S2306" s="11">
        <f t="shared" si="216"/>
        <v>40502.815868055557</v>
      </c>
      <c r="T2306" s="11">
        <f t="shared" si="217"/>
        <v>40544.207638888889</v>
      </c>
      <c r="U2306" t="str">
        <f t="array" ref="U2306">IF(COUNTIF($B$2:$B6419, $B2306)&gt;1, "Duplicate", "")</f>
        <v/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8">E2307/D2307</f>
        <v>1.0122777777777778</v>
      </c>
      <c r="P2307">
        <f t="shared" ref="P2307:P2370" si="219">IF(L2307=0,0,E2307/L2307)</f>
        <v>109.10778443113773</v>
      </c>
      <c r="Q2307" s="3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11">
        <f t="shared" si="216"/>
        <v>41834.695277777777</v>
      </c>
      <c r="T2307" s="11">
        <f t="shared" si="217"/>
        <v>41859.75</v>
      </c>
      <c r="U2307" t="str">
        <f t="array" ref="U2307">IF(COUNTIF($B$2:$B6420, $B2307)&gt;1, "Duplicate", "")</f>
        <v/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8"/>
        <v>1.0675857142857144</v>
      </c>
      <c r="P2308">
        <f t="shared" si="219"/>
        <v>51.185616438356163</v>
      </c>
      <c r="Q2308" s="3" t="str">
        <f t="shared" si="220"/>
        <v>music</v>
      </c>
      <c r="R2308" t="str">
        <f t="shared" si="221"/>
        <v>indie rock</v>
      </c>
      <c r="S2308" s="11">
        <f t="shared" si="216"/>
        <v>40948.16815972222</v>
      </c>
      <c r="T2308" s="11">
        <f t="shared" si="217"/>
        <v>40978.16815972222</v>
      </c>
      <c r="U2308" t="str">
        <f t="array" ref="U2308">IF(COUNTIF($B$2:$B6421, $B2308)&gt;1, "Duplicate", "")</f>
        <v/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8"/>
        <v>1.0665777537961894</v>
      </c>
      <c r="P2309">
        <f t="shared" si="219"/>
        <v>27.936800000000002</v>
      </c>
      <c r="Q2309" s="3" t="str">
        <f t="shared" si="220"/>
        <v>music</v>
      </c>
      <c r="R2309" t="str">
        <f t="shared" si="221"/>
        <v>indie rock</v>
      </c>
      <c r="S2309" s="11">
        <f t="shared" si="216"/>
        <v>41004.802465277775</v>
      </c>
      <c r="T2309" s="11">
        <f t="shared" si="217"/>
        <v>41034.802407407406</v>
      </c>
      <c r="U2309" t="str">
        <f t="array" ref="U2309">IF(COUNTIF($B$2:$B6422, $B2309)&gt;1, "Duplicate", "")</f>
        <v/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8"/>
        <v>1.0130622</v>
      </c>
      <c r="P2310">
        <f t="shared" si="219"/>
        <v>82.496921824104234</v>
      </c>
      <c r="Q2310" s="3" t="str">
        <f t="shared" si="220"/>
        <v>music</v>
      </c>
      <c r="R2310" t="str">
        <f t="shared" si="221"/>
        <v>indie rock</v>
      </c>
      <c r="S2310" s="11">
        <f t="shared" si="216"/>
        <v>41851.962916666671</v>
      </c>
      <c r="T2310" s="11">
        <f t="shared" si="217"/>
        <v>41880.041666666664</v>
      </c>
      <c r="U2310" t="str">
        <f t="array" ref="U2310">IF(COUNTIF($B$2:$B6423, $B2310)&gt;1, "Duplicate", "")</f>
        <v/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8"/>
        <v>1.0667450000000001</v>
      </c>
      <c r="P2311">
        <f t="shared" si="219"/>
        <v>59.817476635514019</v>
      </c>
      <c r="Q2311" s="3" t="str">
        <f t="shared" si="220"/>
        <v>music</v>
      </c>
      <c r="R2311" t="str">
        <f t="shared" si="221"/>
        <v>indie rock</v>
      </c>
      <c r="S2311" s="11">
        <f t="shared" ref="S2311:S2374" si="222">(((J2311/60)/60)/24)+DATE(1970,1,1)</f>
        <v>41307.987696759257</v>
      </c>
      <c r="T2311" s="11">
        <f t="shared" ref="T2311:T2374" si="223">(((I2311/60)/60)/24)+DATE(1970,1,1)</f>
        <v>41342.987696759257</v>
      </c>
      <c r="U2311" t="str">
        <f t="array" ref="U2311">IF(COUNTIF($B$2:$B6424, $B2311)&gt;1, "Duplicate", "")</f>
        <v/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8"/>
        <v>4.288397837837838</v>
      </c>
      <c r="P2312">
        <f t="shared" si="219"/>
        <v>64.816470588235291</v>
      </c>
      <c r="Q2312" s="3" t="str">
        <f t="shared" si="220"/>
        <v>music</v>
      </c>
      <c r="R2312" t="str">
        <f t="shared" si="221"/>
        <v>indie rock</v>
      </c>
      <c r="S2312" s="11">
        <f t="shared" si="222"/>
        <v>41324.79415509259</v>
      </c>
      <c r="T2312" s="11">
        <f t="shared" si="223"/>
        <v>41354.752488425926</v>
      </c>
      <c r="U2312" t="str">
        <f t="array" ref="U2312">IF(COUNTIF($B$2:$B6425, $B2312)&gt;1, "Duplicate", "")</f>
        <v/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8"/>
        <v>1.0411111111111111</v>
      </c>
      <c r="P2313">
        <f t="shared" si="219"/>
        <v>90.09615384615384</v>
      </c>
      <c r="Q2313" s="3" t="str">
        <f t="shared" si="220"/>
        <v>music</v>
      </c>
      <c r="R2313" t="str">
        <f t="shared" si="221"/>
        <v>indie rock</v>
      </c>
      <c r="S2313" s="11">
        <f t="shared" si="222"/>
        <v>41736.004502314812</v>
      </c>
      <c r="T2313" s="11">
        <f t="shared" si="223"/>
        <v>41766.004502314812</v>
      </c>
      <c r="U2313" t="str">
        <f t="array" ref="U2313">IF(COUNTIF($B$2:$B6426, $B2313)&gt;1, "Duplicate", "")</f>
        <v/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8"/>
        <v>1.0786666666666667</v>
      </c>
      <c r="P2314">
        <f t="shared" si="219"/>
        <v>40.962025316455694</v>
      </c>
      <c r="Q2314" s="3" t="str">
        <f t="shared" si="220"/>
        <v>music</v>
      </c>
      <c r="R2314" t="str">
        <f t="shared" si="221"/>
        <v>indie rock</v>
      </c>
      <c r="S2314" s="11">
        <f t="shared" si="222"/>
        <v>41716.632847222223</v>
      </c>
      <c r="T2314" s="11">
        <f t="shared" si="223"/>
        <v>41747.958333333336</v>
      </c>
      <c r="U2314" t="str">
        <f t="array" ref="U2314">IF(COUNTIF($B$2:$B6427, $B2314)&gt;1, "Duplicate", "")</f>
        <v/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8"/>
        <v>1.7584040000000001</v>
      </c>
      <c r="P2315">
        <f t="shared" si="219"/>
        <v>56.000127388535034</v>
      </c>
      <c r="Q2315" s="3" t="str">
        <f t="shared" si="220"/>
        <v>music</v>
      </c>
      <c r="R2315" t="str">
        <f t="shared" si="221"/>
        <v>indie rock</v>
      </c>
      <c r="S2315" s="11">
        <f t="shared" si="222"/>
        <v>41002.958634259259</v>
      </c>
      <c r="T2315" s="11">
        <f t="shared" si="223"/>
        <v>41032.958634259259</v>
      </c>
      <c r="U2315" t="str">
        <f t="array" ref="U2315">IF(COUNTIF($B$2:$B6428, $B2315)&gt;1, "Duplicate", "")</f>
        <v/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8"/>
        <v>1.5697000000000001</v>
      </c>
      <c r="P2316">
        <f t="shared" si="219"/>
        <v>37.672800000000002</v>
      </c>
      <c r="Q2316" s="3" t="str">
        <f t="shared" si="220"/>
        <v>music</v>
      </c>
      <c r="R2316" t="str">
        <f t="shared" si="221"/>
        <v>indie rock</v>
      </c>
      <c r="S2316" s="11">
        <f t="shared" si="222"/>
        <v>41037.551585648151</v>
      </c>
      <c r="T2316" s="11">
        <f t="shared" si="223"/>
        <v>41067.551585648151</v>
      </c>
      <c r="U2316" t="str">
        <f t="array" ref="U2316">IF(COUNTIF($B$2:$B6429, $B2316)&gt;1, "Duplicate", "")</f>
        <v/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8"/>
        <v>1.026</v>
      </c>
      <c r="P2317">
        <f t="shared" si="219"/>
        <v>40.078125</v>
      </c>
      <c r="Q2317" s="3" t="str">
        <f t="shared" si="220"/>
        <v>music</v>
      </c>
      <c r="R2317" t="str">
        <f t="shared" si="221"/>
        <v>indie rock</v>
      </c>
      <c r="S2317" s="11">
        <f t="shared" si="222"/>
        <v>41004.72619212963</v>
      </c>
      <c r="T2317" s="11">
        <f t="shared" si="223"/>
        <v>41034.72619212963</v>
      </c>
      <c r="U2317" t="str">
        <f t="array" ref="U2317">IF(COUNTIF($B$2:$B6430, $B2317)&gt;1, "Duplicate", "")</f>
        <v/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8"/>
        <v>1.0404266666666666</v>
      </c>
      <c r="P2318">
        <f t="shared" si="219"/>
        <v>78.031999999999996</v>
      </c>
      <c r="Q2318" s="3" t="str">
        <f t="shared" si="220"/>
        <v>music</v>
      </c>
      <c r="R2318" t="str">
        <f t="shared" si="221"/>
        <v>indie rock</v>
      </c>
      <c r="S2318" s="11">
        <f t="shared" si="222"/>
        <v>40079.725115740745</v>
      </c>
      <c r="T2318" s="11">
        <f t="shared" si="223"/>
        <v>40156.76666666667</v>
      </c>
      <c r="U2318" t="str">
        <f t="array" ref="U2318">IF(COUNTIF($B$2:$B6431, $B2318)&gt;1, "Duplicate", "")</f>
        <v/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8"/>
        <v>1.04</v>
      </c>
      <c r="P2319">
        <f t="shared" si="219"/>
        <v>18.90909090909091</v>
      </c>
      <c r="Q2319" s="3" t="str">
        <f t="shared" si="220"/>
        <v>music</v>
      </c>
      <c r="R2319" t="str">
        <f t="shared" si="221"/>
        <v>indie rock</v>
      </c>
      <c r="S2319" s="11">
        <f t="shared" si="222"/>
        <v>40192.542233796295</v>
      </c>
      <c r="T2319" s="11">
        <f t="shared" si="223"/>
        <v>40224.208333333336</v>
      </c>
      <c r="U2319" t="str">
        <f t="array" ref="U2319">IF(COUNTIF($B$2:$B6432, $B2319)&gt;1, "Duplicate", "")</f>
        <v/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8"/>
        <v>1.2105999999999999</v>
      </c>
      <c r="P2320">
        <f t="shared" si="219"/>
        <v>37.134969325153371</v>
      </c>
      <c r="Q2320" s="3" t="str">
        <f t="shared" si="220"/>
        <v>music</v>
      </c>
      <c r="R2320" t="str">
        <f t="shared" si="221"/>
        <v>indie rock</v>
      </c>
      <c r="S2320" s="11">
        <f t="shared" si="222"/>
        <v>40050.643680555557</v>
      </c>
      <c r="T2320" s="11">
        <f t="shared" si="223"/>
        <v>40082.165972222225</v>
      </c>
      <c r="U2320" t="str">
        <f t="array" ref="U2320">IF(COUNTIF($B$2:$B6433, $B2320)&gt;1, "Duplicate", "")</f>
        <v/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8"/>
        <v>1.077</v>
      </c>
      <c r="P2321">
        <f t="shared" si="219"/>
        <v>41.961038961038959</v>
      </c>
      <c r="Q2321" s="3" t="str">
        <f t="shared" si="220"/>
        <v>music</v>
      </c>
      <c r="R2321" t="str">
        <f t="shared" si="221"/>
        <v>indie rock</v>
      </c>
      <c r="S2321" s="11">
        <f t="shared" si="222"/>
        <v>41593.082002314812</v>
      </c>
      <c r="T2321" s="11">
        <f t="shared" si="223"/>
        <v>41623.082002314812</v>
      </c>
      <c r="U2321" t="str">
        <f t="array" ref="U2321">IF(COUNTIF($B$2:$B6434, $B2321)&gt;1, "Duplicate", "")</f>
        <v/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8"/>
        <v>1.0866</v>
      </c>
      <c r="P2322">
        <f t="shared" si="219"/>
        <v>61.044943820224717</v>
      </c>
      <c r="Q2322" s="3" t="str">
        <f t="shared" si="220"/>
        <v>music</v>
      </c>
      <c r="R2322" t="str">
        <f t="shared" si="221"/>
        <v>indie rock</v>
      </c>
      <c r="S2322" s="11">
        <f t="shared" si="222"/>
        <v>41696.817129629628</v>
      </c>
      <c r="T2322" s="11">
        <f t="shared" si="223"/>
        <v>41731.775462962964</v>
      </c>
      <c r="U2322" t="str">
        <f t="array" ref="U2322">IF(COUNTIF($B$2:$B6435, $B2322)&gt;1, "Duplicate", "")</f>
        <v/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8"/>
        <v>0.39120962394619685</v>
      </c>
      <c r="P2323">
        <f t="shared" si="219"/>
        <v>64.53125</v>
      </c>
      <c r="Q2323" s="3" t="str">
        <f t="shared" si="220"/>
        <v>food</v>
      </c>
      <c r="R2323" t="str">
        <f t="shared" si="221"/>
        <v>small batch</v>
      </c>
      <c r="S2323" s="11">
        <f t="shared" si="222"/>
        <v>42799.260428240741</v>
      </c>
      <c r="T2323" s="11">
        <f t="shared" si="223"/>
        <v>42829.21876157407</v>
      </c>
      <c r="U2323" t="str">
        <f t="array" ref="U2323">IF(COUNTIF($B$2:$B6436, $B2323)&gt;1, "Duplicate", "")</f>
        <v/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8"/>
        <v>3.1481481481481478E-2</v>
      </c>
      <c r="P2324">
        <f t="shared" si="219"/>
        <v>21.25</v>
      </c>
      <c r="Q2324" s="3" t="str">
        <f t="shared" si="220"/>
        <v>food</v>
      </c>
      <c r="R2324" t="str">
        <f t="shared" si="221"/>
        <v>small batch</v>
      </c>
      <c r="S2324" s="11">
        <f t="shared" si="222"/>
        <v>42804.895474537043</v>
      </c>
      <c r="T2324" s="11">
        <f t="shared" si="223"/>
        <v>42834.853807870371</v>
      </c>
      <c r="U2324" t="str">
        <f t="array" ref="U2324">IF(COUNTIF($B$2:$B6437, $B2324)&gt;1, "Duplicate", "")</f>
        <v/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8"/>
        <v>0.48</v>
      </c>
      <c r="P2325">
        <f t="shared" si="219"/>
        <v>30</v>
      </c>
      <c r="Q2325" s="3" t="str">
        <f t="shared" si="220"/>
        <v>food</v>
      </c>
      <c r="R2325" t="str">
        <f t="shared" si="221"/>
        <v>small batch</v>
      </c>
      <c r="S2325" s="11">
        <f t="shared" si="222"/>
        <v>42807.755173611105</v>
      </c>
      <c r="T2325" s="11">
        <f t="shared" si="223"/>
        <v>42814.755173611105</v>
      </c>
      <c r="U2325" t="str">
        <f t="array" ref="U2325">IF(COUNTIF($B$2:$B6438, $B2325)&gt;1, "Duplicate", "")</f>
        <v/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8"/>
        <v>0.20733333333333334</v>
      </c>
      <c r="P2326">
        <f t="shared" si="219"/>
        <v>25.491803278688526</v>
      </c>
      <c r="Q2326" s="3" t="str">
        <f t="shared" si="220"/>
        <v>food</v>
      </c>
      <c r="R2326" t="str">
        <f t="shared" si="221"/>
        <v>small batch</v>
      </c>
      <c r="S2326" s="11">
        <f t="shared" si="222"/>
        <v>42790.885243055556</v>
      </c>
      <c r="T2326" s="11">
        <f t="shared" si="223"/>
        <v>42820.843576388885</v>
      </c>
      <c r="U2326" t="str">
        <f t="array" ref="U2326">IF(COUNTIF($B$2:$B6439, $B2326)&gt;1, "Duplicate", "")</f>
        <v/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8"/>
        <v>0.08</v>
      </c>
      <c r="P2327">
        <f t="shared" si="219"/>
        <v>11.428571428571429</v>
      </c>
      <c r="Q2327" s="3" t="str">
        <f t="shared" si="220"/>
        <v>food</v>
      </c>
      <c r="R2327" t="str">
        <f t="shared" si="221"/>
        <v>small batch</v>
      </c>
      <c r="S2327" s="11">
        <f t="shared" si="222"/>
        <v>42794.022349537037</v>
      </c>
      <c r="T2327" s="11">
        <f t="shared" si="223"/>
        <v>42823.980682870373</v>
      </c>
      <c r="U2327" t="str">
        <f t="array" ref="U2327">IF(COUNTIF($B$2:$B6440, $B2327)&gt;1, "Duplicate", "")</f>
        <v/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8"/>
        <v>7.1999999999999998E-3</v>
      </c>
      <c r="P2328">
        <f t="shared" si="219"/>
        <v>108</v>
      </c>
      <c r="Q2328" s="3" t="str">
        <f t="shared" si="220"/>
        <v>food</v>
      </c>
      <c r="R2328" t="str">
        <f t="shared" si="221"/>
        <v>small batch</v>
      </c>
      <c r="S2328" s="11">
        <f t="shared" si="222"/>
        <v>42804.034120370372</v>
      </c>
      <c r="T2328" s="11">
        <f t="shared" si="223"/>
        <v>42855.708333333328</v>
      </c>
      <c r="U2328" t="str">
        <f t="array" ref="U2328">IF(COUNTIF($B$2:$B6441, $B2328)&gt;1, "Duplicate", "")</f>
        <v/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8"/>
        <v>5.2609431428571432</v>
      </c>
      <c r="P2329">
        <f t="shared" si="219"/>
        <v>54.883162444113267</v>
      </c>
      <c r="Q2329" s="3" t="str">
        <f t="shared" si="220"/>
        <v>food</v>
      </c>
      <c r="R2329" t="str">
        <f t="shared" si="221"/>
        <v>small batch</v>
      </c>
      <c r="S2329" s="11">
        <f t="shared" si="222"/>
        <v>41842.917129629634</v>
      </c>
      <c r="T2329" s="11">
        <f t="shared" si="223"/>
        <v>41877.917129629634</v>
      </c>
      <c r="U2329" t="str">
        <f t="array" ref="U2329">IF(COUNTIF($B$2:$B6442, $B2329)&gt;1, "Duplicate", "")</f>
        <v/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8"/>
        <v>2.5445000000000002</v>
      </c>
      <c r="P2330">
        <f t="shared" si="219"/>
        <v>47.383612662942269</v>
      </c>
      <c r="Q2330" s="3" t="str">
        <f t="shared" si="220"/>
        <v>food</v>
      </c>
      <c r="R2330" t="str">
        <f t="shared" si="221"/>
        <v>small batch</v>
      </c>
      <c r="S2330" s="11">
        <f t="shared" si="222"/>
        <v>42139.781678240746</v>
      </c>
      <c r="T2330" s="11">
        <f t="shared" si="223"/>
        <v>42169.781678240746</v>
      </c>
      <c r="U2330" t="str">
        <f t="array" ref="U2330">IF(COUNTIF($B$2:$B6443, $B2330)&gt;1, "Duplicate", "")</f>
        <v/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8"/>
        <v>1.0591999999999999</v>
      </c>
      <c r="P2331">
        <f t="shared" si="219"/>
        <v>211.84</v>
      </c>
      <c r="Q2331" s="3" t="str">
        <f t="shared" si="220"/>
        <v>food</v>
      </c>
      <c r="R2331" t="str">
        <f t="shared" si="221"/>
        <v>small batch</v>
      </c>
      <c r="S2331" s="11">
        <f t="shared" si="222"/>
        <v>41807.624374999999</v>
      </c>
      <c r="T2331" s="11">
        <f t="shared" si="223"/>
        <v>41837.624374999999</v>
      </c>
      <c r="U2331" t="str">
        <f t="array" ref="U2331">IF(COUNTIF($B$2:$B6444, $B2331)&gt;1, "Duplicate", "")</f>
        <v/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8"/>
        <v>1.0242285714285715</v>
      </c>
      <c r="P2332">
        <f t="shared" si="219"/>
        <v>219.92638036809817</v>
      </c>
      <c r="Q2332" s="3" t="str">
        <f t="shared" si="220"/>
        <v>food</v>
      </c>
      <c r="R2332" t="str">
        <f t="shared" si="221"/>
        <v>small batch</v>
      </c>
      <c r="S2332" s="11">
        <f t="shared" si="222"/>
        <v>42332.89980324074</v>
      </c>
      <c r="T2332" s="11">
        <f t="shared" si="223"/>
        <v>42363</v>
      </c>
      <c r="U2332" t="str">
        <f t="array" ref="U2332">IF(COUNTIF($B$2:$B6445, $B2332)&gt;1, "Duplicate", "")</f>
        <v/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8"/>
        <v>1.4431375</v>
      </c>
      <c r="P2333">
        <f t="shared" si="219"/>
        <v>40.795406360424032</v>
      </c>
      <c r="Q2333" s="3" t="str">
        <f t="shared" si="220"/>
        <v>food</v>
      </c>
      <c r="R2333" t="str">
        <f t="shared" si="221"/>
        <v>small batch</v>
      </c>
      <c r="S2333" s="11">
        <f t="shared" si="222"/>
        <v>41839.005671296298</v>
      </c>
      <c r="T2333" s="11">
        <f t="shared" si="223"/>
        <v>41869.005671296298</v>
      </c>
      <c r="U2333" t="str">
        <f t="array" ref="U2333">IF(COUNTIF($B$2:$B6446, $B2333)&gt;1, "Duplicate", "")</f>
        <v/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8"/>
        <v>1.06308</v>
      </c>
      <c r="P2334">
        <f t="shared" si="219"/>
        <v>75.502840909090907</v>
      </c>
      <c r="Q2334" s="3" t="str">
        <f t="shared" si="220"/>
        <v>food</v>
      </c>
      <c r="R2334" t="str">
        <f t="shared" si="221"/>
        <v>small batch</v>
      </c>
      <c r="S2334" s="11">
        <f t="shared" si="222"/>
        <v>42011.628136574072</v>
      </c>
      <c r="T2334" s="11">
        <f t="shared" si="223"/>
        <v>42041.628136574072</v>
      </c>
      <c r="U2334" t="str">
        <f t="array" ref="U2334">IF(COUNTIF($B$2:$B6447, $B2334)&gt;1, "Duplicate", "")</f>
        <v/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8"/>
        <v>2.1216666666666666</v>
      </c>
      <c r="P2335">
        <f t="shared" si="219"/>
        <v>13.542553191489361</v>
      </c>
      <c r="Q2335" s="3" t="str">
        <f t="shared" si="220"/>
        <v>food</v>
      </c>
      <c r="R2335" t="str">
        <f t="shared" si="221"/>
        <v>small batch</v>
      </c>
      <c r="S2335" s="11">
        <f t="shared" si="222"/>
        <v>41767.650347222225</v>
      </c>
      <c r="T2335" s="11">
        <f t="shared" si="223"/>
        <v>41788.743055555555</v>
      </c>
      <c r="U2335" t="str">
        <f t="array" ref="U2335">IF(COUNTIF($B$2:$B6448, $B2335)&gt;1, "Duplicate", "")</f>
        <v/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8"/>
        <v>1.0195000000000001</v>
      </c>
      <c r="P2336">
        <f t="shared" si="219"/>
        <v>60.865671641791046</v>
      </c>
      <c r="Q2336" s="3" t="str">
        <f t="shared" si="220"/>
        <v>food</v>
      </c>
      <c r="R2336" t="str">
        <f t="shared" si="221"/>
        <v>small batch</v>
      </c>
      <c r="S2336" s="11">
        <f t="shared" si="222"/>
        <v>41918.670115740737</v>
      </c>
      <c r="T2336" s="11">
        <f t="shared" si="223"/>
        <v>41948.731944444444</v>
      </c>
      <c r="U2336" t="str">
        <f t="array" ref="U2336">IF(COUNTIF($B$2:$B6449, $B2336)&gt;1, "Duplicate", "")</f>
        <v/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8"/>
        <v>1.0227200000000001</v>
      </c>
      <c r="P2337">
        <f t="shared" si="219"/>
        <v>115.69230769230769</v>
      </c>
      <c r="Q2337" s="3" t="str">
        <f t="shared" si="220"/>
        <v>food</v>
      </c>
      <c r="R2337" t="str">
        <f t="shared" si="221"/>
        <v>small batch</v>
      </c>
      <c r="S2337" s="11">
        <f t="shared" si="222"/>
        <v>41771.572256944448</v>
      </c>
      <c r="T2337" s="11">
        <f t="shared" si="223"/>
        <v>41801.572256944448</v>
      </c>
      <c r="U2337" t="str">
        <f t="array" ref="U2337">IF(COUNTIF($B$2:$B6450, $B2337)&gt;1, "Duplicate", "")</f>
        <v/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8"/>
        <v>5.2073254999999996</v>
      </c>
      <c r="P2338">
        <f t="shared" si="219"/>
        <v>48.104623556581984</v>
      </c>
      <c r="Q2338" s="3" t="str">
        <f t="shared" si="220"/>
        <v>food</v>
      </c>
      <c r="R2338" t="str">
        <f t="shared" si="221"/>
        <v>small batch</v>
      </c>
      <c r="S2338" s="11">
        <f t="shared" si="222"/>
        <v>41666.924710648149</v>
      </c>
      <c r="T2338" s="11">
        <f t="shared" si="223"/>
        <v>41706.924710648149</v>
      </c>
      <c r="U2338" t="str">
        <f t="array" ref="U2338">IF(COUNTIF($B$2:$B6451, $B2338)&gt;1, "Duplicate", "")</f>
        <v/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8"/>
        <v>1.1065833333333333</v>
      </c>
      <c r="P2339">
        <f t="shared" si="219"/>
        <v>74.184357541899445</v>
      </c>
      <c r="Q2339" s="3" t="str">
        <f t="shared" si="220"/>
        <v>food</v>
      </c>
      <c r="R2339" t="str">
        <f t="shared" si="221"/>
        <v>small batch</v>
      </c>
      <c r="S2339" s="11">
        <f t="shared" si="222"/>
        <v>41786.640543981484</v>
      </c>
      <c r="T2339" s="11">
        <f t="shared" si="223"/>
        <v>41816.640543981484</v>
      </c>
      <c r="U2339" t="str">
        <f t="array" ref="U2339">IF(COUNTIF($B$2:$B6452, $B2339)&gt;1, "Duplicate", "")</f>
        <v/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8"/>
        <v>1.0114333333333334</v>
      </c>
      <c r="P2340">
        <f t="shared" si="219"/>
        <v>123.34552845528455</v>
      </c>
      <c r="Q2340" s="3" t="str">
        <f t="shared" si="220"/>
        <v>food</v>
      </c>
      <c r="R2340" t="str">
        <f t="shared" si="221"/>
        <v>small batch</v>
      </c>
      <c r="S2340" s="11">
        <f t="shared" si="222"/>
        <v>41789.896805555552</v>
      </c>
      <c r="T2340" s="11">
        <f t="shared" si="223"/>
        <v>41819.896805555552</v>
      </c>
      <c r="U2340" t="str">
        <f t="array" ref="U2340">IF(COUNTIF($B$2:$B6453, $B2340)&gt;1, "Duplicate", "")</f>
        <v/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8"/>
        <v>2.9420799999999998</v>
      </c>
      <c r="P2341">
        <f t="shared" si="219"/>
        <v>66.623188405797094</v>
      </c>
      <c r="Q2341" s="3" t="str">
        <f t="shared" si="220"/>
        <v>food</v>
      </c>
      <c r="R2341" t="str">
        <f t="shared" si="221"/>
        <v>small batch</v>
      </c>
      <c r="S2341" s="11">
        <f t="shared" si="222"/>
        <v>42692.79987268518</v>
      </c>
      <c r="T2341" s="11">
        <f t="shared" si="223"/>
        <v>42723.332638888889</v>
      </c>
      <c r="U2341" t="str">
        <f t="array" ref="U2341">IF(COUNTIF($B$2:$B6454, $B2341)&gt;1, "Duplicate", "")</f>
        <v/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8"/>
        <v>1.0577749999999999</v>
      </c>
      <c r="P2342">
        <f t="shared" si="219"/>
        <v>104.99007444168734</v>
      </c>
      <c r="Q2342" s="3" t="str">
        <f t="shared" si="220"/>
        <v>food</v>
      </c>
      <c r="R2342" t="str">
        <f t="shared" si="221"/>
        <v>small batch</v>
      </c>
      <c r="S2342" s="11">
        <f t="shared" si="222"/>
        <v>42643.642800925925</v>
      </c>
      <c r="T2342" s="11">
        <f t="shared" si="223"/>
        <v>42673.642800925925</v>
      </c>
      <c r="U2342" t="str">
        <f t="array" ref="U2342">IF(COUNTIF($B$2:$B6455, $B2342)&gt;1, "Duplicate", "")</f>
        <v/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8"/>
        <v>0</v>
      </c>
      <c r="P2343">
        <f t="shared" si="219"/>
        <v>0</v>
      </c>
      <c r="Q2343" s="3" t="str">
        <f t="shared" si="220"/>
        <v>technology</v>
      </c>
      <c r="R2343" t="str">
        <f t="shared" si="221"/>
        <v>web</v>
      </c>
      <c r="S2343" s="11">
        <f t="shared" si="222"/>
        <v>42167.813703703709</v>
      </c>
      <c r="T2343" s="11">
        <f t="shared" si="223"/>
        <v>42197.813703703709</v>
      </c>
      <c r="U2343" t="str">
        <f t="array" ref="U2343">IF(COUNTIF($B$2:$B6456, $B2343)&gt;1, "Duplicate", "")</f>
        <v/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8"/>
        <v>0</v>
      </c>
      <c r="P2344">
        <f t="shared" si="219"/>
        <v>0</v>
      </c>
      <c r="Q2344" s="3" t="str">
        <f t="shared" si="220"/>
        <v>technology</v>
      </c>
      <c r="R2344" t="str">
        <f t="shared" si="221"/>
        <v>web</v>
      </c>
      <c r="S2344" s="11">
        <f t="shared" si="222"/>
        <v>41897.702199074076</v>
      </c>
      <c r="T2344" s="11">
        <f t="shared" si="223"/>
        <v>41918.208333333336</v>
      </c>
      <c r="U2344" t="str">
        <f t="array" ref="U2344">IF(COUNTIF($B$2:$B6457, $B2344)&gt;1, "Duplicate", "")</f>
        <v/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8"/>
        <v>0.03</v>
      </c>
      <c r="P2345">
        <f t="shared" si="219"/>
        <v>300</v>
      </c>
      <c r="Q2345" s="3" t="str">
        <f t="shared" si="220"/>
        <v>technology</v>
      </c>
      <c r="R2345" t="str">
        <f t="shared" si="221"/>
        <v>web</v>
      </c>
      <c r="S2345" s="11">
        <f t="shared" si="222"/>
        <v>42327.825289351851</v>
      </c>
      <c r="T2345" s="11">
        <f t="shared" si="223"/>
        <v>42377.82430555555</v>
      </c>
      <c r="U2345" t="str">
        <f t="array" ref="U2345">IF(COUNTIF($B$2:$B6458, $B2345)&gt;1, "Duplicate", "")</f>
        <v/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8"/>
        <v>1E-3</v>
      </c>
      <c r="P2346">
        <f t="shared" si="219"/>
        <v>1</v>
      </c>
      <c r="Q2346" s="3" t="str">
        <f t="shared" si="220"/>
        <v>technology</v>
      </c>
      <c r="R2346" t="str">
        <f t="shared" si="221"/>
        <v>web</v>
      </c>
      <c r="S2346" s="11">
        <f t="shared" si="222"/>
        <v>42515.727650462963</v>
      </c>
      <c r="T2346" s="11">
        <f t="shared" si="223"/>
        <v>42545.727650462963</v>
      </c>
      <c r="U2346" t="str">
        <f t="array" ref="U2346">IF(COUNTIF($B$2:$B6459, $B2346)&gt;1, "Duplicate", "")</f>
        <v/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8"/>
        <v>0</v>
      </c>
      <c r="P2347">
        <f t="shared" si="219"/>
        <v>0</v>
      </c>
      <c r="Q2347" s="3" t="str">
        <f t="shared" si="220"/>
        <v>technology</v>
      </c>
      <c r="R2347" t="str">
        <f t="shared" si="221"/>
        <v>web</v>
      </c>
      <c r="S2347" s="11">
        <f t="shared" si="222"/>
        <v>42060.001805555556</v>
      </c>
      <c r="T2347" s="11">
        <f t="shared" si="223"/>
        <v>42094.985416666663</v>
      </c>
      <c r="U2347" t="str">
        <f t="array" ref="U2347">IF(COUNTIF($B$2:$B6460, $B2347)&gt;1, "Duplicate", "")</f>
        <v/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8"/>
        <v>6.4999999999999997E-4</v>
      </c>
      <c r="P2348">
        <f t="shared" si="219"/>
        <v>13</v>
      </c>
      <c r="Q2348" s="3" t="str">
        <f t="shared" si="220"/>
        <v>technology</v>
      </c>
      <c r="R2348" t="str">
        <f t="shared" si="221"/>
        <v>web</v>
      </c>
      <c r="S2348" s="11">
        <f t="shared" si="222"/>
        <v>42615.79896990741</v>
      </c>
      <c r="T2348" s="11">
        <f t="shared" si="223"/>
        <v>42660.79896990741</v>
      </c>
      <c r="U2348" t="str">
        <f t="array" ref="U2348">IF(COUNTIF($B$2:$B6461, $B2348)&gt;1, "Duplicate", "")</f>
        <v/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8"/>
        <v>1.4999999999999999E-2</v>
      </c>
      <c r="P2349">
        <f t="shared" si="219"/>
        <v>15</v>
      </c>
      <c r="Q2349" s="3" t="str">
        <f t="shared" si="220"/>
        <v>technology</v>
      </c>
      <c r="R2349" t="str">
        <f t="shared" si="221"/>
        <v>web</v>
      </c>
      <c r="S2349" s="11">
        <f t="shared" si="222"/>
        <v>42577.607361111113</v>
      </c>
      <c r="T2349" s="11">
        <f t="shared" si="223"/>
        <v>42607.607361111113</v>
      </c>
      <c r="U2349" t="str">
        <f t="array" ref="U2349">IF(COUNTIF($B$2:$B6462, $B2349)&gt;1, "Duplicate", "")</f>
        <v/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8"/>
        <v>3.8571428571428572E-3</v>
      </c>
      <c r="P2350">
        <f t="shared" si="219"/>
        <v>54</v>
      </c>
      <c r="Q2350" s="3" t="str">
        <f t="shared" si="220"/>
        <v>technology</v>
      </c>
      <c r="R2350" t="str">
        <f t="shared" si="221"/>
        <v>web</v>
      </c>
      <c r="S2350" s="11">
        <f t="shared" si="222"/>
        <v>42360.932152777779</v>
      </c>
      <c r="T2350" s="11">
        <f t="shared" si="223"/>
        <v>42420.932152777779</v>
      </c>
      <c r="U2350" t="str">
        <f t="array" ref="U2350">IF(COUNTIF($B$2:$B6463, $B2350)&gt;1, "Duplicate", "")</f>
        <v/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8"/>
        <v>0</v>
      </c>
      <c r="P2351">
        <f t="shared" si="219"/>
        <v>0</v>
      </c>
      <c r="Q2351" s="3" t="str">
        <f t="shared" si="220"/>
        <v>technology</v>
      </c>
      <c r="R2351" t="str">
        <f t="shared" si="221"/>
        <v>web</v>
      </c>
      <c r="S2351" s="11">
        <f t="shared" si="222"/>
        <v>42198.775787037041</v>
      </c>
      <c r="T2351" s="11">
        <f t="shared" si="223"/>
        <v>42227.775787037041</v>
      </c>
      <c r="U2351" t="str">
        <f t="array" ref="U2351">IF(COUNTIF($B$2:$B6464, $B2351)&gt;1, "Duplicate", "")</f>
        <v/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8"/>
        <v>0</v>
      </c>
      <c r="P2352">
        <f t="shared" si="219"/>
        <v>0</v>
      </c>
      <c r="Q2352" s="3" t="str">
        <f t="shared" si="220"/>
        <v>technology</v>
      </c>
      <c r="R2352" t="str">
        <f t="shared" si="221"/>
        <v>web</v>
      </c>
      <c r="S2352" s="11">
        <f t="shared" si="222"/>
        <v>42708.842245370368</v>
      </c>
      <c r="T2352" s="11">
        <f t="shared" si="223"/>
        <v>42738.842245370368</v>
      </c>
      <c r="U2352" t="str">
        <f t="array" ref="U2352">IF(COUNTIF($B$2:$B6465, $B2352)&gt;1, "Duplicate", "")</f>
        <v/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8"/>
        <v>5.7142857142857143E-3</v>
      </c>
      <c r="P2353">
        <f t="shared" si="219"/>
        <v>15.428571428571429</v>
      </c>
      <c r="Q2353" s="3" t="str">
        <f t="shared" si="220"/>
        <v>technology</v>
      </c>
      <c r="R2353" t="str">
        <f t="shared" si="221"/>
        <v>web</v>
      </c>
      <c r="S2353" s="11">
        <f t="shared" si="222"/>
        <v>42094.101145833338</v>
      </c>
      <c r="T2353" s="11">
        <f t="shared" si="223"/>
        <v>42124.101145833338</v>
      </c>
      <c r="U2353" t="str">
        <f t="array" ref="U2353">IF(COUNTIF($B$2:$B6466, $B2353)&gt;1, "Duplicate", "")</f>
        <v/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8"/>
        <v>0</v>
      </c>
      <c r="P2354">
        <f t="shared" si="219"/>
        <v>0</v>
      </c>
      <c r="Q2354" s="3" t="str">
        <f t="shared" si="220"/>
        <v>technology</v>
      </c>
      <c r="R2354" t="str">
        <f t="shared" si="221"/>
        <v>web</v>
      </c>
      <c r="S2354" s="11">
        <f t="shared" si="222"/>
        <v>42101.633703703701</v>
      </c>
      <c r="T2354" s="11">
        <f t="shared" si="223"/>
        <v>42161.633703703701</v>
      </c>
      <c r="U2354" t="str">
        <f t="array" ref="U2354">IF(COUNTIF($B$2:$B6467, $B2354)&gt;1, "Duplicate", "")</f>
        <v/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8"/>
        <v>0</v>
      </c>
      <c r="P2355">
        <f t="shared" si="219"/>
        <v>0</v>
      </c>
      <c r="Q2355" s="3" t="str">
        <f t="shared" si="220"/>
        <v>technology</v>
      </c>
      <c r="R2355" t="str">
        <f t="shared" si="221"/>
        <v>web</v>
      </c>
      <c r="S2355" s="11">
        <f t="shared" si="222"/>
        <v>42103.676180555558</v>
      </c>
      <c r="T2355" s="11">
        <f t="shared" si="223"/>
        <v>42115.676180555558</v>
      </c>
      <c r="U2355" t="str">
        <f t="array" ref="U2355">IF(COUNTIF($B$2:$B6468, $B2355)&gt;1, "Duplicate", "")</f>
        <v/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8"/>
        <v>7.1428571428571429E-4</v>
      </c>
      <c r="P2356">
        <f t="shared" si="219"/>
        <v>25</v>
      </c>
      <c r="Q2356" s="3" t="str">
        <f t="shared" si="220"/>
        <v>technology</v>
      </c>
      <c r="R2356" t="str">
        <f t="shared" si="221"/>
        <v>web</v>
      </c>
      <c r="S2356" s="11">
        <f t="shared" si="222"/>
        <v>41954.722916666666</v>
      </c>
      <c r="T2356" s="11">
        <f t="shared" si="223"/>
        <v>42014.722916666666</v>
      </c>
      <c r="U2356" t="str">
        <f t="array" ref="U2356">IF(COUNTIF($B$2:$B6469, $B2356)&gt;1, "Duplicate", "")</f>
        <v/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8"/>
        <v>6.875E-3</v>
      </c>
      <c r="P2357">
        <f t="shared" si="219"/>
        <v>27.5</v>
      </c>
      <c r="Q2357" s="3" t="str">
        <f t="shared" si="220"/>
        <v>technology</v>
      </c>
      <c r="R2357" t="str">
        <f t="shared" si="221"/>
        <v>web</v>
      </c>
      <c r="S2357" s="11">
        <f t="shared" si="222"/>
        <v>42096.918240740735</v>
      </c>
      <c r="T2357" s="11">
        <f t="shared" si="223"/>
        <v>42126.918240740735</v>
      </c>
      <c r="U2357" t="str">
        <f t="array" ref="U2357">IF(COUNTIF($B$2:$B6470, $B2357)&gt;1, "Duplicate", "")</f>
        <v/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8"/>
        <v>0</v>
      </c>
      <c r="P2358">
        <f t="shared" si="219"/>
        <v>0</v>
      </c>
      <c r="Q2358" s="3" t="str">
        <f t="shared" si="220"/>
        <v>technology</v>
      </c>
      <c r="R2358" t="str">
        <f t="shared" si="221"/>
        <v>web</v>
      </c>
      <c r="S2358" s="11">
        <f t="shared" si="222"/>
        <v>42130.78361111111</v>
      </c>
      <c r="T2358" s="11">
        <f t="shared" si="223"/>
        <v>42160.78361111111</v>
      </c>
      <c r="U2358" t="str">
        <f t="array" ref="U2358">IF(COUNTIF($B$2:$B6471, $B2358)&gt;1, "Duplicate", "")</f>
        <v/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8"/>
        <v>0</v>
      </c>
      <c r="P2359">
        <f t="shared" si="219"/>
        <v>0</v>
      </c>
      <c r="Q2359" s="3" t="str">
        <f t="shared" si="220"/>
        <v>technology</v>
      </c>
      <c r="R2359" t="str">
        <f t="shared" si="221"/>
        <v>web</v>
      </c>
      <c r="S2359" s="11">
        <f t="shared" si="222"/>
        <v>42264.620115740734</v>
      </c>
      <c r="T2359" s="11">
        <f t="shared" si="223"/>
        <v>42294.620115740734</v>
      </c>
      <c r="U2359" t="str">
        <f t="array" ref="U2359">IF(COUNTIF($B$2:$B6472, $B2359)&gt;1, "Duplicate", "")</f>
        <v/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8"/>
        <v>0</v>
      </c>
      <c r="P2360">
        <f t="shared" si="219"/>
        <v>0</v>
      </c>
      <c r="Q2360" s="3" t="str">
        <f t="shared" si="220"/>
        <v>technology</v>
      </c>
      <c r="R2360" t="str">
        <f t="shared" si="221"/>
        <v>web</v>
      </c>
      <c r="S2360" s="11">
        <f t="shared" si="222"/>
        <v>41978.930972222224</v>
      </c>
      <c r="T2360" s="11">
        <f t="shared" si="223"/>
        <v>42035.027083333334</v>
      </c>
      <c r="U2360" t="str">
        <f t="array" ref="U2360">IF(COUNTIF($B$2:$B6473, $B2360)&gt;1, "Duplicate", "")</f>
        <v/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8"/>
        <v>0.14680000000000001</v>
      </c>
      <c r="P2361">
        <f t="shared" si="219"/>
        <v>367</v>
      </c>
      <c r="Q2361" s="3" t="str">
        <f t="shared" si="220"/>
        <v>technology</v>
      </c>
      <c r="R2361" t="str">
        <f t="shared" si="221"/>
        <v>web</v>
      </c>
      <c r="S2361" s="11">
        <f t="shared" si="222"/>
        <v>42159.649583333332</v>
      </c>
      <c r="T2361" s="11">
        <f t="shared" si="223"/>
        <v>42219.649583333332</v>
      </c>
      <c r="U2361" t="str">
        <f t="array" ref="U2361">IF(COUNTIF($B$2:$B6474, $B2361)&gt;1, "Duplicate", "")</f>
        <v/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8"/>
        <v>4.0000000000000002E-4</v>
      </c>
      <c r="P2362">
        <f t="shared" si="219"/>
        <v>2</v>
      </c>
      <c r="Q2362" s="3" t="str">
        <f t="shared" si="220"/>
        <v>technology</v>
      </c>
      <c r="R2362" t="str">
        <f t="shared" si="221"/>
        <v>web</v>
      </c>
      <c r="S2362" s="11">
        <f t="shared" si="222"/>
        <v>42377.70694444445</v>
      </c>
      <c r="T2362" s="11">
        <f t="shared" si="223"/>
        <v>42407.70694444445</v>
      </c>
      <c r="U2362" t="str">
        <f t="array" ref="U2362">IF(COUNTIF($B$2:$B6475, $B2362)&gt;1, "Duplicate", "")</f>
        <v/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8"/>
        <v>0</v>
      </c>
      <c r="P2363">
        <f t="shared" si="219"/>
        <v>0</v>
      </c>
      <c r="Q2363" s="3" t="str">
        <f t="shared" si="220"/>
        <v>technology</v>
      </c>
      <c r="R2363" t="str">
        <f t="shared" si="221"/>
        <v>web</v>
      </c>
      <c r="S2363" s="11">
        <f t="shared" si="222"/>
        <v>42466.858888888892</v>
      </c>
      <c r="T2363" s="11">
        <f t="shared" si="223"/>
        <v>42490.916666666672</v>
      </c>
      <c r="U2363" t="str">
        <f t="array" ref="U2363">IF(COUNTIF($B$2:$B6476, $B2363)&gt;1, "Duplicate", "")</f>
        <v/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8"/>
        <v>0.2857142857142857</v>
      </c>
      <c r="P2364">
        <f t="shared" si="219"/>
        <v>60</v>
      </c>
      <c r="Q2364" s="3" t="str">
        <f t="shared" si="220"/>
        <v>technology</v>
      </c>
      <c r="R2364" t="str">
        <f t="shared" si="221"/>
        <v>web</v>
      </c>
      <c r="S2364" s="11">
        <f t="shared" si="222"/>
        <v>41954.688310185185</v>
      </c>
      <c r="T2364" s="11">
        <f t="shared" si="223"/>
        <v>41984.688310185185</v>
      </c>
      <c r="U2364" t="str">
        <f t="array" ref="U2364">IF(COUNTIF($B$2:$B6477, $B2364)&gt;1, "Duplicate", "")</f>
        <v/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8"/>
        <v>0</v>
      </c>
      <c r="P2365">
        <f t="shared" si="219"/>
        <v>0</v>
      </c>
      <c r="Q2365" s="3" t="str">
        <f t="shared" si="220"/>
        <v>technology</v>
      </c>
      <c r="R2365" t="str">
        <f t="shared" si="221"/>
        <v>web</v>
      </c>
      <c r="S2365" s="11">
        <f t="shared" si="222"/>
        <v>42322.011574074073</v>
      </c>
      <c r="T2365" s="11">
        <f t="shared" si="223"/>
        <v>42367.011574074073</v>
      </c>
      <c r="U2365" t="str">
        <f t="array" ref="U2365">IF(COUNTIF($B$2:$B6478, $B2365)&gt;1, "Duplicate", "")</f>
        <v/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8"/>
        <v>0</v>
      </c>
      <c r="P2366">
        <f t="shared" si="219"/>
        <v>0</v>
      </c>
      <c r="Q2366" s="3" t="str">
        <f t="shared" si="220"/>
        <v>technology</v>
      </c>
      <c r="R2366" t="str">
        <f t="shared" si="221"/>
        <v>web</v>
      </c>
      <c r="S2366" s="11">
        <f t="shared" si="222"/>
        <v>42248.934675925921</v>
      </c>
      <c r="T2366" s="11">
        <f t="shared" si="223"/>
        <v>42303.934675925921</v>
      </c>
      <c r="U2366" t="str">
        <f t="array" ref="U2366">IF(COUNTIF($B$2:$B6479, $B2366)&gt;1, "Duplicate", "")</f>
        <v/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8"/>
        <v>0</v>
      </c>
      <c r="P2367">
        <f t="shared" si="219"/>
        <v>0</v>
      </c>
      <c r="Q2367" s="3" t="str">
        <f t="shared" si="220"/>
        <v>technology</v>
      </c>
      <c r="R2367" t="str">
        <f t="shared" si="221"/>
        <v>web</v>
      </c>
      <c r="S2367" s="11">
        <f t="shared" si="222"/>
        <v>42346.736400462964</v>
      </c>
      <c r="T2367" s="11">
        <f t="shared" si="223"/>
        <v>42386.958333333328</v>
      </c>
      <c r="U2367" t="str">
        <f t="array" ref="U2367">IF(COUNTIF($B$2:$B6480, $B2367)&gt;1, "Duplicate", "")</f>
        <v/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8"/>
        <v>0.1052</v>
      </c>
      <c r="P2368">
        <f t="shared" si="219"/>
        <v>97.407407407407405</v>
      </c>
      <c r="Q2368" s="3" t="str">
        <f t="shared" si="220"/>
        <v>technology</v>
      </c>
      <c r="R2368" t="str">
        <f t="shared" si="221"/>
        <v>web</v>
      </c>
      <c r="S2368" s="11">
        <f t="shared" si="222"/>
        <v>42268.531631944439</v>
      </c>
      <c r="T2368" s="11">
        <f t="shared" si="223"/>
        <v>42298.531631944439</v>
      </c>
      <c r="U2368" t="str">
        <f t="array" ref="U2368">IF(COUNTIF($B$2:$B6481, $B2368)&gt;1, "Duplicate", "")</f>
        <v/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8"/>
        <v>1.34E-2</v>
      </c>
      <c r="P2369">
        <f t="shared" si="219"/>
        <v>47.857142857142854</v>
      </c>
      <c r="Q2369" s="3" t="str">
        <f t="shared" si="220"/>
        <v>technology</v>
      </c>
      <c r="R2369" t="str">
        <f t="shared" si="221"/>
        <v>web</v>
      </c>
      <c r="S2369" s="11">
        <f t="shared" si="222"/>
        <v>42425.970092592594</v>
      </c>
      <c r="T2369" s="11">
        <f t="shared" si="223"/>
        <v>42485.928425925929</v>
      </c>
      <c r="U2369" t="str">
        <f t="array" ref="U2369">IF(COUNTIF($B$2:$B6482, $B2369)&gt;1, "Duplicate", "")</f>
        <v/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8"/>
        <v>2.5000000000000001E-3</v>
      </c>
      <c r="P2370">
        <f t="shared" si="219"/>
        <v>50</v>
      </c>
      <c r="Q2370" s="3" t="str">
        <f t="shared" si="220"/>
        <v>technology</v>
      </c>
      <c r="R2370" t="str">
        <f t="shared" si="221"/>
        <v>web</v>
      </c>
      <c r="S2370" s="11">
        <f t="shared" si="222"/>
        <v>42063.721817129626</v>
      </c>
      <c r="T2370" s="11">
        <f t="shared" si="223"/>
        <v>42108.680150462969</v>
      </c>
      <c r="U2370" t="str">
        <f t="array" ref="U2370">IF(COUNTIF($B$2:$B6483, $B2370)&gt;1, "Duplicate", "")</f>
        <v/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4">E2371/D2371</f>
        <v>0</v>
      </c>
      <c r="P2371">
        <f t="shared" ref="P2371:P2434" si="225">IF(L2371=0,0,E2371/L2371)</f>
        <v>0</v>
      </c>
      <c r="Q2371" s="3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11">
        <f t="shared" si="222"/>
        <v>42380.812627314815</v>
      </c>
      <c r="T2371" s="11">
        <f t="shared" si="223"/>
        <v>42410.812627314815</v>
      </c>
      <c r="U2371" t="str">
        <f t="array" ref="U2371">IF(COUNTIF($B$2:$B6484, $B2371)&gt;1, "Duplicate", "")</f>
        <v/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4"/>
        <v>3.2799999999999999E-3</v>
      </c>
      <c r="P2372">
        <f t="shared" si="225"/>
        <v>20.5</v>
      </c>
      <c r="Q2372" s="3" t="str">
        <f t="shared" si="226"/>
        <v>technology</v>
      </c>
      <c r="R2372" t="str">
        <f t="shared" si="227"/>
        <v>web</v>
      </c>
      <c r="S2372" s="11">
        <f t="shared" si="222"/>
        <v>41961.18913194444</v>
      </c>
      <c r="T2372" s="11">
        <f t="shared" si="223"/>
        <v>41991.18913194444</v>
      </c>
      <c r="U2372" t="str">
        <f t="array" ref="U2372">IF(COUNTIF($B$2:$B6485, $B2372)&gt;1, "Duplicate", "")</f>
        <v/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4"/>
        <v>0</v>
      </c>
      <c r="P2373">
        <f t="shared" si="225"/>
        <v>0</v>
      </c>
      <c r="Q2373" s="3" t="str">
        <f t="shared" si="226"/>
        <v>technology</v>
      </c>
      <c r="R2373" t="str">
        <f t="shared" si="227"/>
        <v>web</v>
      </c>
      <c r="S2373" s="11">
        <f t="shared" si="222"/>
        <v>42150.777731481481</v>
      </c>
      <c r="T2373" s="11">
        <f t="shared" si="223"/>
        <v>42180.777731481481</v>
      </c>
      <c r="U2373" t="str">
        <f t="array" ref="U2373">IF(COUNTIF($B$2:$B6486, $B2373)&gt;1, "Duplicate", "")</f>
        <v/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4"/>
        <v>3.272727272727273E-2</v>
      </c>
      <c r="P2374">
        <f t="shared" si="225"/>
        <v>30</v>
      </c>
      <c r="Q2374" s="3" t="str">
        <f t="shared" si="226"/>
        <v>technology</v>
      </c>
      <c r="R2374" t="str">
        <f t="shared" si="227"/>
        <v>web</v>
      </c>
      <c r="S2374" s="11">
        <f t="shared" si="222"/>
        <v>42088.069108796291</v>
      </c>
      <c r="T2374" s="11">
        <f t="shared" si="223"/>
        <v>42118.069108796291</v>
      </c>
      <c r="U2374" t="str">
        <f t="array" ref="U2374">IF(COUNTIF($B$2:$B6487, $B2374)&gt;1, "Duplicate", "")</f>
        <v/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4"/>
        <v>5.8823529411764708E-5</v>
      </c>
      <c r="P2375">
        <f t="shared" si="225"/>
        <v>50</v>
      </c>
      <c r="Q2375" s="3" t="str">
        <f t="shared" si="226"/>
        <v>technology</v>
      </c>
      <c r="R2375" t="str">
        <f t="shared" si="227"/>
        <v>web</v>
      </c>
      <c r="S2375" s="11">
        <f t="shared" ref="S2375:S2438" si="228">(((J2375/60)/60)/24)+DATE(1970,1,1)</f>
        <v>42215.662314814821</v>
      </c>
      <c r="T2375" s="11">
        <f t="shared" ref="T2375:T2438" si="229">(((I2375/60)/60)/24)+DATE(1970,1,1)</f>
        <v>42245.662314814821</v>
      </c>
      <c r="U2375" t="str">
        <f t="array" ref="U2375">IF(COUNTIF($B$2:$B6488, $B2375)&gt;1, "Duplicate", "")</f>
        <v/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4"/>
        <v>4.5454545454545455E-4</v>
      </c>
      <c r="P2376">
        <f t="shared" si="225"/>
        <v>10</v>
      </c>
      <c r="Q2376" s="3" t="str">
        <f t="shared" si="226"/>
        <v>technology</v>
      </c>
      <c r="R2376" t="str">
        <f t="shared" si="227"/>
        <v>web</v>
      </c>
      <c r="S2376" s="11">
        <f t="shared" si="228"/>
        <v>42017.843287037031</v>
      </c>
      <c r="T2376" s="11">
        <f t="shared" si="229"/>
        <v>42047.843287037031</v>
      </c>
      <c r="U2376" t="str">
        <f t="array" ref="U2376">IF(COUNTIF($B$2:$B6489, $B2376)&gt;1, "Duplicate", "")</f>
        <v/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4"/>
        <v>0</v>
      </c>
      <c r="P2377">
        <f t="shared" si="225"/>
        <v>0</v>
      </c>
      <c r="Q2377" s="3" t="str">
        <f t="shared" si="226"/>
        <v>technology</v>
      </c>
      <c r="R2377" t="str">
        <f t="shared" si="227"/>
        <v>web</v>
      </c>
      <c r="S2377" s="11">
        <f t="shared" si="228"/>
        <v>42592.836076388892</v>
      </c>
      <c r="T2377" s="11">
        <f t="shared" si="229"/>
        <v>42622.836076388892</v>
      </c>
      <c r="U2377" t="str">
        <f t="array" ref="U2377">IF(COUNTIF($B$2:$B6490, $B2377)&gt;1, "Duplicate", "")</f>
        <v/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4"/>
        <v>0.10877666666666666</v>
      </c>
      <c r="P2378">
        <f t="shared" si="225"/>
        <v>81.582499999999996</v>
      </c>
      <c r="Q2378" s="3" t="str">
        <f t="shared" si="226"/>
        <v>technology</v>
      </c>
      <c r="R2378" t="str">
        <f t="shared" si="227"/>
        <v>web</v>
      </c>
      <c r="S2378" s="11">
        <f t="shared" si="228"/>
        <v>42318.925532407404</v>
      </c>
      <c r="T2378" s="11">
        <f t="shared" si="229"/>
        <v>42348.925532407404</v>
      </c>
      <c r="U2378" t="str">
        <f t="array" ref="U2378">IF(COUNTIF($B$2:$B6491, $B2378)&gt;1, "Duplicate", "")</f>
        <v/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4"/>
        <v>0</v>
      </c>
      <c r="P2379">
        <f t="shared" si="225"/>
        <v>0</v>
      </c>
      <c r="Q2379" s="3" t="str">
        <f t="shared" si="226"/>
        <v>technology</v>
      </c>
      <c r="R2379" t="str">
        <f t="shared" si="227"/>
        <v>web</v>
      </c>
      <c r="S2379" s="11">
        <f t="shared" si="228"/>
        <v>42669.870173611111</v>
      </c>
      <c r="T2379" s="11">
        <f t="shared" si="229"/>
        <v>42699.911840277782</v>
      </c>
      <c r="U2379" t="str">
        <f t="array" ref="U2379">IF(COUNTIF($B$2:$B6492, $B2379)&gt;1, "Duplicate", "")</f>
        <v/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4"/>
        <v>0</v>
      </c>
      <c r="P2380">
        <f t="shared" si="225"/>
        <v>0</v>
      </c>
      <c r="Q2380" s="3" t="str">
        <f t="shared" si="226"/>
        <v>technology</v>
      </c>
      <c r="R2380" t="str">
        <f t="shared" si="227"/>
        <v>web</v>
      </c>
      <c r="S2380" s="11">
        <f t="shared" si="228"/>
        <v>42213.013078703705</v>
      </c>
      <c r="T2380" s="11">
        <f t="shared" si="229"/>
        <v>42242.013078703705</v>
      </c>
      <c r="U2380" t="str">
        <f t="array" ref="U2380">IF(COUNTIF($B$2:$B6493, $B2380)&gt;1, "Duplicate", "")</f>
        <v/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4"/>
        <v>0</v>
      </c>
      <c r="P2381">
        <f t="shared" si="225"/>
        <v>0</v>
      </c>
      <c r="Q2381" s="3" t="str">
        <f t="shared" si="226"/>
        <v>technology</v>
      </c>
      <c r="R2381" t="str">
        <f t="shared" si="227"/>
        <v>web</v>
      </c>
      <c r="S2381" s="11">
        <f t="shared" si="228"/>
        <v>42237.016388888893</v>
      </c>
      <c r="T2381" s="11">
        <f t="shared" si="229"/>
        <v>42282.016388888893</v>
      </c>
      <c r="U2381" t="str">
        <f t="array" ref="U2381">IF(COUNTIF($B$2:$B6494, $B2381)&gt;1, "Duplicate", "")</f>
        <v/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4"/>
        <v>3.6666666666666666E-3</v>
      </c>
      <c r="P2382">
        <f t="shared" si="225"/>
        <v>18.333333333333332</v>
      </c>
      <c r="Q2382" s="3" t="str">
        <f t="shared" si="226"/>
        <v>technology</v>
      </c>
      <c r="R2382" t="str">
        <f t="shared" si="227"/>
        <v>web</v>
      </c>
      <c r="S2382" s="11">
        <f t="shared" si="228"/>
        <v>42248.793310185181</v>
      </c>
      <c r="T2382" s="11">
        <f t="shared" si="229"/>
        <v>42278.793310185181</v>
      </c>
      <c r="U2382" t="str">
        <f t="array" ref="U2382">IF(COUNTIF($B$2:$B6495, $B2382)&gt;1, "Duplicate", "")</f>
        <v/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4"/>
        <v>1.8193398957730169E-2</v>
      </c>
      <c r="P2383">
        <f t="shared" si="225"/>
        <v>224.42857142857142</v>
      </c>
      <c r="Q2383" s="3" t="str">
        <f t="shared" si="226"/>
        <v>technology</v>
      </c>
      <c r="R2383" t="str">
        <f t="shared" si="227"/>
        <v>web</v>
      </c>
      <c r="S2383" s="11">
        <f t="shared" si="228"/>
        <v>42074.935740740737</v>
      </c>
      <c r="T2383" s="11">
        <f t="shared" si="229"/>
        <v>42104.935740740737</v>
      </c>
      <c r="U2383" t="str">
        <f t="array" ref="U2383">IF(COUNTIF($B$2:$B6496, $B2383)&gt;1, "Duplicate", "")</f>
        <v/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4"/>
        <v>2.5000000000000001E-2</v>
      </c>
      <c r="P2384">
        <f t="shared" si="225"/>
        <v>37.5</v>
      </c>
      <c r="Q2384" s="3" t="str">
        <f t="shared" si="226"/>
        <v>technology</v>
      </c>
      <c r="R2384" t="str">
        <f t="shared" si="227"/>
        <v>web</v>
      </c>
      <c r="S2384" s="11">
        <f t="shared" si="228"/>
        <v>42195.187534722223</v>
      </c>
      <c r="T2384" s="11">
        <f t="shared" si="229"/>
        <v>42220.187534722223</v>
      </c>
      <c r="U2384" t="str">
        <f t="array" ref="U2384">IF(COUNTIF($B$2:$B6497, $B2384)&gt;1, "Duplicate", "")</f>
        <v/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4"/>
        <v>4.3499999999999997E-2</v>
      </c>
      <c r="P2385">
        <f t="shared" si="225"/>
        <v>145</v>
      </c>
      <c r="Q2385" s="3" t="str">
        <f t="shared" si="226"/>
        <v>technology</v>
      </c>
      <c r="R2385" t="str">
        <f t="shared" si="227"/>
        <v>web</v>
      </c>
      <c r="S2385" s="11">
        <f t="shared" si="228"/>
        <v>42027.056793981479</v>
      </c>
      <c r="T2385" s="11">
        <f t="shared" si="229"/>
        <v>42057.056793981479</v>
      </c>
      <c r="U2385" t="str">
        <f t="array" ref="U2385">IF(COUNTIF($B$2:$B6498, $B2385)&gt;1, "Duplicate", "")</f>
        <v/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4"/>
        <v>8.0000000000000002E-3</v>
      </c>
      <c r="P2386">
        <f t="shared" si="225"/>
        <v>1</v>
      </c>
      <c r="Q2386" s="3" t="str">
        <f t="shared" si="226"/>
        <v>technology</v>
      </c>
      <c r="R2386" t="str">
        <f t="shared" si="227"/>
        <v>web</v>
      </c>
      <c r="S2386" s="11">
        <f t="shared" si="228"/>
        <v>41927.067627314813</v>
      </c>
      <c r="T2386" s="11">
        <f t="shared" si="229"/>
        <v>41957.109293981484</v>
      </c>
      <c r="U2386" t="str">
        <f t="array" ref="U2386">IF(COUNTIF($B$2:$B6499, $B2386)&gt;1, "Duplicate", "")</f>
        <v/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4"/>
        <v>1.2123076923076924E-2</v>
      </c>
      <c r="P2387">
        <f t="shared" si="225"/>
        <v>112.57142857142857</v>
      </c>
      <c r="Q2387" s="3" t="str">
        <f t="shared" si="226"/>
        <v>technology</v>
      </c>
      <c r="R2387" t="str">
        <f t="shared" si="227"/>
        <v>web</v>
      </c>
      <c r="S2387" s="11">
        <f t="shared" si="228"/>
        <v>42191.70175925926</v>
      </c>
      <c r="T2387" s="11">
        <f t="shared" si="229"/>
        <v>42221.70175925926</v>
      </c>
      <c r="U2387" t="str">
        <f t="array" ref="U2387">IF(COUNTIF($B$2:$B6500, $B2387)&gt;1, "Duplicate", "")</f>
        <v/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4"/>
        <v>0</v>
      </c>
      <c r="P2388">
        <f t="shared" si="225"/>
        <v>0</v>
      </c>
      <c r="Q2388" s="3" t="str">
        <f t="shared" si="226"/>
        <v>technology</v>
      </c>
      <c r="R2388" t="str">
        <f t="shared" si="227"/>
        <v>web</v>
      </c>
      <c r="S2388" s="11">
        <f t="shared" si="228"/>
        <v>41954.838240740741</v>
      </c>
      <c r="T2388" s="11">
        <f t="shared" si="229"/>
        <v>42014.838240740741</v>
      </c>
      <c r="U2388" t="str">
        <f t="array" ref="U2388">IF(COUNTIF($B$2:$B6501, $B2388)&gt;1, "Duplicate", "")</f>
        <v/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4"/>
        <v>6.8399999999999997E-3</v>
      </c>
      <c r="P2389">
        <f t="shared" si="225"/>
        <v>342</v>
      </c>
      <c r="Q2389" s="3" t="str">
        <f t="shared" si="226"/>
        <v>technology</v>
      </c>
      <c r="R2389" t="str">
        <f t="shared" si="227"/>
        <v>web</v>
      </c>
      <c r="S2389" s="11">
        <f t="shared" si="228"/>
        <v>42528.626620370371</v>
      </c>
      <c r="T2389" s="11">
        <f t="shared" si="229"/>
        <v>42573.626620370371</v>
      </c>
      <c r="U2389" t="str">
        <f t="array" ref="U2389">IF(COUNTIF($B$2:$B6502, $B2389)&gt;1, "Duplicate", "")</f>
        <v/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4"/>
        <v>1.2513513513513513E-2</v>
      </c>
      <c r="P2390">
        <f t="shared" si="225"/>
        <v>57.875</v>
      </c>
      <c r="Q2390" s="3" t="str">
        <f t="shared" si="226"/>
        <v>technology</v>
      </c>
      <c r="R2390" t="str">
        <f t="shared" si="227"/>
        <v>web</v>
      </c>
      <c r="S2390" s="11">
        <f t="shared" si="228"/>
        <v>41989.853692129633</v>
      </c>
      <c r="T2390" s="11">
        <f t="shared" si="229"/>
        <v>42019.811805555553</v>
      </c>
      <c r="U2390" t="str">
        <f t="array" ref="U2390">IF(COUNTIF($B$2:$B6503, $B2390)&gt;1, "Duplicate", "")</f>
        <v/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4"/>
        <v>1.8749999999999999E-3</v>
      </c>
      <c r="P2391">
        <f t="shared" si="225"/>
        <v>30</v>
      </c>
      <c r="Q2391" s="3" t="str">
        <f t="shared" si="226"/>
        <v>technology</v>
      </c>
      <c r="R2391" t="str">
        <f t="shared" si="227"/>
        <v>web</v>
      </c>
      <c r="S2391" s="11">
        <f t="shared" si="228"/>
        <v>42179.653379629628</v>
      </c>
      <c r="T2391" s="11">
        <f t="shared" si="229"/>
        <v>42210.915972222225</v>
      </c>
      <c r="U2391" t="str">
        <f t="array" ref="U2391">IF(COUNTIF($B$2:$B6504, $B2391)&gt;1, "Duplicate", "")</f>
        <v/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4"/>
        <v>0</v>
      </c>
      <c r="P2392">
        <f t="shared" si="225"/>
        <v>0</v>
      </c>
      <c r="Q2392" s="3" t="str">
        <f t="shared" si="226"/>
        <v>technology</v>
      </c>
      <c r="R2392" t="str">
        <f t="shared" si="227"/>
        <v>web</v>
      </c>
      <c r="S2392" s="11">
        <f t="shared" si="228"/>
        <v>41968.262314814812</v>
      </c>
      <c r="T2392" s="11">
        <f t="shared" si="229"/>
        <v>42008.262314814812</v>
      </c>
      <c r="U2392" t="str">
        <f t="array" ref="U2392">IF(COUNTIF($B$2:$B6505, $B2392)&gt;1, "Duplicate", "")</f>
        <v/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4"/>
        <v>1.25E-3</v>
      </c>
      <c r="P2393">
        <f t="shared" si="225"/>
        <v>25</v>
      </c>
      <c r="Q2393" s="3" t="str">
        <f t="shared" si="226"/>
        <v>technology</v>
      </c>
      <c r="R2393" t="str">
        <f t="shared" si="227"/>
        <v>web</v>
      </c>
      <c r="S2393" s="11">
        <f t="shared" si="228"/>
        <v>42064.794490740736</v>
      </c>
      <c r="T2393" s="11">
        <f t="shared" si="229"/>
        <v>42094.752824074079</v>
      </c>
      <c r="U2393" t="str">
        <f t="array" ref="U2393">IF(COUNTIF($B$2:$B6506, $B2393)&gt;1, "Duplicate", "")</f>
        <v/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4"/>
        <v>0</v>
      </c>
      <c r="P2394">
        <f t="shared" si="225"/>
        <v>0</v>
      </c>
      <c r="Q2394" s="3" t="str">
        <f t="shared" si="226"/>
        <v>technology</v>
      </c>
      <c r="R2394" t="str">
        <f t="shared" si="227"/>
        <v>web</v>
      </c>
      <c r="S2394" s="11">
        <f t="shared" si="228"/>
        <v>42276.120636574073</v>
      </c>
      <c r="T2394" s="11">
        <f t="shared" si="229"/>
        <v>42306.120636574073</v>
      </c>
      <c r="U2394" t="str">
        <f t="array" ref="U2394">IF(COUNTIF($B$2:$B6507, $B2394)&gt;1, "Duplicate", "")</f>
        <v/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4"/>
        <v>5.0000000000000001E-4</v>
      </c>
      <c r="P2395">
        <f t="shared" si="225"/>
        <v>50</v>
      </c>
      <c r="Q2395" s="3" t="str">
        <f t="shared" si="226"/>
        <v>technology</v>
      </c>
      <c r="R2395" t="str">
        <f t="shared" si="227"/>
        <v>web</v>
      </c>
      <c r="S2395" s="11">
        <f t="shared" si="228"/>
        <v>42194.648344907408</v>
      </c>
      <c r="T2395" s="11">
        <f t="shared" si="229"/>
        <v>42224.648344907408</v>
      </c>
      <c r="U2395" t="str">
        <f t="array" ref="U2395">IF(COUNTIF($B$2:$B6508, $B2395)&gt;1, "Duplicate", "")</f>
        <v/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4"/>
        <v>5.9999999999999995E-4</v>
      </c>
      <c r="P2396">
        <f t="shared" si="225"/>
        <v>1.5</v>
      </c>
      <c r="Q2396" s="3" t="str">
        <f t="shared" si="226"/>
        <v>technology</v>
      </c>
      <c r="R2396" t="str">
        <f t="shared" si="227"/>
        <v>web</v>
      </c>
      <c r="S2396" s="11">
        <f t="shared" si="228"/>
        <v>42031.362187499995</v>
      </c>
      <c r="T2396" s="11">
        <f t="shared" si="229"/>
        <v>42061.362187499995</v>
      </c>
      <c r="U2396" t="str">
        <f t="array" ref="U2396">IF(COUNTIF($B$2:$B6509, $B2396)&gt;1, "Duplicate", "")</f>
        <v/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4"/>
        <v>0</v>
      </c>
      <c r="P2397">
        <f t="shared" si="225"/>
        <v>0</v>
      </c>
      <c r="Q2397" s="3" t="str">
        <f t="shared" si="226"/>
        <v>technology</v>
      </c>
      <c r="R2397" t="str">
        <f t="shared" si="227"/>
        <v>web</v>
      </c>
      <c r="S2397" s="11">
        <f t="shared" si="228"/>
        <v>42717.121377314819</v>
      </c>
      <c r="T2397" s="11">
        <f t="shared" si="229"/>
        <v>42745.372916666667</v>
      </c>
      <c r="U2397" t="str">
        <f t="array" ref="U2397">IF(COUNTIF($B$2:$B6510, $B2397)&gt;1, "Duplicate", "")</f>
        <v/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4"/>
        <v>2E-3</v>
      </c>
      <c r="P2398">
        <f t="shared" si="225"/>
        <v>10</v>
      </c>
      <c r="Q2398" s="3" t="str">
        <f t="shared" si="226"/>
        <v>technology</v>
      </c>
      <c r="R2398" t="str">
        <f t="shared" si="227"/>
        <v>web</v>
      </c>
      <c r="S2398" s="11">
        <f t="shared" si="228"/>
        <v>42262.849050925928</v>
      </c>
      <c r="T2398" s="11">
        <f t="shared" si="229"/>
        <v>42292.849050925928</v>
      </c>
      <c r="U2398" t="str">
        <f t="array" ref="U2398">IF(COUNTIF($B$2:$B6511, $B2398)&gt;1, "Duplicate", "")</f>
        <v/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4"/>
        <v>0</v>
      </c>
      <c r="P2399">
        <f t="shared" si="225"/>
        <v>0</v>
      </c>
      <c r="Q2399" s="3" t="str">
        <f t="shared" si="226"/>
        <v>technology</v>
      </c>
      <c r="R2399" t="str">
        <f t="shared" si="227"/>
        <v>web</v>
      </c>
      <c r="S2399" s="11">
        <f t="shared" si="228"/>
        <v>41976.88490740741</v>
      </c>
      <c r="T2399" s="11">
        <f t="shared" si="229"/>
        <v>42006.88490740741</v>
      </c>
      <c r="U2399" t="str">
        <f t="array" ref="U2399">IF(COUNTIF($B$2:$B6512, $B2399)&gt;1, "Duplicate", "")</f>
        <v/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4"/>
        <v>0</v>
      </c>
      <c r="P2400">
        <f t="shared" si="225"/>
        <v>0</v>
      </c>
      <c r="Q2400" s="3" t="str">
        <f t="shared" si="226"/>
        <v>technology</v>
      </c>
      <c r="R2400" t="str">
        <f t="shared" si="227"/>
        <v>web</v>
      </c>
      <c r="S2400" s="11">
        <f t="shared" si="228"/>
        <v>42157.916481481487</v>
      </c>
      <c r="T2400" s="11">
        <f t="shared" si="229"/>
        <v>42187.916481481487</v>
      </c>
      <c r="U2400" t="str">
        <f t="array" ref="U2400">IF(COUNTIF($B$2:$B6513, $B2400)&gt;1, "Duplicate", "")</f>
        <v/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4"/>
        <v>0</v>
      </c>
      <c r="P2401">
        <f t="shared" si="225"/>
        <v>0</v>
      </c>
      <c r="Q2401" s="3" t="str">
        <f t="shared" si="226"/>
        <v>technology</v>
      </c>
      <c r="R2401" t="str">
        <f t="shared" si="227"/>
        <v>web</v>
      </c>
      <c r="S2401" s="11">
        <f t="shared" si="228"/>
        <v>41956.853078703702</v>
      </c>
      <c r="T2401" s="11">
        <f t="shared" si="229"/>
        <v>41991.853078703702</v>
      </c>
      <c r="U2401" t="str">
        <f t="array" ref="U2401">IF(COUNTIF($B$2:$B6514, $B2401)&gt;1, "Duplicate", "")</f>
        <v/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4"/>
        <v>0</v>
      </c>
      <c r="P2402">
        <f t="shared" si="225"/>
        <v>0</v>
      </c>
      <c r="Q2402" s="3" t="str">
        <f t="shared" si="226"/>
        <v>technology</v>
      </c>
      <c r="R2402" t="str">
        <f t="shared" si="227"/>
        <v>web</v>
      </c>
      <c r="S2402" s="11">
        <f t="shared" si="228"/>
        <v>42444.268101851849</v>
      </c>
      <c r="T2402" s="11">
        <f t="shared" si="229"/>
        <v>42474.268101851849</v>
      </c>
      <c r="U2402" t="str">
        <f t="array" ref="U2402">IF(COUNTIF($B$2:$B6515, $B2402)&gt;1, "Duplicate", "")</f>
        <v/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4"/>
        <v>7.1785714285714283E-3</v>
      </c>
      <c r="P2403">
        <f t="shared" si="225"/>
        <v>22.333333333333332</v>
      </c>
      <c r="Q2403" s="3" t="str">
        <f t="shared" si="226"/>
        <v>food</v>
      </c>
      <c r="R2403" t="str">
        <f t="shared" si="227"/>
        <v>food trucks</v>
      </c>
      <c r="S2403" s="11">
        <f t="shared" si="228"/>
        <v>42374.822870370372</v>
      </c>
      <c r="T2403" s="11">
        <f t="shared" si="229"/>
        <v>42434.822870370372</v>
      </c>
      <c r="U2403" t="str">
        <f t="array" ref="U2403">IF(COUNTIF($B$2:$B6516, $B2403)&gt;1, "Duplicate", "")</f>
        <v/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4"/>
        <v>4.3333333333333331E-3</v>
      </c>
      <c r="P2404">
        <f t="shared" si="225"/>
        <v>52</v>
      </c>
      <c r="Q2404" s="3" t="str">
        <f t="shared" si="226"/>
        <v>food</v>
      </c>
      <c r="R2404" t="str">
        <f t="shared" si="227"/>
        <v>food trucks</v>
      </c>
      <c r="S2404" s="11">
        <f t="shared" si="228"/>
        <v>42107.679756944446</v>
      </c>
      <c r="T2404" s="11">
        <f t="shared" si="229"/>
        <v>42137.679756944446</v>
      </c>
      <c r="U2404" t="str">
        <f t="array" ref="U2404">IF(COUNTIF($B$2:$B6517, $B2404)&gt;1, "Duplicate", "")</f>
        <v/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4"/>
        <v>0.16833333333333333</v>
      </c>
      <c r="P2405">
        <f t="shared" si="225"/>
        <v>16.833333333333332</v>
      </c>
      <c r="Q2405" s="3" t="str">
        <f t="shared" si="226"/>
        <v>food</v>
      </c>
      <c r="R2405" t="str">
        <f t="shared" si="227"/>
        <v>food trucks</v>
      </c>
      <c r="S2405" s="11">
        <f t="shared" si="228"/>
        <v>42399.882615740738</v>
      </c>
      <c r="T2405" s="11">
        <f t="shared" si="229"/>
        <v>42459.840949074074</v>
      </c>
      <c r="U2405" t="str">
        <f t="array" ref="U2405">IF(COUNTIF($B$2:$B6518, $B2405)&gt;1, "Duplicate", "")</f>
        <v/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4"/>
        <v>0</v>
      </c>
      <c r="P2406">
        <f t="shared" si="225"/>
        <v>0</v>
      </c>
      <c r="Q2406" s="3" t="str">
        <f t="shared" si="226"/>
        <v>food</v>
      </c>
      <c r="R2406" t="str">
        <f t="shared" si="227"/>
        <v>food trucks</v>
      </c>
      <c r="S2406" s="11">
        <f t="shared" si="228"/>
        <v>42342.03943287037</v>
      </c>
      <c r="T2406" s="11">
        <f t="shared" si="229"/>
        <v>42372.03943287037</v>
      </c>
      <c r="U2406" t="str">
        <f t="array" ref="U2406">IF(COUNTIF($B$2:$B6519, $B2406)&gt;1, "Duplicate", "")</f>
        <v/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4"/>
        <v>0.22520000000000001</v>
      </c>
      <c r="P2407">
        <f t="shared" si="225"/>
        <v>56.3</v>
      </c>
      <c r="Q2407" s="3" t="str">
        <f t="shared" si="226"/>
        <v>food</v>
      </c>
      <c r="R2407" t="str">
        <f t="shared" si="227"/>
        <v>food trucks</v>
      </c>
      <c r="S2407" s="11">
        <f t="shared" si="228"/>
        <v>42595.585358796292</v>
      </c>
      <c r="T2407" s="11">
        <f t="shared" si="229"/>
        <v>42616.585358796292</v>
      </c>
      <c r="U2407" t="str">
        <f t="array" ref="U2407">IF(COUNTIF($B$2:$B6520, $B2407)&gt;1, "Duplicate", "")</f>
        <v/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4"/>
        <v>0.41384615384615386</v>
      </c>
      <c r="P2408">
        <f t="shared" si="225"/>
        <v>84.0625</v>
      </c>
      <c r="Q2408" s="3" t="str">
        <f t="shared" si="226"/>
        <v>food</v>
      </c>
      <c r="R2408" t="str">
        <f t="shared" si="227"/>
        <v>food trucks</v>
      </c>
      <c r="S2408" s="11">
        <f t="shared" si="228"/>
        <v>41983.110995370371</v>
      </c>
      <c r="T2408" s="11">
        <f t="shared" si="229"/>
        <v>42023.110995370371</v>
      </c>
      <c r="U2408" t="str">
        <f t="array" ref="U2408">IF(COUNTIF($B$2:$B6521, $B2408)&gt;1, "Duplicate", "")</f>
        <v/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4"/>
        <v>0.25259090909090909</v>
      </c>
      <c r="P2409">
        <f t="shared" si="225"/>
        <v>168.39393939393941</v>
      </c>
      <c r="Q2409" s="3" t="str">
        <f t="shared" si="226"/>
        <v>food</v>
      </c>
      <c r="R2409" t="str">
        <f t="shared" si="227"/>
        <v>food trucks</v>
      </c>
      <c r="S2409" s="11">
        <f t="shared" si="228"/>
        <v>42082.575555555552</v>
      </c>
      <c r="T2409" s="11">
        <f t="shared" si="229"/>
        <v>42105.25</v>
      </c>
      <c r="U2409" t="str">
        <f t="array" ref="U2409">IF(COUNTIF($B$2:$B6522, $B2409)&gt;1, "Duplicate", "")</f>
        <v/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4"/>
        <v>2E-3</v>
      </c>
      <c r="P2410">
        <f t="shared" si="225"/>
        <v>15</v>
      </c>
      <c r="Q2410" s="3" t="str">
        <f t="shared" si="226"/>
        <v>food</v>
      </c>
      <c r="R2410" t="str">
        <f t="shared" si="227"/>
        <v>food trucks</v>
      </c>
      <c r="S2410" s="11">
        <f t="shared" si="228"/>
        <v>41919.140706018516</v>
      </c>
      <c r="T2410" s="11">
        <f t="shared" si="229"/>
        <v>41949.182372685187</v>
      </c>
      <c r="U2410" t="str">
        <f t="array" ref="U2410">IF(COUNTIF($B$2:$B6523, $B2410)&gt;1, "Duplicate", "")</f>
        <v/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4"/>
        <v>1.84E-2</v>
      </c>
      <c r="P2411">
        <f t="shared" si="225"/>
        <v>76.666666666666671</v>
      </c>
      <c r="Q2411" s="3" t="str">
        <f t="shared" si="226"/>
        <v>food</v>
      </c>
      <c r="R2411" t="str">
        <f t="shared" si="227"/>
        <v>food trucks</v>
      </c>
      <c r="S2411" s="11">
        <f t="shared" si="228"/>
        <v>42204.875868055555</v>
      </c>
      <c r="T2411" s="11">
        <f t="shared" si="229"/>
        <v>42234.875868055555</v>
      </c>
      <c r="U2411" t="str">
        <f t="array" ref="U2411">IF(COUNTIF($B$2:$B6524, $B2411)&gt;1, "Duplicate", "")</f>
        <v/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4"/>
        <v>0</v>
      </c>
      <c r="P2412">
        <f t="shared" si="225"/>
        <v>0</v>
      </c>
      <c r="Q2412" s="3" t="str">
        <f t="shared" si="226"/>
        <v>food</v>
      </c>
      <c r="R2412" t="str">
        <f t="shared" si="227"/>
        <v>food trucks</v>
      </c>
      <c r="S2412" s="11">
        <f t="shared" si="228"/>
        <v>42224.408275462964</v>
      </c>
      <c r="T2412" s="11">
        <f t="shared" si="229"/>
        <v>42254.408275462964</v>
      </c>
      <c r="U2412" t="str">
        <f t="array" ref="U2412">IF(COUNTIF($B$2:$B6525, $B2412)&gt;1, "Duplicate", "")</f>
        <v/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4"/>
        <v>6.0400000000000002E-3</v>
      </c>
      <c r="P2413">
        <f t="shared" si="225"/>
        <v>50.333333333333336</v>
      </c>
      <c r="Q2413" s="3" t="str">
        <f t="shared" si="226"/>
        <v>food</v>
      </c>
      <c r="R2413" t="str">
        <f t="shared" si="227"/>
        <v>food trucks</v>
      </c>
      <c r="S2413" s="11">
        <f t="shared" si="228"/>
        <v>42211.732430555552</v>
      </c>
      <c r="T2413" s="11">
        <f t="shared" si="229"/>
        <v>42241.732430555552</v>
      </c>
      <c r="U2413" t="str">
        <f t="array" ref="U2413">IF(COUNTIF($B$2:$B6526, $B2413)&gt;1, "Duplicate", "")</f>
        <v/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4"/>
        <v>0</v>
      </c>
      <c r="P2414">
        <f t="shared" si="225"/>
        <v>0</v>
      </c>
      <c r="Q2414" s="3" t="str">
        <f t="shared" si="226"/>
        <v>food</v>
      </c>
      <c r="R2414" t="str">
        <f t="shared" si="227"/>
        <v>food trucks</v>
      </c>
      <c r="S2414" s="11">
        <f t="shared" si="228"/>
        <v>42655.736956018518</v>
      </c>
      <c r="T2414" s="11">
        <f t="shared" si="229"/>
        <v>42700.778622685189</v>
      </c>
      <c r="U2414" t="str">
        <f t="array" ref="U2414">IF(COUNTIF($B$2:$B6527, $B2414)&gt;1, "Duplicate", "")</f>
        <v/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4"/>
        <v>8.3333333333333332E-3</v>
      </c>
      <c r="P2415">
        <f t="shared" si="225"/>
        <v>8.3333333333333339</v>
      </c>
      <c r="Q2415" s="3" t="str">
        <f t="shared" si="226"/>
        <v>food</v>
      </c>
      <c r="R2415" t="str">
        <f t="shared" si="227"/>
        <v>food trucks</v>
      </c>
      <c r="S2415" s="11">
        <f t="shared" si="228"/>
        <v>41760.10974537037</v>
      </c>
      <c r="T2415" s="11">
        <f t="shared" si="229"/>
        <v>41790.979166666664</v>
      </c>
      <c r="U2415" t="str">
        <f t="array" ref="U2415">IF(COUNTIF($B$2:$B6528, $B2415)&gt;1, "Duplicate", "")</f>
        <v/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4"/>
        <v>3.0666666666666665E-2</v>
      </c>
      <c r="P2416">
        <f t="shared" si="225"/>
        <v>35.384615384615387</v>
      </c>
      <c r="Q2416" s="3" t="str">
        <f t="shared" si="226"/>
        <v>food</v>
      </c>
      <c r="R2416" t="str">
        <f t="shared" si="227"/>
        <v>food trucks</v>
      </c>
      <c r="S2416" s="11">
        <f t="shared" si="228"/>
        <v>42198.695138888885</v>
      </c>
      <c r="T2416" s="11">
        <f t="shared" si="229"/>
        <v>42238.165972222225</v>
      </c>
      <c r="U2416" t="str">
        <f t="array" ref="U2416">IF(COUNTIF($B$2:$B6529, $B2416)&gt;1, "Duplicate", "")</f>
        <v/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4"/>
        <v>5.5833333333333334E-3</v>
      </c>
      <c r="P2417">
        <f t="shared" si="225"/>
        <v>55.833333333333336</v>
      </c>
      <c r="Q2417" s="3" t="str">
        <f t="shared" si="226"/>
        <v>food</v>
      </c>
      <c r="R2417" t="str">
        <f t="shared" si="227"/>
        <v>food trucks</v>
      </c>
      <c r="S2417" s="11">
        <f t="shared" si="228"/>
        <v>42536.862800925926</v>
      </c>
      <c r="T2417" s="11">
        <f t="shared" si="229"/>
        <v>42566.862800925926</v>
      </c>
      <c r="U2417" t="str">
        <f t="array" ref="U2417">IF(COUNTIF($B$2:$B6530, $B2417)&gt;1, "Duplicate", "")</f>
        <v/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4"/>
        <v>2.5000000000000001E-4</v>
      </c>
      <c r="P2418">
        <f t="shared" si="225"/>
        <v>5</v>
      </c>
      <c r="Q2418" s="3" t="str">
        <f t="shared" si="226"/>
        <v>food</v>
      </c>
      <c r="R2418" t="str">
        <f t="shared" si="227"/>
        <v>food trucks</v>
      </c>
      <c r="S2418" s="11">
        <f t="shared" si="228"/>
        <v>42019.737766203703</v>
      </c>
      <c r="T2418" s="11">
        <f t="shared" si="229"/>
        <v>42077.625</v>
      </c>
      <c r="U2418" t="str">
        <f t="array" ref="U2418">IF(COUNTIF($B$2:$B6531, $B2418)&gt;1, "Duplicate", "")</f>
        <v/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4"/>
        <v>0</v>
      </c>
      <c r="P2419">
        <f t="shared" si="225"/>
        <v>0</v>
      </c>
      <c r="Q2419" s="3" t="str">
        <f t="shared" si="226"/>
        <v>food</v>
      </c>
      <c r="R2419" t="str">
        <f t="shared" si="227"/>
        <v>food trucks</v>
      </c>
      <c r="S2419" s="11">
        <f t="shared" si="228"/>
        <v>41831.884108796294</v>
      </c>
      <c r="T2419" s="11">
        <f t="shared" si="229"/>
        <v>41861.884108796294</v>
      </c>
      <c r="U2419" t="str">
        <f t="array" ref="U2419">IF(COUNTIF($B$2:$B6532, $B2419)&gt;1, "Duplicate", "")</f>
        <v/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4"/>
        <v>2.0000000000000001E-4</v>
      </c>
      <c r="P2420">
        <f t="shared" si="225"/>
        <v>1</v>
      </c>
      <c r="Q2420" s="3" t="str">
        <f t="shared" si="226"/>
        <v>food</v>
      </c>
      <c r="R2420" t="str">
        <f t="shared" si="227"/>
        <v>food trucks</v>
      </c>
      <c r="S2420" s="11">
        <f t="shared" si="228"/>
        <v>42027.856990740736</v>
      </c>
      <c r="T2420" s="11">
        <f t="shared" si="229"/>
        <v>42087.815324074079</v>
      </c>
      <c r="U2420" t="str">
        <f t="array" ref="U2420">IF(COUNTIF($B$2:$B6533, $B2420)&gt;1, "Duplicate", "")</f>
        <v/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4"/>
        <v>0</v>
      </c>
      <c r="P2421">
        <f t="shared" si="225"/>
        <v>0</v>
      </c>
      <c r="Q2421" s="3" t="str">
        <f t="shared" si="226"/>
        <v>food</v>
      </c>
      <c r="R2421" t="str">
        <f t="shared" si="227"/>
        <v>food trucks</v>
      </c>
      <c r="S2421" s="11">
        <f t="shared" si="228"/>
        <v>41993.738298611104</v>
      </c>
      <c r="T2421" s="11">
        <f t="shared" si="229"/>
        <v>42053.738298611104</v>
      </c>
      <c r="U2421" t="str">
        <f t="array" ref="U2421">IF(COUNTIF($B$2:$B6534, $B2421)&gt;1, "Duplicate", "")</f>
        <v/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4"/>
        <v>0.14825133372851215</v>
      </c>
      <c r="P2422">
        <f t="shared" si="225"/>
        <v>69.472222222222229</v>
      </c>
      <c r="Q2422" s="3" t="str">
        <f t="shared" si="226"/>
        <v>food</v>
      </c>
      <c r="R2422" t="str">
        <f t="shared" si="227"/>
        <v>food trucks</v>
      </c>
      <c r="S2422" s="11">
        <f t="shared" si="228"/>
        <v>41893.028877314813</v>
      </c>
      <c r="T2422" s="11">
        <f t="shared" si="229"/>
        <v>41953.070543981477</v>
      </c>
      <c r="U2422" t="str">
        <f t="array" ref="U2422">IF(COUNTIF($B$2:$B6535, $B2422)&gt;1, "Duplicate", "")</f>
        <v/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4"/>
        <v>1.6666666666666666E-4</v>
      </c>
      <c r="P2423">
        <f t="shared" si="225"/>
        <v>1</v>
      </c>
      <c r="Q2423" s="3" t="str">
        <f t="shared" si="226"/>
        <v>food</v>
      </c>
      <c r="R2423" t="str">
        <f t="shared" si="227"/>
        <v>food trucks</v>
      </c>
      <c r="S2423" s="11">
        <f t="shared" si="228"/>
        <v>42026.687453703707</v>
      </c>
      <c r="T2423" s="11">
        <f t="shared" si="229"/>
        <v>42056.687453703707</v>
      </c>
      <c r="U2423" t="str">
        <f t="array" ref="U2423">IF(COUNTIF($B$2:$B6536, $B2423)&gt;1, "Duplicate", "")</f>
        <v/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4"/>
        <v>2E-3</v>
      </c>
      <c r="P2424">
        <f t="shared" si="225"/>
        <v>1</v>
      </c>
      <c r="Q2424" s="3" t="str">
        <f t="shared" si="226"/>
        <v>food</v>
      </c>
      <c r="R2424" t="str">
        <f t="shared" si="227"/>
        <v>food trucks</v>
      </c>
      <c r="S2424" s="11">
        <f t="shared" si="228"/>
        <v>42044.724953703699</v>
      </c>
      <c r="T2424" s="11">
        <f t="shared" si="229"/>
        <v>42074.683287037042</v>
      </c>
      <c r="U2424" t="str">
        <f t="array" ref="U2424">IF(COUNTIF($B$2:$B6537, $B2424)&gt;1, "Duplicate", "")</f>
        <v/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4"/>
        <v>1.3333333333333334E-4</v>
      </c>
      <c r="P2425">
        <f t="shared" si="225"/>
        <v>8</v>
      </c>
      <c r="Q2425" s="3" t="str">
        <f t="shared" si="226"/>
        <v>food</v>
      </c>
      <c r="R2425" t="str">
        <f t="shared" si="227"/>
        <v>food trucks</v>
      </c>
      <c r="S2425" s="11">
        <f t="shared" si="228"/>
        <v>41974.704745370371</v>
      </c>
      <c r="T2425" s="11">
        <f t="shared" si="229"/>
        <v>42004.704745370371</v>
      </c>
      <c r="U2425" t="str">
        <f t="array" ref="U2425">IF(COUNTIF($B$2:$B6538, $B2425)&gt;1, "Duplicate", "")</f>
        <v/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4"/>
        <v>1.24E-2</v>
      </c>
      <c r="P2426">
        <f t="shared" si="225"/>
        <v>34.444444444444443</v>
      </c>
      <c r="Q2426" s="3" t="str">
        <f t="shared" si="226"/>
        <v>food</v>
      </c>
      <c r="R2426" t="str">
        <f t="shared" si="227"/>
        <v>food trucks</v>
      </c>
      <c r="S2426" s="11">
        <f t="shared" si="228"/>
        <v>41909.892453703702</v>
      </c>
      <c r="T2426" s="11">
        <f t="shared" si="229"/>
        <v>41939.892453703702</v>
      </c>
      <c r="U2426" t="str">
        <f t="array" ref="U2426">IF(COUNTIF($B$2:$B6539, $B2426)&gt;1, "Duplicate", "")</f>
        <v/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4"/>
        <v>2.8571428571428574E-4</v>
      </c>
      <c r="P2427">
        <f t="shared" si="225"/>
        <v>1</v>
      </c>
      <c r="Q2427" s="3" t="str">
        <f t="shared" si="226"/>
        <v>food</v>
      </c>
      <c r="R2427" t="str">
        <f t="shared" si="227"/>
        <v>food trucks</v>
      </c>
      <c r="S2427" s="11">
        <f t="shared" si="228"/>
        <v>42502.913761574076</v>
      </c>
      <c r="T2427" s="11">
        <f t="shared" si="229"/>
        <v>42517.919444444444</v>
      </c>
      <c r="U2427" t="str">
        <f t="array" ref="U2427">IF(COUNTIF($B$2:$B6540, $B2427)&gt;1, "Duplicate", "")</f>
        <v/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4"/>
        <v>0</v>
      </c>
      <c r="P2428">
        <f t="shared" si="225"/>
        <v>0</v>
      </c>
      <c r="Q2428" s="3" t="str">
        <f t="shared" si="226"/>
        <v>food</v>
      </c>
      <c r="R2428" t="str">
        <f t="shared" si="227"/>
        <v>food trucks</v>
      </c>
      <c r="S2428" s="11">
        <f t="shared" si="228"/>
        <v>42164.170046296291</v>
      </c>
      <c r="T2428" s="11">
        <f t="shared" si="229"/>
        <v>42224.170046296291</v>
      </c>
      <c r="U2428" t="str">
        <f t="array" ref="U2428">IF(COUNTIF($B$2:$B6541, $B2428)&gt;1, "Duplicate", "")</f>
        <v/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4"/>
        <v>2.0000000000000002E-5</v>
      </c>
      <c r="P2429">
        <f t="shared" si="225"/>
        <v>1</v>
      </c>
      <c r="Q2429" s="3" t="str">
        <f t="shared" si="226"/>
        <v>food</v>
      </c>
      <c r="R2429" t="str">
        <f t="shared" si="227"/>
        <v>food trucks</v>
      </c>
      <c r="S2429" s="11">
        <f t="shared" si="228"/>
        <v>42412.318668981476</v>
      </c>
      <c r="T2429" s="11">
        <f t="shared" si="229"/>
        <v>42452.277002314819</v>
      </c>
      <c r="U2429" t="str">
        <f t="array" ref="U2429">IF(COUNTIF($B$2:$B6542, $B2429)&gt;1, "Duplicate", "")</f>
        <v/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4"/>
        <v>2.8571428571428571E-5</v>
      </c>
      <c r="P2430">
        <f t="shared" si="225"/>
        <v>1</v>
      </c>
      <c r="Q2430" s="3" t="str">
        <f t="shared" si="226"/>
        <v>food</v>
      </c>
      <c r="R2430" t="str">
        <f t="shared" si="227"/>
        <v>food trucks</v>
      </c>
      <c r="S2430" s="11">
        <f t="shared" si="228"/>
        <v>42045.784155092595</v>
      </c>
      <c r="T2430" s="11">
        <f t="shared" si="229"/>
        <v>42075.742488425924</v>
      </c>
      <c r="U2430" t="str">
        <f t="array" ref="U2430">IF(COUNTIF($B$2:$B6543, $B2430)&gt;1, "Duplicate", "")</f>
        <v/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4"/>
        <v>1.4321428571428572E-2</v>
      </c>
      <c r="P2431">
        <f t="shared" si="225"/>
        <v>501.25</v>
      </c>
      <c r="Q2431" s="3" t="str">
        <f t="shared" si="226"/>
        <v>food</v>
      </c>
      <c r="R2431" t="str">
        <f t="shared" si="227"/>
        <v>food trucks</v>
      </c>
      <c r="S2431" s="11">
        <f t="shared" si="228"/>
        <v>42734.879236111112</v>
      </c>
      <c r="T2431" s="11">
        <f t="shared" si="229"/>
        <v>42771.697222222225</v>
      </c>
      <c r="U2431" t="str">
        <f t="array" ref="U2431">IF(COUNTIF($B$2:$B6544, $B2431)&gt;1, "Duplicate", "")</f>
        <v/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4"/>
        <v>7.0000000000000001E-3</v>
      </c>
      <c r="P2432">
        <f t="shared" si="225"/>
        <v>10.5</v>
      </c>
      <c r="Q2432" s="3" t="str">
        <f t="shared" si="226"/>
        <v>food</v>
      </c>
      <c r="R2432" t="str">
        <f t="shared" si="227"/>
        <v>food trucks</v>
      </c>
      <c r="S2432" s="11">
        <f t="shared" si="228"/>
        <v>42382.130833333329</v>
      </c>
      <c r="T2432" s="11">
        <f t="shared" si="229"/>
        <v>42412.130833333329</v>
      </c>
      <c r="U2432" t="str">
        <f t="array" ref="U2432">IF(COUNTIF($B$2:$B6545, $B2432)&gt;1, "Duplicate", "")</f>
        <v/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4"/>
        <v>2.0000000000000002E-5</v>
      </c>
      <c r="P2433">
        <f t="shared" si="225"/>
        <v>1</v>
      </c>
      <c r="Q2433" s="3" t="str">
        <f t="shared" si="226"/>
        <v>food</v>
      </c>
      <c r="R2433" t="str">
        <f t="shared" si="227"/>
        <v>food trucks</v>
      </c>
      <c r="S2433" s="11">
        <f t="shared" si="228"/>
        <v>42489.099687499998</v>
      </c>
      <c r="T2433" s="11">
        <f t="shared" si="229"/>
        <v>42549.099687499998</v>
      </c>
      <c r="U2433" t="str">
        <f t="array" ref="U2433">IF(COUNTIF($B$2:$B6546, $B2433)&gt;1, "Duplicate", "")</f>
        <v/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4"/>
        <v>1.4285714285714287E-4</v>
      </c>
      <c r="P2434">
        <f t="shared" si="225"/>
        <v>1</v>
      </c>
      <c r="Q2434" s="3" t="str">
        <f t="shared" si="226"/>
        <v>food</v>
      </c>
      <c r="R2434" t="str">
        <f t="shared" si="227"/>
        <v>food trucks</v>
      </c>
      <c r="S2434" s="11">
        <f t="shared" si="228"/>
        <v>42041.218715277777</v>
      </c>
      <c r="T2434" s="11">
        <f t="shared" si="229"/>
        <v>42071.218715277777</v>
      </c>
      <c r="U2434" t="str">
        <f t="array" ref="U2434">IF(COUNTIF($B$2:$B6547, $B2434)&gt;1, "Duplicate", "")</f>
        <v/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0">E2435/D2435</f>
        <v>0</v>
      </c>
      <c r="P2435">
        <f t="shared" ref="P2435:P2498" si="231">IF(L2435=0,0,E2435/L2435)</f>
        <v>0</v>
      </c>
      <c r="Q2435" s="3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11">
        <f t="shared" si="228"/>
        <v>42397.89980324074</v>
      </c>
      <c r="T2435" s="11">
        <f t="shared" si="229"/>
        <v>42427.89980324074</v>
      </c>
      <c r="U2435" t="str">
        <f t="array" ref="U2435">IF(COUNTIF($B$2:$B6548, $B2435)&gt;1, "Duplicate", "")</f>
        <v/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0"/>
        <v>1.2999999999999999E-3</v>
      </c>
      <c r="P2436">
        <f t="shared" si="231"/>
        <v>13</v>
      </c>
      <c r="Q2436" s="3" t="str">
        <f t="shared" si="232"/>
        <v>food</v>
      </c>
      <c r="R2436" t="str">
        <f t="shared" si="233"/>
        <v>food trucks</v>
      </c>
      <c r="S2436" s="11">
        <f t="shared" si="228"/>
        <v>42180.18604166666</v>
      </c>
      <c r="T2436" s="11">
        <f t="shared" si="229"/>
        <v>42220.18604166666</v>
      </c>
      <c r="U2436" t="str">
        <f t="array" ref="U2436">IF(COUNTIF($B$2:$B6549, $B2436)&gt;1, "Duplicate", "")</f>
        <v/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0"/>
        <v>4.8960000000000002E-3</v>
      </c>
      <c r="P2437">
        <f t="shared" si="231"/>
        <v>306</v>
      </c>
      <c r="Q2437" s="3" t="str">
        <f t="shared" si="232"/>
        <v>food</v>
      </c>
      <c r="R2437" t="str">
        <f t="shared" si="233"/>
        <v>food trucks</v>
      </c>
      <c r="S2437" s="11">
        <f t="shared" si="228"/>
        <v>42252.277615740735</v>
      </c>
      <c r="T2437" s="11">
        <f t="shared" si="229"/>
        <v>42282.277615740735</v>
      </c>
      <c r="U2437" t="str">
        <f t="array" ref="U2437">IF(COUNTIF($B$2:$B6550, $B2437)&gt;1, "Duplicate", "")</f>
        <v/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0"/>
        <v>3.8461538461538462E-4</v>
      </c>
      <c r="P2438">
        <f t="shared" si="231"/>
        <v>22.5</v>
      </c>
      <c r="Q2438" s="3" t="str">
        <f t="shared" si="232"/>
        <v>food</v>
      </c>
      <c r="R2438" t="str">
        <f t="shared" si="233"/>
        <v>food trucks</v>
      </c>
      <c r="S2438" s="11">
        <f t="shared" si="228"/>
        <v>42338.615393518514</v>
      </c>
      <c r="T2438" s="11">
        <f t="shared" si="229"/>
        <v>42398.615393518514</v>
      </c>
      <c r="U2438" t="str">
        <f t="array" ref="U2438">IF(COUNTIF($B$2:$B6551, $B2438)&gt;1, "Duplicate", "")</f>
        <v/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0"/>
        <v>0</v>
      </c>
      <c r="P2439">
        <f t="shared" si="231"/>
        <v>0</v>
      </c>
      <c r="Q2439" s="3" t="str">
        <f t="shared" si="232"/>
        <v>food</v>
      </c>
      <c r="R2439" t="str">
        <f t="shared" si="233"/>
        <v>food trucks</v>
      </c>
      <c r="S2439" s="11">
        <f t="shared" ref="S2439:S2502" si="234">(((J2439/60)/60)/24)+DATE(1970,1,1)</f>
        <v>42031.965138888889</v>
      </c>
      <c r="T2439" s="11">
        <f t="shared" ref="T2439:T2502" si="235">(((I2439/60)/60)/24)+DATE(1970,1,1)</f>
        <v>42080.75</v>
      </c>
      <c r="U2439" t="str">
        <f t="array" ref="U2439">IF(COUNTIF($B$2:$B6552, $B2439)&gt;1, "Duplicate", "")</f>
        <v/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0"/>
        <v>3.3333333333333335E-3</v>
      </c>
      <c r="P2440">
        <f t="shared" si="231"/>
        <v>50</v>
      </c>
      <c r="Q2440" s="3" t="str">
        <f t="shared" si="232"/>
        <v>food</v>
      </c>
      <c r="R2440" t="str">
        <f t="shared" si="233"/>
        <v>food trucks</v>
      </c>
      <c r="S2440" s="11">
        <f t="shared" si="234"/>
        <v>42285.91506944444</v>
      </c>
      <c r="T2440" s="11">
        <f t="shared" si="235"/>
        <v>42345.956736111111</v>
      </c>
      <c r="U2440" t="str">
        <f t="array" ref="U2440">IF(COUNTIF($B$2:$B6553, $B2440)&gt;1, "Duplicate", "")</f>
        <v/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0"/>
        <v>0</v>
      </c>
      <c r="P2441">
        <f t="shared" si="231"/>
        <v>0</v>
      </c>
      <c r="Q2441" s="3" t="str">
        <f t="shared" si="232"/>
        <v>food</v>
      </c>
      <c r="R2441" t="str">
        <f t="shared" si="233"/>
        <v>food trucks</v>
      </c>
      <c r="S2441" s="11">
        <f t="shared" si="234"/>
        <v>42265.818622685183</v>
      </c>
      <c r="T2441" s="11">
        <f t="shared" si="235"/>
        <v>42295.818622685183</v>
      </c>
      <c r="U2441" t="str">
        <f t="array" ref="U2441">IF(COUNTIF($B$2:$B6554, $B2441)&gt;1, "Duplicate", "")</f>
        <v/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0"/>
        <v>2E-3</v>
      </c>
      <c r="P2442">
        <f t="shared" si="231"/>
        <v>5</v>
      </c>
      <c r="Q2442" s="3" t="str">
        <f t="shared" si="232"/>
        <v>food</v>
      </c>
      <c r="R2442" t="str">
        <f t="shared" si="233"/>
        <v>food trucks</v>
      </c>
      <c r="S2442" s="11">
        <f t="shared" si="234"/>
        <v>42383.899456018517</v>
      </c>
      <c r="T2442" s="11">
        <f t="shared" si="235"/>
        <v>42413.899456018517</v>
      </c>
      <c r="U2442" t="str">
        <f t="array" ref="U2442">IF(COUNTIF($B$2:$B6555, $B2442)&gt;1, "Duplicate", "")</f>
        <v/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0"/>
        <v>1.0788</v>
      </c>
      <c r="P2443">
        <f t="shared" si="231"/>
        <v>74.22935779816514</v>
      </c>
      <c r="Q2443" s="3" t="str">
        <f t="shared" si="232"/>
        <v>food</v>
      </c>
      <c r="R2443" t="str">
        <f t="shared" si="233"/>
        <v>small batch</v>
      </c>
      <c r="S2443" s="11">
        <f t="shared" si="234"/>
        <v>42187.125625000001</v>
      </c>
      <c r="T2443" s="11">
        <f t="shared" si="235"/>
        <v>42208.207638888889</v>
      </c>
      <c r="U2443" t="str">
        <f t="array" ref="U2443">IF(COUNTIF($B$2:$B6556, $B2443)&gt;1, "Duplicate", "")</f>
        <v/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0"/>
        <v>1.2594166666666666</v>
      </c>
      <c r="P2444">
        <f t="shared" si="231"/>
        <v>81.252688172043008</v>
      </c>
      <c r="Q2444" s="3" t="str">
        <f t="shared" si="232"/>
        <v>food</v>
      </c>
      <c r="R2444" t="str">
        <f t="shared" si="233"/>
        <v>small batch</v>
      </c>
      <c r="S2444" s="11">
        <f t="shared" si="234"/>
        <v>42052.666990740734</v>
      </c>
      <c r="T2444" s="11">
        <f t="shared" si="235"/>
        <v>42082.625324074077</v>
      </c>
      <c r="U2444" t="str">
        <f t="array" ref="U2444">IF(COUNTIF($B$2:$B6557, $B2444)&gt;1, "Duplicate", "")</f>
        <v/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0"/>
        <v>2.0251494999999999</v>
      </c>
      <c r="P2445">
        <f t="shared" si="231"/>
        <v>130.23469453376205</v>
      </c>
      <c r="Q2445" s="3" t="str">
        <f t="shared" si="232"/>
        <v>food</v>
      </c>
      <c r="R2445" t="str">
        <f t="shared" si="233"/>
        <v>small batch</v>
      </c>
      <c r="S2445" s="11">
        <f t="shared" si="234"/>
        <v>41836.625254629631</v>
      </c>
      <c r="T2445" s="11">
        <f t="shared" si="235"/>
        <v>41866.625254629631</v>
      </c>
      <c r="U2445" t="str">
        <f t="array" ref="U2445">IF(COUNTIF($B$2:$B6558, $B2445)&gt;1, "Duplicate", "")</f>
        <v/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0"/>
        <v>1.0860000000000001</v>
      </c>
      <c r="P2446">
        <f t="shared" si="231"/>
        <v>53.409836065573771</v>
      </c>
      <c r="Q2446" s="3" t="str">
        <f t="shared" si="232"/>
        <v>food</v>
      </c>
      <c r="R2446" t="str">
        <f t="shared" si="233"/>
        <v>small batch</v>
      </c>
      <c r="S2446" s="11">
        <f t="shared" si="234"/>
        <v>42485.754525462966</v>
      </c>
      <c r="T2446" s="11">
        <f t="shared" si="235"/>
        <v>42515.754525462966</v>
      </c>
      <c r="U2446" t="str">
        <f t="array" ref="U2446">IF(COUNTIF($B$2:$B6559, $B2446)&gt;1, "Duplicate", "")</f>
        <v/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0"/>
        <v>1.728</v>
      </c>
      <c r="P2447">
        <f t="shared" si="231"/>
        <v>75.130434782608702</v>
      </c>
      <c r="Q2447" s="3" t="str">
        <f t="shared" si="232"/>
        <v>food</v>
      </c>
      <c r="R2447" t="str">
        <f t="shared" si="233"/>
        <v>small batch</v>
      </c>
      <c r="S2447" s="11">
        <f t="shared" si="234"/>
        <v>42243.190057870372</v>
      </c>
      <c r="T2447" s="11">
        <f t="shared" si="235"/>
        <v>42273.190057870372</v>
      </c>
      <c r="U2447" t="str">
        <f t="array" ref="U2447">IF(COUNTIF($B$2:$B6560, $B2447)&gt;1, "Duplicate", "")</f>
        <v/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0"/>
        <v>1.6798</v>
      </c>
      <c r="P2448">
        <f t="shared" si="231"/>
        <v>75.666666666666671</v>
      </c>
      <c r="Q2448" s="3" t="str">
        <f t="shared" si="232"/>
        <v>food</v>
      </c>
      <c r="R2448" t="str">
        <f t="shared" si="233"/>
        <v>small batch</v>
      </c>
      <c r="S2448" s="11">
        <f t="shared" si="234"/>
        <v>42670.602673611109</v>
      </c>
      <c r="T2448" s="11">
        <f t="shared" si="235"/>
        <v>42700.64434027778</v>
      </c>
      <c r="U2448" t="str">
        <f t="array" ref="U2448">IF(COUNTIF($B$2:$B6561, $B2448)&gt;1, "Duplicate", "")</f>
        <v/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0"/>
        <v>4.2720000000000002</v>
      </c>
      <c r="P2449">
        <f t="shared" si="231"/>
        <v>31.691394658753708</v>
      </c>
      <c r="Q2449" s="3" t="str">
        <f t="shared" si="232"/>
        <v>food</v>
      </c>
      <c r="R2449" t="str">
        <f t="shared" si="233"/>
        <v>small batch</v>
      </c>
      <c r="S2449" s="11">
        <f t="shared" si="234"/>
        <v>42654.469826388886</v>
      </c>
      <c r="T2449" s="11">
        <f t="shared" si="235"/>
        <v>42686.166666666672</v>
      </c>
      <c r="U2449" t="str">
        <f t="array" ref="U2449">IF(COUNTIF($B$2:$B6562, $B2449)&gt;1, "Duplicate", "")</f>
        <v/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0"/>
        <v>1.075</v>
      </c>
      <c r="P2450">
        <f t="shared" si="231"/>
        <v>47.777777777777779</v>
      </c>
      <c r="Q2450" s="3" t="str">
        <f t="shared" si="232"/>
        <v>food</v>
      </c>
      <c r="R2450" t="str">
        <f t="shared" si="233"/>
        <v>small batch</v>
      </c>
      <c r="S2450" s="11">
        <f t="shared" si="234"/>
        <v>42607.316122685181</v>
      </c>
      <c r="T2450" s="11">
        <f t="shared" si="235"/>
        <v>42613.233333333337</v>
      </c>
      <c r="U2450" t="str">
        <f t="array" ref="U2450">IF(COUNTIF($B$2:$B6563, $B2450)&gt;1, "Duplicate", "")</f>
        <v/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0"/>
        <v>1.08</v>
      </c>
      <c r="P2451">
        <f t="shared" si="231"/>
        <v>90</v>
      </c>
      <c r="Q2451" s="3" t="str">
        <f t="shared" si="232"/>
        <v>food</v>
      </c>
      <c r="R2451" t="str">
        <f t="shared" si="233"/>
        <v>small batch</v>
      </c>
      <c r="S2451" s="11">
        <f t="shared" si="234"/>
        <v>41943.142534722225</v>
      </c>
      <c r="T2451" s="11">
        <f t="shared" si="235"/>
        <v>41973.184201388889</v>
      </c>
      <c r="U2451" t="str">
        <f t="array" ref="U2451">IF(COUNTIF($B$2:$B6564, $B2451)&gt;1, "Duplicate", "")</f>
        <v/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0"/>
        <v>1.0153353333333335</v>
      </c>
      <c r="P2452">
        <f t="shared" si="231"/>
        <v>149.31401960784314</v>
      </c>
      <c r="Q2452" s="3" t="str">
        <f t="shared" si="232"/>
        <v>food</v>
      </c>
      <c r="R2452" t="str">
        <f t="shared" si="233"/>
        <v>small batch</v>
      </c>
      <c r="S2452" s="11">
        <f t="shared" si="234"/>
        <v>41902.07240740741</v>
      </c>
      <c r="T2452" s="11">
        <f t="shared" si="235"/>
        <v>41940.132638888892</v>
      </c>
      <c r="U2452" t="str">
        <f t="array" ref="U2452">IF(COUNTIF($B$2:$B6565, $B2452)&gt;1, "Duplicate", "")</f>
        <v/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0"/>
        <v>1.1545000000000001</v>
      </c>
      <c r="P2453">
        <f t="shared" si="231"/>
        <v>62.06989247311828</v>
      </c>
      <c r="Q2453" s="3" t="str">
        <f t="shared" si="232"/>
        <v>food</v>
      </c>
      <c r="R2453" t="str">
        <f t="shared" si="233"/>
        <v>small batch</v>
      </c>
      <c r="S2453" s="11">
        <f t="shared" si="234"/>
        <v>42779.908449074079</v>
      </c>
      <c r="T2453" s="11">
        <f t="shared" si="235"/>
        <v>42799.908449074079</v>
      </c>
      <c r="U2453" t="str">
        <f t="array" ref="U2453">IF(COUNTIF($B$2:$B6566, $B2453)&gt;1, "Duplicate", "")</f>
        <v/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0"/>
        <v>1.335</v>
      </c>
      <c r="P2454">
        <f t="shared" si="231"/>
        <v>53.4</v>
      </c>
      <c r="Q2454" s="3" t="str">
        <f t="shared" si="232"/>
        <v>food</v>
      </c>
      <c r="R2454" t="str">
        <f t="shared" si="233"/>
        <v>small batch</v>
      </c>
      <c r="S2454" s="11">
        <f t="shared" si="234"/>
        <v>42338.84375</v>
      </c>
      <c r="T2454" s="11">
        <f t="shared" si="235"/>
        <v>42367.958333333328</v>
      </c>
      <c r="U2454" t="str">
        <f t="array" ref="U2454">IF(COUNTIF($B$2:$B6567, $B2454)&gt;1, "Duplicate", "")</f>
        <v/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0"/>
        <v>1.5469999999999999</v>
      </c>
      <c r="P2455">
        <f t="shared" si="231"/>
        <v>69.268656716417908</v>
      </c>
      <c r="Q2455" s="3" t="str">
        <f t="shared" si="232"/>
        <v>food</v>
      </c>
      <c r="R2455" t="str">
        <f t="shared" si="233"/>
        <v>small batch</v>
      </c>
      <c r="S2455" s="11">
        <f t="shared" si="234"/>
        <v>42738.692233796297</v>
      </c>
      <c r="T2455" s="11">
        <f t="shared" si="235"/>
        <v>42768.692233796297</v>
      </c>
      <c r="U2455" t="str">
        <f t="array" ref="U2455">IF(COUNTIF($B$2:$B6568, $B2455)&gt;1, "Duplicate", "")</f>
        <v/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0"/>
        <v>1.0084571428571429</v>
      </c>
      <c r="P2456">
        <f t="shared" si="231"/>
        <v>271.50769230769231</v>
      </c>
      <c r="Q2456" s="3" t="str">
        <f t="shared" si="232"/>
        <v>food</v>
      </c>
      <c r="R2456" t="str">
        <f t="shared" si="233"/>
        <v>small batch</v>
      </c>
      <c r="S2456" s="11">
        <f t="shared" si="234"/>
        <v>42770.201481481476</v>
      </c>
      <c r="T2456" s="11">
        <f t="shared" si="235"/>
        <v>42805.201481481476</v>
      </c>
      <c r="U2456" t="str">
        <f t="array" ref="U2456">IF(COUNTIF($B$2:$B6569, $B2456)&gt;1, "Duplicate", "")</f>
        <v/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0"/>
        <v>1.82</v>
      </c>
      <c r="P2457">
        <f t="shared" si="231"/>
        <v>34.125</v>
      </c>
      <c r="Q2457" s="3" t="str">
        <f t="shared" si="232"/>
        <v>food</v>
      </c>
      <c r="R2457" t="str">
        <f t="shared" si="233"/>
        <v>small batch</v>
      </c>
      <c r="S2457" s="11">
        <f t="shared" si="234"/>
        <v>42452.781828703708</v>
      </c>
      <c r="T2457" s="11">
        <f t="shared" si="235"/>
        <v>42480.781828703708</v>
      </c>
      <c r="U2457" t="str">
        <f t="array" ref="U2457">IF(COUNTIF($B$2:$B6570, $B2457)&gt;1, "Duplicate", "")</f>
        <v/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0"/>
        <v>1.8086666666666666</v>
      </c>
      <c r="P2458">
        <f t="shared" si="231"/>
        <v>40.492537313432834</v>
      </c>
      <c r="Q2458" s="3" t="str">
        <f t="shared" si="232"/>
        <v>food</v>
      </c>
      <c r="R2458" t="str">
        <f t="shared" si="233"/>
        <v>small batch</v>
      </c>
      <c r="S2458" s="11">
        <f t="shared" si="234"/>
        <v>42761.961099537039</v>
      </c>
      <c r="T2458" s="11">
        <f t="shared" si="235"/>
        <v>42791.961099537039</v>
      </c>
      <c r="U2458" t="str">
        <f t="array" ref="U2458">IF(COUNTIF($B$2:$B6571, $B2458)&gt;1, "Duplicate", "")</f>
        <v/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0"/>
        <v>1.0230434782608695</v>
      </c>
      <c r="P2459">
        <f t="shared" si="231"/>
        <v>189.75806451612902</v>
      </c>
      <c r="Q2459" s="3" t="str">
        <f t="shared" si="232"/>
        <v>food</v>
      </c>
      <c r="R2459" t="str">
        <f t="shared" si="233"/>
        <v>small batch</v>
      </c>
      <c r="S2459" s="11">
        <f t="shared" si="234"/>
        <v>42423.602500000001</v>
      </c>
      <c r="T2459" s="11">
        <f t="shared" si="235"/>
        <v>42453.560833333337</v>
      </c>
      <c r="U2459" t="str">
        <f t="array" ref="U2459">IF(COUNTIF($B$2:$B6572, $B2459)&gt;1, "Duplicate", "")</f>
        <v/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0"/>
        <v>1.1017999999999999</v>
      </c>
      <c r="P2460">
        <f t="shared" si="231"/>
        <v>68.862499999999997</v>
      </c>
      <c r="Q2460" s="3" t="str">
        <f t="shared" si="232"/>
        <v>food</v>
      </c>
      <c r="R2460" t="str">
        <f t="shared" si="233"/>
        <v>small batch</v>
      </c>
      <c r="S2460" s="11">
        <f t="shared" si="234"/>
        <v>42495.871736111112</v>
      </c>
      <c r="T2460" s="11">
        <f t="shared" si="235"/>
        <v>42530.791666666672</v>
      </c>
      <c r="U2460" t="str">
        <f t="array" ref="U2460">IF(COUNTIF($B$2:$B6573, $B2460)&gt;1, "Duplicate", "")</f>
        <v/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0"/>
        <v>1.0225</v>
      </c>
      <c r="P2461">
        <f t="shared" si="231"/>
        <v>108.77659574468085</v>
      </c>
      <c r="Q2461" s="3" t="str">
        <f t="shared" si="232"/>
        <v>food</v>
      </c>
      <c r="R2461" t="str">
        <f t="shared" si="233"/>
        <v>small batch</v>
      </c>
      <c r="S2461" s="11">
        <f t="shared" si="234"/>
        <v>42407.637557870374</v>
      </c>
      <c r="T2461" s="11">
        <f t="shared" si="235"/>
        <v>42452.595891203702</v>
      </c>
      <c r="U2461" t="str">
        <f t="array" ref="U2461">IF(COUNTIF($B$2:$B6574, $B2461)&gt;1, "Duplicate", "")</f>
        <v/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0"/>
        <v>1.0078823529411765</v>
      </c>
      <c r="P2462">
        <f t="shared" si="231"/>
        <v>125.98529411764706</v>
      </c>
      <c r="Q2462" s="3" t="str">
        <f t="shared" si="232"/>
        <v>food</v>
      </c>
      <c r="R2462" t="str">
        <f t="shared" si="233"/>
        <v>small batch</v>
      </c>
      <c r="S2462" s="11">
        <f t="shared" si="234"/>
        <v>42704.187118055561</v>
      </c>
      <c r="T2462" s="11">
        <f t="shared" si="235"/>
        <v>42738.178472222222</v>
      </c>
      <c r="U2462" t="str">
        <f t="array" ref="U2462">IF(COUNTIF($B$2:$B6575, $B2462)&gt;1, "Duplicate", "")</f>
        <v/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0"/>
        <v>1.038</v>
      </c>
      <c r="P2463">
        <f t="shared" si="231"/>
        <v>90.523255813953483</v>
      </c>
      <c r="Q2463" s="3" t="str">
        <f t="shared" si="232"/>
        <v>music</v>
      </c>
      <c r="R2463" t="str">
        <f t="shared" si="233"/>
        <v>indie rock</v>
      </c>
      <c r="S2463" s="11">
        <f t="shared" si="234"/>
        <v>40784.012696759259</v>
      </c>
      <c r="T2463" s="11">
        <f t="shared" si="235"/>
        <v>40817.125</v>
      </c>
      <c r="U2463" t="str">
        <f t="array" ref="U2463">IF(COUNTIF($B$2:$B6576, $B2463)&gt;1, "Duplicate", "")</f>
        <v/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0"/>
        <v>1.1070833333333334</v>
      </c>
      <c r="P2464">
        <f t="shared" si="231"/>
        <v>28.880434782608695</v>
      </c>
      <c r="Q2464" s="3" t="str">
        <f t="shared" si="232"/>
        <v>music</v>
      </c>
      <c r="R2464" t="str">
        <f t="shared" si="233"/>
        <v>indie rock</v>
      </c>
      <c r="S2464" s="11">
        <f t="shared" si="234"/>
        <v>41089.186296296299</v>
      </c>
      <c r="T2464" s="11">
        <f t="shared" si="235"/>
        <v>41109.186296296299</v>
      </c>
      <c r="U2464" t="str">
        <f t="array" ref="U2464">IF(COUNTIF($B$2:$B6577, $B2464)&gt;1, "Duplicate", "")</f>
        <v/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0"/>
        <v>1.1625000000000001</v>
      </c>
      <c r="P2465">
        <f t="shared" si="231"/>
        <v>31</v>
      </c>
      <c r="Q2465" s="3" t="str">
        <f t="shared" si="232"/>
        <v>music</v>
      </c>
      <c r="R2465" t="str">
        <f t="shared" si="233"/>
        <v>indie rock</v>
      </c>
      <c r="S2465" s="11">
        <f t="shared" si="234"/>
        <v>41341.111400462964</v>
      </c>
      <c r="T2465" s="11">
        <f t="shared" si="235"/>
        <v>41380.791666666664</v>
      </c>
      <c r="U2465" t="str">
        <f t="array" ref="U2465">IF(COUNTIF($B$2:$B6578, $B2465)&gt;1, "Duplicate", "")</f>
        <v/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0"/>
        <v>1.111</v>
      </c>
      <c r="P2466">
        <f t="shared" si="231"/>
        <v>51.674418604651166</v>
      </c>
      <c r="Q2466" s="3" t="str">
        <f t="shared" si="232"/>
        <v>music</v>
      </c>
      <c r="R2466" t="str">
        <f t="shared" si="233"/>
        <v>indie rock</v>
      </c>
      <c r="S2466" s="11">
        <f t="shared" si="234"/>
        <v>42248.90042824074</v>
      </c>
      <c r="T2466" s="11">
        <f t="shared" si="235"/>
        <v>42277.811805555553</v>
      </c>
      <c r="U2466" t="str">
        <f t="array" ref="U2466">IF(COUNTIF($B$2:$B6579, $B2466)&gt;1, "Duplicate", "")</f>
        <v/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0"/>
        <v>1.8014285714285714</v>
      </c>
      <c r="P2467">
        <f t="shared" si="231"/>
        <v>26.270833333333332</v>
      </c>
      <c r="Q2467" s="3" t="str">
        <f t="shared" si="232"/>
        <v>music</v>
      </c>
      <c r="R2467" t="str">
        <f t="shared" si="233"/>
        <v>indie rock</v>
      </c>
      <c r="S2467" s="11">
        <f t="shared" si="234"/>
        <v>41145.719305555554</v>
      </c>
      <c r="T2467" s="11">
        <f t="shared" si="235"/>
        <v>41175.719305555554</v>
      </c>
      <c r="U2467" t="str">
        <f t="array" ref="U2467">IF(COUNTIF($B$2:$B6580, $B2467)&gt;1, "Duplicate", "")</f>
        <v/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0"/>
        <v>1</v>
      </c>
      <c r="P2468">
        <f t="shared" si="231"/>
        <v>48.07692307692308</v>
      </c>
      <c r="Q2468" s="3" t="str">
        <f t="shared" si="232"/>
        <v>music</v>
      </c>
      <c r="R2468" t="str">
        <f t="shared" si="233"/>
        <v>indie rock</v>
      </c>
      <c r="S2468" s="11">
        <f t="shared" si="234"/>
        <v>41373.102465277778</v>
      </c>
      <c r="T2468" s="11">
        <f t="shared" si="235"/>
        <v>41403.102465277778</v>
      </c>
      <c r="U2468" t="str">
        <f t="array" ref="U2468">IF(COUNTIF($B$2:$B6581, $B2468)&gt;1, "Duplicate", "")</f>
        <v/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0"/>
        <v>1.1850000000000001</v>
      </c>
      <c r="P2469">
        <f t="shared" si="231"/>
        <v>27.558139534883722</v>
      </c>
      <c r="Q2469" s="3" t="str">
        <f t="shared" si="232"/>
        <v>music</v>
      </c>
      <c r="R2469" t="str">
        <f t="shared" si="233"/>
        <v>indie rock</v>
      </c>
      <c r="S2469" s="11">
        <f t="shared" si="234"/>
        <v>41025.874201388891</v>
      </c>
      <c r="T2469" s="11">
        <f t="shared" si="235"/>
        <v>41039.708333333336</v>
      </c>
      <c r="U2469" t="str">
        <f t="array" ref="U2469">IF(COUNTIF($B$2:$B6582, $B2469)&gt;1, "Duplicate", "")</f>
        <v/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0"/>
        <v>1.0721700000000001</v>
      </c>
      <c r="P2470">
        <f t="shared" si="231"/>
        <v>36.97137931034483</v>
      </c>
      <c r="Q2470" s="3" t="str">
        <f t="shared" si="232"/>
        <v>music</v>
      </c>
      <c r="R2470" t="str">
        <f t="shared" si="233"/>
        <v>indie rock</v>
      </c>
      <c r="S2470" s="11">
        <f t="shared" si="234"/>
        <v>41174.154178240737</v>
      </c>
      <c r="T2470" s="11">
        <f t="shared" si="235"/>
        <v>41210.208333333336</v>
      </c>
      <c r="U2470" t="str">
        <f t="array" ref="U2470">IF(COUNTIF($B$2:$B6583, $B2470)&gt;1, "Duplicate", "")</f>
        <v/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0"/>
        <v>1.1366666666666667</v>
      </c>
      <c r="P2471">
        <f t="shared" si="231"/>
        <v>29.021276595744681</v>
      </c>
      <c r="Q2471" s="3" t="str">
        <f t="shared" si="232"/>
        <v>music</v>
      </c>
      <c r="R2471" t="str">
        <f t="shared" si="233"/>
        <v>indie rock</v>
      </c>
      <c r="S2471" s="11">
        <f t="shared" si="234"/>
        <v>40557.429733796293</v>
      </c>
      <c r="T2471" s="11">
        <f t="shared" si="235"/>
        <v>40582.429733796293</v>
      </c>
      <c r="U2471" t="str">
        <f t="array" ref="U2471">IF(COUNTIF($B$2:$B6584, $B2471)&gt;1, "Duplicate", "")</f>
        <v/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0"/>
        <v>1.0316400000000001</v>
      </c>
      <c r="P2472">
        <f t="shared" si="231"/>
        <v>28.65666666666667</v>
      </c>
      <c r="Q2472" s="3" t="str">
        <f t="shared" si="232"/>
        <v>music</v>
      </c>
      <c r="R2472" t="str">
        <f t="shared" si="233"/>
        <v>indie rock</v>
      </c>
      <c r="S2472" s="11">
        <f t="shared" si="234"/>
        <v>41023.07471064815</v>
      </c>
      <c r="T2472" s="11">
        <f t="shared" si="235"/>
        <v>41053.07471064815</v>
      </c>
      <c r="U2472" t="str">
        <f t="array" ref="U2472">IF(COUNTIF($B$2:$B6585, $B2472)&gt;1, "Duplicate", "")</f>
        <v/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0"/>
        <v>1.28</v>
      </c>
      <c r="P2473">
        <f t="shared" si="231"/>
        <v>37.647058823529413</v>
      </c>
      <c r="Q2473" s="3" t="str">
        <f t="shared" si="232"/>
        <v>music</v>
      </c>
      <c r="R2473" t="str">
        <f t="shared" si="233"/>
        <v>indie rock</v>
      </c>
      <c r="S2473" s="11">
        <f t="shared" si="234"/>
        <v>40893.992962962962</v>
      </c>
      <c r="T2473" s="11">
        <f t="shared" si="235"/>
        <v>40933.992962962962</v>
      </c>
      <c r="U2473" t="str">
        <f t="array" ref="U2473">IF(COUNTIF($B$2:$B6586, $B2473)&gt;1, "Duplicate", "")</f>
        <v/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0"/>
        <v>1.3576026666666667</v>
      </c>
      <c r="P2474">
        <f t="shared" si="231"/>
        <v>97.904038461538462</v>
      </c>
      <c r="Q2474" s="3" t="str">
        <f t="shared" si="232"/>
        <v>music</v>
      </c>
      <c r="R2474" t="str">
        <f t="shared" si="233"/>
        <v>indie rock</v>
      </c>
      <c r="S2474" s="11">
        <f t="shared" si="234"/>
        <v>40354.11550925926</v>
      </c>
      <c r="T2474" s="11">
        <f t="shared" si="235"/>
        <v>40425.043749999997</v>
      </c>
      <c r="U2474" t="str">
        <f t="array" ref="U2474">IF(COUNTIF($B$2:$B6587, $B2474)&gt;1, "Duplicate", "")</f>
        <v/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0"/>
        <v>1</v>
      </c>
      <c r="P2475">
        <f t="shared" si="231"/>
        <v>42.553191489361701</v>
      </c>
      <c r="Q2475" s="3" t="str">
        <f t="shared" si="232"/>
        <v>music</v>
      </c>
      <c r="R2475" t="str">
        <f t="shared" si="233"/>
        <v>indie rock</v>
      </c>
      <c r="S2475" s="11">
        <f t="shared" si="234"/>
        <v>41193.748483796298</v>
      </c>
      <c r="T2475" s="11">
        <f t="shared" si="235"/>
        <v>41223.790150462963</v>
      </c>
      <c r="U2475" t="str">
        <f t="array" ref="U2475">IF(COUNTIF($B$2:$B6588, $B2475)&gt;1, "Duplicate", "")</f>
        <v/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0"/>
        <v>1.0000360000000001</v>
      </c>
      <c r="P2476">
        <f t="shared" si="231"/>
        <v>131.58368421052631</v>
      </c>
      <c r="Q2476" s="3" t="str">
        <f t="shared" si="232"/>
        <v>music</v>
      </c>
      <c r="R2476" t="str">
        <f t="shared" si="233"/>
        <v>indie rock</v>
      </c>
      <c r="S2476" s="11">
        <f t="shared" si="234"/>
        <v>40417.011296296296</v>
      </c>
      <c r="T2476" s="11">
        <f t="shared" si="235"/>
        <v>40462.011296296296</v>
      </c>
      <c r="U2476" t="str">
        <f t="array" ref="U2476">IF(COUNTIF($B$2:$B6589, $B2476)&gt;1, "Duplicate", "")</f>
        <v/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0"/>
        <v>1.0471999999999999</v>
      </c>
      <c r="P2477">
        <f t="shared" si="231"/>
        <v>32.320987654320987</v>
      </c>
      <c r="Q2477" s="3" t="str">
        <f t="shared" si="232"/>
        <v>music</v>
      </c>
      <c r="R2477" t="str">
        <f t="shared" si="233"/>
        <v>indie rock</v>
      </c>
      <c r="S2477" s="11">
        <f t="shared" si="234"/>
        <v>40310.287673611114</v>
      </c>
      <c r="T2477" s="11">
        <f t="shared" si="235"/>
        <v>40369.916666666664</v>
      </c>
      <c r="U2477" t="str">
        <f t="array" ref="U2477">IF(COUNTIF($B$2:$B6590, $B2477)&gt;1, "Duplicate", "")</f>
        <v/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0"/>
        <v>1.050225</v>
      </c>
      <c r="P2478">
        <f t="shared" si="231"/>
        <v>61.103999999999999</v>
      </c>
      <c r="Q2478" s="3" t="str">
        <f t="shared" si="232"/>
        <v>music</v>
      </c>
      <c r="R2478" t="str">
        <f t="shared" si="233"/>
        <v>indie rock</v>
      </c>
      <c r="S2478" s="11">
        <f t="shared" si="234"/>
        <v>41913.328356481477</v>
      </c>
      <c r="T2478" s="11">
        <f t="shared" si="235"/>
        <v>41946.370023148149</v>
      </c>
      <c r="U2478" t="str">
        <f t="array" ref="U2478">IF(COUNTIF($B$2:$B6591, $B2478)&gt;1, "Duplicate", "")</f>
        <v/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0"/>
        <v>1.7133333333333334</v>
      </c>
      <c r="P2479">
        <f t="shared" si="231"/>
        <v>31.341463414634145</v>
      </c>
      <c r="Q2479" s="3" t="str">
        <f t="shared" si="232"/>
        <v>music</v>
      </c>
      <c r="R2479" t="str">
        <f t="shared" si="233"/>
        <v>indie rock</v>
      </c>
      <c r="S2479" s="11">
        <f t="shared" si="234"/>
        <v>41088.691493055558</v>
      </c>
      <c r="T2479" s="11">
        <f t="shared" si="235"/>
        <v>41133.691493055558</v>
      </c>
      <c r="U2479" t="str">
        <f t="array" ref="U2479">IF(COUNTIF($B$2:$B6592, $B2479)&gt;1, "Duplicate", "")</f>
        <v>Duplicate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0"/>
        <v>1.2749999999999999</v>
      </c>
      <c r="P2480">
        <f t="shared" si="231"/>
        <v>129.1139240506329</v>
      </c>
      <c r="Q2480" s="3" t="str">
        <f t="shared" si="232"/>
        <v>music</v>
      </c>
      <c r="R2480" t="str">
        <f t="shared" si="233"/>
        <v>indie rock</v>
      </c>
      <c r="S2480" s="11">
        <f t="shared" si="234"/>
        <v>41257.950381944444</v>
      </c>
      <c r="T2480" s="11">
        <f t="shared" si="235"/>
        <v>41287.950381944444</v>
      </c>
      <c r="U2480" t="str">
        <f t="array" ref="U2480">IF(COUNTIF($B$2:$B6593, $B2480)&gt;1, "Duplicate", "")</f>
        <v/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0"/>
        <v>1.3344333333333334</v>
      </c>
      <c r="P2481">
        <f t="shared" si="231"/>
        <v>25.020624999999999</v>
      </c>
      <c r="Q2481" s="3" t="str">
        <f t="shared" si="232"/>
        <v>music</v>
      </c>
      <c r="R2481" t="str">
        <f t="shared" si="233"/>
        <v>indie rock</v>
      </c>
      <c r="S2481" s="11">
        <f t="shared" si="234"/>
        <v>41107.726782407408</v>
      </c>
      <c r="T2481" s="11">
        <f t="shared" si="235"/>
        <v>41118.083333333336</v>
      </c>
      <c r="U2481" t="str">
        <f t="array" ref="U2481">IF(COUNTIF($B$2:$B6594, $B2481)&gt;1, "Duplicate", "")</f>
        <v/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0"/>
        <v>1</v>
      </c>
      <c r="P2482">
        <f t="shared" si="231"/>
        <v>250</v>
      </c>
      <c r="Q2482" s="3" t="str">
        <f t="shared" si="232"/>
        <v>music</v>
      </c>
      <c r="R2482" t="str">
        <f t="shared" si="233"/>
        <v>indie rock</v>
      </c>
      <c r="S2482" s="11">
        <f t="shared" si="234"/>
        <v>42227.936157407406</v>
      </c>
      <c r="T2482" s="11">
        <f t="shared" si="235"/>
        <v>42287.936157407406</v>
      </c>
      <c r="U2482" t="str">
        <f t="array" ref="U2482">IF(COUNTIF($B$2:$B6595, $B2482)&gt;1, "Duplicate", "")</f>
        <v/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0"/>
        <v>1.1291099999999998</v>
      </c>
      <c r="P2483">
        <f t="shared" si="231"/>
        <v>47.541473684210523</v>
      </c>
      <c r="Q2483" s="3" t="str">
        <f t="shared" si="232"/>
        <v>music</v>
      </c>
      <c r="R2483" t="str">
        <f t="shared" si="233"/>
        <v>indie rock</v>
      </c>
      <c r="S2483" s="11">
        <f t="shared" si="234"/>
        <v>40999.645925925928</v>
      </c>
      <c r="T2483" s="11">
        <f t="shared" si="235"/>
        <v>41029.645925925928</v>
      </c>
      <c r="U2483" t="str">
        <f t="array" ref="U2483">IF(COUNTIF($B$2:$B6596, $B2483)&gt;1, "Duplicate", "")</f>
        <v/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0"/>
        <v>1.0009999999999999</v>
      </c>
      <c r="P2484">
        <f t="shared" si="231"/>
        <v>40.04</v>
      </c>
      <c r="Q2484" s="3" t="str">
        <f t="shared" si="232"/>
        <v>music</v>
      </c>
      <c r="R2484" t="str">
        <f t="shared" si="233"/>
        <v>indie rock</v>
      </c>
      <c r="S2484" s="11">
        <f t="shared" si="234"/>
        <v>40711.782210648147</v>
      </c>
      <c r="T2484" s="11">
        <f t="shared" si="235"/>
        <v>40756.782210648147</v>
      </c>
      <c r="U2484" t="str">
        <f t="array" ref="U2484">IF(COUNTIF($B$2:$B6597, $B2484)&gt;1, "Duplicate", "")</f>
        <v/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0"/>
        <v>1.1372727272727272</v>
      </c>
      <c r="P2485">
        <f t="shared" si="231"/>
        <v>65.84210526315789</v>
      </c>
      <c r="Q2485" s="3" t="str">
        <f t="shared" si="232"/>
        <v>music</v>
      </c>
      <c r="R2485" t="str">
        <f t="shared" si="233"/>
        <v>indie rock</v>
      </c>
      <c r="S2485" s="11">
        <f t="shared" si="234"/>
        <v>40970.750034722223</v>
      </c>
      <c r="T2485" s="11">
        <f t="shared" si="235"/>
        <v>41030.708368055559</v>
      </c>
      <c r="U2485" t="str">
        <f t="array" ref="U2485">IF(COUNTIF($B$2:$B6598, $B2485)&gt;1, "Duplicate", "")</f>
        <v/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0"/>
        <v>1.1931742857142855</v>
      </c>
      <c r="P2486">
        <f t="shared" si="231"/>
        <v>46.401222222222216</v>
      </c>
      <c r="Q2486" s="3" t="str">
        <f t="shared" si="232"/>
        <v>music</v>
      </c>
      <c r="R2486" t="str">
        <f t="shared" si="233"/>
        <v>indie rock</v>
      </c>
      <c r="S2486" s="11">
        <f t="shared" si="234"/>
        <v>40771.916701388887</v>
      </c>
      <c r="T2486" s="11">
        <f t="shared" si="235"/>
        <v>40801.916701388887</v>
      </c>
      <c r="U2486" t="str">
        <f t="array" ref="U2486">IF(COUNTIF($B$2:$B6599, $B2486)&gt;1, "Duplicate", "")</f>
        <v/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0"/>
        <v>1.0325</v>
      </c>
      <c r="P2487">
        <f t="shared" si="231"/>
        <v>50.365853658536587</v>
      </c>
      <c r="Q2487" s="3" t="str">
        <f t="shared" si="232"/>
        <v>music</v>
      </c>
      <c r="R2487" t="str">
        <f t="shared" si="233"/>
        <v>indie rock</v>
      </c>
      <c r="S2487" s="11">
        <f t="shared" si="234"/>
        <v>40793.998599537037</v>
      </c>
      <c r="T2487" s="11">
        <f t="shared" si="235"/>
        <v>40828.998599537037</v>
      </c>
      <c r="U2487" t="str">
        <f t="array" ref="U2487">IF(COUNTIF($B$2:$B6600, $B2487)&gt;1, "Duplicate", "")</f>
        <v/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0"/>
        <v>2.6566666666666667</v>
      </c>
      <c r="P2488">
        <f t="shared" si="231"/>
        <v>26.566666666666666</v>
      </c>
      <c r="Q2488" s="3" t="str">
        <f t="shared" si="232"/>
        <v>music</v>
      </c>
      <c r="R2488" t="str">
        <f t="shared" si="233"/>
        <v>indie rock</v>
      </c>
      <c r="S2488" s="11">
        <f t="shared" si="234"/>
        <v>40991.708055555559</v>
      </c>
      <c r="T2488" s="11">
        <f t="shared" si="235"/>
        <v>41021.708055555559</v>
      </c>
      <c r="U2488" t="str">
        <f t="array" ref="U2488">IF(COUNTIF($B$2:$B6601, $B2488)&gt;1, "Duplicate", "")</f>
        <v/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0"/>
        <v>1.0005066666666667</v>
      </c>
      <c r="P2489">
        <f t="shared" si="231"/>
        <v>39.493684210526318</v>
      </c>
      <c r="Q2489" s="3" t="str">
        <f t="shared" si="232"/>
        <v>music</v>
      </c>
      <c r="R2489" t="str">
        <f t="shared" si="233"/>
        <v>indie rock</v>
      </c>
      <c r="S2489" s="11">
        <f t="shared" si="234"/>
        <v>41026.083298611113</v>
      </c>
      <c r="T2489" s="11">
        <f t="shared" si="235"/>
        <v>41056.083298611113</v>
      </c>
      <c r="U2489" t="str">
        <f t="array" ref="U2489">IF(COUNTIF($B$2:$B6602, $B2489)&gt;1, "Duplicate", "")</f>
        <v/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0"/>
        <v>1.0669999999999999</v>
      </c>
      <c r="P2490">
        <f t="shared" si="231"/>
        <v>49.246153846153845</v>
      </c>
      <c r="Q2490" s="3" t="str">
        <f t="shared" si="232"/>
        <v>music</v>
      </c>
      <c r="R2490" t="str">
        <f t="shared" si="233"/>
        <v>indie rock</v>
      </c>
      <c r="S2490" s="11">
        <f t="shared" si="234"/>
        <v>40833.633194444446</v>
      </c>
      <c r="T2490" s="11">
        <f t="shared" si="235"/>
        <v>40863.674861111111</v>
      </c>
      <c r="U2490" t="str">
        <f t="array" ref="U2490">IF(COUNTIF($B$2:$B6603, $B2490)&gt;1, "Duplicate", "")</f>
        <v/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0"/>
        <v>1.3367142857142857</v>
      </c>
      <c r="P2491">
        <f t="shared" si="231"/>
        <v>62.38</v>
      </c>
      <c r="Q2491" s="3" t="str">
        <f t="shared" si="232"/>
        <v>music</v>
      </c>
      <c r="R2491" t="str">
        <f t="shared" si="233"/>
        <v>indie rock</v>
      </c>
      <c r="S2491" s="11">
        <f t="shared" si="234"/>
        <v>41373.690266203703</v>
      </c>
      <c r="T2491" s="11">
        <f t="shared" si="235"/>
        <v>41403.690266203703</v>
      </c>
      <c r="U2491" t="str">
        <f t="array" ref="U2491">IF(COUNTIF($B$2:$B6604, $B2491)&gt;1, "Duplicate", "")</f>
        <v/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0"/>
        <v>1.214</v>
      </c>
      <c r="P2492">
        <f t="shared" si="231"/>
        <v>37.9375</v>
      </c>
      <c r="Q2492" s="3" t="str">
        <f t="shared" si="232"/>
        <v>music</v>
      </c>
      <c r="R2492" t="str">
        <f t="shared" si="233"/>
        <v>indie rock</v>
      </c>
      <c r="S2492" s="11">
        <f t="shared" si="234"/>
        <v>41023.227731481478</v>
      </c>
      <c r="T2492" s="11">
        <f t="shared" si="235"/>
        <v>41083.227731481478</v>
      </c>
      <c r="U2492" t="str">
        <f t="array" ref="U2492">IF(COUNTIF($B$2:$B6605, $B2492)&gt;1, "Duplicate", "")</f>
        <v/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0"/>
        <v>1.032</v>
      </c>
      <c r="P2493">
        <f t="shared" si="231"/>
        <v>51.6</v>
      </c>
      <c r="Q2493" s="3" t="str">
        <f t="shared" si="232"/>
        <v>music</v>
      </c>
      <c r="R2493" t="str">
        <f t="shared" si="233"/>
        <v>indie rock</v>
      </c>
      <c r="S2493" s="11">
        <f t="shared" si="234"/>
        <v>40542.839282407411</v>
      </c>
      <c r="T2493" s="11">
        <f t="shared" si="235"/>
        <v>40559.07708333333</v>
      </c>
      <c r="U2493" t="str">
        <f t="array" ref="U2493">IF(COUNTIF($B$2:$B6606, $B2493)&gt;1, "Duplicate", "")</f>
        <v/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0"/>
        <v>1.25</v>
      </c>
      <c r="P2494">
        <f t="shared" si="231"/>
        <v>27.777777777777779</v>
      </c>
      <c r="Q2494" s="3" t="str">
        <f t="shared" si="232"/>
        <v>music</v>
      </c>
      <c r="R2494" t="str">
        <f t="shared" si="233"/>
        <v>indie rock</v>
      </c>
      <c r="S2494" s="11">
        <f t="shared" si="234"/>
        <v>41024.985972222225</v>
      </c>
      <c r="T2494" s="11">
        <f t="shared" si="235"/>
        <v>41076.415972222225</v>
      </c>
      <c r="U2494" t="str">
        <f t="array" ref="U2494">IF(COUNTIF($B$2:$B6607, $B2494)&gt;1, "Duplicate", "")</f>
        <v/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0"/>
        <v>1.2869999999999999</v>
      </c>
      <c r="P2495">
        <f t="shared" si="231"/>
        <v>99.382239382239376</v>
      </c>
      <c r="Q2495" s="3" t="str">
        <f t="shared" si="232"/>
        <v>music</v>
      </c>
      <c r="R2495" t="str">
        <f t="shared" si="233"/>
        <v>indie rock</v>
      </c>
      <c r="S2495" s="11">
        <f t="shared" si="234"/>
        <v>41348.168287037035</v>
      </c>
      <c r="T2495" s="11">
        <f t="shared" si="235"/>
        <v>41393.168287037035</v>
      </c>
      <c r="U2495" t="str">
        <f t="array" ref="U2495">IF(COUNTIF($B$2:$B6608, $B2495)&gt;1, "Duplicate", "")</f>
        <v/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0"/>
        <v>1.0100533333333332</v>
      </c>
      <c r="P2496">
        <f t="shared" si="231"/>
        <v>38.848205128205123</v>
      </c>
      <c r="Q2496" s="3" t="str">
        <f t="shared" si="232"/>
        <v>music</v>
      </c>
      <c r="R2496" t="str">
        <f t="shared" si="233"/>
        <v>indie rock</v>
      </c>
      <c r="S2496" s="11">
        <f t="shared" si="234"/>
        <v>41022.645185185182</v>
      </c>
      <c r="T2496" s="11">
        <f t="shared" si="235"/>
        <v>41052.645185185182</v>
      </c>
      <c r="U2496" t="str">
        <f t="array" ref="U2496">IF(COUNTIF($B$2:$B6609, $B2496)&gt;1, "Duplicate", "")</f>
        <v/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0"/>
        <v>1.2753666666666665</v>
      </c>
      <c r="P2497">
        <f t="shared" si="231"/>
        <v>45.548809523809524</v>
      </c>
      <c r="Q2497" s="3" t="str">
        <f t="shared" si="232"/>
        <v>music</v>
      </c>
      <c r="R2497" t="str">
        <f t="shared" si="233"/>
        <v>indie rock</v>
      </c>
      <c r="S2497" s="11">
        <f t="shared" si="234"/>
        <v>41036.946469907409</v>
      </c>
      <c r="T2497" s="11">
        <f t="shared" si="235"/>
        <v>41066.946469907409</v>
      </c>
      <c r="U2497" t="str">
        <f t="array" ref="U2497">IF(COUNTIF($B$2:$B6610, $B2497)&gt;1, "Duplicate", "")</f>
        <v/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0"/>
        <v>1</v>
      </c>
      <c r="P2498">
        <f t="shared" si="231"/>
        <v>600</v>
      </c>
      <c r="Q2498" s="3" t="str">
        <f t="shared" si="232"/>
        <v>music</v>
      </c>
      <c r="R2498" t="str">
        <f t="shared" si="233"/>
        <v>indie rock</v>
      </c>
      <c r="S2498" s="11">
        <f t="shared" si="234"/>
        <v>41327.996435185189</v>
      </c>
      <c r="T2498" s="11">
        <f t="shared" si="235"/>
        <v>41362.954768518517</v>
      </c>
      <c r="U2498" t="str">
        <f t="array" ref="U2498">IF(COUNTIF($B$2:$B6611, $B2498)&gt;1, "Duplicate", "")</f>
        <v/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6">E2499/D2499</f>
        <v>1.127715</v>
      </c>
      <c r="P2499">
        <f t="shared" ref="P2499:P2562" si="237">IF(L2499=0,0,E2499/L2499)</f>
        <v>80.551071428571419</v>
      </c>
      <c r="Q2499" s="3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11">
        <f t="shared" si="234"/>
        <v>40730.878912037035</v>
      </c>
      <c r="T2499" s="11">
        <f t="shared" si="235"/>
        <v>40760.878912037035</v>
      </c>
      <c r="U2499" t="str">
        <f t="array" ref="U2499">IF(COUNTIF($B$2:$B6612, $B2499)&gt;1, "Duplicate", "")</f>
        <v/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6"/>
        <v>1.056</v>
      </c>
      <c r="P2500">
        <f t="shared" si="237"/>
        <v>52.8</v>
      </c>
      <c r="Q2500" s="3" t="str">
        <f t="shared" si="238"/>
        <v>music</v>
      </c>
      <c r="R2500" t="str">
        <f t="shared" si="239"/>
        <v>indie rock</v>
      </c>
      <c r="S2500" s="11">
        <f t="shared" si="234"/>
        <v>42017.967442129629</v>
      </c>
      <c r="T2500" s="11">
        <f t="shared" si="235"/>
        <v>42031.967442129629</v>
      </c>
      <c r="U2500" t="str">
        <f t="array" ref="U2500">IF(COUNTIF($B$2:$B6613, $B2500)&gt;1, "Duplicate", "")</f>
        <v/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6"/>
        <v>2.0262500000000001</v>
      </c>
      <c r="P2501">
        <f t="shared" si="237"/>
        <v>47.676470588235297</v>
      </c>
      <c r="Q2501" s="3" t="str">
        <f t="shared" si="238"/>
        <v>music</v>
      </c>
      <c r="R2501" t="str">
        <f t="shared" si="239"/>
        <v>indie rock</v>
      </c>
      <c r="S2501" s="11">
        <f t="shared" si="234"/>
        <v>41226.648576388885</v>
      </c>
      <c r="T2501" s="11">
        <f t="shared" si="235"/>
        <v>41274.75</v>
      </c>
      <c r="U2501" t="str">
        <f t="array" ref="U2501">IF(COUNTIF($B$2:$B6614, $B2501)&gt;1, "Duplicate", "")</f>
        <v/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6"/>
        <v>1.1333333333333333</v>
      </c>
      <c r="P2502">
        <f t="shared" si="237"/>
        <v>23.448275862068964</v>
      </c>
      <c r="Q2502" s="3" t="str">
        <f t="shared" si="238"/>
        <v>music</v>
      </c>
      <c r="R2502" t="str">
        <f t="shared" si="239"/>
        <v>indie rock</v>
      </c>
      <c r="S2502" s="11">
        <f t="shared" si="234"/>
        <v>41053.772858796299</v>
      </c>
      <c r="T2502" s="11">
        <f t="shared" si="235"/>
        <v>41083.772858796299</v>
      </c>
      <c r="U2502" t="str">
        <f t="array" ref="U2502">IF(COUNTIF($B$2:$B6615, $B2502)&gt;1, "Duplicate", "")</f>
        <v/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6"/>
        <v>2.5545454545454545E-2</v>
      </c>
      <c r="P2503">
        <f t="shared" si="237"/>
        <v>40.142857142857146</v>
      </c>
      <c r="Q2503" s="3" t="str">
        <f t="shared" si="238"/>
        <v>food</v>
      </c>
      <c r="R2503" t="str">
        <f t="shared" si="239"/>
        <v>restaurants</v>
      </c>
      <c r="S2503" s="11">
        <f t="shared" ref="S2503:S2566" si="240">(((J2503/60)/60)/24)+DATE(1970,1,1)</f>
        <v>42244.776666666665</v>
      </c>
      <c r="T2503" s="11">
        <f t="shared" ref="T2503:T2566" si="241">(((I2503/60)/60)/24)+DATE(1970,1,1)</f>
        <v>42274.776666666665</v>
      </c>
      <c r="U2503" t="str">
        <f t="array" ref="U2503">IF(COUNTIF($B$2:$B6616, $B2503)&gt;1, "Duplicate", "")</f>
        <v/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6"/>
        <v>7.8181818181818181E-4</v>
      </c>
      <c r="P2504">
        <f t="shared" si="237"/>
        <v>17.2</v>
      </c>
      <c r="Q2504" s="3" t="str">
        <f t="shared" si="238"/>
        <v>food</v>
      </c>
      <c r="R2504" t="str">
        <f t="shared" si="239"/>
        <v>restaurants</v>
      </c>
      <c r="S2504" s="11">
        <f t="shared" si="240"/>
        <v>41858.825439814813</v>
      </c>
      <c r="T2504" s="11">
        <f t="shared" si="241"/>
        <v>41903.825439814813</v>
      </c>
      <c r="U2504" t="str">
        <f t="array" ref="U2504">IF(COUNTIF($B$2:$B6617, $B2504)&gt;1, "Duplicate", "")</f>
        <v/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6"/>
        <v>0</v>
      </c>
      <c r="P2505">
        <f t="shared" si="237"/>
        <v>0</v>
      </c>
      <c r="Q2505" s="3" t="str">
        <f t="shared" si="238"/>
        <v>food</v>
      </c>
      <c r="R2505" t="str">
        <f t="shared" si="239"/>
        <v>restaurants</v>
      </c>
      <c r="S2505" s="11">
        <f t="shared" si="240"/>
        <v>42498.899398148147</v>
      </c>
      <c r="T2505" s="11">
        <f t="shared" si="241"/>
        <v>42528.879166666666</v>
      </c>
      <c r="U2505" t="str">
        <f t="array" ref="U2505">IF(COUNTIF($B$2:$B6618, $B2505)&gt;1, "Duplicate", "")</f>
        <v/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6"/>
        <v>0</v>
      </c>
      <c r="P2506">
        <f t="shared" si="237"/>
        <v>0</v>
      </c>
      <c r="Q2506" s="3" t="str">
        <f t="shared" si="238"/>
        <v>food</v>
      </c>
      <c r="R2506" t="str">
        <f t="shared" si="239"/>
        <v>restaurants</v>
      </c>
      <c r="S2506" s="11">
        <f t="shared" si="240"/>
        <v>41928.015439814815</v>
      </c>
      <c r="T2506" s="11">
        <f t="shared" si="241"/>
        <v>41958.057106481487</v>
      </c>
      <c r="U2506" t="str">
        <f t="array" ref="U2506">IF(COUNTIF($B$2:$B6619, $B2506)&gt;1, "Duplicate", "")</f>
        <v/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6"/>
        <v>0</v>
      </c>
      <c r="P2507">
        <f t="shared" si="237"/>
        <v>0</v>
      </c>
      <c r="Q2507" s="3" t="str">
        <f t="shared" si="238"/>
        <v>food</v>
      </c>
      <c r="R2507" t="str">
        <f t="shared" si="239"/>
        <v>restaurants</v>
      </c>
      <c r="S2507" s="11">
        <f t="shared" si="240"/>
        <v>42047.05574074074</v>
      </c>
      <c r="T2507" s="11">
        <f t="shared" si="241"/>
        <v>42077.014074074075</v>
      </c>
      <c r="U2507" t="str">
        <f t="array" ref="U2507">IF(COUNTIF($B$2:$B6620, $B2507)&gt;1, "Duplicate", "")</f>
        <v/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6"/>
        <v>6.0000000000000001E-3</v>
      </c>
      <c r="P2508">
        <f t="shared" si="237"/>
        <v>15</v>
      </c>
      <c r="Q2508" s="3" t="str">
        <f t="shared" si="238"/>
        <v>food</v>
      </c>
      <c r="R2508" t="str">
        <f t="shared" si="239"/>
        <v>restaurants</v>
      </c>
      <c r="S2508" s="11">
        <f t="shared" si="240"/>
        <v>42258.297094907408</v>
      </c>
      <c r="T2508" s="11">
        <f t="shared" si="241"/>
        <v>42280.875</v>
      </c>
      <c r="U2508" t="str">
        <f t="array" ref="U2508">IF(COUNTIF($B$2:$B6621, $B2508)&gt;1, "Duplicate", "")</f>
        <v/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6"/>
        <v>0</v>
      </c>
      <c r="P2509">
        <f t="shared" si="237"/>
        <v>0</v>
      </c>
      <c r="Q2509" s="3" t="str">
        <f t="shared" si="238"/>
        <v>food</v>
      </c>
      <c r="R2509" t="str">
        <f t="shared" si="239"/>
        <v>restaurants</v>
      </c>
      <c r="S2509" s="11">
        <f t="shared" si="240"/>
        <v>42105.072962962964</v>
      </c>
      <c r="T2509" s="11">
        <f t="shared" si="241"/>
        <v>42135.072962962964</v>
      </c>
      <c r="U2509" t="str">
        <f t="array" ref="U2509">IF(COUNTIF($B$2:$B6622, $B2509)&gt;1, "Duplicate", "")</f>
        <v/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6"/>
        <v>0</v>
      </c>
      <c r="P2510">
        <f t="shared" si="237"/>
        <v>0</v>
      </c>
      <c r="Q2510" s="3" t="str">
        <f t="shared" si="238"/>
        <v>food</v>
      </c>
      <c r="R2510" t="str">
        <f t="shared" si="239"/>
        <v>restaurants</v>
      </c>
      <c r="S2510" s="11">
        <f t="shared" si="240"/>
        <v>41835.951782407406</v>
      </c>
      <c r="T2510" s="11">
        <f t="shared" si="241"/>
        <v>41865.951782407406</v>
      </c>
      <c r="U2510" t="str">
        <f t="array" ref="U2510">IF(COUNTIF($B$2:$B6623, $B2510)&gt;1, "Duplicate", "")</f>
        <v/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6"/>
        <v>1.0526315789473684E-2</v>
      </c>
      <c r="P2511">
        <f t="shared" si="237"/>
        <v>35.714285714285715</v>
      </c>
      <c r="Q2511" s="3" t="str">
        <f t="shared" si="238"/>
        <v>food</v>
      </c>
      <c r="R2511" t="str">
        <f t="shared" si="239"/>
        <v>restaurants</v>
      </c>
      <c r="S2511" s="11">
        <f t="shared" si="240"/>
        <v>42058.809594907405</v>
      </c>
      <c r="T2511" s="11">
        <f t="shared" si="241"/>
        <v>42114.767928240741</v>
      </c>
      <c r="U2511" t="str">
        <f t="array" ref="U2511">IF(COUNTIF($B$2:$B6624, $B2511)&gt;1, "Duplicate", "")</f>
        <v/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6"/>
        <v>1.5E-3</v>
      </c>
      <c r="P2512">
        <f t="shared" si="237"/>
        <v>37.5</v>
      </c>
      <c r="Q2512" s="3" t="str">
        <f t="shared" si="238"/>
        <v>food</v>
      </c>
      <c r="R2512" t="str">
        <f t="shared" si="239"/>
        <v>restaurants</v>
      </c>
      <c r="S2512" s="11">
        <f t="shared" si="240"/>
        <v>42078.997361111105</v>
      </c>
      <c r="T2512" s="11">
        <f t="shared" si="241"/>
        <v>42138.997361111105</v>
      </c>
      <c r="U2512" t="str">
        <f t="array" ref="U2512">IF(COUNTIF($B$2:$B6625, $B2512)&gt;1, "Duplicate", "")</f>
        <v/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6"/>
        <v>0</v>
      </c>
      <c r="P2513">
        <f t="shared" si="237"/>
        <v>0</v>
      </c>
      <c r="Q2513" s="3" t="str">
        <f t="shared" si="238"/>
        <v>food</v>
      </c>
      <c r="R2513" t="str">
        <f t="shared" si="239"/>
        <v>restaurants</v>
      </c>
      <c r="S2513" s="11">
        <f t="shared" si="240"/>
        <v>42371.446909722217</v>
      </c>
      <c r="T2513" s="11">
        <f t="shared" si="241"/>
        <v>42401.446909722217</v>
      </c>
      <c r="U2513" t="str">
        <f t="array" ref="U2513">IF(COUNTIF($B$2:$B6626, $B2513)&gt;1, "Duplicate", "")</f>
        <v/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6"/>
        <v>0</v>
      </c>
      <c r="P2514">
        <f t="shared" si="237"/>
        <v>0</v>
      </c>
      <c r="Q2514" s="3" t="str">
        <f t="shared" si="238"/>
        <v>food</v>
      </c>
      <c r="R2514" t="str">
        <f t="shared" si="239"/>
        <v>restaurants</v>
      </c>
      <c r="S2514" s="11">
        <f t="shared" si="240"/>
        <v>41971.876863425925</v>
      </c>
      <c r="T2514" s="11">
        <f t="shared" si="241"/>
        <v>41986.876863425925</v>
      </c>
      <c r="U2514" t="str">
        <f t="array" ref="U2514">IF(COUNTIF($B$2:$B6627, $B2514)&gt;1, "Duplicate", "")</f>
        <v/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6"/>
        <v>0</v>
      </c>
      <c r="P2515">
        <f t="shared" si="237"/>
        <v>0</v>
      </c>
      <c r="Q2515" s="3" t="str">
        <f t="shared" si="238"/>
        <v>food</v>
      </c>
      <c r="R2515" t="str">
        <f t="shared" si="239"/>
        <v>restaurants</v>
      </c>
      <c r="S2515" s="11">
        <f t="shared" si="240"/>
        <v>42732.00681712963</v>
      </c>
      <c r="T2515" s="11">
        <f t="shared" si="241"/>
        <v>42792.00681712963</v>
      </c>
      <c r="U2515" t="str">
        <f t="array" ref="U2515">IF(COUNTIF($B$2:$B6628, $B2515)&gt;1, "Duplicate", "")</f>
        <v/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6"/>
        <v>1.7500000000000002E-2</v>
      </c>
      <c r="P2516">
        <f t="shared" si="237"/>
        <v>52.5</v>
      </c>
      <c r="Q2516" s="3" t="str">
        <f t="shared" si="238"/>
        <v>food</v>
      </c>
      <c r="R2516" t="str">
        <f t="shared" si="239"/>
        <v>restaurants</v>
      </c>
      <c r="S2516" s="11">
        <f t="shared" si="240"/>
        <v>41854.389780092592</v>
      </c>
      <c r="T2516" s="11">
        <f t="shared" si="241"/>
        <v>41871.389780092592</v>
      </c>
      <c r="U2516" t="str">
        <f t="array" ref="U2516">IF(COUNTIF($B$2:$B6629, $B2516)&gt;1, "Duplicate", "")</f>
        <v/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6"/>
        <v>0.186</v>
      </c>
      <c r="P2517">
        <f t="shared" si="237"/>
        <v>77.5</v>
      </c>
      <c r="Q2517" s="3" t="str">
        <f t="shared" si="238"/>
        <v>food</v>
      </c>
      <c r="R2517" t="str">
        <f t="shared" si="239"/>
        <v>restaurants</v>
      </c>
      <c r="S2517" s="11">
        <f t="shared" si="240"/>
        <v>42027.839733796296</v>
      </c>
      <c r="T2517" s="11">
        <f t="shared" si="241"/>
        <v>42057.839733796296</v>
      </c>
      <c r="U2517" t="str">
        <f t="array" ref="U2517">IF(COUNTIF($B$2:$B6630, $B2517)&gt;1, "Duplicate", "")</f>
        <v/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6"/>
        <v>0</v>
      </c>
      <c r="P2518">
        <f t="shared" si="237"/>
        <v>0</v>
      </c>
      <c r="Q2518" s="3" t="str">
        <f t="shared" si="238"/>
        <v>food</v>
      </c>
      <c r="R2518" t="str">
        <f t="shared" si="239"/>
        <v>restaurants</v>
      </c>
      <c r="S2518" s="11">
        <f t="shared" si="240"/>
        <v>41942.653379629628</v>
      </c>
      <c r="T2518" s="11">
        <f t="shared" si="241"/>
        <v>41972.6950462963</v>
      </c>
      <c r="U2518" t="str">
        <f t="array" ref="U2518">IF(COUNTIF($B$2:$B6631, $B2518)&gt;1, "Duplicate", "")</f>
        <v/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6"/>
        <v>9.8166666666666666E-2</v>
      </c>
      <c r="P2519">
        <f t="shared" si="237"/>
        <v>53.545454545454547</v>
      </c>
      <c r="Q2519" s="3" t="str">
        <f t="shared" si="238"/>
        <v>food</v>
      </c>
      <c r="R2519" t="str">
        <f t="shared" si="239"/>
        <v>restaurants</v>
      </c>
      <c r="S2519" s="11">
        <f t="shared" si="240"/>
        <v>42052.802430555559</v>
      </c>
      <c r="T2519" s="11">
        <f t="shared" si="241"/>
        <v>42082.760763888888</v>
      </c>
      <c r="U2519" t="str">
        <f t="array" ref="U2519">IF(COUNTIF($B$2:$B6632, $B2519)&gt;1, "Duplicate", "")</f>
        <v/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6"/>
        <v>0</v>
      </c>
      <c r="P2520">
        <f t="shared" si="237"/>
        <v>0</v>
      </c>
      <c r="Q2520" s="3" t="str">
        <f t="shared" si="238"/>
        <v>food</v>
      </c>
      <c r="R2520" t="str">
        <f t="shared" si="239"/>
        <v>restaurants</v>
      </c>
      <c r="S2520" s="11">
        <f t="shared" si="240"/>
        <v>41926.680879629632</v>
      </c>
      <c r="T2520" s="11">
        <f t="shared" si="241"/>
        <v>41956.722546296296</v>
      </c>
      <c r="U2520" t="str">
        <f t="array" ref="U2520">IF(COUNTIF($B$2:$B6633, $B2520)&gt;1, "Duplicate", "")</f>
        <v/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6"/>
        <v>4.3333333333333331E-4</v>
      </c>
      <c r="P2521">
        <f t="shared" si="237"/>
        <v>16.25</v>
      </c>
      <c r="Q2521" s="3" t="str">
        <f t="shared" si="238"/>
        <v>food</v>
      </c>
      <c r="R2521" t="str">
        <f t="shared" si="239"/>
        <v>restaurants</v>
      </c>
      <c r="S2521" s="11">
        <f t="shared" si="240"/>
        <v>41809.155138888891</v>
      </c>
      <c r="T2521" s="11">
        <f t="shared" si="241"/>
        <v>41839.155138888891</v>
      </c>
      <c r="U2521" t="str">
        <f t="array" ref="U2521">IF(COUNTIF($B$2:$B6634, $B2521)&gt;1, "Duplicate", "")</f>
        <v/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6"/>
        <v>0</v>
      </c>
      <c r="P2522">
        <f t="shared" si="237"/>
        <v>0</v>
      </c>
      <c r="Q2522" s="3" t="str">
        <f t="shared" si="238"/>
        <v>food</v>
      </c>
      <c r="R2522" t="str">
        <f t="shared" si="239"/>
        <v>restaurants</v>
      </c>
      <c r="S2522" s="11">
        <f t="shared" si="240"/>
        <v>42612.600520833337</v>
      </c>
      <c r="T2522" s="11">
        <f t="shared" si="241"/>
        <v>42658.806249999994</v>
      </c>
      <c r="U2522" t="str">
        <f t="array" ref="U2522">IF(COUNTIF($B$2:$B6635, $B2522)&gt;1, "Duplicate", "")</f>
        <v/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6"/>
        <v>1.0948792000000001</v>
      </c>
      <c r="P2523">
        <f t="shared" si="237"/>
        <v>103.68174242424243</v>
      </c>
      <c r="Q2523" s="3" t="str">
        <f t="shared" si="238"/>
        <v>music</v>
      </c>
      <c r="R2523" t="str">
        <f t="shared" si="239"/>
        <v>classical music</v>
      </c>
      <c r="S2523" s="11">
        <f t="shared" si="240"/>
        <v>42269.967835648145</v>
      </c>
      <c r="T2523" s="11">
        <f t="shared" si="241"/>
        <v>42290.967835648145</v>
      </c>
      <c r="U2523" t="str">
        <f t="array" ref="U2523">IF(COUNTIF($B$2:$B6636, $B2523)&gt;1, "Duplicate", "")</f>
        <v/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6"/>
        <v>1</v>
      </c>
      <c r="P2524">
        <f t="shared" si="237"/>
        <v>185.18518518518519</v>
      </c>
      <c r="Q2524" s="3" t="str">
        <f t="shared" si="238"/>
        <v>music</v>
      </c>
      <c r="R2524" t="str">
        <f t="shared" si="239"/>
        <v>classical music</v>
      </c>
      <c r="S2524" s="11">
        <f t="shared" si="240"/>
        <v>42460.573611111111</v>
      </c>
      <c r="T2524" s="11">
        <f t="shared" si="241"/>
        <v>42482.619444444441</v>
      </c>
      <c r="U2524" t="str">
        <f t="array" ref="U2524">IF(COUNTIF($B$2:$B6637, $B2524)&gt;1, "Duplicate", "")</f>
        <v/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6"/>
        <v>1.5644444444444445</v>
      </c>
      <c r="P2525">
        <f t="shared" si="237"/>
        <v>54.153846153846153</v>
      </c>
      <c r="Q2525" s="3" t="str">
        <f t="shared" si="238"/>
        <v>music</v>
      </c>
      <c r="R2525" t="str">
        <f t="shared" si="239"/>
        <v>classical music</v>
      </c>
      <c r="S2525" s="11">
        <f t="shared" si="240"/>
        <v>41930.975601851853</v>
      </c>
      <c r="T2525" s="11">
        <f t="shared" si="241"/>
        <v>41961.017268518524</v>
      </c>
      <c r="U2525" t="str">
        <f t="array" ref="U2525">IF(COUNTIF($B$2:$B6638, $B2525)&gt;1, "Duplicate", "")</f>
        <v/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6"/>
        <v>1.016</v>
      </c>
      <c r="P2526">
        <f t="shared" si="237"/>
        <v>177.2093023255814</v>
      </c>
      <c r="Q2526" s="3" t="str">
        <f t="shared" si="238"/>
        <v>music</v>
      </c>
      <c r="R2526" t="str">
        <f t="shared" si="239"/>
        <v>classical music</v>
      </c>
      <c r="S2526" s="11">
        <f t="shared" si="240"/>
        <v>41961.807372685187</v>
      </c>
      <c r="T2526" s="11">
        <f t="shared" si="241"/>
        <v>41994.1875</v>
      </c>
      <c r="U2526" t="str">
        <f t="array" ref="U2526">IF(COUNTIF($B$2:$B6639, $B2526)&gt;1, "Duplicate", "")</f>
        <v/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6"/>
        <v>1.00325</v>
      </c>
      <c r="P2527">
        <f t="shared" si="237"/>
        <v>100.325</v>
      </c>
      <c r="Q2527" s="3" t="str">
        <f t="shared" si="238"/>
        <v>music</v>
      </c>
      <c r="R2527" t="str">
        <f t="shared" si="239"/>
        <v>classical music</v>
      </c>
      <c r="S2527" s="11">
        <f t="shared" si="240"/>
        <v>41058.844571759262</v>
      </c>
      <c r="T2527" s="11">
        <f t="shared" si="241"/>
        <v>41088.844571759262</v>
      </c>
      <c r="U2527" t="str">
        <f t="array" ref="U2527">IF(COUNTIF($B$2:$B6640, $B2527)&gt;1, "Duplicate", "")</f>
        <v/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6"/>
        <v>1.1294999999999999</v>
      </c>
      <c r="P2528">
        <f t="shared" si="237"/>
        <v>136.90909090909091</v>
      </c>
      <c r="Q2528" s="3" t="str">
        <f t="shared" si="238"/>
        <v>music</v>
      </c>
      <c r="R2528" t="str">
        <f t="shared" si="239"/>
        <v>classical music</v>
      </c>
      <c r="S2528" s="11">
        <f t="shared" si="240"/>
        <v>41953.091134259259</v>
      </c>
      <c r="T2528" s="11">
        <f t="shared" si="241"/>
        <v>41981.207638888889</v>
      </c>
      <c r="U2528" t="str">
        <f t="array" ref="U2528">IF(COUNTIF($B$2:$B6641, $B2528)&gt;1, "Duplicate", "")</f>
        <v/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6"/>
        <v>1.02125</v>
      </c>
      <c r="P2529">
        <f t="shared" si="237"/>
        <v>57.535211267605632</v>
      </c>
      <c r="Q2529" s="3" t="str">
        <f t="shared" si="238"/>
        <v>music</v>
      </c>
      <c r="R2529" t="str">
        <f t="shared" si="239"/>
        <v>classical music</v>
      </c>
      <c r="S2529" s="11">
        <f t="shared" si="240"/>
        <v>41546.75105324074</v>
      </c>
      <c r="T2529" s="11">
        <f t="shared" si="241"/>
        <v>41565.165972222225</v>
      </c>
      <c r="U2529" t="str">
        <f t="array" ref="U2529">IF(COUNTIF($B$2:$B6642, $B2529)&gt;1, "Duplicate", "")</f>
        <v/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6"/>
        <v>1.0724974999999999</v>
      </c>
      <c r="P2530">
        <f t="shared" si="237"/>
        <v>52.962839506172834</v>
      </c>
      <c r="Q2530" s="3" t="str">
        <f t="shared" si="238"/>
        <v>music</v>
      </c>
      <c r="R2530" t="str">
        <f t="shared" si="239"/>
        <v>classical music</v>
      </c>
      <c r="S2530" s="11">
        <f t="shared" si="240"/>
        <v>42217.834525462968</v>
      </c>
      <c r="T2530" s="11">
        <f t="shared" si="241"/>
        <v>42236.458333333328</v>
      </c>
      <c r="U2530" t="str">
        <f t="array" ref="U2530">IF(COUNTIF($B$2:$B6643, $B2530)&gt;1, "Duplicate", "")</f>
        <v/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6"/>
        <v>1.0428333333333333</v>
      </c>
      <c r="P2531">
        <f t="shared" si="237"/>
        <v>82.328947368421055</v>
      </c>
      <c r="Q2531" s="3" t="str">
        <f t="shared" si="238"/>
        <v>music</v>
      </c>
      <c r="R2531" t="str">
        <f t="shared" si="239"/>
        <v>classical music</v>
      </c>
      <c r="S2531" s="11">
        <f t="shared" si="240"/>
        <v>40948.080729166664</v>
      </c>
      <c r="T2531" s="11">
        <f t="shared" si="241"/>
        <v>40993.0390625</v>
      </c>
      <c r="U2531" t="str">
        <f t="array" ref="U2531">IF(COUNTIF($B$2:$B6644, $B2531)&gt;1, "Duplicate", "")</f>
        <v/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6"/>
        <v>1</v>
      </c>
      <c r="P2532">
        <f t="shared" si="237"/>
        <v>135.41666666666666</v>
      </c>
      <c r="Q2532" s="3" t="str">
        <f t="shared" si="238"/>
        <v>music</v>
      </c>
      <c r="R2532" t="str">
        <f t="shared" si="239"/>
        <v>classical music</v>
      </c>
      <c r="S2532" s="11">
        <f t="shared" si="240"/>
        <v>42081.864641203705</v>
      </c>
      <c r="T2532" s="11">
        <f t="shared" si="241"/>
        <v>42114.201388888891</v>
      </c>
      <c r="U2532" t="str">
        <f t="array" ref="U2532">IF(COUNTIF($B$2:$B6645, $B2532)&gt;1, "Duplicate", "")</f>
        <v/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6"/>
        <v>1.004</v>
      </c>
      <c r="P2533">
        <f t="shared" si="237"/>
        <v>74.06557377049181</v>
      </c>
      <c r="Q2533" s="3" t="str">
        <f t="shared" si="238"/>
        <v>music</v>
      </c>
      <c r="R2533" t="str">
        <f t="shared" si="239"/>
        <v>classical music</v>
      </c>
      <c r="S2533" s="11">
        <f t="shared" si="240"/>
        <v>42208.680023148147</v>
      </c>
      <c r="T2533" s="11">
        <f t="shared" si="241"/>
        <v>42231.165972222225</v>
      </c>
      <c r="U2533" t="str">
        <f t="array" ref="U2533">IF(COUNTIF($B$2:$B6646, $B2533)&gt;1, "Duplicate", "")</f>
        <v/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6"/>
        <v>1.26125</v>
      </c>
      <c r="P2534">
        <f t="shared" si="237"/>
        <v>84.083333333333329</v>
      </c>
      <c r="Q2534" s="3" t="str">
        <f t="shared" si="238"/>
        <v>music</v>
      </c>
      <c r="R2534" t="str">
        <f t="shared" si="239"/>
        <v>classical music</v>
      </c>
      <c r="S2534" s="11">
        <f t="shared" si="240"/>
        <v>41107.849143518521</v>
      </c>
      <c r="T2534" s="11">
        <f t="shared" si="241"/>
        <v>41137.849143518521</v>
      </c>
      <c r="U2534" t="str">
        <f t="array" ref="U2534">IF(COUNTIF($B$2:$B6647, $B2534)&gt;1, "Duplicate", "")</f>
        <v/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6"/>
        <v>1.1066666666666667</v>
      </c>
      <c r="P2535">
        <f t="shared" si="237"/>
        <v>61.029411764705884</v>
      </c>
      <c r="Q2535" s="3" t="str">
        <f t="shared" si="238"/>
        <v>music</v>
      </c>
      <c r="R2535" t="str">
        <f t="shared" si="239"/>
        <v>classical music</v>
      </c>
      <c r="S2535" s="11">
        <f t="shared" si="240"/>
        <v>41304.751284722224</v>
      </c>
      <c r="T2535" s="11">
        <f t="shared" si="241"/>
        <v>41334.750787037039</v>
      </c>
      <c r="U2535" t="str">
        <f t="array" ref="U2535">IF(COUNTIF($B$2:$B6648, $B2535)&gt;1, "Duplicate", "")</f>
        <v/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6"/>
        <v>1.05</v>
      </c>
      <c r="P2536">
        <f t="shared" si="237"/>
        <v>150</v>
      </c>
      <c r="Q2536" s="3" t="str">
        <f t="shared" si="238"/>
        <v>music</v>
      </c>
      <c r="R2536" t="str">
        <f t="shared" si="239"/>
        <v>classical music</v>
      </c>
      <c r="S2536" s="11">
        <f t="shared" si="240"/>
        <v>40127.700370370374</v>
      </c>
      <c r="T2536" s="11">
        <f t="shared" si="241"/>
        <v>40179.25</v>
      </c>
      <c r="U2536" t="str">
        <f t="array" ref="U2536">IF(COUNTIF($B$2:$B6649, $B2536)&gt;1, "Duplicate", "")</f>
        <v/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6"/>
        <v>1.03775</v>
      </c>
      <c r="P2537">
        <f t="shared" si="237"/>
        <v>266.08974358974359</v>
      </c>
      <c r="Q2537" s="3" t="str">
        <f t="shared" si="238"/>
        <v>music</v>
      </c>
      <c r="R2537" t="str">
        <f t="shared" si="239"/>
        <v>classical music</v>
      </c>
      <c r="S2537" s="11">
        <f t="shared" si="240"/>
        <v>41943.791030092594</v>
      </c>
      <c r="T2537" s="11">
        <f t="shared" si="241"/>
        <v>41974.832696759258</v>
      </c>
      <c r="U2537" t="str">
        <f t="array" ref="U2537">IF(COUNTIF($B$2:$B6650, $B2537)&gt;1, "Duplicate", "")</f>
        <v/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6"/>
        <v>1.1599999999999999</v>
      </c>
      <c r="P2538">
        <f t="shared" si="237"/>
        <v>7.25</v>
      </c>
      <c r="Q2538" s="3" t="str">
        <f t="shared" si="238"/>
        <v>music</v>
      </c>
      <c r="R2538" t="str">
        <f t="shared" si="239"/>
        <v>classical music</v>
      </c>
      <c r="S2538" s="11">
        <f t="shared" si="240"/>
        <v>41464.106087962966</v>
      </c>
      <c r="T2538" s="11">
        <f t="shared" si="241"/>
        <v>41485.106087962966</v>
      </c>
      <c r="U2538" t="str">
        <f t="array" ref="U2538">IF(COUNTIF($B$2:$B6651, $B2538)&gt;1, "Duplicate", "")</f>
        <v/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6"/>
        <v>1.1000000000000001</v>
      </c>
      <c r="P2539">
        <f t="shared" si="237"/>
        <v>100</v>
      </c>
      <c r="Q2539" s="3" t="str">
        <f t="shared" si="238"/>
        <v>music</v>
      </c>
      <c r="R2539" t="str">
        <f t="shared" si="239"/>
        <v>classical music</v>
      </c>
      <c r="S2539" s="11">
        <f t="shared" si="240"/>
        <v>40696.648784722223</v>
      </c>
      <c r="T2539" s="11">
        <f t="shared" si="241"/>
        <v>40756.648784722223</v>
      </c>
      <c r="U2539" t="str">
        <f t="array" ref="U2539">IF(COUNTIF($B$2:$B6652, $B2539)&gt;1, "Duplicate", "")</f>
        <v/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6"/>
        <v>1.130176111111111</v>
      </c>
      <c r="P2540">
        <f t="shared" si="237"/>
        <v>109.96308108108107</v>
      </c>
      <c r="Q2540" s="3" t="str">
        <f t="shared" si="238"/>
        <v>music</v>
      </c>
      <c r="R2540" t="str">
        <f t="shared" si="239"/>
        <v>classical music</v>
      </c>
      <c r="S2540" s="11">
        <f t="shared" si="240"/>
        <v>41298.509965277779</v>
      </c>
      <c r="T2540" s="11">
        <f t="shared" si="241"/>
        <v>41329.207638888889</v>
      </c>
      <c r="U2540" t="str">
        <f t="array" ref="U2540">IF(COUNTIF($B$2:$B6653, $B2540)&gt;1, "Duplicate", "")</f>
        <v/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6"/>
        <v>1.0024999999999999</v>
      </c>
      <c r="P2541">
        <f t="shared" si="237"/>
        <v>169.91525423728814</v>
      </c>
      <c r="Q2541" s="3" t="str">
        <f t="shared" si="238"/>
        <v>music</v>
      </c>
      <c r="R2541" t="str">
        <f t="shared" si="239"/>
        <v>classical music</v>
      </c>
      <c r="S2541" s="11">
        <f t="shared" si="240"/>
        <v>41977.902222222227</v>
      </c>
      <c r="T2541" s="11">
        <f t="shared" si="241"/>
        <v>42037.902222222227</v>
      </c>
      <c r="U2541" t="str">
        <f t="array" ref="U2541">IF(COUNTIF($B$2:$B6654, $B2541)&gt;1, "Duplicate", "")</f>
        <v/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6"/>
        <v>1.034</v>
      </c>
      <c r="P2542">
        <f t="shared" si="237"/>
        <v>95.740740740740748</v>
      </c>
      <c r="Q2542" s="3" t="str">
        <f t="shared" si="238"/>
        <v>music</v>
      </c>
      <c r="R2542" t="str">
        <f t="shared" si="239"/>
        <v>classical music</v>
      </c>
      <c r="S2542" s="11">
        <f t="shared" si="240"/>
        <v>40785.675011574072</v>
      </c>
      <c r="T2542" s="11">
        <f t="shared" si="241"/>
        <v>40845.675011574072</v>
      </c>
      <c r="U2542" t="str">
        <f t="array" ref="U2542">IF(COUNTIF($B$2:$B6655, $B2542)&gt;1, "Duplicate", "")</f>
        <v/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6"/>
        <v>1.0702857142857143</v>
      </c>
      <c r="P2543">
        <f t="shared" si="237"/>
        <v>59.460317460317462</v>
      </c>
      <c r="Q2543" s="3" t="str">
        <f t="shared" si="238"/>
        <v>music</v>
      </c>
      <c r="R2543" t="str">
        <f t="shared" si="239"/>
        <v>classical music</v>
      </c>
      <c r="S2543" s="11">
        <f t="shared" si="240"/>
        <v>41483.449282407404</v>
      </c>
      <c r="T2543" s="11">
        <f t="shared" si="241"/>
        <v>41543.449282407404</v>
      </c>
      <c r="U2543" t="str">
        <f t="array" ref="U2543">IF(COUNTIF($B$2:$B6656, $B2543)&gt;1, "Duplicate", "")</f>
        <v/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6"/>
        <v>1.0357142857142858</v>
      </c>
      <c r="P2544">
        <f t="shared" si="237"/>
        <v>55.769230769230766</v>
      </c>
      <c r="Q2544" s="3" t="str">
        <f t="shared" si="238"/>
        <v>music</v>
      </c>
      <c r="R2544" t="str">
        <f t="shared" si="239"/>
        <v>classical music</v>
      </c>
      <c r="S2544" s="11">
        <f t="shared" si="240"/>
        <v>41509.426585648151</v>
      </c>
      <c r="T2544" s="11">
        <f t="shared" si="241"/>
        <v>41548.165972222225</v>
      </c>
      <c r="U2544" t="str">
        <f t="array" ref="U2544">IF(COUNTIF($B$2:$B6657, $B2544)&gt;1, "Duplicate", "")</f>
        <v/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6"/>
        <v>1.5640000000000001</v>
      </c>
      <c r="P2545">
        <f t="shared" si="237"/>
        <v>30.076923076923077</v>
      </c>
      <c r="Q2545" s="3" t="str">
        <f t="shared" si="238"/>
        <v>music</v>
      </c>
      <c r="R2545" t="str">
        <f t="shared" si="239"/>
        <v>classical music</v>
      </c>
      <c r="S2545" s="11">
        <f t="shared" si="240"/>
        <v>40514.107615740737</v>
      </c>
      <c r="T2545" s="11">
        <f t="shared" si="241"/>
        <v>40545.125</v>
      </c>
      <c r="U2545" t="str">
        <f t="array" ref="U2545">IF(COUNTIF($B$2:$B6658, $B2545)&gt;1, "Duplicate", "")</f>
        <v/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6"/>
        <v>1.0082</v>
      </c>
      <c r="P2546">
        <f t="shared" si="237"/>
        <v>88.438596491228068</v>
      </c>
      <c r="Q2546" s="3" t="str">
        <f t="shared" si="238"/>
        <v>music</v>
      </c>
      <c r="R2546" t="str">
        <f t="shared" si="239"/>
        <v>classical music</v>
      </c>
      <c r="S2546" s="11">
        <f t="shared" si="240"/>
        <v>41068.520474537036</v>
      </c>
      <c r="T2546" s="11">
        <f t="shared" si="241"/>
        <v>41098.520474537036</v>
      </c>
      <c r="U2546" t="str">
        <f t="array" ref="U2546">IF(COUNTIF($B$2:$B6659, $B2546)&gt;1, "Duplicate", "")</f>
        <v/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6"/>
        <v>1.9530000000000001</v>
      </c>
      <c r="P2547">
        <f t="shared" si="237"/>
        <v>64.032786885245898</v>
      </c>
      <c r="Q2547" s="3" t="str">
        <f t="shared" si="238"/>
        <v>music</v>
      </c>
      <c r="R2547" t="str">
        <f t="shared" si="239"/>
        <v>classical music</v>
      </c>
      <c r="S2547" s="11">
        <f t="shared" si="240"/>
        <v>42027.13817129629</v>
      </c>
      <c r="T2547" s="11">
        <f t="shared" si="241"/>
        <v>42062.020833333328</v>
      </c>
      <c r="U2547" t="str">
        <f t="array" ref="U2547">IF(COUNTIF($B$2:$B6660, $B2547)&gt;1, "Duplicate", "")</f>
        <v/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6"/>
        <v>1.1171428571428572</v>
      </c>
      <c r="P2548">
        <f t="shared" si="237"/>
        <v>60.153846153846153</v>
      </c>
      <c r="Q2548" s="3" t="str">
        <f t="shared" si="238"/>
        <v>music</v>
      </c>
      <c r="R2548" t="str">
        <f t="shared" si="239"/>
        <v>classical music</v>
      </c>
      <c r="S2548" s="11">
        <f t="shared" si="240"/>
        <v>41524.858553240738</v>
      </c>
      <c r="T2548" s="11">
        <f t="shared" si="241"/>
        <v>41552.208333333336</v>
      </c>
      <c r="U2548" t="str">
        <f t="array" ref="U2548">IF(COUNTIF($B$2:$B6661, $B2548)&gt;1, "Duplicate", "")</f>
        <v/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6"/>
        <v>1.1985454545454546</v>
      </c>
      <c r="P2549">
        <f t="shared" si="237"/>
        <v>49.194029850746269</v>
      </c>
      <c r="Q2549" s="3" t="str">
        <f t="shared" si="238"/>
        <v>music</v>
      </c>
      <c r="R2549" t="str">
        <f t="shared" si="239"/>
        <v>classical music</v>
      </c>
      <c r="S2549" s="11">
        <f t="shared" si="240"/>
        <v>40973.773182870369</v>
      </c>
      <c r="T2549" s="11">
        <f t="shared" si="241"/>
        <v>41003.731516203705</v>
      </c>
      <c r="U2549" t="str">
        <f t="array" ref="U2549">IF(COUNTIF($B$2:$B6662, $B2549)&gt;1, "Duplicate", "")</f>
        <v/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6"/>
        <v>1.0185</v>
      </c>
      <c r="P2550">
        <f t="shared" si="237"/>
        <v>165.16216216216216</v>
      </c>
      <c r="Q2550" s="3" t="str">
        <f t="shared" si="238"/>
        <v>music</v>
      </c>
      <c r="R2550" t="str">
        <f t="shared" si="239"/>
        <v>classical music</v>
      </c>
      <c r="S2550" s="11">
        <f t="shared" si="240"/>
        <v>42618.625428240746</v>
      </c>
      <c r="T2550" s="11">
        <f t="shared" si="241"/>
        <v>42643.185416666667</v>
      </c>
      <c r="U2550" t="str">
        <f t="array" ref="U2550">IF(COUNTIF($B$2:$B6663, $B2550)&gt;1, "Duplicate", "")</f>
        <v/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6"/>
        <v>1.0280254777070064</v>
      </c>
      <c r="P2551">
        <f t="shared" si="237"/>
        <v>43.621621621621621</v>
      </c>
      <c r="Q2551" s="3" t="str">
        <f t="shared" si="238"/>
        <v>music</v>
      </c>
      <c r="R2551" t="str">
        <f t="shared" si="239"/>
        <v>classical music</v>
      </c>
      <c r="S2551" s="11">
        <f t="shared" si="240"/>
        <v>41390.757754629631</v>
      </c>
      <c r="T2551" s="11">
        <f t="shared" si="241"/>
        <v>41425.708333333336</v>
      </c>
      <c r="U2551" t="str">
        <f t="array" ref="U2551">IF(COUNTIF($B$2:$B6664, $B2551)&gt;1, "Duplicate", "")</f>
        <v/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6"/>
        <v>1.0084615384615385</v>
      </c>
      <c r="P2552">
        <f t="shared" si="237"/>
        <v>43.7</v>
      </c>
      <c r="Q2552" s="3" t="str">
        <f t="shared" si="238"/>
        <v>music</v>
      </c>
      <c r="R2552" t="str">
        <f t="shared" si="239"/>
        <v>classical music</v>
      </c>
      <c r="S2552" s="11">
        <f t="shared" si="240"/>
        <v>42228.634328703702</v>
      </c>
      <c r="T2552" s="11">
        <f t="shared" si="241"/>
        <v>42285.165972222225</v>
      </c>
      <c r="U2552" t="str">
        <f t="array" ref="U2552">IF(COUNTIF($B$2:$B6665, $B2552)&gt;1, "Duplicate", "")</f>
        <v/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6"/>
        <v>1.0273469387755103</v>
      </c>
      <c r="P2553">
        <f t="shared" si="237"/>
        <v>67.419642857142861</v>
      </c>
      <c r="Q2553" s="3" t="str">
        <f t="shared" si="238"/>
        <v>music</v>
      </c>
      <c r="R2553" t="str">
        <f t="shared" si="239"/>
        <v>classical music</v>
      </c>
      <c r="S2553" s="11">
        <f t="shared" si="240"/>
        <v>40961.252141203702</v>
      </c>
      <c r="T2553" s="11">
        <f t="shared" si="241"/>
        <v>40989.866666666669</v>
      </c>
      <c r="U2553" t="str">
        <f t="array" ref="U2553">IF(COUNTIF($B$2:$B6666, $B2553)&gt;1, "Duplicate", "")</f>
        <v/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6"/>
        <v>1.0649999999999999</v>
      </c>
      <c r="P2554">
        <f t="shared" si="237"/>
        <v>177.5</v>
      </c>
      <c r="Q2554" s="3" t="str">
        <f t="shared" si="238"/>
        <v>music</v>
      </c>
      <c r="R2554" t="str">
        <f t="shared" si="239"/>
        <v>classical music</v>
      </c>
      <c r="S2554" s="11">
        <f t="shared" si="240"/>
        <v>42769.809965277775</v>
      </c>
      <c r="T2554" s="11">
        <f t="shared" si="241"/>
        <v>42799.809965277775</v>
      </c>
      <c r="U2554" t="str">
        <f t="array" ref="U2554">IF(COUNTIF($B$2:$B6667, $B2554)&gt;1, "Duplicate", "")</f>
        <v/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6"/>
        <v>1.5553333333333332</v>
      </c>
      <c r="P2555">
        <f t="shared" si="237"/>
        <v>38.883333333333333</v>
      </c>
      <c r="Q2555" s="3" t="str">
        <f t="shared" si="238"/>
        <v>music</v>
      </c>
      <c r="R2555" t="str">
        <f t="shared" si="239"/>
        <v>classical music</v>
      </c>
      <c r="S2555" s="11">
        <f t="shared" si="240"/>
        <v>41113.199155092596</v>
      </c>
      <c r="T2555" s="11">
        <f t="shared" si="241"/>
        <v>41173.199155092596</v>
      </c>
      <c r="U2555" t="str">
        <f t="array" ref="U2555">IF(COUNTIF($B$2:$B6668, $B2555)&gt;1, "Duplicate", "")</f>
        <v/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6"/>
        <v>1.228</v>
      </c>
      <c r="P2556">
        <f t="shared" si="237"/>
        <v>54.985074626865675</v>
      </c>
      <c r="Q2556" s="3" t="str">
        <f t="shared" si="238"/>
        <v>music</v>
      </c>
      <c r="R2556" t="str">
        <f t="shared" si="239"/>
        <v>classical music</v>
      </c>
      <c r="S2556" s="11">
        <f t="shared" si="240"/>
        <v>42125.078275462962</v>
      </c>
      <c r="T2556" s="11">
        <f t="shared" si="241"/>
        <v>42156.165972222225</v>
      </c>
      <c r="U2556" t="str">
        <f t="array" ref="U2556">IF(COUNTIF($B$2:$B6669, $B2556)&gt;1, "Duplicate", "")</f>
        <v/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6"/>
        <v>1.0734999999999999</v>
      </c>
      <c r="P2557">
        <f t="shared" si="237"/>
        <v>61.342857142857142</v>
      </c>
      <c r="Q2557" s="3" t="str">
        <f t="shared" si="238"/>
        <v>music</v>
      </c>
      <c r="R2557" t="str">
        <f t="shared" si="239"/>
        <v>classical music</v>
      </c>
      <c r="S2557" s="11">
        <f t="shared" si="240"/>
        <v>41026.655011574076</v>
      </c>
      <c r="T2557" s="11">
        <f t="shared" si="241"/>
        <v>41057.655011574076</v>
      </c>
      <c r="U2557" t="str">
        <f t="array" ref="U2557">IF(COUNTIF($B$2:$B6670, $B2557)&gt;1, "Duplicate", "")</f>
        <v/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6"/>
        <v>1.0550335570469798</v>
      </c>
      <c r="P2558">
        <f t="shared" si="237"/>
        <v>23.117647058823529</v>
      </c>
      <c r="Q2558" s="3" t="str">
        <f t="shared" si="238"/>
        <v>music</v>
      </c>
      <c r="R2558" t="str">
        <f t="shared" si="239"/>
        <v>classical music</v>
      </c>
      <c r="S2558" s="11">
        <f t="shared" si="240"/>
        <v>41222.991400462961</v>
      </c>
      <c r="T2558" s="11">
        <f t="shared" si="241"/>
        <v>41267.991400462961</v>
      </c>
      <c r="U2558" t="str">
        <f t="array" ref="U2558">IF(COUNTIF($B$2:$B6671, $B2558)&gt;1, "Duplicate", "")</f>
        <v/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6"/>
        <v>1.1844444444444444</v>
      </c>
      <c r="P2559">
        <f t="shared" si="237"/>
        <v>29.611111111111111</v>
      </c>
      <c r="Q2559" s="3" t="str">
        <f t="shared" si="238"/>
        <v>music</v>
      </c>
      <c r="R2559" t="str">
        <f t="shared" si="239"/>
        <v>classical music</v>
      </c>
      <c r="S2559" s="11">
        <f t="shared" si="240"/>
        <v>41744.745208333334</v>
      </c>
      <c r="T2559" s="11">
        <f t="shared" si="241"/>
        <v>41774.745208333334</v>
      </c>
      <c r="U2559" t="str">
        <f t="array" ref="U2559">IF(COUNTIF($B$2:$B6672, $B2559)&gt;1, "Duplicate", "")</f>
        <v/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6"/>
        <v>1.0888</v>
      </c>
      <c r="P2560">
        <f t="shared" si="237"/>
        <v>75.611111111111114</v>
      </c>
      <c r="Q2560" s="3" t="str">
        <f t="shared" si="238"/>
        <v>music</v>
      </c>
      <c r="R2560" t="str">
        <f t="shared" si="239"/>
        <v>classical music</v>
      </c>
      <c r="S2560" s="11">
        <f t="shared" si="240"/>
        <v>42093.860023148154</v>
      </c>
      <c r="T2560" s="11">
        <f t="shared" si="241"/>
        <v>42125.582638888889</v>
      </c>
      <c r="U2560" t="str">
        <f t="array" ref="U2560">IF(COUNTIF($B$2:$B6673, $B2560)&gt;1, "Duplicate", "")</f>
        <v/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6"/>
        <v>1.1125</v>
      </c>
      <c r="P2561">
        <f t="shared" si="237"/>
        <v>35.6</v>
      </c>
      <c r="Q2561" s="3" t="str">
        <f t="shared" si="238"/>
        <v>music</v>
      </c>
      <c r="R2561" t="str">
        <f t="shared" si="239"/>
        <v>classical music</v>
      </c>
      <c r="S2561" s="11">
        <f t="shared" si="240"/>
        <v>40829.873657407406</v>
      </c>
      <c r="T2561" s="11">
        <f t="shared" si="241"/>
        <v>40862.817361111112</v>
      </c>
      <c r="U2561" t="str">
        <f t="array" ref="U2561">IF(COUNTIF($B$2:$B6674, $B2561)&gt;1, "Duplicate", "")</f>
        <v/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6"/>
        <v>1.0009999999999999</v>
      </c>
      <c r="P2562">
        <f t="shared" si="237"/>
        <v>143</v>
      </c>
      <c r="Q2562" s="3" t="str">
        <f t="shared" si="238"/>
        <v>music</v>
      </c>
      <c r="R2562" t="str">
        <f t="shared" si="239"/>
        <v>classical music</v>
      </c>
      <c r="S2562" s="11">
        <f t="shared" si="240"/>
        <v>42039.951087962967</v>
      </c>
      <c r="T2562" s="11">
        <f t="shared" si="241"/>
        <v>42069.951087962967</v>
      </c>
      <c r="U2562" t="str">
        <f t="array" ref="U2562">IF(COUNTIF($B$2:$B6675, $B2562)&gt;1, "Duplicate", "")</f>
        <v/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2">E2563/D2563</f>
        <v>0</v>
      </c>
      <c r="P2563">
        <f t="shared" ref="P2563:P2626" si="243">IF(L2563=0,0,E2563/L2563)</f>
        <v>0</v>
      </c>
      <c r="Q2563" s="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11">
        <f t="shared" si="240"/>
        <v>42260.528807870374</v>
      </c>
      <c r="T2563" s="11">
        <f t="shared" si="241"/>
        <v>42290.528807870374</v>
      </c>
      <c r="U2563" t="str">
        <f t="array" ref="U2563">IF(COUNTIF($B$2:$B6676, $B2563)&gt;1, "Duplicate", "")</f>
        <v/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2"/>
        <v>7.4999999999999997E-3</v>
      </c>
      <c r="P2564">
        <f t="shared" si="243"/>
        <v>25</v>
      </c>
      <c r="Q2564" s="3" t="str">
        <f t="shared" si="244"/>
        <v>food</v>
      </c>
      <c r="R2564" t="str">
        <f t="shared" si="245"/>
        <v>food trucks</v>
      </c>
      <c r="S2564" s="11">
        <f t="shared" si="240"/>
        <v>42594.524756944447</v>
      </c>
      <c r="T2564" s="11">
        <f t="shared" si="241"/>
        <v>42654.524756944447</v>
      </c>
      <c r="U2564" t="str">
        <f t="array" ref="U2564">IF(COUNTIF($B$2:$B6677, $B2564)&gt;1, "Duplicate", "")</f>
        <v/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2"/>
        <v>0</v>
      </c>
      <c r="P2565">
        <f t="shared" si="243"/>
        <v>0</v>
      </c>
      <c r="Q2565" s="3" t="str">
        <f t="shared" si="244"/>
        <v>food</v>
      </c>
      <c r="R2565" t="str">
        <f t="shared" si="245"/>
        <v>food trucks</v>
      </c>
      <c r="S2565" s="11">
        <f t="shared" si="240"/>
        <v>42155.139479166668</v>
      </c>
      <c r="T2565" s="11">
        <f t="shared" si="241"/>
        <v>42215.139479166668</v>
      </c>
      <c r="U2565" t="str">
        <f t="array" ref="U2565">IF(COUNTIF($B$2:$B6678, $B2565)&gt;1, "Duplicate", "")</f>
        <v/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2"/>
        <v>0</v>
      </c>
      <c r="P2566">
        <f t="shared" si="243"/>
        <v>0</v>
      </c>
      <c r="Q2566" s="3" t="str">
        <f t="shared" si="244"/>
        <v>food</v>
      </c>
      <c r="R2566" t="str">
        <f t="shared" si="245"/>
        <v>food trucks</v>
      </c>
      <c r="S2566" s="11">
        <f t="shared" si="240"/>
        <v>41822.040497685186</v>
      </c>
      <c r="T2566" s="11">
        <f t="shared" si="241"/>
        <v>41852.040497685186</v>
      </c>
      <c r="U2566" t="str">
        <f t="array" ref="U2566">IF(COUNTIF($B$2:$B6679, $B2566)&gt;1, "Duplicate", "")</f>
        <v/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2"/>
        <v>0.01</v>
      </c>
      <c r="P2567">
        <f t="shared" si="243"/>
        <v>100</v>
      </c>
      <c r="Q2567" s="3" t="str">
        <f t="shared" si="244"/>
        <v>food</v>
      </c>
      <c r="R2567" t="str">
        <f t="shared" si="245"/>
        <v>food trucks</v>
      </c>
      <c r="S2567" s="11">
        <f t="shared" ref="S2567:S2630" si="246">(((J2567/60)/60)/24)+DATE(1970,1,1)</f>
        <v>42440.650335648148</v>
      </c>
      <c r="T2567" s="11">
        <f t="shared" ref="T2567:T2630" si="247">(((I2567/60)/60)/24)+DATE(1970,1,1)</f>
        <v>42499.868055555555</v>
      </c>
      <c r="U2567" t="str">
        <f t="array" ref="U2567">IF(COUNTIF($B$2:$B6680, $B2567)&gt;1, "Duplicate", "")</f>
        <v/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2"/>
        <v>0</v>
      </c>
      <c r="P2568">
        <f t="shared" si="243"/>
        <v>0</v>
      </c>
      <c r="Q2568" s="3" t="str">
        <f t="shared" si="244"/>
        <v>food</v>
      </c>
      <c r="R2568" t="str">
        <f t="shared" si="245"/>
        <v>food trucks</v>
      </c>
      <c r="S2568" s="11">
        <f t="shared" si="246"/>
        <v>41842.980879629627</v>
      </c>
      <c r="T2568" s="11">
        <f t="shared" si="247"/>
        <v>41872.980879629627</v>
      </c>
      <c r="U2568" t="str">
        <f t="array" ref="U2568">IF(COUNTIF($B$2:$B6681, $B2568)&gt;1, "Duplicate", "")</f>
        <v/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2"/>
        <v>2.6666666666666666E-3</v>
      </c>
      <c r="P2569">
        <f t="shared" si="243"/>
        <v>60</v>
      </c>
      <c r="Q2569" s="3" t="str">
        <f t="shared" si="244"/>
        <v>food</v>
      </c>
      <c r="R2569" t="str">
        <f t="shared" si="245"/>
        <v>food trucks</v>
      </c>
      <c r="S2569" s="11">
        <f t="shared" si="246"/>
        <v>42087.878912037035</v>
      </c>
      <c r="T2569" s="11">
        <f t="shared" si="247"/>
        <v>42117.878912037035</v>
      </c>
      <c r="U2569" t="str">
        <f t="array" ref="U2569">IF(COUNTIF($B$2:$B6682, $B2569)&gt;1, "Duplicate", "")</f>
        <v/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2"/>
        <v>5.0000000000000001E-3</v>
      </c>
      <c r="P2570">
        <f t="shared" si="243"/>
        <v>50</v>
      </c>
      <c r="Q2570" s="3" t="str">
        <f t="shared" si="244"/>
        <v>food</v>
      </c>
      <c r="R2570" t="str">
        <f t="shared" si="245"/>
        <v>food trucks</v>
      </c>
      <c r="S2570" s="11">
        <f t="shared" si="246"/>
        <v>42584.666597222225</v>
      </c>
      <c r="T2570" s="11">
        <f t="shared" si="247"/>
        <v>42614.666597222225</v>
      </c>
      <c r="U2570" t="str">
        <f t="array" ref="U2570">IF(COUNTIF($B$2:$B6683, $B2570)&gt;1, "Duplicate", "")</f>
        <v/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2"/>
        <v>2.2307692307692306E-2</v>
      </c>
      <c r="P2571">
        <f t="shared" si="243"/>
        <v>72.5</v>
      </c>
      <c r="Q2571" s="3" t="str">
        <f t="shared" si="244"/>
        <v>food</v>
      </c>
      <c r="R2571" t="str">
        <f t="shared" si="245"/>
        <v>food trucks</v>
      </c>
      <c r="S2571" s="11">
        <f t="shared" si="246"/>
        <v>42234.105462962965</v>
      </c>
      <c r="T2571" s="11">
        <f t="shared" si="247"/>
        <v>42264.105462962965</v>
      </c>
      <c r="U2571" t="str">
        <f t="array" ref="U2571">IF(COUNTIF($B$2:$B6684, $B2571)&gt;1, "Duplicate", "")</f>
        <v/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2"/>
        <v>8.4285714285714294E-3</v>
      </c>
      <c r="P2572">
        <f t="shared" si="243"/>
        <v>29.5</v>
      </c>
      <c r="Q2572" s="3" t="str">
        <f t="shared" si="244"/>
        <v>food</v>
      </c>
      <c r="R2572" t="str">
        <f t="shared" si="245"/>
        <v>food trucks</v>
      </c>
      <c r="S2572" s="11">
        <f t="shared" si="246"/>
        <v>42744.903182870374</v>
      </c>
      <c r="T2572" s="11">
        <f t="shared" si="247"/>
        <v>42774.903182870374</v>
      </c>
      <c r="U2572" t="str">
        <f t="array" ref="U2572">IF(COUNTIF($B$2:$B6685, $B2572)&gt;1, "Duplicate", "")</f>
        <v/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2"/>
        <v>2.5000000000000001E-3</v>
      </c>
      <c r="P2573">
        <f t="shared" si="243"/>
        <v>62.5</v>
      </c>
      <c r="Q2573" s="3" t="str">
        <f t="shared" si="244"/>
        <v>food</v>
      </c>
      <c r="R2573" t="str">
        <f t="shared" si="245"/>
        <v>food trucks</v>
      </c>
      <c r="S2573" s="11">
        <f t="shared" si="246"/>
        <v>42449.341678240744</v>
      </c>
      <c r="T2573" s="11">
        <f t="shared" si="247"/>
        <v>42509.341678240744</v>
      </c>
      <c r="U2573" t="str">
        <f t="array" ref="U2573">IF(COUNTIF($B$2:$B6686, $B2573)&gt;1, "Duplicate", "")</f>
        <v/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2"/>
        <v>0</v>
      </c>
      <c r="P2574">
        <f t="shared" si="243"/>
        <v>0</v>
      </c>
      <c r="Q2574" s="3" t="str">
        <f t="shared" si="244"/>
        <v>food</v>
      </c>
      <c r="R2574" t="str">
        <f t="shared" si="245"/>
        <v>food trucks</v>
      </c>
      <c r="S2574" s="11">
        <f t="shared" si="246"/>
        <v>42077.119409722218</v>
      </c>
      <c r="T2574" s="11">
        <f t="shared" si="247"/>
        <v>42107.119409722218</v>
      </c>
      <c r="U2574" t="str">
        <f t="array" ref="U2574">IF(COUNTIF($B$2:$B6687, $B2574)&gt;1, "Duplicate", "")</f>
        <v/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2"/>
        <v>0</v>
      </c>
      <c r="P2575">
        <f t="shared" si="243"/>
        <v>0</v>
      </c>
      <c r="Q2575" s="3" t="str">
        <f t="shared" si="244"/>
        <v>food</v>
      </c>
      <c r="R2575" t="str">
        <f t="shared" si="245"/>
        <v>food trucks</v>
      </c>
      <c r="S2575" s="11">
        <f t="shared" si="246"/>
        <v>41829.592002314814</v>
      </c>
      <c r="T2575" s="11">
        <f t="shared" si="247"/>
        <v>41874.592002314814</v>
      </c>
      <c r="U2575" t="str">
        <f t="array" ref="U2575">IF(COUNTIF($B$2:$B6688, $B2575)&gt;1, "Duplicate", "")</f>
        <v/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2"/>
        <v>0</v>
      </c>
      <c r="P2576">
        <f t="shared" si="243"/>
        <v>0</v>
      </c>
      <c r="Q2576" s="3" t="str">
        <f t="shared" si="244"/>
        <v>food</v>
      </c>
      <c r="R2576" t="str">
        <f t="shared" si="245"/>
        <v>food trucks</v>
      </c>
      <c r="S2576" s="11">
        <f t="shared" si="246"/>
        <v>42487.825752314813</v>
      </c>
      <c r="T2576" s="11">
        <f t="shared" si="247"/>
        <v>42508.825752314813</v>
      </c>
      <c r="U2576" t="str">
        <f t="array" ref="U2576">IF(COUNTIF($B$2:$B6689, $B2576)&gt;1, "Duplicate", "")</f>
        <v/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2"/>
        <v>0</v>
      </c>
      <c r="P2577">
        <f t="shared" si="243"/>
        <v>0</v>
      </c>
      <c r="Q2577" s="3" t="str">
        <f t="shared" si="244"/>
        <v>food</v>
      </c>
      <c r="R2577" t="str">
        <f t="shared" si="245"/>
        <v>food trucks</v>
      </c>
      <c r="S2577" s="11">
        <f t="shared" si="246"/>
        <v>41986.108726851846</v>
      </c>
      <c r="T2577" s="11">
        <f t="shared" si="247"/>
        <v>42016.108726851846</v>
      </c>
      <c r="U2577" t="str">
        <f t="array" ref="U2577">IF(COUNTIF($B$2:$B6690, $B2577)&gt;1, "Duplicate", "")</f>
        <v/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2"/>
        <v>0</v>
      </c>
      <c r="P2578">
        <f t="shared" si="243"/>
        <v>0</v>
      </c>
      <c r="Q2578" s="3" t="str">
        <f t="shared" si="244"/>
        <v>food</v>
      </c>
      <c r="R2578" t="str">
        <f t="shared" si="245"/>
        <v>food trucks</v>
      </c>
      <c r="S2578" s="11">
        <f t="shared" si="246"/>
        <v>42060.00980324074</v>
      </c>
      <c r="T2578" s="11">
        <f t="shared" si="247"/>
        <v>42104.968136574069</v>
      </c>
      <c r="U2578" t="str">
        <f t="array" ref="U2578">IF(COUNTIF($B$2:$B6691, $B2578)&gt;1, "Duplicate", "")</f>
        <v/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2"/>
        <v>0</v>
      </c>
      <c r="P2579">
        <f t="shared" si="243"/>
        <v>0</v>
      </c>
      <c r="Q2579" s="3" t="str">
        <f t="shared" si="244"/>
        <v>food</v>
      </c>
      <c r="R2579" t="str">
        <f t="shared" si="245"/>
        <v>food trucks</v>
      </c>
      <c r="S2579" s="11">
        <f t="shared" si="246"/>
        <v>41830.820567129631</v>
      </c>
      <c r="T2579" s="11">
        <f t="shared" si="247"/>
        <v>41855.820567129631</v>
      </c>
      <c r="U2579" t="str">
        <f t="array" ref="U2579">IF(COUNTIF($B$2:$B6692, $B2579)&gt;1, "Duplicate", "")</f>
        <v/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2"/>
        <v>0</v>
      </c>
      <c r="P2580">
        <f t="shared" si="243"/>
        <v>0</v>
      </c>
      <c r="Q2580" s="3" t="str">
        <f t="shared" si="244"/>
        <v>food</v>
      </c>
      <c r="R2580" t="str">
        <f t="shared" si="245"/>
        <v>food trucks</v>
      </c>
      <c r="S2580" s="11">
        <f t="shared" si="246"/>
        <v>42238.022905092599</v>
      </c>
      <c r="T2580" s="11">
        <f t="shared" si="247"/>
        <v>42286.708333333328</v>
      </c>
      <c r="U2580" t="str">
        <f t="array" ref="U2580">IF(COUNTIF($B$2:$B6693, $B2580)&gt;1, "Duplicate", "")</f>
        <v/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2"/>
        <v>1.3849999999999999E-3</v>
      </c>
      <c r="P2581">
        <f t="shared" si="243"/>
        <v>23.083333333333332</v>
      </c>
      <c r="Q2581" s="3" t="str">
        <f t="shared" si="244"/>
        <v>food</v>
      </c>
      <c r="R2581" t="str">
        <f t="shared" si="245"/>
        <v>food trucks</v>
      </c>
      <c r="S2581" s="11">
        <f t="shared" si="246"/>
        <v>41837.829895833333</v>
      </c>
      <c r="T2581" s="11">
        <f t="shared" si="247"/>
        <v>41897.829895833333</v>
      </c>
      <c r="U2581" t="str">
        <f t="array" ref="U2581">IF(COUNTIF($B$2:$B6694, $B2581)&gt;1, "Duplicate", "")</f>
        <v/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2"/>
        <v>6.0000000000000001E-3</v>
      </c>
      <c r="P2582">
        <f t="shared" si="243"/>
        <v>25.5</v>
      </c>
      <c r="Q2582" s="3" t="str">
        <f t="shared" si="244"/>
        <v>food</v>
      </c>
      <c r="R2582" t="str">
        <f t="shared" si="245"/>
        <v>food trucks</v>
      </c>
      <c r="S2582" s="11">
        <f t="shared" si="246"/>
        <v>42110.326423611114</v>
      </c>
      <c r="T2582" s="11">
        <f t="shared" si="247"/>
        <v>42140.125</v>
      </c>
      <c r="U2582" t="str">
        <f t="array" ref="U2582">IF(COUNTIF($B$2:$B6695, $B2582)&gt;1, "Duplicate", "")</f>
        <v/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2"/>
        <v>0.106</v>
      </c>
      <c r="P2583">
        <f t="shared" si="243"/>
        <v>48.18181818181818</v>
      </c>
      <c r="Q2583" s="3" t="str">
        <f t="shared" si="244"/>
        <v>food</v>
      </c>
      <c r="R2583" t="str">
        <f t="shared" si="245"/>
        <v>food trucks</v>
      </c>
      <c r="S2583" s="11">
        <f t="shared" si="246"/>
        <v>42294.628449074073</v>
      </c>
      <c r="T2583" s="11">
        <f t="shared" si="247"/>
        <v>42324.670115740737</v>
      </c>
      <c r="U2583" t="str">
        <f t="array" ref="U2583">IF(COUNTIF($B$2:$B6696, $B2583)&gt;1, "Duplicate", "")</f>
        <v/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2"/>
        <v>1.1111111111111112E-5</v>
      </c>
      <c r="P2584">
        <f t="shared" si="243"/>
        <v>1</v>
      </c>
      <c r="Q2584" s="3" t="str">
        <f t="shared" si="244"/>
        <v>food</v>
      </c>
      <c r="R2584" t="str">
        <f t="shared" si="245"/>
        <v>food trucks</v>
      </c>
      <c r="S2584" s="11">
        <f t="shared" si="246"/>
        <v>42642.988819444443</v>
      </c>
      <c r="T2584" s="11">
        <f t="shared" si="247"/>
        <v>42672.988819444443</v>
      </c>
      <c r="U2584" t="str">
        <f t="array" ref="U2584">IF(COUNTIF($B$2:$B6697, $B2584)&gt;1, "Duplicate", "")</f>
        <v/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2"/>
        <v>5.0000000000000001E-3</v>
      </c>
      <c r="P2585">
        <f t="shared" si="243"/>
        <v>1</v>
      </c>
      <c r="Q2585" s="3" t="str">
        <f t="shared" si="244"/>
        <v>food</v>
      </c>
      <c r="R2585" t="str">
        <f t="shared" si="245"/>
        <v>food trucks</v>
      </c>
      <c r="S2585" s="11">
        <f t="shared" si="246"/>
        <v>42019.76944444445</v>
      </c>
      <c r="T2585" s="11">
        <f t="shared" si="247"/>
        <v>42079.727777777778</v>
      </c>
      <c r="U2585" t="str">
        <f t="array" ref="U2585">IF(COUNTIF($B$2:$B6698, $B2585)&gt;1, "Duplicate", "")</f>
        <v/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2"/>
        <v>0</v>
      </c>
      <c r="P2586">
        <f t="shared" si="243"/>
        <v>0</v>
      </c>
      <c r="Q2586" s="3" t="str">
        <f t="shared" si="244"/>
        <v>food</v>
      </c>
      <c r="R2586" t="str">
        <f t="shared" si="245"/>
        <v>food trucks</v>
      </c>
      <c r="S2586" s="11">
        <f t="shared" si="246"/>
        <v>42140.173252314817</v>
      </c>
      <c r="T2586" s="11">
        <f t="shared" si="247"/>
        <v>42170.173252314817</v>
      </c>
      <c r="U2586" t="str">
        <f t="array" ref="U2586">IF(COUNTIF($B$2:$B6699, $B2586)&gt;1, "Duplicate", "")</f>
        <v/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2"/>
        <v>1.6666666666666668E-3</v>
      </c>
      <c r="P2587">
        <f t="shared" si="243"/>
        <v>50</v>
      </c>
      <c r="Q2587" s="3" t="str">
        <f t="shared" si="244"/>
        <v>food</v>
      </c>
      <c r="R2587" t="str">
        <f t="shared" si="245"/>
        <v>food trucks</v>
      </c>
      <c r="S2587" s="11">
        <f t="shared" si="246"/>
        <v>41795.963333333333</v>
      </c>
      <c r="T2587" s="11">
        <f t="shared" si="247"/>
        <v>41825.963333333333</v>
      </c>
      <c r="U2587" t="str">
        <f t="array" ref="U2587">IF(COUNTIF($B$2:$B6700, $B2587)&gt;1, "Duplicate", "")</f>
        <v/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2"/>
        <v>1.6666666666666668E-3</v>
      </c>
      <c r="P2588">
        <f t="shared" si="243"/>
        <v>5</v>
      </c>
      <c r="Q2588" s="3" t="str">
        <f t="shared" si="244"/>
        <v>food</v>
      </c>
      <c r="R2588" t="str">
        <f t="shared" si="245"/>
        <v>food trucks</v>
      </c>
      <c r="S2588" s="11">
        <f t="shared" si="246"/>
        <v>42333.330277777779</v>
      </c>
      <c r="T2588" s="11">
        <f t="shared" si="247"/>
        <v>42363.330277777779</v>
      </c>
      <c r="U2588" t="str">
        <f t="array" ref="U2588">IF(COUNTIF($B$2:$B6701, $B2588)&gt;1, "Duplicate", "")</f>
        <v/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2"/>
        <v>2.4340000000000001E-2</v>
      </c>
      <c r="P2589">
        <f t="shared" si="243"/>
        <v>202.83333333333334</v>
      </c>
      <c r="Q2589" s="3" t="str">
        <f t="shared" si="244"/>
        <v>food</v>
      </c>
      <c r="R2589" t="str">
        <f t="shared" si="245"/>
        <v>food trucks</v>
      </c>
      <c r="S2589" s="11">
        <f t="shared" si="246"/>
        <v>42338.675381944442</v>
      </c>
      <c r="T2589" s="11">
        <f t="shared" si="247"/>
        <v>42368.675381944442</v>
      </c>
      <c r="U2589" t="str">
        <f t="array" ref="U2589">IF(COUNTIF($B$2:$B6702, $B2589)&gt;1, "Duplicate", "")</f>
        <v/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2"/>
        <v>3.8833333333333331E-2</v>
      </c>
      <c r="P2590">
        <f t="shared" si="243"/>
        <v>29.125</v>
      </c>
      <c r="Q2590" s="3" t="str">
        <f t="shared" si="244"/>
        <v>food</v>
      </c>
      <c r="R2590" t="str">
        <f t="shared" si="245"/>
        <v>food trucks</v>
      </c>
      <c r="S2590" s="11">
        <f t="shared" si="246"/>
        <v>42042.676226851851</v>
      </c>
      <c r="T2590" s="11">
        <f t="shared" si="247"/>
        <v>42094.551388888889</v>
      </c>
      <c r="U2590" t="str">
        <f t="array" ref="U2590">IF(COUNTIF($B$2:$B6703, $B2590)&gt;1, "Duplicate", "")</f>
        <v/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2"/>
        <v>1E-4</v>
      </c>
      <c r="P2591">
        <f t="shared" si="243"/>
        <v>5</v>
      </c>
      <c r="Q2591" s="3" t="str">
        <f t="shared" si="244"/>
        <v>food</v>
      </c>
      <c r="R2591" t="str">
        <f t="shared" si="245"/>
        <v>food trucks</v>
      </c>
      <c r="S2591" s="11">
        <f t="shared" si="246"/>
        <v>42422.536192129628</v>
      </c>
      <c r="T2591" s="11">
        <f t="shared" si="247"/>
        <v>42452.494525462964</v>
      </c>
      <c r="U2591" t="str">
        <f t="array" ref="U2591">IF(COUNTIF($B$2:$B6704, $B2591)&gt;1, "Duplicate", "")</f>
        <v/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2"/>
        <v>0</v>
      </c>
      <c r="P2592">
        <f t="shared" si="243"/>
        <v>0</v>
      </c>
      <c r="Q2592" s="3" t="str">
        <f t="shared" si="244"/>
        <v>food</v>
      </c>
      <c r="R2592" t="str">
        <f t="shared" si="245"/>
        <v>food trucks</v>
      </c>
      <c r="S2592" s="11">
        <f t="shared" si="246"/>
        <v>42388.589085648149</v>
      </c>
      <c r="T2592" s="11">
        <f t="shared" si="247"/>
        <v>42395.589085648149</v>
      </c>
      <c r="U2592" t="str">
        <f t="array" ref="U2592">IF(COUNTIF($B$2:$B6705, $B2592)&gt;1, "Duplicate", "")</f>
        <v/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2"/>
        <v>1.7333333333333333E-2</v>
      </c>
      <c r="P2593">
        <f t="shared" si="243"/>
        <v>13</v>
      </c>
      <c r="Q2593" s="3" t="str">
        <f t="shared" si="244"/>
        <v>food</v>
      </c>
      <c r="R2593" t="str">
        <f t="shared" si="245"/>
        <v>food trucks</v>
      </c>
      <c r="S2593" s="11">
        <f t="shared" si="246"/>
        <v>42382.906527777777</v>
      </c>
      <c r="T2593" s="11">
        <f t="shared" si="247"/>
        <v>42442.864861111113</v>
      </c>
      <c r="U2593" t="str">
        <f t="array" ref="U2593">IF(COUNTIF($B$2:$B6706, $B2593)&gt;1, "Duplicate", "")</f>
        <v/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2"/>
        <v>1.6666666666666668E-3</v>
      </c>
      <c r="P2594">
        <f t="shared" si="243"/>
        <v>50</v>
      </c>
      <c r="Q2594" s="3" t="str">
        <f t="shared" si="244"/>
        <v>food</v>
      </c>
      <c r="R2594" t="str">
        <f t="shared" si="245"/>
        <v>food trucks</v>
      </c>
      <c r="S2594" s="11">
        <f t="shared" si="246"/>
        <v>41887.801168981481</v>
      </c>
      <c r="T2594" s="11">
        <f t="shared" si="247"/>
        <v>41917.801168981481</v>
      </c>
      <c r="U2594" t="str">
        <f t="array" ref="U2594">IF(COUNTIF($B$2:$B6707, $B2594)&gt;1, "Duplicate", "")</f>
        <v/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2"/>
        <v>0</v>
      </c>
      <c r="P2595">
        <f t="shared" si="243"/>
        <v>0</v>
      </c>
      <c r="Q2595" s="3" t="str">
        <f t="shared" si="244"/>
        <v>food</v>
      </c>
      <c r="R2595" t="str">
        <f t="shared" si="245"/>
        <v>food trucks</v>
      </c>
      <c r="S2595" s="11">
        <f t="shared" si="246"/>
        <v>42089.84520833334</v>
      </c>
      <c r="T2595" s="11">
        <f t="shared" si="247"/>
        <v>42119.84520833334</v>
      </c>
      <c r="U2595" t="str">
        <f t="array" ref="U2595">IF(COUNTIF($B$2:$B6708, $B2595)&gt;1, "Duplicate", "")</f>
        <v/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2"/>
        <v>1.2500000000000001E-5</v>
      </c>
      <c r="P2596">
        <f t="shared" si="243"/>
        <v>1</v>
      </c>
      <c r="Q2596" s="3" t="str">
        <f t="shared" si="244"/>
        <v>food</v>
      </c>
      <c r="R2596" t="str">
        <f t="shared" si="245"/>
        <v>food trucks</v>
      </c>
      <c r="S2596" s="11">
        <f t="shared" si="246"/>
        <v>41828.967916666668</v>
      </c>
      <c r="T2596" s="11">
        <f t="shared" si="247"/>
        <v>41858.967916666668</v>
      </c>
      <c r="U2596" t="str">
        <f t="array" ref="U2596">IF(COUNTIF($B$2:$B6709, $B2596)&gt;1, "Duplicate", "")</f>
        <v/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2"/>
        <v>0.12166666666666667</v>
      </c>
      <c r="P2597">
        <f t="shared" si="243"/>
        <v>96.05263157894737</v>
      </c>
      <c r="Q2597" s="3" t="str">
        <f t="shared" si="244"/>
        <v>food</v>
      </c>
      <c r="R2597" t="str">
        <f t="shared" si="245"/>
        <v>food trucks</v>
      </c>
      <c r="S2597" s="11">
        <f t="shared" si="246"/>
        <v>42760.244212962964</v>
      </c>
      <c r="T2597" s="11">
        <f t="shared" si="247"/>
        <v>42790.244212962964</v>
      </c>
      <c r="U2597" t="str">
        <f t="array" ref="U2597">IF(COUNTIF($B$2:$B6710, $B2597)&gt;1, "Duplicate", "")</f>
        <v/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2"/>
        <v>0.23588571428571428</v>
      </c>
      <c r="P2598">
        <f t="shared" si="243"/>
        <v>305.77777777777777</v>
      </c>
      <c r="Q2598" s="3" t="str">
        <f t="shared" si="244"/>
        <v>food</v>
      </c>
      <c r="R2598" t="str">
        <f t="shared" si="245"/>
        <v>food trucks</v>
      </c>
      <c r="S2598" s="11">
        <f t="shared" si="246"/>
        <v>41828.664456018516</v>
      </c>
      <c r="T2598" s="11">
        <f t="shared" si="247"/>
        <v>41858.664456018516</v>
      </c>
      <c r="U2598" t="str">
        <f t="array" ref="U2598">IF(COUNTIF($B$2:$B6711, $B2598)&gt;1, "Duplicate", "")</f>
        <v/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2"/>
        <v>5.6666666666666664E-2</v>
      </c>
      <c r="P2599">
        <f t="shared" si="243"/>
        <v>12.142857142857142</v>
      </c>
      <c r="Q2599" s="3" t="str">
        <f t="shared" si="244"/>
        <v>food</v>
      </c>
      <c r="R2599" t="str">
        <f t="shared" si="245"/>
        <v>food trucks</v>
      </c>
      <c r="S2599" s="11">
        <f t="shared" si="246"/>
        <v>42510.341631944444</v>
      </c>
      <c r="T2599" s="11">
        <f t="shared" si="247"/>
        <v>42540.341631944444</v>
      </c>
      <c r="U2599" t="str">
        <f t="array" ref="U2599">IF(COUNTIF($B$2:$B6712, $B2599)&gt;1, "Duplicate", "")</f>
        <v/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2"/>
        <v>0.39</v>
      </c>
      <c r="P2600">
        <f t="shared" si="243"/>
        <v>83.571428571428569</v>
      </c>
      <c r="Q2600" s="3" t="str">
        <f t="shared" si="244"/>
        <v>food</v>
      </c>
      <c r="R2600" t="str">
        <f t="shared" si="245"/>
        <v>food trucks</v>
      </c>
      <c r="S2600" s="11">
        <f t="shared" si="246"/>
        <v>42240.840289351851</v>
      </c>
      <c r="T2600" s="11">
        <f t="shared" si="247"/>
        <v>42270.840289351851</v>
      </c>
      <c r="U2600" t="str">
        <f t="array" ref="U2600">IF(COUNTIF($B$2:$B6713, $B2600)&gt;1, "Duplicate", "")</f>
        <v/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2"/>
        <v>9.9546510341776348E-3</v>
      </c>
      <c r="P2601">
        <f t="shared" si="243"/>
        <v>18</v>
      </c>
      <c r="Q2601" s="3" t="str">
        <f t="shared" si="244"/>
        <v>food</v>
      </c>
      <c r="R2601" t="str">
        <f t="shared" si="245"/>
        <v>food trucks</v>
      </c>
      <c r="S2601" s="11">
        <f t="shared" si="246"/>
        <v>41809.754016203704</v>
      </c>
      <c r="T2601" s="11">
        <f t="shared" si="247"/>
        <v>41854.754016203704</v>
      </c>
      <c r="U2601" t="str">
        <f t="array" ref="U2601">IF(COUNTIF($B$2:$B6714, $B2601)&gt;1, "Duplicate", "")</f>
        <v/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2"/>
        <v>6.9320000000000007E-2</v>
      </c>
      <c r="P2602">
        <f t="shared" si="243"/>
        <v>115.53333333333333</v>
      </c>
      <c r="Q2602" s="3" t="str">
        <f t="shared" si="244"/>
        <v>food</v>
      </c>
      <c r="R2602" t="str">
        <f t="shared" si="245"/>
        <v>food trucks</v>
      </c>
      <c r="S2602" s="11">
        <f t="shared" si="246"/>
        <v>42394.900462962964</v>
      </c>
      <c r="T2602" s="11">
        <f t="shared" si="247"/>
        <v>42454.858796296292</v>
      </c>
      <c r="U2602" t="str">
        <f t="array" ref="U2602">IF(COUNTIF($B$2:$B6715, $B2602)&gt;1, "Duplicate", "")</f>
        <v/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2"/>
        <v>6.6139999999999999</v>
      </c>
      <c r="P2603">
        <f t="shared" si="243"/>
        <v>21.900662251655628</v>
      </c>
      <c r="Q2603" s="3" t="str">
        <f t="shared" si="244"/>
        <v>technology</v>
      </c>
      <c r="R2603" t="str">
        <f t="shared" si="245"/>
        <v>space exploration</v>
      </c>
      <c r="S2603" s="11">
        <f t="shared" si="246"/>
        <v>41150.902187499996</v>
      </c>
      <c r="T2603" s="11">
        <f t="shared" si="247"/>
        <v>41165.165972222225</v>
      </c>
      <c r="U2603" t="str">
        <f t="array" ref="U2603">IF(COUNTIF($B$2:$B6716, $B2603)&gt;1, "Duplicate", "")</f>
        <v/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2"/>
        <v>3.2609166666666667</v>
      </c>
      <c r="P2604">
        <f t="shared" si="243"/>
        <v>80.022494887525568</v>
      </c>
      <c r="Q2604" s="3" t="str">
        <f t="shared" si="244"/>
        <v>technology</v>
      </c>
      <c r="R2604" t="str">
        <f t="shared" si="245"/>
        <v>space exploration</v>
      </c>
      <c r="S2604" s="11">
        <f t="shared" si="246"/>
        <v>41915.747314814813</v>
      </c>
      <c r="T2604" s="11">
        <f t="shared" si="247"/>
        <v>41955.888888888891</v>
      </c>
      <c r="U2604" t="str">
        <f t="array" ref="U2604">IF(COUNTIF($B$2:$B6717, $B2604)&gt;1, "Duplicate", "")</f>
        <v/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2"/>
        <v>1.0148571428571429</v>
      </c>
      <c r="P2605">
        <f t="shared" si="243"/>
        <v>35.520000000000003</v>
      </c>
      <c r="Q2605" s="3" t="str">
        <f t="shared" si="244"/>
        <v>technology</v>
      </c>
      <c r="R2605" t="str">
        <f t="shared" si="245"/>
        <v>space exploration</v>
      </c>
      <c r="S2605" s="11">
        <f t="shared" si="246"/>
        <v>41617.912662037037</v>
      </c>
      <c r="T2605" s="11">
        <f t="shared" si="247"/>
        <v>41631.912662037037</v>
      </c>
      <c r="U2605" t="str">
        <f t="array" ref="U2605">IF(COUNTIF($B$2:$B6718, $B2605)&gt;1, "Duplicate", "")</f>
        <v/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2"/>
        <v>1.0421799999999999</v>
      </c>
      <c r="P2606">
        <f t="shared" si="243"/>
        <v>64.933333333333323</v>
      </c>
      <c r="Q2606" s="3" t="str">
        <f t="shared" si="244"/>
        <v>technology</v>
      </c>
      <c r="R2606" t="str">
        <f t="shared" si="245"/>
        <v>space exploration</v>
      </c>
      <c r="S2606" s="11">
        <f t="shared" si="246"/>
        <v>40998.051192129627</v>
      </c>
      <c r="T2606" s="11">
        <f t="shared" si="247"/>
        <v>41028.051192129627</v>
      </c>
      <c r="U2606" t="str">
        <f t="array" ref="U2606">IF(COUNTIF($B$2:$B6719, $B2606)&gt;1, "Duplicate", "")</f>
        <v/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2"/>
        <v>1.0742157000000001</v>
      </c>
      <c r="P2607">
        <f t="shared" si="243"/>
        <v>60.965703745743475</v>
      </c>
      <c r="Q2607" s="3" t="str">
        <f t="shared" si="244"/>
        <v>technology</v>
      </c>
      <c r="R2607" t="str">
        <f t="shared" si="245"/>
        <v>space exploration</v>
      </c>
      <c r="S2607" s="11">
        <f t="shared" si="246"/>
        <v>42508.541550925926</v>
      </c>
      <c r="T2607" s="11">
        <f t="shared" si="247"/>
        <v>42538.541550925926</v>
      </c>
      <c r="U2607" t="str">
        <f t="array" ref="U2607">IF(COUNTIF($B$2:$B6720, $B2607)&gt;1, "Duplicate", "")</f>
        <v/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2"/>
        <v>1.1005454545454545</v>
      </c>
      <c r="P2608">
        <f t="shared" si="243"/>
        <v>31.444155844155844</v>
      </c>
      <c r="Q2608" s="3" t="str">
        <f t="shared" si="244"/>
        <v>technology</v>
      </c>
      <c r="R2608" t="str">
        <f t="shared" si="245"/>
        <v>space exploration</v>
      </c>
      <c r="S2608" s="11">
        <f t="shared" si="246"/>
        <v>41726.712754629632</v>
      </c>
      <c r="T2608" s="11">
        <f t="shared" si="247"/>
        <v>41758.712754629632</v>
      </c>
      <c r="U2608" t="str">
        <f t="array" ref="U2608">IF(COUNTIF($B$2:$B6721, $B2608)&gt;1, "Duplicate", "")</f>
        <v/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2"/>
        <v>4.077</v>
      </c>
      <c r="P2609">
        <f t="shared" si="243"/>
        <v>81.949748743718587</v>
      </c>
      <c r="Q2609" s="3" t="str">
        <f t="shared" si="244"/>
        <v>technology</v>
      </c>
      <c r="R2609" t="str">
        <f t="shared" si="245"/>
        <v>space exploration</v>
      </c>
      <c r="S2609" s="11">
        <f t="shared" si="246"/>
        <v>42184.874675925923</v>
      </c>
      <c r="T2609" s="11">
        <f t="shared" si="247"/>
        <v>42228.083333333328</v>
      </c>
      <c r="U2609" t="str">
        <f t="array" ref="U2609">IF(COUNTIF($B$2:$B6722, $B2609)&gt;1, "Duplicate", "")</f>
        <v/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2"/>
        <v>2.2392500000000002</v>
      </c>
      <c r="P2610">
        <f t="shared" si="243"/>
        <v>58.92763157894737</v>
      </c>
      <c r="Q2610" s="3" t="str">
        <f t="shared" si="244"/>
        <v>technology</v>
      </c>
      <c r="R2610" t="str">
        <f t="shared" si="245"/>
        <v>space exploration</v>
      </c>
      <c r="S2610" s="11">
        <f t="shared" si="246"/>
        <v>42767.801712962959</v>
      </c>
      <c r="T2610" s="11">
        <f t="shared" si="247"/>
        <v>42809</v>
      </c>
      <c r="U2610" t="str">
        <f t="array" ref="U2610">IF(COUNTIF($B$2:$B6723, $B2610)&gt;1, "Duplicate", "")</f>
        <v/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2"/>
        <v>3.038011142857143</v>
      </c>
      <c r="P2611">
        <f t="shared" si="243"/>
        <v>157.29347633136095</v>
      </c>
      <c r="Q2611" s="3" t="str">
        <f t="shared" si="244"/>
        <v>technology</v>
      </c>
      <c r="R2611" t="str">
        <f t="shared" si="245"/>
        <v>space exploration</v>
      </c>
      <c r="S2611" s="11">
        <f t="shared" si="246"/>
        <v>41075.237858796296</v>
      </c>
      <c r="T2611" s="11">
        <f t="shared" si="247"/>
        <v>41105.237858796296</v>
      </c>
      <c r="U2611" t="str">
        <f t="array" ref="U2611">IF(COUNTIF($B$2:$B6724, $B2611)&gt;1, "Duplicate", "")</f>
        <v/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2"/>
        <v>1.4132510432681749</v>
      </c>
      <c r="P2612">
        <f t="shared" si="243"/>
        <v>55.758509532062391</v>
      </c>
      <c r="Q2612" s="3" t="str">
        <f t="shared" si="244"/>
        <v>technology</v>
      </c>
      <c r="R2612" t="str">
        <f t="shared" si="245"/>
        <v>space exploration</v>
      </c>
      <c r="S2612" s="11">
        <f t="shared" si="246"/>
        <v>42564.881076388891</v>
      </c>
      <c r="T2612" s="11">
        <f t="shared" si="247"/>
        <v>42604.290972222225</v>
      </c>
      <c r="U2612" t="str">
        <f t="array" ref="U2612">IF(COUNTIF($B$2:$B6725, $B2612)&gt;1, "Duplicate", "")</f>
        <v/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2"/>
        <v>27.906363636363636</v>
      </c>
      <c r="P2613">
        <f t="shared" si="243"/>
        <v>83.802893802893806</v>
      </c>
      <c r="Q2613" s="3" t="str">
        <f t="shared" si="244"/>
        <v>technology</v>
      </c>
      <c r="R2613" t="str">
        <f t="shared" si="245"/>
        <v>space exploration</v>
      </c>
      <c r="S2613" s="11">
        <f t="shared" si="246"/>
        <v>42704.335810185185</v>
      </c>
      <c r="T2613" s="11">
        <f t="shared" si="247"/>
        <v>42737.957638888889</v>
      </c>
      <c r="U2613" t="str">
        <f t="array" ref="U2613">IF(COUNTIF($B$2:$B6726, $B2613)&gt;1, "Duplicate", "")</f>
        <v/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2"/>
        <v>1.7176130000000001</v>
      </c>
      <c r="P2614">
        <f t="shared" si="243"/>
        <v>58.422210884353746</v>
      </c>
      <c r="Q2614" s="3" t="str">
        <f t="shared" si="244"/>
        <v>technology</v>
      </c>
      <c r="R2614" t="str">
        <f t="shared" si="245"/>
        <v>space exploration</v>
      </c>
      <c r="S2614" s="11">
        <f t="shared" si="246"/>
        <v>41982.143171296295</v>
      </c>
      <c r="T2614" s="11">
        <f t="shared" si="247"/>
        <v>42013.143171296295</v>
      </c>
      <c r="U2614" t="str">
        <f t="array" ref="U2614">IF(COUNTIF($B$2:$B6727, $B2614)&gt;1, "Duplicate", "")</f>
        <v/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2"/>
        <v>1.0101333333333333</v>
      </c>
      <c r="P2615">
        <f t="shared" si="243"/>
        <v>270.57142857142856</v>
      </c>
      <c r="Q2615" s="3" t="str">
        <f t="shared" si="244"/>
        <v>technology</v>
      </c>
      <c r="R2615" t="str">
        <f t="shared" si="245"/>
        <v>space exploration</v>
      </c>
      <c r="S2615" s="11">
        <f t="shared" si="246"/>
        <v>41143.81821759259</v>
      </c>
      <c r="T2615" s="11">
        <f t="shared" si="247"/>
        <v>41173.81821759259</v>
      </c>
      <c r="U2615" t="str">
        <f t="array" ref="U2615">IF(COUNTIF($B$2:$B6728, $B2615)&gt;1, "Duplicate", "")</f>
        <v/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2"/>
        <v>1.02</v>
      </c>
      <c r="P2616">
        <f t="shared" si="243"/>
        <v>107.1</v>
      </c>
      <c r="Q2616" s="3" t="str">
        <f t="shared" si="244"/>
        <v>technology</v>
      </c>
      <c r="R2616" t="str">
        <f t="shared" si="245"/>
        <v>space exploration</v>
      </c>
      <c r="S2616" s="11">
        <f t="shared" si="246"/>
        <v>41730.708472222221</v>
      </c>
      <c r="T2616" s="11">
        <f t="shared" si="247"/>
        <v>41759.208333333336</v>
      </c>
      <c r="U2616" t="str">
        <f t="array" ref="U2616">IF(COUNTIF($B$2:$B6729, $B2616)&gt;1, "Duplicate", "")</f>
        <v/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2"/>
        <v>1.6976511744127936</v>
      </c>
      <c r="P2617">
        <f t="shared" si="243"/>
        <v>47.180555555555557</v>
      </c>
      <c r="Q2617" s="3" t="str">
        <f t="shared" si="244"/>
        <v>technology</v>
      </c>
      <c r="R2617" t="str">
        <f t="shared" si="245"/>
        <v>space exploration</v>
      </c>
      <c r="S2617" s="11">
        <f t="shared" si="246"/>
        <v>42453.49726851852</v>
      </c>
      <c r="T2617" s="11">
        <f t="shared" si="247"/>
        <v>42490.5</v>
      </c>
      <c r="U2617" t="str">
        <f t="array" ref="U2617">IF(COUNTIF($B$2:$B6730, $B2617)&gt;1, "Duplicate", "")</f>
        <v/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2"/>
        <v>1.14534</v>
      </c>
      <c r="P2618">
        <f t="shared" si="243"/>
        <v>120.30882352941177</v>
      </c>
      <c r="Q2618" s="3" t="str">
        <f t="shared" si="244"/>
        <v>technology</v>
      </c>
      <c r="R2618" t="str">
        <f t="shared" si="245"/>
        <v>space exploration</v>
      </c>
      <c r="S2618" s="11">
        <f t="shared" si="246"/>
        <v>42211.99454861111</v>
      </c>
      <c r="T2618" s="11">
        <f t="shared" si="247"/>
        <v>42241.99454861111</v>
      </c>
      <c r="U2618" t="str">
        <f t="array" ref="U2618">IF(COUNTIF($B$2:$B6731, $B2618)&gt;1, "Duplicate", "")</f>
        <v/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2"/>
        <v>8.7759999999999998</v>
      </c>
      <c r="P2619">
        <f t="shared" si="243"/>
        <v>27.59748427672956</v>
      </c>
      <c r="Q2619" s="3" t="str">
        <f t="shared" si="244"/>
        <v>technology</v>
      </c>
      <c r="R2619" t="str">
        <f t="shared" si="245"/>
        <v>space exploration</v>
      </c>
      <c r="S2619" s="11">
        <f t="shared" si="246"/>
        <v>41902.874432870369</v>
      </c>
      <c r="T2619" s="11">
        <f t="shared" si="247"/>
        <v>41932.874432870369</v>
      </c>
      <c r="U2619" t="str">
        <f t="array" ref="U2619">IF(COUNTIF($B$2:$B6732, $B2619)&gt;1, "Duplicate", "")</f>
        <v/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2"/>
        <v>1.0538666666666667</v>
      </c>
      <c r="P2620">
        <f t="shared" si="243"/>
        <v>205.2987012987013</v>
      </c>
      <c r="Q2620" s="3" t="str">
        <f t="shared" si="244"/>
        <v>technology</v>
      </c>
      <c r="R2620" t="str">
        <f t="shared" si="245"/>
        <v>space exploration</v>
      </c>
      <c r="S2620" s="11">
        <f t="shared" si="246"/>
        <v>42279.792372685188</v>
      </c>
      <c r="T2620" s="11">
        <f t="shared" si="247"/>
        <v>42339.834039351852</v>
      </c>
      <c r="U2620" t="str">
        <f t="array" ref="U2620">IF(COUNTIF($B$2:$B6733, $B2620)&gt;1, "Duplicate", "")</f>
        <v/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2"/>
        <v>1.8839999999999999</v>
      </c>
      <c r="P2621">
        <f t="shared" si="243"/>
        <v>35.547169811320757</v>
      </c>
      <c r="Q2621" s="3" t="str">
        <f t="shared" si="244"/>
        <v>technology</v>
      </c>
      <c r="R2621" t="str">
        <f t="shared" si="245"/>
        <v>space exploration</v>
      </c>
      <c r="S2621" s="11">
        <f t="shared" si="246"/>
        <v>42273.884305555555</v>
      </c>
      <c r="T2621" s="11">
        <f t="shared" si="247"/>
        <v>42300.458333333328</v>
      </c>
      <c r="U2621" t="str">
        <f t="array" ref="U2621">IF(COUNTIF($B$2:$B6734, $B2621)&gt;1, "Duplicate", "")</f>
        <v/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2"/>
        <v>1.436523076923077</v>
      </c>
      <c r="P2622">
        <f t="shared" si="243"/>
        <v>74.639488409272587</v>
      </c>
      <c r="Q2622" s="3" t="str">
        <f t="shared" si="244"/>
        <v>technology</v>
      </c>
      <c r="R2622" t="str">
        <f t="shared" si="245"/>
        <v>space exploration</v>
      </c>
      <c r="S2622" s="11">
        <f t="shared" si="246"/>
        <v>42251.16715277778</v>
      </c>
      <c r="T2622" s="11">
        <f t="shared" si="247"/>
        <v>42288.041666666672</v>
      </c>
      <c r="U2622" t="str">
        <f t="array" ref="U2622">IF(COUNTIF($B$2:$B6735, $B2622)&gt;1, "Duplicate", "")</f>
        <v/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2"/>
        <v>1.4588000000000001</v>
      </c>
      <c r="P2623">
        <f t="shared" si="243"/>
        <v>47.058064516129029</v>
      </c>
      <c r="Q2623" s="3" t="str">
        <f t="shared" si="244"/>
        <v>technology</v>
      </c>
      <c r="R2623" t="str">
        <f t="shared" si="245"/>
        <v>space exploration</v>
      </c>
      <c r="S2623" s="11">
        <f t="shared" si="246"/>
        <v>42115.74754629629</v>
      </c>
      <c r="T2623" s="11">
        <f t="shared" si="247"/>
        <v>42145.74754629629</v>
      </c>
      <c r="U2623" t="str">
        <f t="array" ref="U2623">IF(COUNTIF($B$2:$B6736, $B2623)&gt;1, "Duplicate", "")</f>
        <v/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2"/>
        <v>1.3118399999999999</v>
      </c>
      <c r="P2624">
        <f t="shared" si="243"/>
        <v>26.591351351351353</v>
      </c>
      <c r="Q2624" s="3" t="str">
        <f t="shared" si="244"/>
        <v>technology</v>
      </c>
      <c r="R2624" t="str">
        <f t="shared" si="245"/>
        <v>space exploration</v>
      </c>
      <c r="S2624" s="11">
        <f t="shared" si="246"/>
        <v>42689.74324074074</v>
      </c>
      <c r="T2624" s="11">
        <f t="shared" si="247"/>
        <v>42734.74324074074</v>
      </c>
      <c r="U2624" t="str">
        <f t="array" ref="U2624">IF(COUNTIF($B$2:$B6737, $B2624)&gt;1, "Duplicate", "")</f>
        <v/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2"/>
        <v>1.1399999999999999</v>
      </c>
      <c r="P2625">
        <f t="shared" si="243"/>
        <v>36.774193548387096</v>
      </c>
      <c r="Q2625" s="3" t="str">
        <f t="shared" si="244"/>
        <v>technology</v>
      </c>
      <c r="R2625" t="str">
        <f t="shared" si="245"/>
        <v>space exploration</v>
      </c>
      <c r="S2625" s="11">
        <f t="shared" si="246"/>
        <v>42692.256550925929</v>
      </c>
      <c r="T2625" s="11">
        <f t="shared" si="247"/>
        <v>42706.256550925929</v>
      </c>
      <c r="U2625" t="str">
        <f t="array" ref="U2625">IF(COUNTIF($B$2:$B6738, $B2625)&gt;1, "Duplicate", "")</f>
        <v/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2"/>
        <v>13.794206249999998</v>
      </c>
      <c r="P2626">
        <f t="shared" si="243"/>
        <v>31.820544982698959</v>
      </c>
      <c r="Q2626" s="3" t="str">
        <f t="shared" si="244"/>
        <v>technology</v>
      </c>
      <c r="R2626" t="str">
        <f t="shared" si="245"/>
        <v>space exploration</v>
      </c>
      <c r="S2626" s="11">
        <f t="shared" si="246"/>
        <v>41144.42155092593</v>
      </c>
      <c r="T2626" s="11">
        <f t="shared" si="247"/>
        <v>41165.42155092593</v>
      </c>
      <c r="U2626" t="str">
        <f t="array" ref="U2626">IF(COUNTIF($B$2:$B6739, $B2626)&gt;1, "Duplicate", "")</f>
        <v/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8">E2627/D2627</f>
        <v>9.56</v>
      </c>
      <c r="P2627">
        <f t="shared" ref="P2627:P2690" si="249">IF(L2627=0,0,E2627/L2627)</f>
        <v>27.576923076923077</v>
      </c>
      <c r="Q2627" s="3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11">
        <f t="shared" si="246"/>
        <v>42658.810277777782</v>
      </c>
      <c r="T2627" s="11">
        <f t="shared" si="247"/>
        <v>42683.851944444439</v>
      </c>
      <c r="U2627" t="str">
        <f t="array" ref="U2627">IF(COUNTIF($B$2:$B6740, $B2627)&gt;1, "Duplicate", "")</f>
        <v/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8"/>
        <v>1.1200000000000001</v>
      </c>
      <c r="P2628">
        <f t="shared" si="249"/>
        <v>56</v>
      </c>
      <c r="Q2628" s="3" t="str">
        <f t="shared" si="250"/>
        <v>technology</v>
      </c>
      <c r="R2628" t="str">
        <f t="shared" si="251"/>
        <v>space exploration</v>
      </c>
      <c r="S2628" s="11">
        <f t="shared" si="246"/>
        <v>42128.628113425926</v>
      </c>
      <c r="T2628" s="11">
        <f t="shared" si="247"/>
        <v>42158.628113425926</v>
      </c>
      <c r="U2628" t="str">
        <f t="array" ref="U2628">IF(COUNTIF($B$2:$B6741, $B2628)&gt;1, "Duplicate", "")</f>
        <v/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8"/>
        <v>6.4666666666666668</v>
      </c>
      <c r="P2629">
        <f t="shared" si="249"/>
        <v>21.555555555555557</v>
      </c>
      <c r="Q2629" s="3" t="str">
        <f t="shared" si="250"/>
        <v>technology</v>
      </c>
      <c r="R2629" t="str">
        <f t="shared" si="251"/>
        <v>space exploration</v>
      </c>
      <c r="S2629" s="11">
        <f t="shared" si="246"/>
        <v>42304.829409722224</v>
      </c>
      <c r="T2629" s="11">
        <f t="shared" si="247"/>
        <v>42334.871076388896</v>
      </c>
      <c r="U2629" t="str">
        <f t="array" ref="U2629">IF(COUNTIF($B$2:$B6742, $B2629)&gt;1, "Duplicate", "")</f>
        <v/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8"/>
        <v>1.1036948748510131</v>
      </c>
      <c r="P2630">
        <f t="shared" si="249"/>
        <v>44.095238095238095</v>
      </c>
      <c r="Q2630" s="3" t="str">
        <f t="shared" si="250"/>
        <v>technology</v>
      </c>
      <c r="R2630" t="str">
        <f t="shared" si="251"/>
        <v>space exploration</v>
      </c>
      <c r="S2630" s="11">
        <f t="shared" si="246"/>
        <v>41953.966053240743</v>
      </c>
      <c r="T2630" s="11">
        <f t="shared" si="247"/>
        <v>41973.966053240743</v>
      </c>
      <c r="U2630" t="str">
        <f t="array" ref="U2630">IF(COUNTIF($B$2:$B6743, $B2630)&gt;1, "Duplicate", "")</f>
        <v/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8"/>
        <v>1.2774000000000001</v>
      </c>
      <c r="P2631">
        <f t="shared" si="249"/>
        <v>63.87</v>
      </c>
      <c r="Q2631" s="3" t="str">
        <f t="shared" si="250"/>
        <v>technology</v>
      </c>
      <c r="R2631" t="str">
        <f t="shared" si="251"/>
        <v>space exploration</v>
      </c>
      <c r="S2631" s="11">
        <f t="shared" ref="S2631:S2694" si="252">(((J2631/60)/60)/24)+DATE(1970,1,1)</f>
        <v>42108.538449074069</v>
      </c>
      <c r="T2631" s="11">
        <f t="shared" ref="T2631:T2694" si="253">(((I2631/60)/60)/24)+DATE(1970,1,1)</f>
        <v>42138.538449074069</v>
      </c>
      <c r="U2631" t="str">
        <f t="array" ref="U2631">IF(COUNTIF($B$2:$B6744, $B2631)&gt;1, "Duplicate", "")</f>
        <v/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8"/>
        <v>1.579</v>
      </c>
      <c r="P2632">
        <f t="shared" si="249"/>
        <v>38.987654320987652</v>
      </c>
      <c r="Q2632" s="3" t="str">
        <f t="shared" si="250"/>
        <v>technology</v>
      </c>
      <c r="R2632" t="str">
        <f t="shared" si="251"/>
        <v>space exploration</v>
      </c>
      <c r="S2632" s="11">
        <f t="shared" si="252"/>
        <v>42524.105462962965</v>
      </c>
      <c r="T2632" s="11">
        <f t="shared" si="253"/>
        <v>42551.416666666672</v>
      </c>
      <c r="U2632" t="str">
        <f t="array" ref="U2632">IF(COUNTIF($B$2:$B6745, $B2632)&gt;1, "Duplicate", "")</f>
        <v/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8"/>
        <v>1.1466525000000001</v>
      </c>
      <c r="P2633">
        <f t="shared" si="249"/>
        <v>80.185489510489504</v>
      </c>
      <c r="Q2633" s="3" t="str">
        <f t="shared" si="250"/>
        <v>technology</v>
      </c>
      <c r="R2633" t="str">
        <f t="shared" si="251"/>
        <v>space exploration</v>
      </c>
      <c r="S2633" s="11">
        <f t="shared" si="252"/>
        <v>42218.169293981482</v>
      </c>
      <c r="T2633" s="11">
        <f t="shared" si="253"/>
        <v>42246.169293981482</v>
      </c>
      <c r="U2633" t="str">
        <f t="array" ref="U2633">IF(COUNTIF($B$2:$B6746, $B2633)&gt;1, "Duplicate", "")</f>
        <v/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8"/>
        <v>1.3700934579439252</v>
      </c>
      <c r="P2634">
        <f t="shared" si="249"/>
        <v>34.904761904761905</v>
      </c>
      <c r="Q2634" s="3" t="str">
        <f t="shared" si="250"/>
        <v>technology</v>
      </c>
      <c r="R2634" t="str">
        <f t="shared" si="251"/>
        <v>space exploration</v>
      </c>
      <c r="S2634" s="11">
        <f t="shared" si="252"/>
        <v>42494.061793981484</v>
      </c>
      <c r="T2634" s="11">
        <f t="shared" si="253"/>
        <v>42519.061793981484</v>
      </c>
      <c r="U2634" t="str">
        <f t="array" ref="U2634">IF(COUNTIF($B$2:$B6747, $B2634)&gt;1, "Duplicate", "")</f>
        <v/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8"/>
        <v>3.5461999999999998</v>
      </c>
      <c r="P2635">
        <f t="shared" si="249"/>
        <v>89.100502512562812</v>
      </c>
      <c r="Q2635" s="3" t="str">
        <f t="shared" si="250"/>
        <v>technology</v>
      </c>
      <c r="R2635" t="str">
        <f t="shared" si="251"/>
        <v>space exploration</v>
      </c>
      <c r="S2635" s="11">
        <f t="shared" si="252"/>
        <v>41667.823287037041</v>
      </c>
      <c r="T2635" s="11">
        <f t="shared" si="253"/>
        <v>41697.958333333336</v>
      </c>
      <c r="U2635" t="str">
        <f t="array" ref="U2635">IF(COUNTIF($B$2:$B6748, $B2635)&gt;1, "Duplicate", "")</f>
        <v/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8"/>
        <v>1.0602150537634409</v>
      </c>
      <c r="P2636">
        <f t="shared" si="249"/>
        <v>39.44</v>
      </c>
      <c r="Q2636" s="3" t="str">
        <f t="shared" si="250"/>
        <v>technology</v>
      </c>
      <c r="R2636" t="str">
        <f t="shared" si="251"/>
        <v>space exploration</v>
      </c>
      <c r="S2636" s="11">
        <f t="shared" si="252"/>
        <v>42612.656493055561</v>
      </c>
      <c r="T2636" s="11">
        <f t="shared" si="253"/>
        <v>42642.656493055561</v>
      </c>
      <c r="U2636" t="str">
        <f t="array" ref="U2636">IF(COUNTIF($B$2:$B6749, $B2636)&gt;1, "Duplicate", "")</f>
        <v/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8"/>
        <v>1</v>
      </c>
      <c r="P2637">
        <f t="shared" si="249"/>
        <v>136.9047619047619</v>
      </c>
      <c r="Q2637" s="3" t="str">
        <f t="shared" si="250"/>
        <v>technology</v>
      </c>
      <c r="R2637" t="str">
        <f t="shared" si="251"/>
        <v>space exploration</v>
      </c>
      <c r="S2637" s="11">
        <f t="shared" si="252"/>
        <v>42037.950937500005</v>
      </c>
      <c r="T2637" s="11">
        <f t="shared" si="253"/>
        <v>42072.909270833334</v>
      </c>
      <c r="U2637" t="str">
        <f t="array" ref="U2637">IF(COUNTIF($B$2:$B6750, $B2637)&gt;1, "Duplicate", "")</f>
        <v/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8"/>
        <v>1.873</v>
      </c>
      <c r="P2638">
        <f t="shared" si="249"/>
        <v>37.46</v>
      </c>
      <c r="Q2638" s="3" t="str">
        <f t="shared" si="250"/>
        <v>technology</v>
      </c>
      <c r="R2638" t="str">
        <f t="shared" si="251"/>
        <v>space exploration</v>
      </c>
      <c r="S2638" s="11">
        <f t="shared" si="252"/>
        <v>42636.614745370374</v>
      </c>
      <c r="T2638" s="11">
        <f t="shared" si="253"/>
        <v>42659.041666666672</v>
      </c>
      <c r="U2638" t="str">
        <f t="array" ref="U2638">IF(COUNTIF($B$2:$B6751, $B2638)&gt;1, "Duplicate", "")</f>
        <v/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8"/>
        <v>1.6619999999999999</v>
      </c>
      <c r="P2639">
        <f t="shared" si="249"/>
        <v>31.96153846153846</v>
      </c>
      <c r="Q2639" s="3" t="str">
        <f t="shared" si="250"/>
        <v>technology</v>
      </c>
      <c r="R2639" t="str">
        <f t="shared" si="251"/>
        <v>space exploration</v>
      </c>
      <c r="S2639" s="11">
        <f t="shared" si="252"/>
        <v>42639.549479166672</v>
      </c>
      <c r="T2639" s="11">
        <f t="shared" si="253"/>
        <v>42655.549479166672</v>
      </c>
      <c r="U2639" t="str">
        <f t="array" ref="U2639">IF(COUNTIF($B$2:$B6752, $B2639)&gt;1, "Duplicate", "")</f>
        <v/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8"/>
        <v>1.0172910662824208</v>
      </c>
      <c r="P2640">
        <f t="shared" si="249"/>
        <v>25.214285714285715</v>
      </c>
      <c r="Q2640" s="3" t="str">
        <f t="shared" si="250"/>
        <v>technology</v>
      </c>
      <c r="R2640" t="str">
        <f t="shared" si="251"/>
        <v>space exploration</v>
      </c>
      <c r="S2640" s="11">
        <f t="shared" si="252"/>
        <v>41989.913136574076</v>
      </c>
      <c r="T2640" s="11">
        <f t="shared" si="253"/>
        <v>42019.913136574076</v>
      </c>
      <c r="U2640" t="str">
        <f t="array" ref="U2640">IF(COUNTIF($B$2:$B6753, $B2640)&gt;1, "Duplicate", "")</f>
        <v/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8"/>
        <v>1.64</v>
      </c>
      <c r="P2641">
        <f t="shared" si="249"/>
        <v>10.040816326530612</v>
      </c>
      <c r="Q2641" s="3" t="str">
        <f t="shared" si="250"/>
        <v>technology</v>
      </c>
      <c r="R2641" t="str">
        <f t="shared" si="251"/>
        <v>space exploration</v>
      </c>
      <c r="S2641" s="11">
        <f t="shared" si="252"/>
        <v>42024.86513888889</v>
      </c>
      <c r="T2641" s="11">
        <f t="shared" si="253"/>
        <v>42054.86513888889</v>
      </c>
      <c r="U2641" t="str">
        <f t="array" ref="U2641">IF(COUNTIF($B$2:$B6754, $B2641)&gt;1, "Duplicate", "")</f>
        <v/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8"/>
        <v>1.0566666666666666</v>
      </c>
      <c r="P2642">
        <f t="shared" si="249"/>
        <v>45.94202898550725</v>
      </c>
      <c r="Q2642" s="3" t="str">
        <f t="shared" si="250"/>
        <v>technology</v>
      </c>
      <c r="R2642" t="str">
        <f t="shared" si="251"/>
        <v>space exploration</v>
      </c>
      <c r="S2642" s="11">
        <f t="shared" si="252"/>
        <v>42103.160578703704</v>
      </c>
      <c r="T2642" s="11">
        <f t="shared" si="253"/>
        <v>42163.160578703704</v>
      </c>
      <c r="U2642" t="str">
        <f t="array" ref="U2642">IF(COUNTIF($B$2:$B6755, $B2642)&gt;1, "Duplicate", "")</f>
        <v/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8"/>
        <v>0.01</v>
      </c>
      <c r="P2643">
        <f t="shared" si="249"/>
        <v>15</v>
      </c>
      <c r="Q2643" s="3" t="str">
        <f t="shared" si="250"/>
        <v>technology</v>
      </c>
      <c r="R2643" t="str">
        <f t="shared" si="251"/>
        <v>space exploration</v>
      </c>
      <c r="S2643" s="11">
        <f t="shared" si="252"/>
        <v>41880.827118055553</v>
      </c>
      <c r="T2643" s="11">
        <f t="shared" si="253"/>
        <v>41897.839583333334</v>
      </c>
      <c r="U2643" t="str">
        <f t="array" ref="U2643">IF(COUNTIF($B$2:$B6756, $B2643)&gt;1, "Duplicate", "")</f>
        <v/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8"/>
        <v>0</v>
      </c>
      <c r="P2644">
        <f t="shared" si="249"/>
        <v>0</v>
      </c>
      <c r="Q2644" s="3" t="str">
        <f t="shared" si="250"/>
        <v>technology</v>
      </c>
      <c r="R2644" t="str">
        <f t="shared" si="251"/>
        <v>space exploration</v>
      </c>
      <c r="S2644" s="11">
        <f t="shared" si="252"/>
        <v>42536.246620370366</v>
      </c>
      <c r="T2644" s="11">
        <f t="shared" si="253"/>
        <v>42566.289583333331</v>
      </c>
      <c r="U2644" t="str">
        <f t="array" ref="U2644">IF(COUNTIF($B$2:$B6757, $B2644)&gt;1, "Duplicate", "")</f>
        <v/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8"/>
        <v>0.33559730999999998</v>
      </c>
      <c r="P2645">
        <f t="shared" si="249"/>
        <v>223.58248500999335</v>
      </c>
      <c r="Q2645" s="3" t="str">
        <f t="shared" si="250"/>
        <v>technology</v>
      </c>
      <c r="R2645" t="str">
        <f t="shared" si="251"/>
        <v>space exploration</v>
      </c>
      <c r="S2645" s="11">
        <f t="shared" si="252"/>
        <v>42689.582349537035</v>
      </c>
      <c r="T2645" s="11">
        <f t="shared" si="253"/>
        <v>42725.332638888889</v>
      </c>
      <c r="U2645" t="str">
        <f t="array" ref="U2645">IF(COUNTIF($B$2:$B6758, $B2645)&gt;1, "Duplicate", "")</f>
        <v/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8"/>
        <v>2.053E-2</v>
      </c>
      <c r="P2646">
        <f t="shared" si="249"/>
        <v>39.480769230769234</v>
      </c>
      <c r="Q2646" s="3" t="str">
        <f t="shared" si="250"/>
        <v>technology</v>
      </c>
      <c r="R2646" t="str">
        <f t="shared" si="251"/>
        <v>space exploration</v>
      </c>
      <c r="S2646" s="11">
        <f t="shared" si="252"/>
        <v>42774.792071759264</v>
      </c>
      <c r="T2646" s="11">
        <f t="shared" si="253"/>
        <v>42804.792071759264</v>
      </c>
      <c r="U2646" t="str">
        <f t="array" ref="U2646">IF(COUNTIF($B$2:$B6759, $B2646)&gt;1, "Duplicate", "")</f>
        <v/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8"/>
        <v>0.105</v>
      </c>
      <c r="P2647">
        <f t="shared" si="249"/>
        <v>91.304347826086953</v>
      </c>
      <c r="Q2647" s="3" t="str">
        <f t="shared" si="250"/>
        <v>technology</v>
      </c>
      <c r="R2647" t="str">
        <f t="shared" si="251"/>
        <v>space exploration</v>
      </c>
      <c r="S2647" s="11">
        <f t="shared" si="252"/>
        <v>41921.842627314814</v>
      </c>
      <c r="T2647" s="11">
        <f t="shared" si="253"/>
        <v>41951.884293981479</v>
      </c>
      <c r="U2647" t="str">
        <f t="array" ref="U2647">IF(COUNTIF($B$2:$B6760, $B2647)&gt;1, "Duplicate", "")</f>
        <v/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8"/>
        <v>8.4172839999999999E-2</v>
      </c>
      <c r="P2648">
        <f t="shared" si="249"/>
        <v>78.666205607476627</v>
      </c>
      <c r="Q2648" s="3" t="str">
        <f t="shared" si="250"/>
        <v>technology</v>
      </c>
      <c r="R2648" t="str">
        <f t="shared" si="251"/>
        <v>space exploration</v>
      </c>
      <c r="S2648" s="11">
        <f t="shared" si="252"/>
        <v>42226.313298611116</v>
      </c>
      <c r="T2648" s="11">
        <f t="shared" si="253"/>
        <v>42256.313298611116</v>
      </c>
      <c r="U2648" t="str">
        <f t="array" ref="U2648">IF(COUNTIF($B$2:$B6761, $B2648)&gt;1, "Duplicate", "")</f>
        <v/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8"/>
        <v>1.44E-2</v>
      </c>
      <c r="P2649">
        <f t="shared" si="249"/>
        <v>12</v>
      </c>
      <c r="Q2649" s="3" t="str">
        <f t="shared" si="250"/>
        <v>technology</v>
      </c>
      <c r="R2649" t="str">
        <f t="shared" si="251"/>
        <v>space exploration</v>
      </c>
      <c r="S2649" s="11">
        <f t="shared" si="252"/>
        <v>42200.261793981481</v>
      </c>
      <c r="T2649" s="11">
        <f t="shared" si="253"/>
        <v>42230.261793981481</v>
      </c>
      <c r="U2649" t="str">
        <f t="array" ref="U2649">IF(COUNTIF($B$2:$B6762, $B2649)&gt;1, "Duplicate", "")</f>
        <v/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8"/>
        <v>8.8333333333333337E-3</v>
      </c>
      <c r="P2650">
        <f t="shared" si="249"/>
        <v>17.666666666666668</v>
      </c>
      <c r="Q2650" s="3" t="str">
        <f t="shared" si="250"/>
        <v>technology</v>
      </c>
      <c r="R2650" t="str">
        <f t="shared" si="251"/>
        <v>space exploration</v>
      </c>
      <c r="S2650" s="11">
        <f t="shared" si="252"/>
        <v>42408.714814814812</v>
      </c>
      <c r="T2650" s="11">
        <f t="shared" si="253"/>
        <v>42438.714814814812</v>
      </c>
      <c r="U2650" t="str">
        <f t="array" ref="U2650">IF(COUNTIF($B$2:$B6763, $B2650)&gt;1, "Duplicate", "")</f>
        <v/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8"/>
        <v>9.9200000000000004E-4</v>
      </c>
      <c r="P2651">
        <f t="shared" si="249"/>
        <v>41.333333333333336</v>
      </c>
      <c r="Q2651" s="3" t="str">
        <f t="shared" si="250"/>
        <v>technology</v>
      </c>
      <c r="R2651" t="str">
        <f t="shared" si="251"/>
        <v>space exploration</v>
      </c>
      <c r="S2651" s="11">
        <f t="shared" si="252"/>
        <v>42341.99700231482</v>
      </c>
      <c r="T2651" s="11">
        <f t="shared" si="253"/>
        <v>42401.99700231482</v>
      </c>
      <c r="U2651" t="str">
        <f t="array" ref="U2651">IF(COUNTIF($B$2:$B6764, $B2651)&gt;1, "Duplicate", "")</f>
        <v/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8"/>
        <v>5.966666666666667E-3</v>
      </c>
      <c r="P2652">
        <f t="shared" si="249"/>
        <v>71.599999999999994</v>
      </c>
      <c r="Q2652" s="3" t="str">
        <f t="shared" si="250"/>
        <v>technology</v>
      </c>
      <c r="R2652" t="str">
        <f t="shared" si="251"/>
        <v>space exploration</v>
      </c>
      <c r="S2652" s="11">
        <f t="shared" si="252"/>
        <v>42695.624340277776</v>
      </c>
      <c r="T2652" s="11">
        <f t="shared" si="253"/>
        <v>42725.624340277776</v>
      </c>
      <c r="U2652" t="str">
        <f t="array" ref="U2652">IF(COUNTIF($B$2:$B6765, $B2652)&gt;1, "Duplicate", "")</f>
        <v/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8"/>
        <v>1.8689285714285714E-2</v>
      </c>
      <c r="P2653">
        <f t="shared" si="249"/>
        <v>307.8235294117647</v>
      </c>
      <c r="Q2653" s="3" t="str">
        <f t="shared" si="250"/>
        <v>technology</v>
      </c>
      <c r="R2653" t="str">
        <f t="shared" si="251"/>
        <v>space exploration</v>
      </c>
      <c r="S2653" s="11">
        <f t="shared" si="252"/>
        <v>42327.805659722217</v>
      </c>
      <c r="T2653" s="11">
        <f t="shared" si="253"/>
        <v>42355.805659722217</v>
      </c>
      <c r="U2653" t="str">
        <f t="array" ref="U2653">IF(COUNTIF($B$2:$B6766, $B2653)&gt;1, "Duplicate", "")</f>
        <v/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8"/>
        <v>8.8500000000000002E-3</v>
      </c>
      <c r="P2654">
        <f t="shared" si="249"/>
        <v>80.454545454545453</v>
      </c>
      <c r="Q2654" s="3" t="str">
        <f t="shared" si="250"/>
        <v>technology</v>
      </c>
      <c r="R2654" t="str">
        <f t="shared" si="251"/>
        <v>space exploration</v>
      </c>
      <c r="S2654" s="11">
        <f t="shared" si="252"/>
        <v>41953.158854166672</v>
      </c>
      <c r="T2654" s="11">
        <f t="shared" si="253"/>
        <v>41983.158854166672</v>
      </c>
      <c r="U2654" t="str">
        <f t="array" ref="U2654">IF(COUNTIF($B$2:$B6767, $B2654)&gt;1, "Duplicate", "")</f>
        <v/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8"/>
        <v>0.1152156862745098</v>
      </c>
      <c r="P2655">
        <f t="shared" si="249"/>
        <v>83.942857142857136</v>
      </c>
      <c r="Q2655" s="3" t="str">
        <f t="shared" si="250"/>
        <v>technology</v>
      </c>
      <c r="R2655" t="str">
        <f t="shared" si="251"/>
        <v>space exploration</v>
      </c>
      <c r="S2655" s="11">
        <f t="shared" si="252"/>
        <v>41771.651932870373</v>
      </c>
      <c r="T2655" s="11">
        <f t="shared" si="253"/>
        <v>41803.166666666664</v>
      </c>
      <c r="U2655" t="str">
        <f t="array" ref="U2655">IF(COUNTIF($B$2:$B6768, $B2655)&gt;1, "Duplicate", "")</f>
        <v/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8"/>
        <v>5.1000000000000004E-4</v>
      </c>
      <c r="P2656">
        <f t="shared" si="249"/>
        <v>8.5</v>
      </c>
      <c r="Q2656" s="3" t="str">
        <f t="shared" si="250"/>
        <v>technology</v>
      </c>
      <c r="R2656" t="str">
        <f t="shared" si="251"/>
        <v>space exploration</v>
      </c>
      <c r="S2656" s="11">
        <f t="shared" si="252"/>
        <v>42055.600995370376</v>
      </c>
      <c r="T2656" s="11">
        <f t="shared" si="253"/>
        <v>42115.559328703705</v>
      </c>
      <c r="U2656" t="str">
        <f t="array" ref="U2656">IF(COUNTIF($B$2:$B6769, $B2656)&gt;1, "Duplicate", "")</f>
        <v/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8"/>
        <v>0.21033333333333334</v>
      </c>
      <c r="P2657">
        <f t="shared" si="249"/>
        <v>73.372093023255815</v>
      </c>
      <c r="Q2657" s="3" t="str">
        <f t="shared" si="250"/>
        <v>technology</v>
      </c>
      <c r="R2657" t="str">
        <f t="shared" si="251"/>
        <v>space exploration</v>
      </c>
      <c r="S2657" s="11">
        <f t="shared" si="252"/>
        <v>42381.866284722222</v>
      </c>
      <c r="T2657" s="11">
        <f t="shared" si="253"/>
        <v>42409.833333333328</v>
      </c>
      <c r="U2657" t="str">
        <f t="array" ref="U2657">IF(COUNTIF($B$2:$B6770, $B2657)&gt;1, "Duplicate", "")</f>
        <v/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8"/>
        <v>0.11436666666666667</v>
      </c>
      <c r="P2658">
        <f t="shared" si="249"/>
        <v>112.86184210526316</v>
      </c>
      <c r="Q2658" s="3" t="str">
        <f t="shared" si="250"/>
        <v>technology</v>
      </c>
      <c r="R2658" t="str">
        <f t="shared" si="251"/>
        <v>space exploration</v>
      </c>
      <c r="S2658" s="11">
        <f t="shared" si="252"/>
        <v>42767.688518518517</v>
      </c>
      <c r="T2658" s="11">
        <f t="shared" si="253"/>
        <v>42806.791666666672</v>
      </c>
      <c r="U2658" t="str">
        <f t="array" ref="U2658">IF(COUNTIF($B$2:$B6771, $B2658)&gt;1, "Duplicate", "")</f>
        <v/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8"/>
        <v>0.18737933333333334</v>
      </c>
      <c r="P2659">
        <f t="shared" si="249"/>
        <v>95.277627118644077</v>
      </c>
      <c r="Q2659" s="3" t="str">
        <f t="shared" si="250"/>
        <v>technology</v>
      </c>
      <c r="R2659" t="str">
        <f t="shared" si="251"/>
        <v>space exploration</v>
      </c>
      <c r="S2659" s="11">
        <f t="shared" si="252"/>
        <v>42551.928854166668</v>
      </c>
      <c r="T2659" s="11">
        <f t="shared" si="253"/>
        <v>42585.0625</v>
      </c>
      <c r="U2659" t="str">
        <f t="array" ref="U2659">IF(COUNTIF($B$2:$B6772, $B2659)&gt;1, "Duplicate", "")</f>
        <v/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8"/>
        <v>9.2857142857142856E-4</v>
      </c>
      <c r="P2660">
        <f t="shared" si="249"/>
        <v>22.75</v>
      </c>
      <c r="Q2660" s="3" t="str">
        <f t="shared" si="250"/>
        <v>technology</v>
      </c>
      <c r="R2660" t="str">
        <f t="shared" si="251"/>
        <v>space exploration</v>
      </c>
      <c r="S2660" s="11">
        <f t="shared" si="252"/>
        <v>42551.884189814817</v>
      </c>
      <c r="T2660" s="11">
        <f t="shared" si="253"/>
        <v>42581.884189814817</v>
      </c>
      <c r="U2660" t="str">
        <f t="array" ref="U2660">IF(COUNTIF($B$2:$B6773, $B2660)&gt;1, "Duplicate", "")</f>
        <v/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8"/>
        <v>2.720408163265306E-2</v>
      </c>
      <c r="P2661">
        <f t="shared" si="249"/>
        <v>133.30000000000001</v>
      </c>
      <c r="Q2661" s="3" t="str">
        <f t="shared" si="250"/>
        <v>technology</v>
      </c>
      <c r="R2661" t="str">
        <f t="shared" si="251"/>
        <v>space exploration</v>
      </c>
      <c r="S2661" s="11">
        <f t="shared" si="252"/>
        <v>42082.069560185191</v>
      </c>
      <c r="T2661" s="11">
        <f t="shared" si="253"/>
        <v>42112.069560185191</v>
      </c>
      <c r="U2661" t="str">
        <f t="array" ref="U2661">IF(COUNTIF($B$2:$B6774, $B2661)&gt;1, "Duplicate", "")</f>
        <v/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8"/>
        <v>9.5E-4</v>
      </c>
      <c r="P2662">
        <f t="shared" si="249"/>
        <v>3.8</v>
      </c>
      <c r="Q2662" s="3" t="str">
        <f t="shared" si="250"/>
        <v>technology</v>
      </c>
      <c r="R2662" t="str">
        <f t="shared" si="251"/>
        <v>space exploration</v>
      </c>
      <c r="S2662" s="11">
        <f t="shared" si="252"/>
        <v>42272.713171296295</v>
      </c>
      <c r="T2662" s="11">
        <f t="shared" si="253"/>
        <v>42332.754837962959</v>
      </c>
      <c r="U2662" t="str">
        <f t="array" ref="U2662">IF(COUNTIF($B$2:$B6775, $B2662)&gt;1, "Duplicate", "")</f>
        <v/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8"/>
        <v>1.0289999999999999</v>
      </c>
      <c r="P2663">
        <f t="shared" si="249"/>
        <v>85.75</v>
      </c>
      <c r="Q2663" s="3" t="str">
        <f t="shared" si="250"/>
        <v>technology</v>
      </c>
      <c r="R2663" t="str">
        <f t="shared" si="251"/>
        <v>makerspaces</v>
      </c>
      <c r="S2663" s="11">
        <f t="shared" si="252"/>
        <v>41542.958449074074</v>
      </c>
      <c r="T2663" s="11">
        <f t="shared" si="253"/>
        <v>41572.958449074074</v>
      </c>
      <c r="U2663" t="str">
        <f t="array" ref="U2663">IF(COUNTIF($B$2:$B6776, $B2663)&gt;1, "Duplicate", "")</f>
        <v/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8"/>
        <v>1.0680000000000001</v>
      </c>
      <c r="P2664">
        <f t="shared" si="249"/>
        <v>267</v>
      </c>
      <c r="Q2664" s="3" t="str">
        <f t="shared" si="250"/>
        <v>technology</v>
      </c>
      <c r="R2664" t="str">
        <f t="shared" si="251"/>
        <v>makerspaces</v>
      </c>
      <c r="S2664" s="11">
        <f t="shared" si="252"/>
        <v>42207.746678240743</v>
      </c>
      <c r="T2664" s="11">
        <f t="shared" si="253"/>
        <v>42237.746678240743</v>
      </c>
      <c r="U2664" t="str">
        <f t="array" ref="U2664">IF(COUNTIF($B$2:$B6777, $B2664)&gt;1, "Duplicate", "")</f>
        <v/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8"/>
        <v>1.0459624999999999</v>
      </c>
      <c r="P2665">
        <f t="shared" si="249"/>
        <v>373.55803571428572</v>
      </c>
      <c r="Q2665" s="3" t="str">
        <f t="shared" si="250"/>
        <v>technology</v>
      </c>
      <c r="R2665" t="str">
        <f t="shared" si="251"/>
        <v>makerspaces</v>
      </c>
      <c r="S2665" s="11">
        <f t="shared" si="252"/>
        <v>42222.622766203705</v>
      </c>
      <c r="T2665" s="11">
        <f t="shared" si="253"/>
        <v>42251.625</v>
      </c>
      <c r="U2665" t="str">
        <f t="array" ref="U2665">IF(COUNTIF($B$2:$B6778, $B2665)&gt;1, "Duplicate", "")</f>
        <v/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8"/>
        <v>1.0342857142857143</v>
      </c>
      <c r="P2666">
        <f t="shared" si="249"/>
        <v>174.03846153846155</v>
      </c>
      <c r="Q2666" s="3" t="str">
        <f t="shared" si="250"/>
        <v>technology</v>
      </c>
      <c r="R2666" t="str">
        <f t="shared" si="251"/>
        <v>makerspaces</v>
      </c>
      <c r="S2666" s="11">
        <f t="shared" si="252"/>
        <v>42313.02542824074</v>
      </c>
      <c r="T2666" s="11">
        <f t="shared" si="253"/>
        <v>42347.290972222225</v>
      </c>
      <c r="U2666" t="str">
        <f t="array" ref="U2666">IF(COUNTIF($B$2:$B6779, $B2666)&gt;1, "Duplicate", "")</f>
        <v/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8"/>
        <v>1.2314285714285715</v>
      </c>
      <c r="P2667">
        <f t="shared" si="249"/>
        <v>93.695652173913047</v>
      </c>
      <c r="Q2667" s="3" t="str">
        <f t="shared" si="250"/>
        <v>technology</v>
      </c>
      <c r="R2667" t="str">
        <f t="shared" si="251"/>
        <v>makerspaces</v>
      </c>
      <c r="S2667" s="11">
        <f t="shared" si="252"/>
        <v>42083.895532407405</v>
      </c>
      <c r="T2667" s="11">
        <f t="shared" si="253"/>
        <v>42128.895532407405</v>
      </c>
      <c r="U2667" t="str">
        <f t="array" ref="U2667">IF(COUNTIF($B$2:$B6780, $B2667)&gt;1, "Duplicate", "")</f>
        <v/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8"/>
        <v>1.592951</v>
      </c>
      <c r="P2668">
        <f t="shared" si="249"/>
        <v>77.327718446601949</v>
      </c>
      <c r="Q2668" s="3" t="str">
        <f t="shared" si="250"/>
        <v>technology</v>
      </c>
      <c r="R2668" t="str">
        <f t="shared" si="251"/>
        <v>makerspaces</v>
      </c>
      <c r="S2668" s="11">
        <f t="shared" si="252"/>
        <v>42235.764340277776</v>
      </c>
      <c r="T2668" s="11">
        <f t="shared" si="253"/>
        <v>42272.875</v>
      </c>
      <c r="U2668" t="str">
        <f t="array" ref="U2668">IF(COUNTIF($B$2:$B6781, $B2668)&gt;1, "Duplicate", "")</f>
        <v/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8"/>
        <v>1.1066666666666667</v>
      </c>
      <c r="P2669">
        <f t="shared" si="249"/>
        <v>92.222222222222229</v>
      </c>
      <c r="Q2669" s="3" t="str">
        <f t="shared" si="250"/>
        <v>technology</v>
      </c>
      <c r="R2669" t="str">
        <f t="shared" si="251"/>
        <v>makerspaces</v>
      </c>
      <c r="S2669" s="11">
        <f t="shared" si="252"/>
        <v>42380.926111111112</v>
      </c>
      <c r="T2669" s="11">
        <f t="shared" si="253"/>
        <v>42410.926111111112</v>
      </c>
      <c r="U2669" t="str">
        <f t="array" ref="U2669">IF(COUNTIF($B$2:$B6782, $B2669)&gt;1, "Duplicate", "")</f>
        <v/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8"/>
        <v>1.7070000000000001</v>
      </c>
      <c r="P2670">
        <f t="shared" si="249"/>
        <v>60.964285714285715</v>
      </c>
      <c r="Q2670" s="3" t="str">
        <f t="shared" si="250"/>
        <v>technology</v>
      </c>
      <c r="R2670" t="str">
        <f t="shared" si="251"/>
        <v>makerspaces</v>
      </c>
      <c r="S2670" s="11">
        <f t="shared" si="252"/>
        <v>42275.588715277772</v>
      </c>
      <c r="T2670" s="11">
        <f t="shared" si="253"/>
        <v>42317.60555555555</v>
      </c>
      <c r="U2670" t="str">
        <f t="array" ref="U2670">IF(COUNTIF($B$2:$B6783, $B2670)&gt;1, "Duplicate", "")</f>
        <v/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8"/>
        <v>1.25125</v>
      </c>
      <c r="P2671">
        <f t="shared" si="249"/>
        <v>91</v>
      </c>
      <c r="Q2671" s="3" t="str">
        <f t="shared" si="250"/>
        <v>technology</v>
      </c>
      <c r="R2671" t="str">
        <f t="shared" si="251"/>
        <v>makerspaces</v>
      </c>
      <c r="S2671" s="11">
        <f t="shared" si="252"/>
        <v>42319.035833333335</v>
      </c>
      <c r="T2671" s="11">
        <f t="shared" si="253"/>
        <v>42379.035833333335</v>
      </c>
      <c r="U2671" t="str">
        <f t="array" ref="U2671">IF(COUNTIF($B$2:$B6784, $B2671)&gt;1, "Duplicate", "")</f>
        <v/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8"/>
        <v>6.4158609339642042E-2</v>
      </c>
      <c r="P2672">
        <f t="shared" si="249"/>
        <v>41.583333333333336</v>
      </c>
      <c r="Q2672" s="3" t="str">
        <f t="shared" si="250"/>
        <v>technology</v>
      </c>
      <c r="R2672" t="str">
        <f t="shared" si="251"/>
        <v>makerspaces</v>
      </c>
      <c r="S2672" s="11">
        <f t="shared" si="252"/>
        <v>41821.020601851851</v>
      </c>
      <c r="T2672" s="11">
        <f t="shared" si="253"/>
        <v>41849.020601851851</v>
      </c>
      <c r="U2672" t="str">
        <f t="array" ref="U2672">IF(COUNTIF($B$2:$B6785, $B2672)&gt;1, "Duplicate", "")</f>
        <v/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8"/>
        <v>0.11344</v>
      </c>
      <c r="P2673">
        <f t="shared" si="249"/>
        <v>33.761904761904759</v>
      </c>
      <c r="Q2673" s="3" t="str">
        <f t="shared" si="250"/>
        <v>technology</v>
      </c>
      <c r="R2673" t="str">
        <f t="shared" si="251"/>
        <v>makerspaces</v>
      </c>
      <c r="S2673" s="11">
        <f t="shared" si="252"/>
        <v>41962.749027777783</v>
      </c>
      <c r="T2673" s="11">
        <f t="shared" si="253"/>
        <v>41992.818055555559</v>
      </c>
      <c r="U2673" t="str">
        <f t="array" ref="U2673">IF(COUNTIF($B$2:$B6786, $B2673)&gt;1, "Duplicate", "")</f>
        <v/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8"/>
        <v>0.33189999999999997</v>
      </c>
      <c r="P2674">
        <f t="shared" si="249"/>
        <v>70.61702127659575</v>
      </c>
      <c r="Q2674" s="3" t="str">
        <f t="shared" si="250"/>
        <v>technology</v>
      </c>
      <c r="R2674" t="str">
        <f t="shared" si="251"/>
        <v>makerspaces</v>
      </c>
      <c r="S2674" s="11">
        <f t="shared" si="252"/>
        <v>42344.884143518517</v>
      </c>
      <c r="T2674" s="11">
        <f t="shared" si="253"/>
        <v>42366.25</v>
      </c>
      <c r="U2674" t="str">
        <f t="array" ref="U2674">IF(COUNTIF($B$2:$B6787, $B2674)&gt;1, "Duplicate", "")</f>
        <v/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8"/>
        <v>0.27579999999999999</v>
      </c>
      <c r="P2675">
        <f t="shared" si="249"/>
        <v>167.15151515151516</v>
      </c>
      <c r="Q2675" s="3" t="str">
        <f t="shared" si="250"/>
        <v>technology</v>
      </c>
      <c r="R2675" t="str">
        <f t="shared" si="251"/>
        <v>makerspaces</v>
      </c>
      <c r="S2675" s="11">
        <f t="shared" si="252"/>
        <v>41912.541655092595</v>
      </c>
      <c r="T2675" s="11">
        <f t="shared" si="253"/>
        <v>41941.947916666664</v>
      </c>
      <c r="U2675" t="str">
        <f t="array" ref="U2675">IF(COUNTIF($B$2:$B6788, $B2675)&gt;1, "Duplicate", "")</f>
        <v/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8"/>
        <v>0.62839999999999996</v>
      </c>
      <c r="P2676">
        <f t="shared" si="249"/>
        <v>128.61988304093566</v>
      </c>
      <c r="Q2676" s="3" t="str">
        <f t="shared" si="250"/>
        <v>technology</v>
      </c>
      <c r="R2676" t="str">
        <f t="shared" si="251"/>
        <v>makerspaces</v>
      </c>
      <c r="S2676" s="11">
        <f t="shared" si="252"/>
        <v>42529.632754629631</v>
      </c>
      <c r="T2676" s="11">
        <f t="shared" si="253"/>
        <v>42556.207638888889</v>
      </c>
      <c r="U2676" t="str">
        <f t="array" ref="U2676">IF(COUNTIF($B$2:$B6789, $B2676)&gt;1, "Duplicate", "")</f>
        <v/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8"/>
        <v>7.5880000000000003E-2</v>
      </c>
      <c r="P2677">
        <f t="shared" si="249"/>
        <v>65.41379310344827</v>
      </c>
      <c r="Q2677" s="3" t="str">
        <f t="shared" si="250"/>
        <v>technology</v>
      </c>
      <c r="R2677" t="str">
        <f t="shared" si="251"/>
        <v>makerspaces</v>
      </c>
      <c r="S2677" s="11">
        <f t="shared" si="252"/>
        <v>41923.857511574075</v>
      </c>
      <c r="T2677" s="11">
        <f t="shared" si="253"/>
        <v>41953.899178240739</v>
      </c>
      <c r="U2677" t="str">
        <f t="array" ref="U2677">IF(COUNTIF($B$2:$B6790, $B2677)&gt;1, "Duplicate", "")</f>
        <v/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8"/>
        <v>0.50380952380952382</v>
      </c>
      <c r="P2678">
        <f t="shared" si="249"/>
        <v>117.55555555555556</v>
      </c>
      <c r="Q2678" s="3" t="str">
        <f t="shared" si="250"/>
        <v>technology</v>
      </c>
      <c r="R2678" t="str">
        <f t="shared" si="251"/>
        <v>makerspaces</v>
      </c>
      <c r="S2678" s="11">
        <f t="shared" si="252"/>
        <v>42482.624699074076</v>
      </c>
      <c r="T2678" s="11">
        <f t="shared" si="253"/>
        <v>42512.624699074076</v>
      </c>
      <c r="U2678" t="str">
        <f t="array" ref="U2678">IF(COUNTIF($B$2:$B6791, $B2678)&gt;1, "Duplicate", "")</f>
        <v/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8"/>
        <v>0.17512820512820512</v>
      </c>
      <c r="P2679">
        <f t="shared" si="249"/>
        <v>126.48148148148148</v>
      </c>
      <c r="Q2679" s="3" t="str">
        <f t="shared" si="250"/>
        <v>technology</v>
      </c>
      <c r="R2679" t="str">
        <f t="shared" si="251"/>
        <v>makerspaces</v>
      </c>
      <c r="S2679" s="11">
        <f t="shared" si="252"/>
        <v>41793.029432870368</v>
      </c>
      <c r="T2679" s="11">
        <f t="shared" si="253"/>
        <v>41823.029432870368</v>
      </c>
      <c r="U2679" t="str">
        <f t="array" ref="U2679">IF(COUNTIF($B$2:$B6792, $B2679)&gt;1, "Duplicate", "")</f>
        <v/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8"/>
        <v>1.3750000000000001E-4</v>
      </c>
      <c r="P2680">
        <f t="shared" si="249"/>
        <v>550</v>
      </c>
      <c r="Q2680" s="3" t="str">
        <f t="shared" si="250"/>
        <v>technology</v>
      </c>
      <c r="R2680" t="str">
        <f t="shared" si="251"/>
        <v>makerspaces</v>
      </c>
      <c r="S2680" s="11">
        <f t="shared" si="252"/>
        <v>42241.798206018517</v>
      </c>
      <c r="T2680" s="11">
        <f t="shared" si="253"/>
        <v>42271.798206018517</v>
      </c>
      <c r="U2680" t="str">
        <f t="array" ref="U2680">IF(COUNTIF($B$2:$B6793, $B2680)&gt;1, "Duplicate", "")</f>
        <v/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8"/>
        <v>3.3E-3</v>
      </c>
      <c r="P2681">
        <f t="shared" si="249"/>
        <v>44</v>
      </c>
      <c r="Q2681" s="3" t="str">
        <f t="shared" si="250"/>
        <v>technology</v>
      </c>
      <c r="R2681" t="str">
        <f t="shared" si="251"/>
        <v>makerspaces</v>
      </c>
      <c r="S2681" s="11">
        <f t="shared" si="252"/>
        <v>42033.001087962963</v>
      </c>
      <c r="T2681" s="11">
        <f t="shared" si="253"/>
        <v>42063.001087962963</v>
      </c>
      <c r="U2681" t="str">
        <f t="array" ref="U2681">IF(COUNTIF($B$2:$B6794, $B2681)&gt;1, "Duplicate", "")</f>
        <v/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8"/>
        <v>8.6250000000000007E-3</v>
      </c>
      <c r="P2682">
        <f t="shared" si="249"/>
        <v>69</v>
      </c>
      <c r="Q2682" s="3" t="str">
        <f t="shared" si="250"/>
        <v>technology</v>
      </c>
      <c r="R2682" t="str">
        <f t="shared" si="251"/>
        <v>makerspaces</v>
      </c>
      <c r="S2682" s="11">
        <f t="shared" si="252"/>
        <v>42436.211701388893</v>
      </c>
      <c r="T2682" s="11">
        <f t="shared" si="253"/>
        <v>42466.170034722221</v>
      </c>
      <c r="U2682" t="str">
        <f t="array" ref="U2682">IF(COUNTIF($B$2:$B6795, $B2682)&gt;1, "Duplicate", "")</f>
        <v/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8"/>
        <v>6.875E-3</v>
      </c>
      <c r="P2683">
        <f t="shared" si="249"/>
        <v>27.5</v>
      </c>
      <c r="Q2683" s="3" t="str">
        <f t="shared" si="250"/>
        <v>food</v>
      </c>
      <c r="R2683" t="str">
        <f t="shared" si="251"/>
        <v>food trucks</v>
      </c>
      <c r="S2683" s="11">
        <f t="shared" si="252"/>
        <v>41805.895254629628</v>
      </c>
      <c r="T2683" s="11">
        <f t="shared" si="253"/>
        <v>41830.895254629628</v>
      </c>
      <c r="U2683" t="str">
        <f t="array" ref="U2683">IF(COUNTIF($B$2:$B6796, $B2683)&gt;1, "Duplicate", "")</f>
        <v/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8"/>
        <v>0.28299999999999997</v>
      </c>
      <c r="P2684">
        <f t="shared" si="249"/>
        <v>84.9</v>
      </c>
      <c r="Q2684" s="3" t="str">
        <f t="shared" si="250"/>
        <v>food</v>
      </c>
      <c r="R2684" t="str">
        <f t="shared" si="251"/>
        <v>food trucks</v>
      </c>
      <c r="S2684" s="11">
        <f t="shared" si="252"/>
        <v>41932.871990740743</v>
      </c>
      <c r="T2684" s="11">
        <f t="shared" si="253"/>
        <v>41965.249305555553</v>
      </c>
      <c r="U2684" t="str">
        <f t="array" ref="U2684">IF(COUNTIF($B$2:$B6797, $B2684)&gt;1, "Duplicate", "")</f>
        <v/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8"/>
        <v>2.3999999999999998E-3</v>
      </c>
      <c r="P2685">
        <f t="shared" si="249"/>
        <v>12</v>
      </c>
      <c r="Q2685" s="3" t="str">
        <f t="shared" si="250"/>
        <v>food</v>
      </c>
      <c r="R2685" t="str">
        <f t="shared" si="251"/>
        <v>food trucks</v>
      </c>
      <c r="S2685" s="11">
        <f t="shared" si="252"/>
        <v>42034.75509259259</v>
      </c>
      <c r="T2685" s="11">
        <f t="shared" si="253"/>
        <v>42064.75509259259</v>
      </c>
      <c r="U2685" t="str">
        <f t="array" ref="U2685">IF(COUNTIF($B$2:$B6798, $B2685)&gt;1, "Duplicate", "")</f>
        <v/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8"/>
        <v>1.1428571428571429E-2</v>
      </c>
      <c r="P2686">
        <f t="shared" si="249"/>
        <v>200</v>
      </c>
      <c r="Q2686" s="3" t="str">
        <f t="shared" si="250"/>
        <v>food</v>
      </c>
      <c r="R2686" t="str">
        <f t="shared" si="251"/>
        <v>food trucks</v>
      </c>
      <c r="S2686" s="11">
        <f t="shared" si="252"/>
        <v>41820.914641203701</v>
      </c>
      <c r="T2686" s="11">
        <f t="shared" si="253"/>
        <v>41860.914641203701</v>
      </c>
      <c r="U2686" t="str">
        <f t="array" ref="U2686">IF(COUNTIF($B$2:$B6799, $B2686)&gt;1, "Duplicate", "")</f>
        <v/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8"/>
        <v>2.0000000000000001E-4</v>
      </c>
      <c r="P2687">
        <f t="shared" si="249"/>
        <v>10</v>
      </c>
      <c r="Q2687" s="3" t="str">
        <f t="shared" si="250"/>
        <v>food</v>
      </c>
      <c r="R2687" t="str">
        <f t="shared" si="251"/>
        <v>food trucks</v>
      </c>
      <c r="S2687" s="11">
        <f t="shared" si="252"/>
        <v>42061.69594907407</v>
      </c>
      <c r="T2687" s="11">
        <f t="shared" si="253"/>
        <v>42121.654282407413</v>
      </c>
      <c r="U2687" t="str">
        <f t="array" ref="U2687">IF(COUNTIF($B$2:$B6800, $B2687)&gt;1, "Duplicate", "")</f>
        <v/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8"/>
        <v>0</v>
      </c>
      <c r="P2688">
        <f t="shared" si="249"/>
        <v>0</v>
      </c>
      <c r="Q2688" s="3" t="str">
        <f t="shared" si="250"/>
        <v>food</v>
      </c>
      <c r="R2688" t="str">
        <f t="shared" si="251"/>
        <v>food trucks</v>
      </c>
      <c r="S2688" s="11">
        <f t="shared" si="252"/>
        <v>41892.974803240737</v>
      </c>
      <c r="T2688" s="11">
        <f t="shared" si="253"/>
        <v>41912.974803240737</v>
      </c>
      <c r="U2688" t="str">
        <f t="array" ref="U2688">IF(COUNTIF($B$2:$B6801, $B2688)&gt;1, "Duplicate", "")</f>
        <v/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8"/>
        <v>0</v>
      </c>
      <c r="P2689">
        <f t="shared" si="249"/>
        <v>0</v>
      </c>
      <c r="Q2689" s="3" t="str">
        <f t="shared" si="250"/>
        <v>food</v>
      </c>
      <c r="R2689" t="str">
        <f t="shared" si="251"/>
        <v>food trucks</v>
      </c>
      <c r="S2689" s="11">
        <f t="shared" si="252"/>
        <v>42154.64025462963</v>
      </c>
      <c r="T2689" s="11">
        <f t="shared" si="253"/>
        <v>42184.64025462963</v>
      </c>
      <c r="U2689" t="str">
        <f t="array" ref="U2689">IF(COUNTIF($B$2:$B6802, $B2689)&gt;1, "Duplicate", "")</f>
        <v/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8"/>
        <v>1.48E-3</v>
      </c>
      <c r="P2690">
        <f t="shared" si="249"/>
        <v>5.2857142857142856</v>
      </c>
      <c r="Q2690" s="3" t="str">
        <f t="shared" si="250"/>
        <v>food</v>
      </c>
      <c r="R2690" t="str">
        <f t="shared" si="251"/>
        <v>food trucks</v>
      </c>
      <c r="S2690" s="11">
        <f t="shared" si="252"/>
        <v>42028.118865740747</v>
      </c>
      <c r="T2690" s="11">
        <f t="shared" si="253"/>
        <v>42059.125</v>
      </c>
      <c r="U2690" t="str">
        <f t="array" ref="U2690">IF(COUNTIF($B$2:$B6803, $B2690)&gt;1, "Duplicate", "")</f>
        <v/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4">E2691/D2691</f>
        <v>2.8571428571428571E-5</v>
      </c>
      <c r="P2691">
        <f t="shared" ref="P2691:P2754" si="255">IF(L2691=0,0,E2691/L2691)</f>
        <v>1</v>
      </c>
      <c r="Q2691" s="3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11">
        <f t="shared" si="252"/>
        <v>42551.961689814809</v>
      </c>
      <c r="T2691" s="11">
        <f t="shared" si="253"/>
        <v>42581.961689814809</v>
      </c>
      <c r="U2691" t="str">
        <f t="array" ref="U2691">IF(COUNTIF($B$2:$B6804, $B2691)&gt;1, "Duplicate", "")</f>
        <v/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4"/>
        <v>0.107325</v>
      </c>
      <c r="P2692">
        <f t="shared" si="255"/>
        <v>72.762711864406782</v>
      </c>
      <c r="Q2692" s="3" t="str">
        <f t="shared" si="256"/>
        <v>food</v>
      </c>
      <c r="R2692" t="str">
        <f t="shared" si="257"/>
        <v>food trucks</v>
      </c>
      <c r="S2692" s="11">
        <f t="shared" si="252"/>
        <v>42113.105046296296</v>
      </c>
      <c r="T2692" s="11">
        <f t="shared" si="253"/>
        <v>42158.105046296296</v>
      </c>
      <c r="U2692" t="str">
        <f t="array" ref="U2692">IF(COUNTIF($B$2:$B6805, $B2692)&gt;1, "Duplicate", "")</f>
        <v/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4"/>
        <v>5.3846153846153844E-4</v>
      </c>
      <c r="P2693">
        <f t="shared" si="255"/>
        <v>17.5</v>
      </c>
      <c r="Q2693" s="3" t="str">
        <f t="shared" si="256"/>
        <v>food</v>
      </c>
      <c r="R2693" t="str">
        <f t="shared" si="257"/>
        <v>food trucks</v>
      </c>
      <c r="S2693" s="11">
        <f t="shared" si="252"/>
        <v>42089.724039351851</v>
      </c>
      <c r="T2693" s="11">
        <f t="shared" si="253"/>
        <v>42134.724039351851</v>
      </c>
      <c r="U2693" t="str">
        <f t="array" ref="U2693">IF(COUNTIF($B$2:$B6806, $B2693)&gt;1, "Duplicate", "")</f>
        <v/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4"/>
        <v>7.1428571428571426E-3</v>
      </c>
      <c r="P2694">
        <f t="shared" si="255"/>
        <v>25</v>
      </c>
      <c r="Q2694" s="3" t="str">
        <f t="shared" si="256"/>
        <v>food</v>
      </c>
      <c r="R2694" t="str">
        <f t="shared" si="257"/>
        <v>food trucks</v>
      </c>
      <c r="S2694" s="11">
        <f t="shared" si="252"/>
        <v>42058.334027777775</v>
      </c>
      <c r="T2694" s="11">
        <f t="shared" si="253"/>
        <v>42088.292361111111</v>
      </c>
      <c r="U2694" t="str">
        <f t="array" ref="U2694">IF(COUNTIF($B$2:$B6807, $B2694)&gt;1, "Duplicate", "")</f>
        <v/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4"/>
        <v>8.0000000000000002E-3</v>
      </c>
      <c r="P2695">
        <f t="shared" si="255"/>
        <v>13.333333333333334</v>
      </c>
      <c r="Q2695" s="3" t="str">
        <f t="shared" si="256"/>
        <v>food</v>
      </c>
      <c r="R2695" t="str">
        <f t="shared" si="257"/>
        <v>food trucks</v>
      </c>
      <c r="S2695" s="11">
        <f t="shared" ref="S2695:S2758" si="258">(((J2695/60)/60)/24)+DATE(1970,1,1)</f>
        <v>41834.138495370367</v>
      </c>
      <c r="T2695" s="11">
        <f t="shared" ref="T2695:T2758" si="259">(((I2695/60)/60)/24)+DATE(1970,1,1)</f>
        <v>41864.138495370367</v>
      </c>
      <c r="U2695" t="str">
        <f t="array" ref="U2695">IF(COUNTIF($B$2:$B6808, $B2695)&gt;1, "Duplicate", "")</f>
        <v/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4"/>
        <v>3.3333333333333335E-5</v>
      </c>
      <c r="P2696">
        <f t="shared" si="255"/>
        <v>1</v>
      </c>
      <c r="Q2696" s="3" t="str">
        <f t="shared" si="256"/>
        <v>food</v>
      </c>
      <c r="R2696" t="str">
        <f t="shared" si="257"/>
        <v>food trucks</v>
      </c>
      <c r="S2696" s="11">
        <f t="shared" si="258"/>
        <v>41878.140497685185</v>
      </c>
      <c r="T2696" s="11">
        <f t="shared" si="259"/>
        <v>41908.140497685185</v>
      </c>
      <c r="U2696" t="str">
        <f t="array" ref="U2696">IF(COUNTIF($B$2:$B6809, $B2696)&gt;1, "Duplicate", "")</f>
        <v/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4"/>
        <v>4.7333333333333333E-3</v>
      </c>
      <c r="P2697">
        <f t="shared" si="255"/>
        <v>23.666666666666668</v>
      </c>
      <c r="Q2697" s="3" t="str">
        <f t="shared" si="256"/>
        <v>food</v>
      </c>
      <c r="R2697" t="str">
        <f t="shared" si="257"/>
        <v>food trucks</v>
      </c>
      <c r="S2697" s="11">
        <f t="shared" si="258"/>
        <v>42048.181921296295</v>
      </c>
      <c r="T2697" s="11">
        <f t="shared" si="259"/>
        <v>42108.14025462963</v>
      </c>
      <c r="U2697" t="str">
        <f t="array" ref="U2697">IF(COUNTIF($B$2:$B6810, $B2697)&gt;1, "Duplicate", "")</f>
        <v/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4"/>
        <v>5.6500000000000002E-2</v>
      </c>
      <c r="P2698">
        <f t="shared" si="255"/>
        <v>89.21052631578948</v>
      </c>
      <c r="Q2698" s="3" t="str">
        <f t="shared" si="256"/>
        <v>food</v>
      </c>
      <c r="R2698" t="str">
        <f t="shared" si="257"/>
        <v>food trucks</v>
      </c>
      <c r="S2698" s="11">
        <f t="shared" si="258"/>
        <v>41964.844444444447</v>
      </c>
      <c r="T2698" s="11">
        <f t="shared" si="259"/>
        <v>41998.844444444447</v>
      </c>
      <c r="U2698" t="str">
        <f t="array" ref="U2698">IF(COUNTIF($B$2:$B6811, $B2698)&gt;1, "Duplicate", "")</f>
        <v/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4"/>
        <v>0.26352173913043481</v>
      </c>
      <c r="P2699">
        <f t="shared" si="255"/>
        <v>116.55769230769231</v>
      </c>
      <c r="Q2699" s="3" t="str">
        <f t="shared" si="256"/>
        <v>food</v>
      </c>
      <c r="R2699" t="str">
        <f t="shared" si="257"/>
        <v>food trucks</v>
      </c>
      <c r="S2699" s="11">
        <f t="shared" si="258"/>
        <v>42187.940081018518</v>
      </c>
      <c r="T2699" s="11">
        <f t="shared" si="259"/>
        <v>42218.916666666672</v>
      </c>
      <c r="U2699" t="str">
        <f t="array" ref="U2699">IF(COUNTIF($B$2:$B6812, $B2699)&gt;1, "Duplicate", "")</f>
        <v/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4"/>
        <v>3.2512500000000002E-3</v>
      </c>
      <c r="P2700">
        <f t="shared" si="255"/>
        <v>13.005000000000001</v>
      </c>
      <c r="Q2700" s="3" t="str">
        <f t="shared" si="256"/>
        <v>food</v>
      </c>
      <c r="R2700" t="str">
        <f t="shared" si="257"/>
        <v>food trucks</v>
      </c>
      <c r="S2700" s="11">
        <f t="shared" si="258"/>
        <v>41787.898240740738</v>
      </c>
      <c r="T2700" s="11">
        <f t="shared" si="259"/>
        <v>41817.898240740738</v>
      </c>
      <c r="U2700" t="str">
        <f t="array" ref="U2700">IF(COUNTIF($B$2:$B6813, $B2700)&gt;1, "Duplicate", "")</f>
        <v/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4"/>
        <v>0</v>
      </c>
      <c r="P2701">
        <f t="shared" si="255"/>
        <v>0</v>
      </c>
      <c r="Q2701" s="3" t="str">
        <f t="shared" si="256"/>
        <v>food</v>
      </c>
      <c r="R2701" t="str">
        <f t="shared" si="257"/>
        <v>food trucks</v>
      </c>
      <c r="S2701" s="11">
        <f t="shared" si="258"/>
        <v>41829.896562499998</v>
      </c>
      <c r="T2701" s="11">
        <f t="shared" si="259"/>
        <v>41859.896562499998</v>
      </c>
      <c r="U2701" t="str">
        <f t="array" ref="U2701">IF(COUNTIF($B$2:$B6814, $B2701)&gt;1, "Duplicate", "")</f>
        <v/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4"/>
        <v>7.0007000700070005E-3</v>
      </c>
      <c r="P2702">
        <f t="shared" si="255"/>
        <v>17.5</v>
      </c>
      <c r="Q2702" s="3" t="str">
        <f t="shared" si="256"/>
        <v>food</v>
      </c>
      <c r="R2702" t="str">
        <f t="shared" si="257"/>
        <v>food trucks</v>
      </c>
      <c r="S2702" s="11">
        <f t="shared" si="258"/>
        <v>41870.87467592593</v>
      </c>
      <c r="T2702" s="11">
        <f t="shared" si="259"/>
        <v>41900.87467592593</v>
      </c>
      <c r="U2702" t="str">
        <f t="array" ref="U2702">IF(COUNTIF($B$2:$B6815, $B2702)&gt;1, "Duplicate", "")</f>
        <v/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4"/>
        <v>0.46176470588235297</v>
      </c>
      <c r="P2703">
        <f t="shared" si="255"/>
        <v>34.130434782608695</v>
      </c>
      <c r="Q2703" s="3" t="str">
        <f t="shared" si="256"/>
        <v>theater</v>
      </c>
      <c r="R2703" t="str">
        <f t="shared" si="257"/>
        <v>spaces</v>
      </c>
      <c r="S2703" s="11">
        <f t="shared" si="258"/>
        <v>42801.774699074071</v>
      </c>
      <c r="T2703" s="11">
        <f t="shared" si="259"/>
        <v>42832.733032407406</v>
      </c>
      <c r="U2703" t="str">
        <f t="array" ref="U2703">IF(COUNTIF($B$2:$B6816, $B2703)&gt;1, "Duplicate", "")</f>
        <v/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4"/>
        <v>0.34410000000000002</v>
      </c>
      <c r="P2704">
        <f t="shared" si="255"/>
        <v>132.34615384615384</v>
      </c>
      <c r="Q2704" s="3" t="str">
        <f t="shared" si="256"/>
        <v>theater</v>
      </c>
      <c r="R2704" t="str">
        <f t="shared" si="257"/>
        <v>spaces</v>
      </c>
      <c r="S2704" s="11">
        <f t="shared" si="258"/>
        <v>42800.801817129628</v>
      </c>
      <c r="T2704" s="11">
        <f t="shared" si="259"/>
        <v>42830.760150462964</v>
      </c>
      <c r="U2704" t="str">
        <f t="array" ref="U2704">IF(COUNTIF($B$2:$B6817, $B2704)&gt;1, "Duplicate", "")</f>
        <v/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4"/>
        <v>1.0375000000000001</v>
      </c>
      <c r="P2705">
        <f t="shared" si="255"/>
        <v>922.22222222222217</v>
      </c>
      <c r="Q2705" s="3" t="str">
        <f t="shared" si="256"/>
        <v>theater</v>
      </c>
      <c r="R2705" t="str">
        <f t="shared" si="257"/>
        <v>spaces</v>
      </c>
      <c r="S2705" s="11">
        <f t="shared" si="258"/>
        <v>42756.690162037034</v>
      </c>
      <c r="T2705" s="11">
        <f t="shared" si="259"/>
        <v>42816.648495370369</v>
      </c>
      <c r="U2705" t="str">
        <f t="array" ref="U2705">IF(COUNTIF($B$2:$B6818, $B2705)&gt;1, "Duplicate", "")</f>
        <v/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4"/>
        <v>6.0263157894736845E-2</v>
      </c>
      <c r="P2706">
        <f t="shared" si="255"/>
        <v>163.57142857142858</v>
      </c>
      <c r="Q2706" s="3" t="str">
        <f t="shared" si="256"/>
        <v>theater</v>
      </c>
      <c r="R2706" t="str">
        <f t="shared" si="257"/>
        <v>spaces</v>
      </c>
      <c r="S2706" s="11">
        <f t="shared" si="258"/>
        <v>42787.862430555557</v>
      </c>
      <c r="T2706" s="11">
        <f t="shared" si="259"/>
        <v>42830.820763888885</v>
      </c>
      <c r="U2706" t="str">
        <f t="array" ref="U2706">IF(COUNTIF($B$2:$B6819, $B2706)&gt;1, "Duplicate", "")</f>
        <v/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4"/>
        <v>0.10539393939393939</v>
      </c>
      <c r="P2707">
        <f t="shared" si="255"/>
        <v>217.375</v>
      </c>
      <c r="Q2707" s="3" t="str">
        <f t="shared" si="256"/>
        <v>theater</v>
      </c>
      <c r="R2707" t="str">
        <f t="shared" si="257"/>
        <v>spaces</v>
      </c>
      <c r="S2707" s="11">
        <f t="shared" si="258"/>
        <v>42773.916180555556</v>
      </c>
      <c r="T2707" s="11">
        <f t="shared" si="259"/>
        <v>42818.874513888892</v>
      </c>
      <c r="U2707" t="str">
        <f t="array" ref="U2707">IF(COUNTIF($B$2:$B6820, $B2707)&gt;1, "Duplicate", "")</f>
        <v/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4"/>
        <v>1.1229714285714285</v>
      </c>
      <c r="P2708">
        <f t="shared" si="255"/>
        <v>149.44486692015209</v>
      </c>
      <c r="Q2708" s="3" t="str">
        <f t="shared" si="256"/>
        <v>theater</v>
      </c>
      <c r="R2708" t="str">
        <f t="shared" si="257"/>
        <v>spaces</v>
      </c>
      <c r="S2708" s="11">
        <f t="shared" si="258"/>
        <v>41899.294942129629</v>
      </c>
      <c r="T2708" s="11">
        <f t="shared" si="259"/>
        <v>41928.290972222225</v>
      </c>
      <c r="U2708" t="str">
        <f t="array" ref="U2708">IF(COUNTIF($B$2:$B6821, $B2708)&gt;1, "Duplicate", "")</f>
        <v/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4"/>
        <v>3.50844625</v>
      </c>
      <c r="P2709">
        <f t="shared" si="255"/>
        <v>71.237487309644663</v>
      </c>
      <c r="Q2709" s="3" t="str">
        <f t="shared" si="256"/>
        <v>theater</v>
      </c>
      <c r="R2709" t="str">
        <f t="shared" si="257"/>
        <v>spaces</v>
      </c>
      <c r="S2709" s="11">
        <f t="shared" si="258"/>
        <v>41391.782905092594</v>
      </c>
      <c r="T2709" s="11">
        <f t="shared" si="259"/>
        <v>41421.290972222225</v>
      </c>
      <c r="U2709" t="str">
        <f t="array" ref="U2709">IF(COUNTIF($B$2:$B6822, $B2709)&gt;1, "Duplicate", "")</f>
        <v/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4"/>
        <v>2.3321535</v>
      </c>
      <c r="P2710">
        <f t="shared" si="255"/>
        <v>44.464318398474738</v>
      </c>
      <c r="Q2710" s="3" t="str">
        <f t="shared" si="256"/>
        <v>theater</v>
      </c>
      <c r="R2710" t="str">
        <f t="shared" si="257"/>
        <v>spaces</v>
      </c>
      <c r="S2710" s="11">
        <f t="shared" si="258"/>
        <v>42512.698217592595</v>
      </c>
      <c r="T2710" s="11">
        <f t="shared" si="259"/>
        <v>42572.698217592595</v>
      </c>
      <c r="U2710" t="str">
        <f t="array" ref="U2710">IF(COUNTIF($B$2:$B6823, $B2710)&gt;1, "Duplicate", "")</f>
        <v/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4"/>
        <v>1.01606</v>
      </c>
      <c r="P2711">
        <f t="shared" si="255"/>
        <v>164.94480519480518</v>
      </c>
      <c r="Q2711" s="3" t="str">
        <f t="shared" si="256"/>
        <v>theater</v>
      </c>
      <c r="R2711" t="str">
        <f t="shared" si="257"/>
        <v>spaces</v>
      </c>
      <c r="S2711" s="11">
        <f t="shared" si="258"/>
        <v>42612.149780092594</v>
      </c>
      <c r="T2711" s="11">
        <f t="shared" si="259"/>
        <v>42647.165972222225</v>
      </c>
      <c r="U2711" t="str">
        <f t="array" ref="U2711">IF(COUNTIF($B$2:$B6824, $B2711)&gt;1, "Duplicate", "")</f>
        <v/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4"/>
        <v>1.5390035000000002</v>
      </c>
      <c r="P2712">
        <f t="shared" si="255"/>
        <v>84.871516544117654</v>
      </c>
      <c r="Q2712" s="3" t="str">
        <f t="shared" si="256"/>
        <v>theater</v>
      </c>
      <c r="R2712" t="str">
        <f t="shared" si="257"/>
        <v>spaces</v>
      </c>
      <c r="S2712" s="11">
        <f t="shared" si="258"/>
        <v>41828.229490740741</v>
      </c>
      <c r="T2712" s="11">
        <f t="shared" si="259"/>
        <v>41860.083333333336</v>
      </c>
      <c r="U2712" t="str">
        <f t="array" ref="U2712">IF(COUNTIF($B$2:$B6825, $B2712)&gt;1, "Duplicate", "")</f>
        <v/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4"/>
        <v>1.007161125319693</v>
      </c>
      <c r="P2713">
        <f t="shared" si="255"/>
        <v>53.945205479452056</v>
      </c>
      <c r="Q2713" s="3" t="str">
        <f t="shared" si="256"/>
        <v>theater</v>
      </c>
      <c r="R2713" t="str">
        <f t="shared" si="257"/>
        <v>spaces</v>
      </c>
      <c r="S2713" s="11">
        <f t="shared" si="258"/>
        <v>41780.745254629634</v>
      </c>
      <c r="T2713" s="11">
        <f t="shared" si="259"/>
        <v>41810.917361111111</v>
      </c>
      <c r="U2713" t="str">
        <f t="array" ref="U2713">IF(COUNTIF($B$2:$B6826, $B2713)&gt;1, "Duplicate", "")</f>
        <v/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4"/>
        <v>1.3138181818181818</v>
      </c>
      <c r="P2714">
        <f t="shared" si="255"/>
        <v>50.531468531468533</v>
      </c>
      <c r="Q2714" s="3" t="str">
        <f t="shared" si="256"/>
        <v>theater</v>
      </c>
      <c r="R2714" t="str">
        <f t="shared" si="257"/>
        <v>spaces</v>
      </c>
      <c r="S2714" s="11">
        <f t="shared" si="258"/>
        <v>41432.062037037038</v>
      </c>
      <c r="T2714" s="11">
        <f t="shared" si="259"/>
        <v>41468.75</v>
      </c>
      <c r="U2714" t="str">
        <f t="array" ref="U2714">IF(COUNTIF($B$2:$B6827, $B2714)&gt;1, "Duplicate", "")</f>
        <v/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4"/>
        <v>1.0224133333333334</v>
      </c>
      <c r="P2715">
        <f t="shared" si="255"/>
        <v>108.00140845070422</v>
      </c>
      <c r="Q2715" s="3" t="str">
        <f t="shared" si="256"/>
        <v>theater</v>
      </c>
      <c r="R2715" t="str">
        <f t="shared" si="257"/>
        <v>spaces</v>
      </c>
      <c r="S2715" s="11">
        <f t="shared" si="258"/>
        <v>42322.653749999998</v>
      </c>
      <c r="T2715" s="11">
        <f t="shared" si="259"/>
        <v>42362.653749999998</v>
      </c>
      <c r="U2715" t="str">
        <f t="array" ref="U2715">IF(COUNTIF($B$2:$B6828, $B2715)&gt;1, "Duplicate", "")</f>
        <v/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4"/>
        <v>1.1635599999999999</v>
      </c>
      <c r="P2716">
        <f t="shared" si="255"/>
        <v>95.373770491803285</v>
      </c>
      <c r="Q2716" s="3" t="str">
        <f t="shared" si="256"/>
        <v>theater</v>
      </c>
      <c r="R2716" t="str">
        <f t="shared" si="257"/>
        <v>spaces</v>
      </c>
      <c r="S2716" s="11">
        <f t="shared" si="258"/>
        <v>42629.655046296291</v>
      </c>
      <c r="T2716" s="11">
        <f t="shared" si="259"/>
        <v>42657.958333333328</v>
      </c>
      <c r="U2716" t="str">
        <f t="array" ref="U2716">IF(COUNTIF($B$2:$B6829, $B2716)&gt;1, "Duplicate", "")</f>
        <v/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4"/>
        <v>2.6462241666666664</v>
      </c>
      <c r="P2717">
        <f t="shared" si="255"/>
        <v>57.631016333938291</v>
      </c>
      <c r="Q2717" s="3" t="str">
        <f t="shared" si="256"/>
        <v>theater</v>
      </c>
      <c r="R2717" t="str">
        <f t="shared" si="257"/>
        <v>spaces</v>
      </c>
      <c r="S2717" s="11">
        <f t="shared" si="258"/>
        <v>42387.398472222223</v>
      </c>
      <c r="T2717" s="11">
        <f t="shared" si="259"/>
        <v>42421.398472222223</v>
      </c>
      <c r="U2717" t="str">
        <f t="array" ref="U2717">IF(COUNTIF($B$2:$B6830, $B2717)&gt;1, "Duplicate", "")</f>
        <v/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4"/>
        <v>1.1998010000000001</v>
      </c>
      <c r="P2718">
        <f t="shared" si="255"/>
        <v>64.160481283422456</v>
      </c>
      <c r="Q2718" s="3" t="str">
        <f t="shared" si="256"/>
        <v>theater</v>
      </c>
      <c r="R2718" t="str">
        <f t="shared" si="257"/>
        <v>spaces</v>
      </c>
      <c r="S2718" s="11">
        <f t="shared" si="258"/>
        <v>42255.333252314813</v>
      </c>
      <c r="T2718" s="11">
        <f t="shared" si="259"/>
        <v>42285.333252314813</v>
      </c>
      <c r="U2718" t="str">
        <f t="array" ref="U2718">IF(COUNTIF($B$2:$B6831, $B2718)&gt;1, "Duplicate", "")</f>
        <v/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4"/>
        <v>1.2010400000000001</v>
      </c>
      <c r="P2719">
        <f t="shared" si="255"/>
        <v>92.387692307692305</v>
      </c>
      <c r="Q2719" s="3" t="str">
        <f t="shared" si="256"/>
        <v>theater</v>
      </c>
      <c r="R2719" t="str">
        <f t="shared" si="257"/>
        <v>spaces</v>
      </c>
      <c r="S2719" s="11">
        <f t="shared" si="258"/>
        <v>41934.914918981485</v>
      </c>
      <c r="T2719" s="11">
        <f t="shared" si="259"/>
        <v>41979.956585648149</v>
      </c>
      <c r="U2719" t="str">
        <f t="array" ref="U2719">IF(COUNTIF($B$2:$B6832, $B2719)&gt;1, "Duplicate", "")</f>
        <v/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4"/>
        <v>1.0358333333333334</v>
      </c>
      <c r="P2720">
        <f t="shared" si="255"/>
        <v>125.97972972972973</v>
      </c>
      <c r="Q2720" s="3" t="str">
        <f t="shared" si="256"/>
        <v>theater</v>
      </c>
      <c r="R2720" t="str">
        <f t="shared" si="257"/>
        <v>spaces</v>
      </c>
      <c r="S2720" s="11">
        <f t="shared" si="258"/>
        <v>42465.596585648149</v>
      </c>
      <c r="T2720" s="11">
        <f t="shared" si="259"/>
        <v>42493.958333333328</v>
      </c>
      <c r="U2720" t="str">
        <f t="array" ref="U2720">IF(COUNTIF($B$2:$B6833, $B2720)&gt;1, "Duplicate", "")</f>
        <v/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4"/>
        <v>1.0883333333333334</v>
      </c>
      <c r="P2721">
        <f t="shared" si="255"/>
        <v>94.637681159420296</v>
      </c>
      <c r="Q2721" s="3" t="str">
        <f t="shared" si="256"/>
        <v>theater</v>
      </c>
      <c r="R2721" t="str">
        <f t="shared" si="257"/>
        <v>spaces</v>
      </c>
      <c r="S2721" s="11">
        <f t="shared" si="258"/>
        <v>42418.031180555554</v>
      </c>
      <c r="T2721" s="11">
        <f t="shared" si="259"/>
        <v>42477.989513888882</v>
      </c>
      <c r="U2721" t="str">
        <f t="array" ref="U2721">IF(COUNTIF($B$2:$B6834, $B2721)&gt;1, "Duplicate", "")</f>
        <v/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4"/>
        <v>1.1812400000000001</v>
      </c>
      <c r="P2722">
        <f t="shared" si="255"/>
        <v>170.69942196531792</v>
      </c>
      <c r="Q2722" s="3" t="str">
        <f t="shared" si="256"/>
        <v>theater</v>
      </c>
      <c r="R2722" t="str">
        <f t="shared" si="257"/>
        <v>spaces</v>
      </c>
      <c r="S2722" s="11">
        <f t="shared" si="258"/>
        <v>42655.465891203698</v>
      </c>
      <c r="T2722" s="11">
        <f t="shared" si="259"/>
        <v>42685.507557870369</v>
      </c>
      <c r="U2722" t="str">
        <f t="array" ref="U2722">IF(COUNTIF($B$2:$B6835, $B2722)&gt;1, "Duplicate", "")</f>
        <v/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4"/>
        <v>14.62</v>
      </c>
      <c r="P2723">
        <f t="shared" si="255"/>
        <v>40.762081784386616</v>
      </c>
      <c r="Q2723" s="3" t="str">
        <f t="shared" si="256"/>
        <v>technology</v>
      </c>
      <c r="R2723" t="str">
        <f t="shared" si="257"/>
        <v>hardware</v>
      </c>
      <c r="S2723" s="11">
        <f t="shared" si="258"/>
        <v>41493.543958333335</v>
      </c>
      <c r="T2723" s="11">
        <f t="shared" si="259"/>
        <v>41523.791666666664</v>
      </c>
      <c r="U2723" t="str">
        <f t="array" ref="U2723">IF(COUNTIF($B$2:$B6836, $B2723)&gt;1, "Duplicate", "")</f>
        <v/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4"/>
        <v>2.5253999999999999</v>
      </c>
      <c r="P2724">
        <f t="shared" si="255"/>
        <v>68.254054054054052</v>
      </c>
      <c r="Q2724" s="3" t="str">
        <f t="shared" si="256"/>
        <v>technology</v>
      </c>
      <c r="R2724" t="str">
        <f t="shared" si="257"/>
        <v>hardware</v>
      </c>
      <c r="S2724" s="11">
        <f t="shared" si="258"/>
        <v>42704.857094907406</v>
      </c>
      <c r="T2724" s="11">
        <f t="shared" si="259"/>
        <v>42764.857094907406</v>
      </c>
      <c r="U2724" t="str">
        <f t="array" ref="U2724">IF(COUNTIF($B$2:$B6837, $B2724)&gt;1, "Duplicate", "")</f>
        <v/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4"/>
        <v>1.4005000000000001</v>
      </c>
      <c r="P2725">
        <f t="shared" si="255"/>
        <v>95.48863636363636</v>
      </c>
      <c r="Q2725" s="3" t="str">
        <f t="shared" si="256"/>
        <v>technology</v>
      </c>
      <c r="R2725" t="str">
        <f t="shared" si="257"/>
        <v>hardware</v>
      </c>
      <c r="S2725" s="11">
        <f t="shared" si="258"/>
        <v>41944.83898148148</v>
      </c>
      <c r="T2725" s="11">
        <f t="shared" si="259"/>
        <v>42004.880648148144</v>
      </c>
      <c r="U2725" t="str">
        <f t="array" ref="U2725">IF(COUNTIF($B$2:$B6838, $B2725)&gt;1, "Duplicate", "")</f>
        <v/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4"/>
        <v>2.9687520259319289</v>
      </c>
      <c r="P2726">
        <f t="shared" si="255"/>
        <v>7.1902649656526005</v>
      </c>
      <c r="Q2726" s="3" t="str">
        <f t="shared" si="256"/>
        <v>technology</v>
      </c>
      <c r="R2726" t="str">
        <f t="shared" si="257"/>
        <v>hardware</v>
      </c>
      <c r="S2726" s="11">
        <f t="shared" si="258"/>
        <v>42199.32707175926</v>
      </c>
      <c r="T2726" s="11">
        <f t="shared" si="259"/>
        <v>42231.32707175926</v>
      </c>
      <c r="U2726" t="str">
        <f t="array" ref="U2726">IF(COUNTIF($B$2:$B6839, $B2726)&gt;1, "Duplicate", "")</f>
        <v/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4"/>
        <v>1.445425</v>
      </c>
      <c r="P2727">
        <f t="shared" si="255"/>
        <v>511.65486725663715</v>
      </c>
      <c r="Q2727" s="3" t="str">
        <f t="shared" si="256"/>
        <v>technology</v>
      </c>
      <c r="R2727" t="str">
        <f t="shared" si="257"/>
        <v>hardware</v>
      </c>
      <c r="S2727" s="11">
        <f t="shared" si="258"/>
        <v>42745.744618055556</v>
      </c>
      <c r="T2727" s="11">
        <f t="shared" si="259"/>
        <v>42795.744618055556</v>
      </c>
      <c r="U2727" t="str">
        <f t="array" ref="U2727">IF(COUNTIF($B$2:$B6840, $B2727)&gt;1, "Duplicate", "")</f>
        <v/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4"/>
        <v>1.05745</v>
      </c>
      <c r="P2728">
        <f t="shared" si="255"/>
        <v>261.74504950495049</v>
      </c>
      <c r="Q2728" s="3" t="str">
        <f t="shared" si="256"/>
        <v>technology</v>
      </c>
      <c r="R2728" t="str">
        <f t="shared" si="257"/>
        <v>hardware</v>
      </c>
      <c r="S2728" s="11">
        <f t="shared" si="258"/>
        <v>42452.579988425925</v>
      </c>
      <c r="T2728" s="11">
        <f t="shared" si="259"/>
        <v>42482.579988425925</v>
      </c>
      <c r="U2728" t="str">
        <f t="array" ref="U2728">IF(COUNTIF($B$2:$B6841, $B2728)&gt;1, "Duplicate", "")</f>
        <v/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4"/>
        <v>4.9321000000000002</v>
      </c>
      <c r="P2729">
        <f t="shared" si="255"/>
        <v>69.760961810466767</v>
      </c>
      <c r="Q2729" s="3" t="str">
        <f t="shared" si="256"/>
        <v>technology</v>
      </c>
      <c r="R2729" t="str">
        <f t="shared" si="257"/>
        <v>hardware</v>
      </c>
      <c r="S2729" s="11">
        <f t="shared" si="258"/>
        <v>42198.676655092597</v>
      </c>
      <c r="T2729" s="11">
        <f t="shared" si="259"/>
        <v>42223.676655092597</v>
      </c>
      <c r="U2729" t="str">
        <f t="array" ref="U2729">IF(COUNTIF($B$2:$B6842, $B2729)&gt;1, "Duplicate", "")</f>
        <v/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4"/>
        <v>2.0182666666666669</v>
      </c>
      <c r="P2730">
        <f t="shared" si="255"/>
        <v>77.229591836734699</v>
      </c>
      <c r="Q2730" s="3" t="str">
        <f t="shared" si="256"/>
        <v>technology</v>
      </c>
      <c r="R2730" t="str">
        <f t="shared" si="257"/>
        <v>hardware</v>
      </c>
      <c r="S2730" s="11">
        <f t="shared" si="258"/>
        <v>42333.59993055556</v>
      </c>
      <c r="T2730" s="11">
        <f t="shared" si="259"/>
        <v>42368.59993055556</v>
      </c>
      <c r="U2730" t="str">
        <f t="array" ref="U2730">IF(COUNTIF($B$2:$B6843, $B2730)&gt;1, "Duplicate", "")</f>
        <v/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4"/>
        <v>1.0444</v>
      </c>
      <c r="P2731">
        <f t="shared" si="255"/>
        <v>340.56521739130437</v>
      </c>
      <c r="Q2731" s="3" t="str">
        <f t="shared" si="256"/>
        <v>technology</v>
      </c>
      <c r="R2731" t="str">
        <f t="shared" si="257"/>
        <v>hardware</v>
      </c>
      <c r="S2731" s="11">
        <f t="shared" si="258"/>
        <v>42095.240706018521</v>
      </c>
      <c r="T2731" s="11">
        <f t="shared" si="259"/>
        <v>42125.240706018521</v>
      </c>
      <c r="U2731" t="str">
        <f t="array" ref="U2731">IF(COUNTIF($B$2:$B6844, $B2731)&gt;1, "Duplicate", "")</f>
        <v/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4"/>
        <v>1.7029262962962963</v>
      </c>
      <c r="P2732">
        <f t="shared" si="255"/>
        <v>67.417903225806455</v>
      </c>
      <c r="Q2732" s="3" t="str">
        <f t="shared" si="256"/>
        <v>technology</v>
      </c>
      <c r="R2732" t="str">
        <f t="shared" si="257"/>
        <v>hardware</v>
      </c>
      <c r="S2732" s="11">
        <f t="shared" si="258"/>
        <v>41351.541377314818</v>
      </c>
      <c r="T2732" s="11">
        <f t="shared" si="259"/>
        <v>41386.541377314818</v>
      </c>
      <c r="U2732" t="str">
        <f t="array" ref="U2732">IF(COUNTIF($B$2:$B6845, $B2732)&gt;1, "Duplicate", "")</f>
        <v/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4"/>
        <v>1.0430333333333333</v>
      </c>
      <c r="P2733">
        <f t="shared" si="255"/>
        <v>845.70270270270271</v>
      </c>
      <c r="Q2733" s="3" t="str">
        <f t="shared" si="256"/>
        <v>technology</v>
      </c>
      <c r="R2733" t="str">
        <f t="shared" si="257"/>
        <v>hardware</v>
      </c>
      <c r="S2733" s="11">
        <f t="shared" si="258"/>
        <v>41872.525717592594</v>
      </c>
      <c r="T2733" s="11">
        <f t="shared" si="259"/>
        <v>41930.166666666664</v>
      </c>
      <c r="U2733" t="str">
        <f t="array" ref="U2733">IF(COUNTIF($B$2:$B6846, $B2733)&gt;1, "Duplicate", "")</f>
        <v/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4"/>
        <v>1.1825000000000001</v>
      </c>
      <c r="P2734">
        <f t="shared" si="255"/>
        <v>97.191780821917803</v>
      </c>
      <c r="Q2734" s="3" t="str">
        <f t="shared" si="256"/>
        <v>technology</v>
      </c>
      <c r="R2734" t="str">
        <f t="shared" si="257"/>
        <v>hardware</v>
      </c>
      <c r="S2734" s="11">
        <f t="shared" si="258"/>
        <v>41389.808194444442</v>
      </c>
      <c r="T2734" s="11">
        <f t="shared" si="259"/>
        <v>41422</v>
      </c>
      <c r="U2734" t="str">
        <f t="array" ref="U2734">IF(COUNTIF($B$2:$B6847, $B2734)&gt;1, "Duplicate", "")</f>
        <v/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4"/>
        <v>1.07538</v>
      </c>
      <c r="P2735">
        <f t="shared" si="255"/>
        <v>451.84033613445376</v>
      </c>
      <c r="Q2735" s="3" t="str">
        <f t="shared" si="256"/>
        <v>technology</v>
      </c>
      <c r="R2735" t="str">
        <f t="shared" si="257"/>
        <v>hardware</v>
      </c>
      <c r="S2735" s="11">
        <f t="shared" si="258"/>
        <v>42044.272847222222</v>
      </c>
      <c r="T2735" s="11">
        <f t="shared" si="259"/>
        <v>42104.231180555551</v>
      </c>
      <c r="U2735" t="str">
        <f t="array" ref="U2735">IF(COUNTIF($B$2:$B6848, $B2735)&gt;1, "Duplicate", "")</f>
        <v/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4"/>
        <v>22603</v>
      </c>
      <c r="P2736">
        <f t="shared" si="255"/>
        <v>138.66871165644173</v>
      </c>
      <c r="Q2736" s="3" t="str">
        <f t="shared" si="256"/>
        <v>technology</v>
      </c>
      <c r="R2736" t="str">
        <f t="shared" si="257"/>
        <v>hardware</v>
      </c>
      <c r="S2736" s="11">
        <f t="shared" si="258"/>
        <v>42626.668888888889</v>
      </c>
      <c r="T2736" s="11">
        <f t="shared" si="259"/>
        <v>42656.915972222225</v>
      </c>
      <c r="U2736" t="str">
        <f t="array" ref="U2736">IF(COUNTIF($B$2:$B6849, $B2736)&gt;1, "Duplicate", "")</f>
        <v/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4"/>
        <v>9.7813466666666677</v>
      </c>
      <c r="P2737">
        <f t="shared" si="255"/>
        <v>21.640147492625371</v>
      </c>
      <c r="Q2737" s="3" t="str">
        <f t="shared" si="256"/>
        <v>technology</v>
      </c>
      <c r="R2737" t="str">
        <f t="shared" si="257"/>
        <v>hardware</v>
      </c>
      <c r="S2737" s="11">
        <f t="shared" si="258"/>
        <v>41316.120949074073</v>
      </c>
      <c r="T2737" s="11">
        <f t="shared" si="259"/>
        <v>41346.833333333336</v>
      </c>
      <c r="U2737" t="str">
        <f t="array" ref="U2737">IF(COUNTIF($B$2:$B6850, $B2737)&gt;1, "Duplicate", "")</f>
        <v/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4"/>
        <v>1.2290000000000001</v>
      </c>
      <c r="P2738">
        <f t="shared" si="255"/>
        <v>169.51724137931035</v>
      </c>
      <c r="Q2738" s="3" t="str">
        <f t="shared" si="256"/>
        <v>technology</v>
      </c>
      <c r="R2738" t="str">
        <f t="shared" si="257"/>
        <v>hardware</v>
      </c>
      <c r="S2738" s="11">
        <f t="shared" si="258"/>
        <v>41722.666354166664</v>
      </c>
      <c r="T2738" s="11">
        <f t="shared" si="259"/>
        <v>41752.666354166664</v>
      </c>
      <c r="U2738" t="str">
        <f t="array" ref="U2738">IF(COUNTIF($B$2:$B6851, $B2738)&gt;1, "Duplicate", "")</f>
        <v/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4"/>
        <v>2.4606080000000001</v>
      </c>
      <c r="P2739">
        <f t="shared" si="255"/>
        <v>161.88210526315791</v>
      </c>
      <c r="Q2739" s="3" t="str">
        <f t="shared" si="256"/>
        <v>technology</v>
      </c>
      <c r="R2739" t="str">
        <f t="shared" si="257"/>
        <v>hardware</v>
      </c>
      <c r="S2739" s="11">
        <f t="shared" si="258"/>
        <v>41611.917673611111</v>
      </c>
      <c r="T2739" s="11">
        <f t="shared" si="259"/>
        <v>41654.791666666664</v>
      </c>
      <c r="U2739" t="str">
        <f t="array" ref="U2739">IF(COUNTIF($B$2:$B6852, $B2739)&gt;1, "Duplicate", "")</f>
        <v/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4"/>
        <v>1.4794</v>
      </c>
      <c r="P2740">
        <f t="shared" si="255"/>
        <v>493.13333333333333</v>
      </c>
      <c r="Q2740" s="3" t="str">
        <f t="shared" si="256"/>
        <v>technology</v>
      </c>
      <c r="R2740" t="str">
        <f t="shared" si="257"/>
        <v>hardware</v>
      </c>
      <c r="S2740" s="11">
        <f t="shared" si="258"/>
        <v>42620.143564814818</v>
      </c>
      <c r="T2740" s="11">
        <f t="shared" si="259"/>
        <v>42680.143564814818</v>
      </c>
      <c r="U2740" t="str">
        <f t="array" ref="U2740">IF(COUNTIF($B$2:$B6853, $B2740)&gt;1, "Duplicate", "")</f>
        <v/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4"/>
        <v>3.8409090909090908</v>
      </c>
      <c r="P2741">
        <f t="shared" si="255"/>
        <v>22.120418848167539</v>
      </c>
      <c r="Q2741" s="3" t="str">
        <f t="shared" si="256"/>
        <v>technology</v>
      </c>
      <c r="R2741" t="str">
        <f t="shared" si="257"/>
        <v>hardware</v>
      </c>
      <c r="S2741" s="11">
        <f t="shared" si="258"/>
        <v>41719.887928240743</v>
      </c>
      <c r="T2741" s="11">
        <f t="shared" si="259"/>
        <v>41764.887928240743</v>
      </c>
      <c r="U2741" t="str">
        <f t="array" ref="U2741">IF(COUNTIF($B$2:$B6854, $B2741)&gt;1, "Duplicate", "")</f>
        <v/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4"/>
        <v>1.0333333333333334</v>
      </c>
      <c r="P2742">
        <f t="shared" si="255"/>
        <v>18.235294117647058</v>
      </c>
      <c r="Q2742" s="3" t="str">
        <f t="shared" si="256"/>
        <v>technology</v>
      </c>
      <c r="R2742" t="str">
        <f t="shared" si="257"/>
        <v>hardware</v>
      </c>
      <c r="S2742" s="11">
        <f t="shared" si="258"/>
        <v>42045.031851851847</v>
      </c>
      <c r="T2742" s="11">
        <f t="shared" si="259"/>
        <v>42074.99018518519</v>
      </c>
      <c r="U2742" t="str">
        <f t="array" ref="U2742">IF(COUNTIF($B$2:$B6855, $B2742)&gt;1, "Duplicate", "")</f>
        <v/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4"/>
        <v>4.3750000000000004E-3</v>
      </c>
      <c r="P2743">
        <f t="shared" si="255"/>
        <v>8.75</v>
      </c>
      <c r="Q2743" s="3" t="str">
        <f t="shared" si="256"/>
        <v>publishing</v>
      </c>
      <c r="R2743" t="str">
        <f t="shared" si="257"/>
        <v>children's books</v>
      </c>
      <c r="S2743" s="11">
        <f t="shared" si="258"/>
        <v>41911.657430555555</v>
      </c>
      <c r="T2743" s="11">
        <f t="shared" si="259"/>
        <v>41932.088194444441</v>
      </c>
      <c r="U2743" t="str">
        <f t="array" ref="U2743">IF(COUNTIF($B$2:$B6856, $B2743)&gt;1, "Duplicate", "")</f>
        <v/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4"/>
        <v>0.29239999999999999</v>
      </c>
      <c r="P2744">
        <f t="shared" si="255"/>
        <v>40.611111111111114</v>
      </c>
      <c r="Q2744" s="3" t="str">
        <f t="shared" si="256"/>
        <v>publishing</v>
      </c>
      <c r="R2744" t="str">
        <f t="shared" si="257"/>
        <v>children's books</v>
      </c>
      <c r="S2744" s="11">
        <f t="shared" si="258"/>
        <v>41030.719756944447</v>
      </c>
      <c r="T2744" s="11">
        <f t="shared" si="259"/>
        <v>41044.719756944447</v>
      </c>
      <c r="U2744" t="str">
        <f t="array" ref="U2744">IF(COUNTIF($B$2:$B6857, $B2744)&gt;1, "Duplicate", "")</f>
        <v/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4"/>
        <v>0</v>
      </c>
      <c r="P2745">
        <f t="shared" si="255"/>
        <v>0</v>
      </c>
      <c r="Q2745" s="3" t="str">
        <f t="shared" si="256"/>
        <v>publishing</v>
      </c>
      <c r="R2745" t="str">
        <f t="shared" si="257"/>
        <v>children's books</v>
      </c>
      <c r="S2745" s="11">
        <f t="shared" si="258"/>
        <v>42632.328784722224</v>
      </c>
      <c r="T2745" s="11">
        <f t="shared" si="259"/>
        <v>42662.328784722224</v>
      </c>
      <c r="U2745" t="str">
        <f t="array" ref="U2745">IF(COUNTIF($B$2:$B6858, $B2745)&gt;1, "Duplicate", "")</f>
        <v/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4"/>
        <v>5.2187499999999998E-2</v>
      </c>
      <c r="P2746">
        <f t="shared" si="255"/>
        <v>37.954545454545453</v>
      </c>
      <c r="Q2746" s="3" t="str">
        <f t="shared" si="256"/>
        <v>publishing</v>
      </c>
      <c r="R2746" t="str">
        <f t="shared" si="257"/>
        <v>children's books</v>
      </c>
      <c r="S2746" s="11">
        <f t="shared" si="258"/>
        <v>40938.062476851854</v>
      </c>
      <c r="T2746" s="11">
        <f t="shared" si="259"/>
        <v>40968.062476851854</v>
      </c>
      <c r="U2746" t="str">
        <f t="array" ref="U2746">IF(COUNTIF($B$2:$B6859, $B2746)&gt;1, "Duplicate", "")</f>
        <v/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4"/>
        <v>0.21887499999999999</v>
      </c>
      <c r="P2747">
        <f t="shared" si="255"/>
        <v>35.734693877551024</v>
      </c>
      <c r="Q2747" s="3" t="str">
        <f t="shared" si="256"/>
        <v>publishing</v>
      </c>
      <c r="R2747" t="str">
        <f t="shared" si="257"/>
        <v>children's books</v>
      </c>
      <c r="S2747" s="11">
        <f t="shared" si="258"/>
        <v>41044.988055555557</v>
      </c>
      <c r="T2747" s="11">
        <f t="shared" si="259"/>
        <v>41104.988055555557</v>
      </c>
      <c r="U2747" t="str">
        <f t="array" ref="U2747">IF(COUNTIF($B$2:$B6860, $B2747)&gt;1, "Duplicate", "")</f>
        <v/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4"/>
        <v>0.26700000000000002</v>
      </c>
      <c r="P2748">
        <f t="shared" si="255"/>
        <v>42.157894736842103</v>
      </c>
      <c r="Q2748" s="3" t="str">
        <f t="shared" si="256"/>
        <v>publishing</v>
      </c>
      <c r="R2748" t="str">
        <f t="shared" si="257"/>
        <v>children's books</v>
      </c>
      <c r="S2748" s="11">
        <f t="shared" si="258"/>
        <v>41850.781377314815</v>
      </c>
      <c r="T2748" s="11">
        <f t="shared" si="259"/>
        <v>41880.781377314815</v>
      </c>
      <c r="U2748" t="str">
        <f t="array" ref="U2748">IF(COUNTIF($B$2:$B6861, $B2748)&gt;1, "Duplicate", "")</f>
        <v/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4"/>
        <v>0.28000000000000003</v>
      </c>
      <c r="P2749">
        <f t="shared" si="255"/>
        <v>35</v>
      </c>
      <c r="Q2749" s="3" t="str">
        <f t="shared" si="256"/>
        <v>publishing</v>
      </c>
      <c r="R2749" t="str">
        <f t="shared" si="257"/>
        <v>children's books</v>
      </c>
      <c r="S2749" s="11">
        <f t="shared" si="258"/>
        <v>41044.64811342593</v>
      </c>
      <c r="T2749" s="11">
        <f t="shared" si="259"/>
        <v>41076.131944444445</v>
      </c>
      <c r="U2749" t="str">
        <f t="array" ref="U2749">IF(COUNTIF($B$2:$B6862, $B2749)&gt;1, "Duplicate", "")</f>
        <v/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4"/>
        <v>1.06E-2</v>
      </c>
      <c r="P2750">
        <f t="shared" si="255"/>
        <v>13.25</v>
      </c>
      <c r="Q2750" s="3" t="str">
        <f t="shared" si="256"/>
        <v>publishing</v>
      </c>
      <c r="R2750" t="str">
        <f t="shared" si="257"/>
        <v>children's books</v>
      </c>
      <c r="S2750" s="11">
        <f t="shared" si="258"/>
        <v>42585.7106712963</v>
      </c>
      <c r="T2750" s="11">
        <f t="shared" si="259"/>
        <v>42615.7106712963</v>
      </c>
      <c r="U2750" t="str">
        <f t="array" ref="U2750">IF(COUNTIF($B$2:$B6863, $B2750)&gt;1, "Duplicate", "")</f>
        <v/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4"/>
        <v>1.0999999999999999E-2</v>
      </c>
      <c r="P2751">
        <f t="shared" si="255"/>
        <v>55</v>
      </c>
      <c r="Q2751" s="3" t="str">
        <f t="shared" si="256"/>
        <v>publishing</v>
      </c>
      <c r="R2751" t="str">
        <f t="shared" si="257"/>
        <v>children's books</v>
      </c>
      <c r="S2751" s="11">
        <f t="shared" si="258"/>
        <v>42068.799039351856</v>
      </c>
      <c r="T2751" s="11">
        <f t="shared" si="259"/>
        <v>42098.757372685184</v>
      </c>
      <c r="U2751" t="str">
        <f t="array" ref="U2751">IF(COUNTIF($B$2:$B6864, $B2751)&gt;1, "Duplicate", "")</f>
        <v/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4"/>
        <v>0</v>
      </c>
      <c r="P2752">
        <f t="shared" si="255"/>
        <v>0</v>
      </c>
      <c r="Q2752" s="3" t="str">
        <f t="shared" si="256"/>
        <v>publishing</v>
      </c>
      <c r="R2752" t="str">
        <f t="shared" si="257"/>
        <v>children's books</v>
      </c>
      <c r="S2752" s="11">
        <f t="shared" si="258"/>
        <v>41078.899826388886</v>
      </c>
      <c r="T2752" s="11">
        <f t="shared" si="259"/>
        <v>41090.833333333336</v>
      </c>
      <c r="U2752" t="str">
        <f t="array" ref="U2752">IF(COUNTIF($B$2:$B6865, $B2752)&gt;1, "Duplicate", "")</f>
        <v/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4"/>
        <v>0</v>
      </c>
      <c r="P2753">
        <f t="shared" si="255"/>
        <v>0</v>
      </c>
      <c r="Q2753" s="3" t="str">
        <f t="shared" si="256"/>
        <v>publishing</v>
      </c>
      <c r="R2753" t="str">
        <f t="shared" si="257"/>
        <v>children's books</v>
      </c>
      <c r="S2753" s="11">
        <f t="shared" si="258"/>
        <v>41747.887060185189</v>
      </c>
      <c r="T2753" s="11">
        <f t="shared" si="259"/>
        <v>41807.887060185189</v>
      </c>
      <c r="U2753" t="str">
        <f t="array" ref="U2753">IF(COUNTIF($B$2:$B6866, $B2753)&gt;1, "Duplicate", "")</f>
        <v/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4"/>
        <v>0.11458333333333333</v>
      </c>
      <c r="P2754">
        <f t="shared" si="255"/>
        <v>39.285714285714285</v>
      </c>
      <c r="Q2754" s="3" t="str">
        <f t="shared" si="256"/>
        <v>publishing</v>
      </c>
      <c r="R2754" t="str">
        <f t="shared" si="257"/>
        <v>children's books</v>
      </c>
      <c r="S2754" s="11">
        <f t="shared" si="258"/>
        <v>40855.765092592592</v>
      </c>
      <c r="T2754" s="11">
        <f t="shared" si="259"/>
        <v>40895.765092592592</v>
      </c>
      <c r="U2754" t="str">
        <f t="array" ref="U2754">IF(COUNTIF($B$2:$B6867, $B2754)&gt;1, "Duplicate", "")</f>
        <v/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0">E2755/D2755</f>
        <v>0.19</v>
      </c>
      <c r="P2755">
        <f t="shared" ref="P2755:P2818" si="261">IF(L2755=0,0,E2755/L2755)</f>
        <v>47.5</v>
      </c>
      <c r="Q2755" s="3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11">
        <f t="shared" si="258"/>
        <v>41117.900729166664</v>
      </c>
      <c r="T2755" s="11">
        <f t="shared" si="259"/>
        <v>41147.900729166664</v>
      </c>
      <c r="U2755" t="str">
        <f t="array" ref="U2755">IF(COUNTIF($B$2:$B6868, $B2755)&gt;1, "Duplicate", "")</f>
        <v/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0"/>
        <v>0</v>
      </c>
      <c r="P2756">
        <f t="shared" si="261"/>
        <v>0</v>
      </c>
      <c r="Q2756" s="3" t="str">
        <f t="shared" si="262"/>
        <v>publishing</v>
      </c>
      <c r="R2756" t="str">
        <f t="shared" si="263"/>
        <v>children's books</v>
      </c>
      <c r="S2756" s="11">
        <f t="shared" si="258"/>
        <v>41863.636006944449</v>
      </c>
      <c r="T2756" s="11">
        <f t="shared" si="259"/>
        <v>41893.636006944449</v>
      </c>
      <c r="U2756" t="str">
        <f t="array" ref="U2756">IF(COUNTIF($B$2:$B6869, $B2756)&gt;1, "Duplicate", "")</f>
        <v/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0"/>
        <v>0.52</v>
      </c>
      <c r="P2757">
        <f t="shared" si="261"/>
        <v>17.333333333333332</v>
      </c>
      <c r="Q2757" s="3" t="str">
        <f t="shared" si="262"/>
        <v>publishing</v>
      </c>
      <c r="R2757" t="str">
        <f t="shared" si="263"/>
        <v>children's books</v>
      </c>
      <c r="S2757" s="11">
        <f t="shared" si="258"/>
        <v>42072.790821759263</v>
      </c>
      <c r="T2757" s="11">
        <f t="shared" si="259"/>
        <v>42102.790821759263</v>
      </c>
      <c r="U2757" t="str">
        <f t="array" ref="U2757">IF(COUNTIF($B$2:$B6870, $B2757)&gt;1, "Duplicate", "")</f>
        <v/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0"/>
        <v>0.1048</v>
      </c>
      <c r="P2758">
        <f t="shared" si="261"/>
        <v>31.757575757575758</v>
      </c>
      <c r="Q2758" s="3" t="str">
        <f t="shared" si="262"/>
        <v>publishing</v>
      </c>
      <c r="R2758" t="str">
        <f t="shared" si="263"/>
        <v>children's books</v>
      </c>
      <c r="S2758" s="11">
        <f t="shared" si="258"/>
        <v>41620.90047453704</v>
      </c>
      <c r="T2758" s="11">
        <f t="shared" si="259"/>
        <v>41650.90047453704</v>
      </c>
      <c r="U2758" t="str">
        <f t="array" ref="U2758">IF(COUNTIF($B$2:$B6871, $B2758)&gt;1, "Duplicate", "")</f>
        <v/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0"/>
        <v>6.6666666666666671E-3</v>
      </c>
      <c r="P2759">
        <f t="shared" si="261"/>
        <v>5</v>
      </c>
      <c r="Q2759" s="3" t="str">
        <f t="shared" si="262"/>
        <v>publishing</v>
      </c>
      <c r="R2759" t="str">
        <f t="shared" si="263"/>
        <v>children's books</v>
      </c>
      <c r="S2759" s="11">
        <f t="shared" ref="S2759:S2822" si="264">(((J2759/60)/60)/24)+DATE(1970,1,1)</f>
        <v>42573.65662037037</v>
      </c>
      <c r="T2759" s="11">
        <f t="shared" ref="T2759:T2822" si="265">(((I2759/60)/60)/24)+DATE(1970,1,1)</f>
        <v>42588.65662037037</v>
      </c>
      <c r="U2759" t="str">
        <f t="array" ref="U2759">IF(COUNTIF($B$2:$B6872, $B2759)&gt;1, "Duplicate", "")</f>
        <v/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0"/>
        <v>0.11700000000000001</v>
      </c>
      <c r="P2760">
        <f t="shared" si="261"/>
        <v>39</v>
      </c>
      <c r="Q2760" s="3" t="str">
        <f t="shared" si="262"/>
        <v>publishing</v>
      </c>
      <c r="R2760" t="str">
        <f t="shared" si="263"/>
        <v>children's books</v>
      </c>
      <c r="S2760" s="11">
        <f t="shared" si="264"/>
        <v>42639.441932870366</v>
      </c>
      <c r="T2760" s="11">
        <f t="shared" si="265"/>
        <v>42653.441932870366</v>
      </c>
      <c r="U2760" t="str">
        <f t="array" ref="U2760">IF(COUNTIF($B$2:$B6873, $B2760)&gt;1, "Duplicate", "")</f>
        <v/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0"/>
        <v>0.105</v>
      </c>
      <c r="P2761">
        <f t="shared" si="261"/>
        <v>52.5</v>
      </c>
      <c r="Q2761" s="3" t="str">
        <f t="shared" si="262"/>
        <v>publishing</v>
      </c>
      <c r="R2761" t="str">
        <f t="shared" si="263"/>
        <v>children's books</v>
      </c>
      <c r="S2761" s="11">
        <f t="shared" si="264"/>
        <v>42524.36650462963</v>
      </c>
      <c r="T2761" s="11">
        <f t="shared" si="265"/>
        <v>42567.36650462963</v>
      </c>
      <c r="U2761" t="str">
        <f t="array" ref="U2761">IF(COUNTIF($B$2:$B6874, $B2761)&gt;1, "Duplicate", "")</f>
        <v/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0"/>
        <v>0</v>
      </c>
      <c r="P2762">
        <f t="shared" si="261"/>
        <v>0</v>
      </c>
      <c r="Q2762" s="3" t="str">
        <f t="shared" si="262"/>
        <v>publishing</v>
      </c>
      <c r="R2762" t="str">
        <f t="shared" si="263"/>
        <v>children's books</v>
      </c>
      <c r="S2762" s="11">
        <f t="shared" si="264"/>
        <v>41415.461319444446</v>
      </c>
      <c r="T2762" s="11">
        <f t="shared" si="265"/>
        <v>41445.461319444446</v>
      </c>
      <c r="U2762" t="str">
        <f t="array" ref="U2762">IF(COUNTIF($B$2:$B6875, $B2762)&gt;1, "Duplicate", "")</f>
        <v/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0"/>
        <v>7.1999999999999998E-3</v>
      </c>
      <c r="P2763">
        <f t="shared" si="261"/>
        <v>9</v>
      </c>
      <c r="Q2763" s="3" t="str">
        <f t="shared" si="262"/>
        <v>publishing</v>
      </c>
      <c r="R2763" t="str">
        <f t="shared" si="263"/>
        <v>children's books</v>
      </c>
      <c r="S2763" s="11">
        <f t="shared" si="264"/>
        <v>41247.063576388886</v>
      </c>
      <c r="T2763" s="11">
        <f t="shared" si="265"/>
        <v>41277.063576388886</v>
      </c>
      <c r="U2763" t="str">
        <f t="array" ref="U2763">IF(COUNTIF($B$2:$B6876, $B2763)&gt;1, "Duplicate", "")</f>
        <v/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0"/>
        <v>7.6923076923076927E-3</v>
      </c>
      <c r="P2764">
        <f t="shared" si="261"/>
        <v>25</v>
      </c>
      <c r="Q2764" s="3" t="str">
        <f t="shared" si="262"/>
        <v>publishing</v>
      </c>
      <c r="R2764" t="str">
        <f t="shared" si="263"/>
        <v>children's books</v>
      </c>
      <c r="S2764" s="11">
        <f t="shared" si="264"/>
        <v>40927.036979166667</v>
      </c>
      <c r="T2764" s="11">
        <f t="shared" si="265"/>
        <v>40986.995312500003</v>
      </c>
      <c r="U2764" t="str">
        <f t="array" ref="U2764">IF(COUNTIF($B$2:$B6877, $B2764)&gt;1, "Duplicate", "")</f>
        <v/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0"/>
        <v>2.2842639593908631E-3</v>
      </c>
      <c r="P2765">
        <f t="shared" si="261"/>
        <v>30</v>
      </c>
      <c r="Q2765" s="3" t="str">
        <f t="shared" si="262"/>
        <v>publishing</v>
      </c>
      <c r="R2765" t="str">
        <f t="shared" si="263"/>
        <v>children's books</v>
      </c>
      <c r="S2765" s="11">
        <f t="shared" si="264"/>
        <v>41373.579675925925</v>
      </c>
      <c r="T2765" s="11">
        <f t="shared" si="265"/>
        <v>41418.579675925925</v>
      </c>
      <c r="U2765" t="str">
        <f t="array" ref="U2765">IF(COUNTIF($B$2:$B6878, $B2765)&gt;1, "Duplicate", "")</f>
        <v/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0"/>
        <v>1.125E-2</v>
      </c>
      <c r="P2766">
        <f t="shared" si="261"/>
        <v>11.25</v>
      </c>
      <c r="Q2766" s="3" t="str">
        <f t="shared" si="262"/>
        <v>publishing</v>
      </c>
      <c r="R2766" t="str">
        <f t="shared" si="263"/>
        <v>children's books</v>
      </c>
      <c r="S2766" s="11">
        <f t="shared" si="264"/>
        <v>41030.292025462964</v>
      </c>
      <c r="T2766" s="11">
        <f t="shared" si="265"/>
        <v>41059.791666666664</v>
      </c>
      <c r="U2766" t="str">
        <f t="array" ref="U2766">IF(COUNTIF($B$2:$B6879, $B2766)&gt;1, "Duplicate", "")</f>
        <v/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0"/>
        <v>0</v>
      </c>
      <c r="P2767">
        <f t="shared" si="261"/>
        <v>0</v>
      </c>
      <c r="Q2767" s="3" t="str">
        <f t="shared" si="262"/>
        <v>publishing</v>
      </c>
      <c r="R2767" t="str">
        <f t="shared" si="263"/>
        <v>children's books</v>
      </c>
      <c r="S2767" s="11">
        <f t="shared" si="264"/>
        <v>41194.579027777778</v>
      </c>
      <c r="T2767" s="11">
        <f t="shared" si="265"/>
        <v>41210.579027777778</v>
      </c>
      <c r="U2767" t="str">
        <f t="array" ref="U2767">IF(COUNTIF($B$2:$B6880, $B2767)&gt;1, "Duplicate", "")</f>
        <v/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0"/>
        <v>0.02</v>
      </c>
      <c r="P2768">
        <f t="shared" si="261"/>
        <v>25</v>
      </c>
      <c r="Q2768" s="3" t="str">
        <f t="shared" si="262"/>
        <v>publishing</v>
      </c>
      <c r="R2768" t="str">
        <f t="shared" si="263"/>
        <v>children's books</v>
      </c>
      <c r="S2768" s="11">
        <f t="shared" si="264"/>
        <v>40736.668032407404</v>
      </c>
      <c r="T2768" s="11">
        <f t="shared" si="265"/>
        <v>40766.668032407404</v>
      </c>
      <c r="U2768" t="str">
        <f t="array" ref="U2768">IF(COUNTIF($B$2:$B6881, $B2768)&gt;1, "Duplicate", "")</f>
        <v/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0"/>
        <v>8.5000000000000006E-3</v>
      </c>
      <c r="P2769">
        <f t="shared" si="261"/>
        <v>11.333333333333334</v>
      </c>
      <c r="Q2769" s="3" t="str">
        <f t="shared" si="262"/>
        <v>publishing</v>
      </c>
      <c r="R2769" t="str">
        <f t="shared" si="263"/>
        <v>children's books</v>
      </c>
      <c r="S2769" s="11">
        <f t="shared" si="264"/>
        <v>42172.958912037036</v>
      </c>
      <c r="T2769" s="11">
        <f t="shared" si="265"/>
        <v>42232.958912037036</v>
      </c>
      <c r="U2769" t="str">
        <f t="array" ref="U2769">IF(COUNTIF($B$2:$B6882, $B2769)&gt;1, "Duplicate", "")</f>
        <v/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0"/>
        <v>0.14314285714285716</v>
      </c>
      <c r="P2770">
        <f t="shared" si="261"/>
        <v>29.470588235294116</v>
      </c>
      <c r="Q2770" s="3" t="str">
        <f t="shared" si="262"/>
        <v>publishing</v>
      </c>
      <c r="R2770" t="str">
        <f t="shared" si="263"/>
        <v>children's books</v>
      </c>
      <c r="S2770" s="11">
        <f t="shared" si="264"/>
        <v>40967.614849537036</v>
      </c>
      <c r="T2770" s="11">
        <f t="shared" si="265"/>
        <v>40997.573182870372</v>
      </c>
      <c r="U2770" t="str">
        <f t="array" ref="U2770">IF(COUNTIF($B$2:$B6883, $B2770)&gt;1, "Duplicate", "")</f>
        <v/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0"/>
        <v>2.5000000000000001E-3</v>
      </c>
      <c r="P2771">
        <f t="shared" si="261"/>
        <v>1</v>
      </c>
      <c r="Q2771" s="3" t="str">
        <f t="shared" si="262"/>
        <v>publishing</v>
      </c>
      <c r="R2771" t="str">
        <f t="shared" si="263"/>
        <v>children's books</v>
      </c>
      <c r="S2771" s="11">
        <f t="shared" si="264"/>
        <v>41745.826273148145</v>
      </c>
      <c r="T2771" s="11">
        <f t="shared" si="265"/>
        <v>41795.826273148145</v>
      </c>
      <c r="U2771" t="str">
        <f t="array" ref="U2771">IF(COUNTIF($B$2:$B6884, $B2771)&gt;1, "Duplicate", "")</f>
        <v/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0"/>
        <v>0.1041125</v>
      </c>
      <c r="P2772">
        <f t="shared" si="261"/>
        <v>63.098484848484851</v>
      </c>
      <c r="Q2772" s="3" t="str">
        <f t="shared" si="262"/>
        <v>publishing</v>
      </c>
      <c r="R2772" t="str">
        <f t="shared" si="263"/>
        <v>children's books</v>
      </c>
      <c r="S2772" s="11">
        <f t="shared" si="264"/>
        <v>41686.705208333333</v>
      </c>
      <c r="T2772" s="11">
        <f t="shared" si="265"/>
        <v>41716.663541666669</v>
      </c>
      <c r="U2772" t="str">
        <f t="array" ref="U2772">IF(COUNTIF($B$2:$B6885, $B2772)&gt;1, "Duplicate", "")</f>
        <v/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0"/>
        <v>0</v>
      </c>
      <c r="P2773">
        <f t="shared" si="261"/>
        <v>0</v>
      </c>
      <c r="Q2773" s="3" t="str">
        <f t="shared" si="262"/>
        <v>publishing</v>
      </c>
      <c r="R2773" t="str">
        <f t="shared" si="263"/>
        <v>children's books</v>
      </c>
      <c r="S2773" s="11">
        <f t="shared" si="264"/>
        <v>41257.531712962962</v>
      </c>
      <c r="T2773" s="11">
        <f t="shared" si="265"/>
        <v>41306.708333333336</v>
      </c>
      <c r="U2773" t="str">
        <f t="array" ref="U2773">IF(COUNTIF($B$2:$B6886, $B2773)&gt;1, "Duplicate", "")</f>
        <v/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0"/>
        <v>0</v>
      </c>
      <c r="P2774">
        <f t="shared" si="261"/>
        <v>0</v>
      </c>
      <c r="Q2774" s="3" t="str">
        <f t="shared" si="262"/>
        <v>publishing</v>
      </c>
      <c r="R2774" t="str">
        <f t="shared" si="263"/>
        <v>children's books</v>
      </c>
      <c r="S2774" s="11">
        <f t="shared" si="264"/>
        <v>41537.869143518517</v>
      </c>
      <c r="T2774" s="11">
        <f t="shared" si="265"/>
        <v>41552.869143518517</v>
      </c>
      <c r="U2774" t="str">
        <f t="array" ref="U2774">IF(COUNTIF($B$2:$B6887, $B2774)&gt;1, "Duplicate", "")</f>
        <v/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0"/>
        <v>1.8867924528301887E-3</v>
      </c>
      <c r="P2775">
        <f t="shared" si="261"/>
        <v>1</v>
      </c>
      <c r="Q2775" s="3" t="str">
        <f t="shared" si="262"/>
        <v>publishing</v>
      </c>
      <c r="R2775" t="str">
        <f t="shared" si="263"/>
        <v>children's books</v>
      </c>
      <c r="S2775" s="11">
        <f t="shared" si="264"/>
        <v>42474.86482638889</v>
      </c>
      <c r="T2775" s="11">
        <f t="shared" si="265"/>
        <v>42484.86482638889</v>
      </c>
      <c r="U2775" t="str">
        <f t="array" ref="U2775">IF(COUNTIF($B$2:$B6888, $B2775)&gt;1, "Duplicate", "")</f>
        <v/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0"/>
        <v>0.14249999999999999</v>
      </c>
      <c r="P2776">
        <f t="shared" si="261"/>
        <v>43.846153846153847</v>
      </c>
      <c r="Q2776" s="3" t="str">
        <f t="shared" si="262"/>
        <v>publishing</v>
      </c>
      <c r="R2776" t="str">
        <f t="shared" si="263"/>
        <v>children's books</v>
      </c>
      <c r="S2776" s="11">
        <f t="shared" si="264"/>
        <v>41311.126481481479</v>
      </c>
      <c r="T2776" s="11">
        <f t="shared" si="265"/>
        <v>41341.126481481479</v>
      </c>
      <c r="U2776" t="str">
        <f t="array" ref="U2776">IF(COUNTIF($B$2:$B6889, $B2776)&gt;1, "Duplicate", "")</f>
        <v/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0"/>
        <v>0.03</v>
      </c>
      <c r="P2777">
        <f t="shared" si="261"/>
        <v>75</v>
      </c>
      <c r="Q2777" s="3" t="str">
        <f t="shared" si="262"/>
        <v>publishing</v>
      </c>
      <c r="R2777" t="str">
        <f t="shared" si="263"/>
        <v>children's books</v>
      </c>
      <c r="S2777" s="11">
        <f t="shared" si="264"/>
        <v>40863.013356481482</v>
      </c>
      <c r="T2777" s="11">
        <f t="shared" si="265"/>
        <v>40893.013356481482</v>
      </c>
      <c r="U2777" t="str">
        <f t="array" ref="U2777">IF(COUNTIF($B$2:$B6890, $B2777)&gt;1, "Duplicate", "")</f>
        <v/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0"/>
        <v>7.8809523809523815E-2</v>
      </c>
      <c r="P2778">
        <f t="shared" si="261"/>
        <v>45.972222222222221</v>
      </c>
      <c r="Q2778" s="3" t="str">
        <f t="shared" si="262"/>
        <v>publishing</v>
      </c>
      <c r="R2778" t="str">
        <f t="shared" si="263"/>
        <v>children's books</v>
      </c>
      <c r="S2778" s="11">
        <f t="shared" si="264"/>
        <v>42136.297175925924</v>
      </c>
      <c r="T2778" s="11">
        <f t="shared" si="265"/>
        <v>42167.297175925924</v>
      </c>
      <c r="U2778" t="str">
        <f t="array" ref="U2778">IF(COUNTIF($B$2:$B6891, $B2778)&gt;1, "Duplicate", "")</f>
        <v/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0"/>
        <v>3.3333333333333335E-3</v>
      </c>
      <c r="P2779">
        <f t="shared" si="261"/>
        <v>10</v>
      </c>
      <c r="Q2779" s="3" t="str">
        <f t="shared" si="262"/>
        <v>publishing</v>
      </c>
      <c r="R2779" t="str">
        <f t="shared" si="263"/>
        <v>children's books</v>
      </c>
      <c r="S2779" s="11">
        <f t="shared" si="264"/>
        <v>42172.669027777782</v>
      </c>
      <c r="T2779" s="11">
        <f t="shared" si="265"/>
        <v>42202.669027777782</v>
      </c>
      <c r="U2779" t="str">
        <f t="array" ref="U2779">IF(COUNTIF($B$2:$B6892, $B2779)&gt;1, "Duplicate", "")</f>
        <v/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0"/>
        <v>0.25545454545454543</v>
      </c>
      <c r="P2780">
        <f t="shared" si="261"/>
        <v>93.666666666666671</v>
      </c>
      <c r="Q2780" s="3" t="str">
        <f t="shared" si="262"/>
        <v>publishing</v>
      </c>
      <c r="R2780" t="str">
        <f t="shared" si="263"/>
        <v>children's books</v>
      </c>
      <c r="S2780" s="11">
        <f t="shared" si="264"/>
        <v>41846.978078703702</v>
      </c>
      <c r="T2780" s="11">
        <f t="shared" si="265"/>
        <v>41876.978078703702</v>
      </c>
      <c r="U2780" t="str">
        <f t="array" ref="U2780">IF(COUNTIF($B$2:$B6893, $B2780)&gt;1, "Duplicate", "")</f>
        <v/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0"/>
        <v>2.12E-2</v>
      </c>
      <c r="P2781">
        <f t="shared" si="261"/>
        <v>53</v>
      </c>
      <c r="Q2781" s="3" t="str">
        <f t="shared" si="262"/>
        <v>publishing</v>
      </c>
      <c r="R2781" t="str">
        <f t="shared" si="263"/>
        <v>children's books</v>
      </c>
      <c r="S2781" s="11">
        <f t="shared" si="264"/>
        <v>42300.585891203707</v>
      </c>
      <c r="T2781" s="11">
        <f t="shared" si="265"/>
        <v>42330.627557870372</v>
      </c>
      <c r="U2781" t="str">
        <f t="array" ref="U2781">IF(COUNTIF($B$2:$B6894, $B2781)&gt;1, "Duplicate", "")</f>
        <v/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0"/>
        <v>0</v>
      </c>
      <c r="P2782">
        <f t="shared" si="261"/>
        <v>0</v>
      </c>
      <c r="Q2782" s="3" t="str">
        <f t="shared" si="262"/>
        <v>publishing</v>
      </c>
      <c r="R2782" t="str">
        <f t="shared" si="263"/>
        <v>children's books</v>
      </c>
      <c r="S2782" s="11">
        <f t="shared" si="264"/>
        <v>42774.447777777779</v>
      </c>
      <c r="T2782" s="11">
        <f t="shared" si="265"/>
        <v>42804.447777777779</v>
      </c>
      <c r="U2782" t="str">
        <f t="array" ref="U2782">IF(COUNTIF($B$2:$B6895, $B2782)&gt;1, "Duplicate", "")</f>
        <v/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0"/>
        <v>1.0528</v>
      </c>
      <c r="P2783">
        <f t="shared" si="261"/>
        <v>47</v>
      </c>
      <c r="Q2783" s="3" t="str">
        <f t="shared" si="262"/>
        <v>theater</v>
      </c>
      <c r="R2783" t="str">
        <f t="shared" si="263"/>
        <v>plays</v>
      </c>
      <c r="S2783" s="11">
        <f t="shared" si="264"/>
        <v>42018.94159722222</v>
      </c>
      <c r="T2783" s="11">
        <f t="shared" si="265"/>
        <v>42047.291666666672</v>
      </c>
      <c r="U2783" t="str">
        <f t="array" ref="U2783">IF(COUNTIF($B$2:$B6896, $B2783)&gt;1, "Duplicate", "")</f>
        <v/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0"/>
        <v>1.2</v>
      </c>
      <c r="P2784">
        <f t="shared" si="261"/>
        <v>66.666666666666671</v>
      </c>
      <c r="Q2784" s="3" t="str">
        <f t="shared" si="262"/>
        <v>theater</v>
      </c>
      <c r="R2784" t="str">
        <f t="shared" si="263"/>
        <v>plays</v>
      </c>
      <c r="S2784" s="11">
        <f t="shared" si="264"/>
        <v>42026.924976851849</v>
      </c>
      <c r="T2784" s="11">
        <f t="shared" si="265"/>
        <v>42052.207638888889</v>
      </c>
      <c r="U2784" t="str">
        <f t="array" ref="U2784">IF(COUNTIF($B$2:$B6897, $B2784)&gt;1, "Duplicate", "")</f>
        <v/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0"/>
        <v>1.145</v>
      </c>
      <c r="P2785">
        <f t="shared" si="261"/>
        <v>18.770491803278688</v>
      </c>
      <c r="Q2785" s="3" t="str">
        <f t="shared" si="262"/>
        <v>theater</v>
      </c>
      <c r="R2785" t="str">
        <f t="shared" si="263"/>
        <v>plays</v>
      </c>
      <c r="S2785" s="11">
        <f t="shared" si="264"/>
        <v>42103.535254629634</v>
      </c>
      <c r="T2785" s="11">
        <f t="shared" si="265"/>
        <v>42117.535254629634</v>
      </c>
      <c r="U2785" t="str">
        <f t="array" ref="U2785">IF(COUNTIF($B$2:$B6898, $B2785)&gt;1, "Duplicate", "")</f>
        <v/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0"/>
        <v>1.19</v>
      </c>
      <c r="P2786">
        <f t="shared" si="261"/>
        <v>66.111111111111114</v>
      </c>
      <c r="Q2786" s="3" t="str">
        <f t="shared" si="262"/>
        <v>theater</v>
      </c>
      <c r="R2786" t="str">
        <f t="shared" si="263"/>
        <v>plays</v>
      </c>
      <c r="S2786" s="11">
        <f t="shared" si="264"/>
        <v>41920.787534722222</v>
      </c>
      <c r="T2786" s="11">
        <f t="shared" si="265"/>
        <v>41941.787534722222</v>
      </c>
      <c r="U2786" t="str">
        <f t="array" ref="U2786">IF(COUNTIF($B$2:$B6899, $B2786)&gt;1, "Duplicate", "")</f>
        <v/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0"/>
        <v>1.0468</v>
      </c>
      <c r="P2787">
        <f t="shared" si="261"/>
        <v>36.859154929577464</v>
      </c>
      <c r="Q2787" s="3" t="str">
        <f t="shared" si="262"/>
        <v>theater</v>
      </c>
      <c r="R2787" t="str">
        <f t="shared" si="263"/>
        <v>plays</v>
      </c>
      <c r="S2787" s="11">
        <f t="shared" si="264"/>
        <v>42558.189432870371</v>
      </c>
      <c r="T2787" s="11">
        <f t="shared" si="265"/>
        <v>42587.875</v>
      </c>
      <c r="U2787" t="str">
        <f t="array" ref="U2787">IF(COUNTIF($B$2:$B6900, $B2787)&gt;1, "Duplicate", "")</f>
        <v/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0"/>
        <v>1.1783999999999999</v>
      </c>
      <c r="P2788">
        <f t="shared" si="261"/>
        <v>39.810810810810814</v>
      </c>
      <c r="Q2788" s="3" t="str">
        <f t="shared" si="262"/>
        <v>theater</v>
      </c>
      <c r="R2788" t="str">
        <f t="shared" si="263"/>
        <v>plays</v>
      </c>
      <c r="S2788" s="11">
        <f t="shared" si="264"/>
        <v>41815.569212962961</v>
      </c>
      <c r="T2788" s="11">
        <f t="shared" si="265"/>
        <v>41829.569212962961</v>
      </c>
      <c r="U2788" t="str">
        <f t="array" ref="U2788">IF(COUNTIF($B$2:$B6901, $B2788)&gt;1, "Duplicate", "")</f>
        <v/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0"/>
        <v>1.1970000000000001</v>
      </c>
      <c r="P2789">
        <f t="shared" si="261"/>
        <v>31.5</v>
      </c>
      <c r="Q2789" s="3" t="str">
        <f t="shared" si="262"/>
        <v>theater</v>
      </c>
      <c r="R2789" t="str">
        <f t="shared" si="263"/>
        <v>plays</v>
      </c>
      <c r="S2789" s="11">
        <f t="shared" si="264"/>
        <v>41808.198518518519</v>
      </c>
      <c r="T2789" s="11">
        <f t="shared" si="265"/>
        <v>41838.198518518519</v>
      </c>
      <c r="U2789" t="str">
        <f t="array" ref="U2789">IF(COUNTIF($B$2:$B6902, $B2789)&gt;1, "Duplicate", "")</f>
        <v/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0"/>
        <v>1.0249999999999999</v>
      </c>
      <c r="P2790">
        <f t="shared" si="261"/>
        <v>102.5</v>
      </c>
      <c r="Q2790" s="3" t="str">
        <f t="shared" si="262"/>
        <v>theater</v>
      </c>
      <c r="R2790" t="str">
        <f t="shared" si="263"/>
        <v>plays</v>
      </c>
      <c r="S2790" s="11">
        <f t="shared" si="264"/>
        <v>42550.701886574068</v>
      </c>
      <c r="T2790" s="11">
        <f t="shared" si="265"/>
        <v>42580.701886574068</v>
      </c>
      <c r="U2790" t="str">
        <f t="array" ref="U2790">IF(COUNTIF($B$2:$B6903, $B2790)&gt;1, "Duplicate", "")</f>
        <v/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0"/>
        <v>1.0116666666666667</v>
      </c>
      <c r="P2791">
        <f t="shared" si="261"/>
        <v>126.45833333333333</v>
      </c>
      <c r="Q2791" s="3" t="str">
        <f t="shared" si="262"/>
        <v>theater</v>
      </c>
      <c r="R2791" t="str">
        <f t="shared" si="263"/>
        <v>plays</v>
      </c>
      <c r="S2791" s="11">
        <f t="shared" si="264"/>
        <v>42056.013124999998</v>
      </c>
      <c r="T2791" s="11">
        <f t="shared" si="265"/>
        <v>42075.166666666672</v>
      </c>
      <c r="U2791" t="str">
        <f t="array" ref="U2791">IF(COUNTIF($B$2:$B6904, $B2791)&gt;1, "Duplicate", "")</f>
        <v/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0"/>
        <v>1.0533333333333332</v>
      </c>
      <c r="P2792">
        <f t="shared" si="261"/>
        <v>47.878787878787875</v>
      </c>
      <c r="Q2792" s="3" t="str">
        <f t="shared" si="262"/>
        <v>theater</v>
      </c>
      <c r="R2792" t="str">
        <f t="shared" si="263"/>
        <v>plays</v>
      </c>
      <c r="S2792" s="11">
        <f t="shared" si="264"/>
        <v>42016.938692129625</v>
      </c>
      <c r="T2792" s="11">
        <f t="shared" si="265"/>
        <v>42046.938692129625</v>
      </c>
      <c r="U2792" t="str">
        <f t="array" ref="U2792">IF(COUNTIF($B$2:$B6905, $B2792)&gt;1, "Duplicate", "")</f>
        <v/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0"/>
        <v>1.0249999999999999</v>
      </c>
      <c r="P2793">
        <f t="shared" si="261"/>
        <v>73.214285714285708</v>
      </c>
      <c r="Q2793" s="3" t="str">
        <f t="shared" si="262"/>
        <v>theater</v>
      </c>
      <c r="R2793" t="str">
        <f t="shared" si="263"/>
        <v>plays</v>
      </c>
      <c r="S2793" s="11">
        <f t="shared" si="264"/>
        <v>42591.899988425925</v>
      </c>
      <c r="T2793" s="11">
        <f t="shared" si="265"/>
        <v>42622.166666666672</v>
      </c>
      <c r="U2793" t="str">
        <f t="array" ref="U2793">IF(COUNTIF($B$2:$B6906, $B2793)&gt;1, "Duplicate", "")</f>
        <v/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0"/>
        <v>1.0760000000000001</v>
      </c>
      <c r="P2794">
        <f t="shared" si="261"/>
        <v>89.666666666666671</v>
      </c>
      <c r="Q2794" s="3" t="str">
        <f t="shared" si="262"/>
        <v>theater</v>
      </c>
      <c r="R2794" t="str">
        <f t="shared" si="263"/>
        <v>plays</v>
      </c>
      <c r="S2794" s="11">
        <f t="shared" si="264"/>
        <v>42183.231006944443</v>
      </c>
      <c r="T2794" s="11">
        <f t="shared" si="265"/>
        <v>42228.231006944443</v>
      </c>
      <c r="U2794" t="str">
        <f t="array" ref="U2794">IF(COUNTIF($B$2:$B6907, $B2794)&gt;1, "Duplicate", "")</f>
        <v/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0"/>
        <v>1.105675</v>
      </c>
      <c r="P2795">
        <f t="shared" si="261"/>
        <v>151.4623287671233</v>
      </c>
      <c r="Q2795" s="3" t="str">
        <f t="shared" si="262"/>
        <v>theater</v>
      </c>
      <c r="R2795" t="str">
        <f t="shared" si="263"/>
        <v>plays</v>
      </c>
      <c r="S2795" s="11">
        <f t="shared" si="264"/>
        <v>42176.419039351851</v>
      </c>
      <c r="T2795" s="11">
        <f t="shared" si="265"/>
        <v>42206.419039351851</v>
      </c>
      <c r="U2795" t="str">
        <f t="array" ref="U2795">IF(COUNTIF($B$2:$B6908, $B2795)&gt;1, "Duplicate", "")</f>
        <v/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0"/>
        <v>1.5</v>
      </c>
      <c r="P2796">
        <f t="shared" si="261"/>
        <v>25</v>
      </c>
      <c r="Q2796" s="3" t="str">
        <f t="shared" si="262"/>
        <v>theater</v>
      </c>
      <c r="R2796" t="str">
        <f t="shared" si="263"/>
        <v>plays</v>
      </c>
      <c r="S2796" s="11">
        <f t="shared" si="264"/>
        <v>42416.691655092596</v>
      </c>
      <c r="T2796" s="11">
        <f t="shared" si="265"/>
        <v>42432.791666666672</v>
      </c>
      <c r="U2796" t="str">
        <f t="array" ref="U2796">IF(COUNTIF($B$2:$B6909, $B2796)&gt;1, "Duplicate", "")</f>
        <v/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0"/>
        <v>1.0428571428571429</v>
      </c>
      <c r="P2797">
        <f t="shared" si="261"/>
        <v>36.5</v>
      </c>
      <c r="Q2797" s="3" t="str">
        <f t="shared" si="262"/>
        <v>theater</v>
      </c>
      <c r="R2797" t="str">
        <f t="shared" si="263"/>
        <v>plays</v>
      </c>
      <c r="S2797" s="11">
        <f t="shared" si="264"/>
        <v>41780.525937500002</v>
      </c>
      <c r="T2797" s="11">
        <f t="shared" si="265"/>
        <v>41796.958333333336</v>
      </c>
      <c r="U2797" t="str">
        <f t="array" ref="U2797">IF(COUNTIF($B$2:$B6910, $B2797)&gt;1, "Duplicate", "")</f>
        <v/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0"/>
        <v>1.155</v>
      </c>
      <c r="P2798">
        <f t="shared" si="261"/>
        <v>44</v>
      </c>
      <c r="Q2798" s="3" t="str">
        <f t="shared" si="262"/>
        <v>theater</v>
      </c>
      <c r="R2798" t="str">
        <f t="shared" si="263"/>
        <v>plays</v>
      </c>
      <c r="S2798" s="11">
        <f t="shared" si="264"/>
        <v>41795.528101851851</v>
      </c>
      <c r="T2798" s="11">
        <f t="shared" si="265"/>
        <v>41825.528101851851</v>
      </c>
      <c r="U2798" t="str">
        <f t="array" ref="U2798">IF(COUNTIF($B$2:$B6911, $B2798)&gt;1, "Duplicate", "")</f>
        <v/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0"/>
        <v>1.02645125</v>
      </c>
      <c r="P2799">
        <f t="shared" si="261"/>
        <v>87.357553191489373</v>
      </c>
      <c r="Q2799" s="3" t="str">
        <f t="shared" si="262"/>
        <v>theater</v>
      </c>
      <c r="R2799" t="str">
        <f t="shared" si="263"/>
        <v>plays</v>
      </c>
      <c r="S2799" s="11">
        <f t="shared" si="264"/>
        <v>41798.94027777778</v>
      </c>
      <c r="T2799" s="11">
        <f t="shared" si="265"/>
        <v>41828.94027777778</v>
      </c>
      <c r="U2799" t="str">
        <f t="array" ref="U2799">IF(COUNTIF($B$2:$B6912, $B2799)&gt;1, "Duplicate", "")</f>
        <v/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0"/>
        <v>1.014</v>
      </c>
      <c r="P2800">
        <f t="shared" si="261"/>
        <v>36.474820143884891</v>
      </c>
      <c r="Q2800" s="3" t="str">
        <f t="shared" si="262"/>
        <v>theater</v>
      </c>
      <c r="R2800" t="str">
        <f t="shared" si="263"/>
        <v>plays</v>
      </c>
      <c r="S2800" s="11">
        <f t="shared" si="264"/>
        <v>42201.675011574072</v>
      </c>
      <c r="T2800" s="11">
        <f t="shared" si="265"/>
        <v>42216.666666666672</v>
      </c>
      <c r="U2800" t="str">
        <f t="array" ref="U2800">IF(COUNTIF($B$2:$B6913, $B2800)&gt;1, "Duplicate", "")</f>
        <v/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0"/>
        <v>1.1663479999999999</v>
      </c>
      <c r="P2801">
        <f t="shared" si="261"/>
        <v>44.859538461538463</v>
      </c>
      <c r="Q2801" s="3" t="str">
        <f t="shared" si="262"/>
        <v>theater</v>
      </c>
      <c r="R2801" t="str">
        <f t="shared" si="263"/>
        <v>plays</v>
      </c>
      <c r="S2801" s="11">
        <f t="shared" si="264"/>
        <v>42507.264699074076</v>
      </c>
      <c r="T2801" s="11">
        <f t="shared" si="265"/>
        <v>42538.666666666672</v>
      </c>
      <c r="U2801" t="str">
        <f t="array" ref="U2801">IF(COUNTIF($B$2:$B6914, $B2801)&gt;1, "Duplicate", "")</f>
        <v/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0"/>
        <v>1.33</v>
      </c>
      <c r="P2802">
        <f t="shared" si="261"/>
        <v>42.903225806451616</v>
      </c>
      <c r="Q2802" s="3" t="str">
        <f t="shared" si="262"/>
        <v>theater</v>
      </c>
      <c r="R2802" t="str">
        <f t="shared" si="263"/>
        <v>plays</v>
      </c>
      <c r="S2802" s="11">
        <f t="shared" si="264"/>
        <v>41948.552847222221</v>
      </c>
      <c r="T2802" s="11">
        <f t="shared" si="265"/>
        <v>42008.552847222221</v>
      </c>
      <c r="U2802" t="str">
        <f t="array" ref="U2802">IF(COUNTIF($B$2:$B6915, $B2802)&gt;1, "Duplicate", "")</f>
        <v/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0"/>
        <v>1.3320000000000001</v>
      </c>
      <c r="P2803">
        <f t="shared" si="261"/>
        <v>51.230769230769234</v>
      </c>
      <c r="Q2803" s="3" t="str">
        <f t="shared" si="262"/>
        <v>theater</v>
      </c>
      <c r="R2803" t="str">
        <f t="shared" si="263"/>
        <v>plays</v>
      </c>
      <c r="S2803" s="11">
        <f t="shared" si="264"/>
        <v>41900.243159722224</v>
      </c>
      <c r="T2803" s="11">
        <f t="shared" si="265"/>
        <v>41922.458333333336</v>
      </c>
      <c r="U2803" t="str">
        <f t="array" ref="U2803">IF(COUNTIF($B$2:$B6916, $B2803)&gt;1, "Duplicate", "")</f>
        <v/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0"/>
        <v>1.0183333333333333</v>
      </c>
      <c r="P2804">
        <f t="shared" si="261"/>
        <v>33.944444444444443</v>
      </c>
      <c r="Q2804" s="3" t="str">
        <f t="shared" si="262"/>
        <v>theater</v>
      </c>
      <c r="R2804" t="str">
        <f t="shared" si="263"/>
        <v>plays</v>
      </c>
      <c r="S2804" s="11">
        <f t="shared" si="264"/>
        <v>42192.64707175926</v>
      </c>
      <c r="T2804" s="11">
        <f t="shared" si="265"/>
        <v>42222.64707175926</v>
      </c>
      <c r="U2804" t="str">
        <f t="array" ref="U2804">IF(COUNTIF($B$2:$B6917, $B2804)&gt;1, "Duplicate", "")</f>
        <v/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0"/>
        <v>1.2795000000000001</v>
      </c>
      <c r="P2805">
        <f t="shared" si="261"/>
        <v>90.744680851063833</v>
      </c>
      <c r="Q2805" s="3" t="str">
        <f t="shared" si="262"/>
        <v>theater</v>
      </c>
      <c r="R2805" t="str">
        <f t="shared" si="263"/>
        <v>plays</v>
      </c>
      <c r="S2805" s="11">
        <f t="shared" si="264"/>
        <v>42158.065694444449</v>
      </c>
      <c r="T2805" s="11">
        <f t="shared" si="265"/>
        <v>42201</v>
      </c>
      <c r="U2805" t="str">
        <f t="array" ref="U2805">IF(COUNTIF($B$2:$B6918, $B2805)&gt;1, "Duplicate", "")</f>
        <v/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0"/>
        <v>1.1499999999999999</v>
      </c>
      <c r="P2806">
        <f t="shared" si="261"/>
        <v>50</v>
      </c>
      <c r="Q2806" s="3" t="str">
        <f t="shared" si="262"/>
        <v>theater</v>
      </c>
      <c r="R2806" t="str">
        <f t="shared" si="263"/>
        <v>plays</v>
      </c>
      <c r="S2806" s="11">
        <f t="shared" si="264"/>
        <v>41881.453587962962</v>
      </c>
      <c r="T2806" s="11">
        <f t="shared" si="265"/>
        <v>41911.453587962962</v>
      </c>
      <c r="U2806" t="str">
        <f t="array" ref="U2806">IF(COUNTIF($B$2:$B6919, $B2806)&gt;1, "Duplicate", "")</f>
        <v/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0"/>
        <v>1.1000000000000001</v>
      </c>
      <c r="P2807">
        <f t="shared" si="261"/>
        <v>24.444444444444443</v>
      </c>
      <c r="Q2807" s="3" t="str">
        <f t="shared" si="262"/>
        <v>theater</v>
      </c>
      <c r="R2807" t="str">
        <f t="shared" si="263"/>
        <v>plays</v>
      </c>
      <c r="S2807" s="11">
        <f t="shared" si="264"/>
        <v>42213.505474537036</v>
      </c>
      <c r="T2807" s="11">
        <f t="shared" si="265"/>
        <v>42238.505474537036</v>
      </c>
      <c r="U2807" t="str">
        <f t="array" ref="U2807">IF(COUNTIF($B$2:$B6920, $B2807)&gt;1, "Duplicate", "")</f>
        <v/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0"/>
        <v>1.121</v>
      </c>
      <c r="P2808">
        <f t="shared" si="261"/>
        <v>44.25</v>
      </c>
      <c r="Q2808" s="3" t="str">
        <f t="shared" si="262"/>
        <v>theater</v>
      </c>
      <c r="R2808" t="str">
        <f t="shared" si="263"/>
        <v>plays</v>
      </c>
      <c r="S2808" s="11">
        <f t="shared" si="264"/>
        <v>42185.267245370371</v>
      </c>
      <c r="T2808" s="11">
        <f t="shared" si="265"/>
        <v>42221.458333333328</v>
      </c>
      <c r="U2808" t="str">
        <f t="array" ref="U2808">IF(COUNTIF($B$2:$B6921, $B2808)&gt;1, "Duplicate", "")</f>
        <v/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0"/>
        <v>1.26</v>
      </c>
      <c r="P2809">
        <f t="shared" si="261"/>
        <v>67.741935483870961</v>
      </c>
      <c r="Q2809" s="3" t="str">
        <f t="shared" si="262"/>
        <v>theater</v>
      </c>
      <c r="R2809" t="str">
        <f t="shared" si="263"/>
        <v>plays</v>
      </c>
      <c r="S2809" s="11">
        <f t="shared" si="264"/>
        <v>42154.873124999998</v>
      </c>
      <c r="T2809" s="11">
        <f t="shared" si="265"/>
        <v>42184.873124999998</v>
      </c>
      <c r="U2809" t="str">
        <f t="array" ref="U2809">IF(COUNTIF($B$2:$B6922, $B2809)&gt;1, "Duplicate", "")</f>
        <v/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0"/>
        <v>1.0024444444444445</v>
      </c>
      <c r="P2810">
        <f t="shared" si="261"/>
        <v>65.376811594202906</v>
      </c>
      <c r="Q2810" s="3" t="str">
        <f t="shared" si="262"/>
        <v>theater</v>
      </c>
      <c r="R2810" t="str">
        <f t="shared" si="263"/>
        <v>plays</v>
      </c>
      <c r="S2810" s="11">
        <f t="shared" si="264"/>
        <v>42208.84646990741</v>
      </c>
      <c r="T2810" s="11">
        <f t="shared" si="265"/>
        <v>42238.84646990741</v>
      </c>
      <c r="U2810" t="str">
        <f t="array" ref="U2810">IF(COUNTIF($B$2:$B6923, $B2810)&gt;1, "Duplicate", "")</f>
        <v/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0"/>
        <v>1.024</v>
      </c>
      <c r="P2811">
        <f t="shared" si="261"/>
        <v>121.9047619047619</v>
      </c>
      <c r="Q2811" s="3" t="str">
        <f t="shared" si="262"/>
        <v>theater</v>
      </c>
      <c r="R2811" t="str">
        <f t="shared" si="263"/>
        <v>plays</v>
      </c>
      <c r="S2811" s="11">
        <f t="shared" si="264"/>
        <v>42451.496817129635</v>
      </c>
      <c r="T2811" s="11">
        <f t="shared" si="265"/>
        <v>42459.610416666663</v>
      </c>
      <c r="U2811" t="str">
        <f t="array" ref="U2811">IF(COUNTIF($B$2:$B6924, $B2811)&gt;1, "Duplicate", "")</f>
        <v/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0"/>
        <v>1.0820000000000001</v>
      </c>
      <c r="P2812">
        <f t="shared" si="261"/>
        <v>47.456140350877192</v>
      </c>
      <c r="Q2812" s="3" t="str">
        <f t="shared" si="262"/>
        <v>theater</v>
      </c>
      <c r="R2812" t="str">
        <f t="shared" si="263"/>
        <v>plays</v>
      </c>
      <c r="S2812" s="11">
        <f t="shared" si="264"/>
        <v>41759.13962962963</v>
      </c>
      <c r="T2812" s="11">
        <f t="shared" si="265"/>
        <v>41791.165972222225</v>
      </c>
      <c r="U2812" t="str">
        <f t="array" ref="U2812">IF(COUNTIF($B$2:$B6925, $B2812)&gt;1, "Duplicate", "")</f>
        <v/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0"/>
        <v>1.0026999999999999</v>
      </c>
      <c r="P2813">
        <f t="shared" si="261"/>
        <v>92.842592592592595</v>
      </c>
      <c r="Q2813" s="3" t="str">
        <f t="shared" si="262"/>
        <v>theater</v>
      </c>
      <c r="R2813" t="str">
        <f t="shared" si="263"/>
        <v>plays</v>
      </c>
      <c r="S2813" s="11">
        <f t="shared" si="264"/>
        <v>42028.496562500004</v>
      </c>
      <c r="T2813" s="11">
        <f t="shared" si="265"/>
        <v>42058.496562500004</v>
      </c>
      <c r="U2813" t="str">
        <f t="array" ref="U2813">IF(COUNTIF($B$2:$B6926, $B2813)&gt;1, "Duplicate", "")</f>
        <v/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0"/>
        <v>1.133</v>
      </c>
      <c r="P2814">
        <f t="shared" si="261"/>
        <v>68.253012048192772</v>
      </c>
      <c r="Q2814" s="3" t="str">
        <f t="shared" si="262"/>
        <v>theater</v>
      </c>
      <c r="R2814" t="str">
        <f t="shared" si="263"/>
        <v>plays</v>
      </c>
      <c r="S2814" s="11">
        <f t="shared" si="264"/>
        <v>42054.74418981481</v>
      </c>
      <c r="T2814" s="11">
        <f t="shared" si="265"/>
        <v>42100.166666666672</v>
      </c>
      <c r="U2814" t="str">
        <f t="array" ref="U2814">IF(COUNTIF($B$2:$B6927, $B2814)&gt;1, "Duplicate", "")</f>
        <v/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0"/>
        <v>1.2757571428571428</v>
      </c>
      <c r="P2815">
        <f t="shared" si="261"/>
        <v>37.209583333333335</v>
      </c>
      <c r="Q2815" s="3" t="str">
        <f t="shared" si="262"/>
        <v>theater</v>
      </c>
      <c r="R2815" t="str">
        <f t="shared" si="263"/>
        <v>plays</v>
      </c>
      <c r="S2815" s="11">
        <f t="shared" si="264"/>
        <v>42693.742604166662</v>
      </c>
      <c r="T2815" s="11">
        <f t="shared" si="265"/>
        <v>42718.742604166662</v>
      </c>
      <c r="U2815" t="str">
        <f t="array" ref="U2815">IF(COUNTIF($B$2:$B6928, $B2815)&gt;1, "Duplicate", "")</f>
        <v/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0"/>
        <v>1.0773333333333333</v>
      </c>
      <c r="P2816">
        <f t="shared" si="261"/>
        <v>25.25</v>
      </c>
      <c r="Q2816" s="3" t="str">
        <f t="shared" si="262"/>
        <v>theater</v>
      </c>
      <c r="R2816" t="str">
        <f t="shared" si="263"/>
        <v>plays</v>
      </c>
      <c r="S2816" s="11">
        <f t="shared" si="264"/>
        <v>42103.399479166663</v>
      </c>
      <c r="T2816" s="11">
        <f t="shared" si="265"/>
        <v>42133.399479166663</v>
      </c>
      <c r="U2816" t="str">
        <f t="array" ref="U2816">IF(COUNTIF($B$2:$B6929, $B2816)&gt;1, "Duplicate", "")</f>
        <v/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0"/>
        <v>2.42</v>
      </c>
      <c r="P2817">
        <f t="shared" si="261"/>
        <v>43.214285714285715</v>
      </c>
      <c r="Q2817" s="3" t="str">
        <f t="shared" si="262"/>
        <v>theater</v>
      </c>
      <c r="R2817" t="str">
        <f t="shared" si="263"/>
        <v>plays</v>
      </c>
      <c r="S2817" s="11">
        <f t="shared" si="264"/>
        <v>42559.776724537034</v>
      </c>
      <c r="T2817" s="11">
        <f t="shared" si="265"/>
        <v>42589.776724537034</v>
      </c>
      <c r="U2817" t="str">
        <f t="array" ref="U2817">IF(COUNTIF($B$2:$B6930, $B2817)&gt;1, "Duplicate", "")</f>
        <v/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0"/>
        <v>1.4156666666666666</v>
      </c>
      <c r="P2818">
        <f t="shared" si="261"/>
        <v>25.130177514792898</v>
      </c>
      <c r="Q2818" s="3" t="str">
        <f t="shared" si="262"/>
        <v>theater</v>
      </c>
      <c r="R2818" t="str">
        <f t="shared" si="263"/>
        <v>plays</v>
      </c>
      <c r="S2818" s="11">
        <f t="shared" si="264"/>
        <v>42188.467499999999</v>
      </c>
      <c r="T2818" s="11">
        <f t="shared" si="265"/>
        <v>42218.666666666672</v>
      </c>
      <c r="U2818" t="str">
        <f t="array" ref="U2818">IF(COUNTIF($B$2:$B6931, $B2818)&gt;1, "Duplicate", "")</f>
        <v/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6">E2819/D2819</f>
        <v>1.3</v>
      </c>
      <c r="P2819">
        <f t="shared" ref="P2819:P2882" si="267">IF(L2819=0,0,E2819/L2819)</f>
        <v>23.636363636363637</v>
      </c>
      <c r="Q2819" s="3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11">
        <f t="shared" si="264"/>
        <v>42023.634976851856</v>
      </c>
      <c r="T2819" s="11">
        <f t="shared" si="265"/>
        <v>42063.634976851856</v>
      </c>
      <c r="U2819" t="str">
        <f t="array" ref="U2819">IF(COUNTIF($B$2:$B6932, $B2819)&gt;1, "Duplicate", "")</f>
        <v/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6"/>
        <v>1.0603</v>
      </c>
      <c r="P2820">
        <f t="shared" si="267"/>
        <v>103.95098039215686</v>
      </c>
      <c r="Q2820" s="3" t="str">
        <f t="shared" si="268"/>
        <v>theater</v>
      </c>
      <c r="R2820" t="str">
        <f t="shared" si="269"/>
        <v>plays</v>
      </c>
      <c r="S2820" s="11">
        <f t="shared" si="264"/>
        <v>42250.598217592589</v>
      </c>
      <c r="T2820" s="11">
        <f t="shared" si="265"/>
        <v>42270.598217592589</v>
      </c>
      <c r="U2820" t="str">
        <f t="array" ref="U2820">IF(COUNTIF($B$2:$B6933, $B2820)&gt;1, "Duplicate", "")</f>
        <v/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6"/>
        <v>1.048</v>
      </c>
      <c r="P2821">
        <f t="shared" si="267"/>
        <v>50.384615384615387</v>
      </c>
      <c r="Q2821" s="3" t="str">
        <f t="shared" si="268"/>
        <v>theater</v>
      </c>
      <c r="R2821" t="str">
        <f t="shared" si="269"/>
        <v>plays</v>
      </c>
      <c r="S2821" s="11">
        <f t="shared" si="264"/>
        <v>42139.525567129633</v>
      </c>
      <c r="T2821" s="11">
        <f t="shared" si="265"/>
        <v>42169.525567129633</v>
      </c>
      <c r="U2821" t="str">
        <f t="array" ref="U2821">IF(COUNTIF($B$2:$B6934, $B2821)&gt;1, "Duplicate", "")</f>
        <v/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6"/>
        <v>1.36</v>
      </c>
      <c r="P2822">
        <f t="shared" si="267"/>
        <v>13.6</v>
      </c>
      <c r="Q2822" s="3" t="str">
        <f t="shared" si="268"/>
        <v>theater</v>
      </c>
      <c r="R2822" t="str">
        <f t="shared" si="269"/>
        <v>plays</v>
      </c>
      <c r="S2822" s="11">
        <f t="shared" si="264"/>
        <v>42401.610983796301</v>
      </c>
      <c r="T2822" s="11">
        <f t="shared" si="265"/>
        <v>42426</v>
      </c>
      <c r="U2822" t="str">
        <f t="array" ref="U2822">IF(COUNTIF($B$2:$B6935, $B2822)&gt;1, "Duplicate", "")</f>
        <v/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6"/>
        <v>1</v>
      </c>
      <c r="P2823">
        <f t="shared" si="267"/>
        <v>28.571428571428573</v>
      </c>
      <c r="Q2823" s="3" t="str">
        <f t="shared" si="268"/>
        <v>theater</v>
      </c>
      <c r="R2823" t="str">
        <f t="shared" si="269"/>
        <v>plays</v>
      </c>
      <c r="S2823" s="11">
        <f t="shared" ref="S2823:S2886" si="270">(((J2823/60)/60)/24)+DATE(1970,1,1)</f>
        <v>41875.922858796301</v>
      </c>
      <c r="T2823" s="11">
        <f t="shared" ref="T2823:T2886" si="271">(((I2823/60)/60)/24)+DATE(1970,1,1)</f>
        <v>41905.922858796301</v>
      </c>
      <c r="U2823" t="str">
        <f t="array" ref="U2823">IF(COUNTIF($B$2:$B6936, $B2823)&gt;1, "Duplicate", "")</f>
        <v/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6"/>
        <v>1</v>
      </c>
      <c r="P2824">
        <f t="shared" si="267"/>
        <v>63.829787234042556</v>
      </c>
      <c r="Q2824" s="3" t="str">
        <f t="shared" si="268"/>
        <v>theater</v>
      </c>
      <c r="R2824" t="str">
        <f t="shared" si="269"/>
        <v>plays</v>
      </c>
      <c r="S2824" s="11">
        <f t="shared" si="270"/>
        <v>42060.683935185181</v>
      </c>
      <c r="T2824" s="11">
        <f t="shared" si="271"/>
        <v>42090.642268518524</v>
      </c>
      <c r="U2824" t="str">
        <f t="array" ref="U2824">IF(COUNTIF($B$2:$B6937, $B2824)&gt;1, "Duplicate", "")</f>
        <v/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6"/>
        <v>1.24</v>
      </c>
      <c r="P2825">
        <f t="shared" si="267"/>
        <v>8.8571428571428577</v>
      </c>
      <c r="Q2825" s="3" t="str">
        <f t="shared" si="268"/>
        <v>theater</v>
      </c>
      <c r="R2825" t="str">
        <f t="shared" si="269"/>
        <v>plays</v>
      </c>
      <c r="S2825" s="11">
        <f t="shared" si="270"/>
        <v>42067.011643518519</v>
      </c>
      <c r="T2825" s="11">
        <f t="shared" si="271"/>
        <v>42094.957638888889</v>
      </c>
      <c r="U2825" t="str">
        <f t="array" ref="U2825">IF(COUNTIF($B$2:$B6938, $B2825)&gt;1, "Duplicate", "")</f>
        <v/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6"/>
        <v>1.1692307692307693</v>
      </c>
      <c r="P2826">
        <f t="shared" si="267"/>
        <v>50.666666666666664</v>
      </c>
      <c r="Q2826" s="3" t="str">
        <f t="shared" si="268"/>
        <v>theater</v>
      </c>
      <c r="R2826" t="str">
        <f t="shared" si="269"/>
        <v>plays</v>
      </c>
      <c r="S2826" s="11">
        <f t="shared" si="270"/>
        <v>42136.270787037036</v>
      </c>
      <c r="T2826" s="11">
        <f t="shared" si="271"/>
        <v>42168.071527777778</v>
      </c>
      <c r="U2826" t="str">
        <f t="array" ref="U2826">IF(COUNTIF($B$2:$B6939, $B2826)&gt;1, "Duplicate", "")</f>
        <v/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6"/>
        <v>1.0333333333333334</v>
      </c>
      <c r="P2827">
        <f t="shared" si="267"/>
        <v>60.784313725490193</v>
      </c>
      <c r="Q2827" s="3" t="str">
        <f t="shared" si="268"/>
        <v>theater</v>
      </c>
      <c r="R2827" t="str">
        <f t="shared" si="269"/>
        <v>plays</v>
      </c>
      <c r="S2827" s="11">
        <f t="shared" si="270"/>
        <v>42312.792662037042</v>
      </c>
      <c r="T2827" s="11">
        <f t="shared" si="271"/>
        <v>42342.792662037042</v>
      </c>
      <c r="U2827" t="str">
        <f t="array" ref="U2827">IF(COUNTIF($B$2:$B6940, $B2827)&gt;1, "Duplicate", "")</f>
        <v/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6"/>
        <v>1.0774999999999999</v>
      </c>
      <c r="P2828">
        <f t="shared" si="267"/>
        <v>113.42105263157895</v>
      </c>
      <c r="Q2828" s="3" t="str">
        <f t="shared" si="268"/>
        <v>theater</v>
      </c>
      <c r="R2828" t="str">
        <f t="shared" si="269"/>
        <v>plays</v>
      </c>
      <c r="S2828" s="11">
        <f t="shared" si="270"/>
        <v>42171.034861111111</v>
      </c>
      <c r="T2828" s="11">
        <f t="shared" si="271"/>
        <v>42195.291666666672</v>
      </c>
      <c r="U2828" t="str">
        <f t="array" ref="U2828">IF(COUNTIF($B$2:$B6941, $B2828)&gt;1, "Duplicate", "")</f>
        <v/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6"/>
        <v>1.2024999999999999</v>
      </c>
      <c r="P2829">
        <f t="shared" si="267"/>
        <v>104.56521739130434</v>
      </c>
      <c r="Q2829" s="3" t="str">
        <f t="shared" si="268"/>
        <v>theater</v>
      </c>
      <c r="R2829" t="str">
        <f t="shared" si="269"/>
        <v>plays</v>
      </c>
      <c r="S2829" s="11">
        <f t="shared" si="270"/>
        <v>42494.683634259258</v>
      </c>
      <c r="T2829" s="11">
        <f t="shared" si="271"/>
        <v>42524.6875</v>
      </c>
      <c r="U2829" t="str">
        <f t="array" ref="U2829">IF(COUNTIF($B$2:$B6942, $B2829)&gt;1, "Duplicate", "")</f>
        <v/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6"/>
        <v>1.0037894736842106</v>
      </c>
      <c r="P2830">
        <f t="shared" si="267"/>
        <v>98.30927835051547</v>
      </c>
      <c r="Q2830" s="3" t="str">
        <f t="shared" si="268"/>
        <v>theater</v>
      </c>
      <c r="R2830" t="str">
        <f t="shared" si="269"/>
        <v>plays</v>
      </c>
      <c r="S2830" s="11">
        <f t="shared" si="270"/>
        <v>42254.264687499999</v>
      </c>
      <c r="T2830" s="11">
        <f t="shared" si="271"/>
        <v>42279.958333333328</v>
      </c>
      <c r="U2830" t="str">
        <f t="array" ref="U2830">IF(COUNTIF($B$2:$B6943, $B2830)&gt;1, "Duplicate", "")</f>
        <v/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6"/>
        <v>1.0651999999999999</v>
      </c>
      <c r="P2831">
        <f t="shared" si="267"/>
        <v>35.039473684210527</v>
      </c>
      <c r="Q2831" s="3" t="str">
        <f t="shared" si="268"/>
        <v>theater</v>
      </c>
      <c r="R2831" t="str">
        <f t="shared" si="269"/>
        <v>plays</v>
      </c>
      <c r="S2831" s="11">
        <f t="shared" si="270"/>
        <v>42495.434236111112</v>
      </c>
      <c r="T2831" s="11">
        <f t="shared" si="271"/>
        <v>42523.434236111112</v>
      </c>
      <c r="U2831" t="str">
        <f t="array" ref="U2831">IF(COUNTIF($B$2:$B6944, $B2831)&gt;1, "Duplicate", "")</f>
        <v/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6"/>
        <v>1</v>
      </c>
      <c r="P2832">
        <f t="shared" si="267"/>
        <v>272.72727272727275</v>
      </c>
      <c r="Q2832" s="3" t="str">
        <f t="shared" si="268"/>
        <v>theater</v>
      </c>
      <c r="R2832" t="str">
        <f t="shared" si="269"/>
        <v>plays</v>
      </c>
      <c r="S2832" s="11">
        <f t="shared" si="270"/>
        <v>41758.839675925927</v>
      </c>
      <c r="T2832" s="11">
        <f t="shared" si="271"/>
        <v>41771.165972222225</v>
      </c>
      <c r="U2832" t="str">
        <f t="array" ref="U2832">IF(COUNTIF($B$2:$B6945, $B2832)&gt;1, "Duplicate", "")</f>
        <v/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6"/>
        <v>1.1066666666666667</v>
      </c>
      <c r="P2833">
        <f t="shared" si="267"/>
        <v>63.846153846153847</v>
      </c>
      <c r="Q2833" s="3" t="str">
        <f t="shared" si="268"/>
        <v>theater</v>
      </c>
      <c r="R2833" t="str">
        <f t="shared" si="269"/>
        <v>plays</v>
      </c>
      <c r="S2833" s="11">
        <f t="shared" si="270"/>
        <v>42171.824884259258</v>
      </c>
      <c r="T2833" s="11">
        <f t="shared" si="271"/>
        <v>42201.824884259258</v>
      </c>
      <c r="U2833" t="str">
        <f t="array" ref="U2833">IF(COUNTIF($B$2:$B6946, $B2833)&gt;1, "Duplicate", "")</f>
        <v/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6"/>
        <v>1.1471959999999999</v>
      </c>
      <c r="P2834">
        <f t="shared" si="267"/>
        <v>30.189368421052631</v>
      </c>
      <c r="Q2834" s="3" t="str">
        <f t="shared" si="268"/>
        <v>theater</v>
      </c>
      <c r="R2834" t="str">
        <f t="shared" si="269"/>
        <v>plays</v>
      </c>
      <c r="S2834" s="11">
        <f t="shared" si="270"/>
        <v>41938.709421296298</v>
      </c>
      <c r="T2834" s="11">
        <f t="shared" si="271"/>
        <v>41966.916666666672</v>
      </c>
      <c r="U2834" t="str">
        <f t="array" ref="U2834">IF(COUNTIF($B$2:$B6947, $B2834)&gt;1, "Duplicate", "")</f>
        <v/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6"/>
        <v>1.0825925925925926</v>
      </c>
      <c r="P2835">
        <f t="shared" si="267"/>
        <v>83.51428571428572</v>
      </c>
      <c r="Q2835" s="3" t="str">
        <f t="shared" si="268"/>
        <v>theater</v>
      </c>
      <c r="R2835" t="str">
        <f t="shared" si="269"/>
        <v>plays</v>
      </c>
      <c r="S2835" s="11">
        <f t="shared" si="270"/>
        <v>42268.127696759257</v>
      </c>
      <c r="T2835" s="11">
        <f t="shared" si="271"/>
        <v>42288.083333333328</v>
      </c>
      <c r="U2835" t="str">
        <f t="array" ref="U2835">IF(COUNTIF($B$2:$B6948, $B2835)&gt;1, "Duplicate", "")</f>
        <v/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6"/>
        <v>1.7</v>
      </c>
      <c r="P2836">
        <f t="shared" si="267"/>
        <v>64.761904761904759</v>
      </c>
      <c r="Q2836" s="3" t="str">
        <f t="shared" si="268"/>
        <v>theater</v>
      </c>
      <c r="R2836" t="str">
        <f t="shared" si="269"/>
        <v>plays</v>
      </c>
      <c r="S2836" s="11">
        <f t="shared" si="270"/>
        <v>42019.959837962961</v>
      </c>
      <c r="T2836" s="11">
        <f t="shared" si="271"/>
        <v>42034.959837962961</v>
      </c>
      <c r="U2836" t="str">
        <f t="array" ref="U2836">IF(COUNTIF($B$2:$B6949, $B2836)&gt;1, "Duplicate", "")</f>
        <v/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6"/>
        <v>1.8709899999999999</v>
      </c>
      <c r="P2837">
        <f t="shared" si="267"/>
        <v>20.118172043010752</v>
      </c>
      <c r="Q2837" s="3" t="str">
        <f t="shared" si="268"/>
        <v>theater</v>
      </c>
      <c r="R2837" t="str">
        <f t="shared" si="269"/>
        <v>plays</v>
      </c>
      <c r="S2837" s="11">
        <f t="shared" si="270"/>
        <v>42313.703900462962</v>
      </c>
      <c r="T2837" s="11">
        <f t="shared" si="271"/>
        <v>42343</v>
      </c>
      <c r="U2837" t="str">
        <f t="array" ref="U2837">IF(COUNTIF($B$2:$B6950, $B2837)&gt;1, "Duplicate", "")</f>
        <v/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6"/>
        <v>1.0777777777777777</v>
      </c>
      <c r="P2838">
        <f t="shared" si="267"/>
        <v>44.090909090909093</v>
      </c>
      <c r="Q2838" s="3" t="str">
        <f t="shared" si="268"/>
        <v>theater</v>
      </c>
      <c r="R2838" t="str">
        <f t="shared" si="269"/>
        <v>plays</v>
      </c>
      <c r="S2838" s="11">
        <f t="shared" si="270"/>
        <v>42746.261782407411</v>
      </c>
      <c r="T2838" s="11">
        <f t="shared" si="271"/>
        <v>42784.207638888889</v>
      </c>
      <c r="U2838" t="str">
        <f t="array" ref="U2838">IF(COUNTIF($B$2:$B6951, $B2838)&gt;1, "Duplicate", "")</f>
        <v/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6"/>
        <v>1</v>
      </c>
      <c r="P2839">
        <f t="shared" si="267"/>
        <v>40.476190476190474</v>
      </c>
      <c r="Q2839" s="3" t="str">
        <f t="shared" si="268"/>
        <v>theater</v>
      </c>
      <c r="R2839" t="str">
        <f t="shared" si="269"/>
        <v>plays</v>
      </c>
      <c r="S2839" s="11">
        <f t="shared" si="270"/>
        <v>42307.908379629633</v>
      </c>
      <c r="T2839" s="11">
        <f t="shared" si="271"/>
        <v>42347.950046296297</v>
      </c>
      <c r="U2839" t="str">
        <f t="array" ref="U2839">IF(COUNTIF($B$2:$B6952, $B2839)&gt;1, "Duplicate", "")</f>
        <v/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6"/>
        <v>1.2024999999999999</v>
      </c>
      <c r="P2840">
        <f t="shared" si="267"/>
        <v>44.537037037037038</v>
      </c>
      <c r="Q2840" s="3" t="str">
        <f t="shared" si="268"/>
        <v>theater</v>
      </c>
      <c r="R2840" t="str">
        <f t="shared" si="269"/>
        <v>plays</v>
      </c>
      <c r="S2840" s="11">
        <f t="shared" si="270"/>
        <v>41842.607592592591</v>
      </c>
      <c r="T2840" s="11">
        <f t="shared" si="271"/>
        <v>41864.916666666664</v>
      </c>
      <c r="U2840" t="str">
        <f t="array" ref="U2840">IF(COUNTIF($B$2:$B6953, $B2840)&gt;1, "Duplicate", "")</f>
        <v/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6"/>
        <v>1.1142857142857143</v>
      </c>
      <c r="P2841">
        <f t="shared" si="267"/>
        <v>125.80645161290323</v>
      </c>
      <c r="Q2841" s="3" t="str">
        <f t="shared" si="268"/>
        <v>theater</v>
      </c>
      <c r="R2841" t="str">
        <f t="shared" si="269"/>
        <v>plays</v>
      </c>
      <c r="S2841" s="11">
        <f t="shared" si="270"/>
        <v>41853.240208333329</v>
      </c>
      <c r="T2841" s="11">
        <f t="shared" si="271"/>
        <v>41876.207638888889</v>
      </c>
      <c r="U2841" t="str">
        <f t="array" ref="U2841">IF(COUNTIF($B$2:$B6954, $B2841)&gt;1, "Duplicate", "")</f>
        <v/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6"/>
        <v>1.04</v>
      </c>
      <c r="P2842">
        <f t="shared" si="267"/>
        <v>19.696969696969695</v>
      </c>
      <c r="Q2842" s="3" t="str">
        <f t="shared" si="268"/>
        <v>theater</v>
      </c>
      <c r="R2842" t="str">
        <f t="shared" si="269"/>
        <v>plays</v>
      </c>
      <c r="S2842" s="11">
        <f t="shared" si="270"/>
        <v>42060.035636574074</v>
      </c>
      <c r="T2842" s="11">
        <f t="shared" si="271"/>
        <v>42081.708333333328</v>
      </c>
      <c r="U2842" t="str">
        <f t="array" ref="U2842">IF(COUNTIF($B$2:$B6955, $B2842)&gt;1, "Duplicate", "")</f>
        <v/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6"/>
        <v>0.01</v>
      </c>
      <c r="P2843">
        <f t="shared" si="267"/>
        <v>10</v>
      </c>
      <c r="Q2843" s="3" t="str">
        <f t="shared" si="268"/>
        <v>theater</v>
      </c>
      <c r="R2843" t="str">
        <f t="shared" si="269"/>
        <v>plays</v>
      </c>
      <c r="S2843" s="11">
        <f t="shared" si="270"/>
        <v>42291.739548611105</v>
      </c>
      <c r="T2843" s="11">
        <f t="shared" si="271"/>
        <v>42351.781215277777</v>
      </c>
      <c r="U2843" t="str">
        <f t="array" ref="U2843">IF(COUNTIF($B$2:$B6956, $B2843)&gt;1, "Duplicate", "")</f>
        <v/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6"/>
        <v>0</v>
      </c>
      <c r="P2844">
        <f t="shared" si="267"/>
        <v>0</v>
      </c>
      <c r="Q2844" s="3" t="str">
        <f t="shared" si="268"/>
        <v>theater</v>
      </c>
      <c r="R2844" t="str">
        <f t="shared" si="269"/>
        <v>plays</v>
      </c>
      <c r="S2844" s="11">
        <f t="shared" si="270"/>
        <v>41784.952488425923</v>
      </c>
      <c r="T2844" s="11">
        <f t="shared" si="271"/>
        <v>41811.458333333336</v>
      </c>
      <c r="U2844" t="str">
        <f t="array" ref="U2844">IF(COUNTIF($B$2:$B6957, $B2844)&gt;1, "Duplicate", "")</f>
        <v/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6"/>
        <v>0</v>
      </c>
      <c r="P2845">
        <f t="shared" si="267"/>
        <v>0</v>
      </c>
      <c r="Q2845" s="3" t="str">
        <f t="shared" si="268"/>
        <v>theater</v>
      </c>
      <c r="R2845" t="str">
        <f t="shared" si="269"/>
        <v>plays</v>
      </c>
      <c r="S2845" s="11">
        <f t="shared" si="270"/>
        <v>42492.737847222219</v>
      </c>
      <c r="T2845" s="11">
        <f t="shared" si="271"/>
        <v>42534.166666666672</v>
      </c>
      <c r="U2845" t="str">
        <f t="array" ref="U2845">IF(COUNTIF($B$2:$B6958, $B2845)&gt;1, "Duplicate", "")</f>
        <v/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6"/>
        <v>5.4545454545454543E-2</v>
      </c>
      <c r="P2846">
        <f t="shared" si="267"/>
        <v>30</v>
      </c>
      <c r="Q2846" s="3" t="str">
        <f t="shared" si="268"/>
        <v>theater</v>
      </c>
      <c r="R2846" t="str">
        <f t="shared" si="269"/>
        <v>plays</v>
      </c>
      <c r="S2846" s="11">
        <f t="shared" si="270"/>
        <v>42709.546064814815</v>
      </c>
      <c r="T2846" s="11">
        <f t="shared" si="271"/>
        <v>42739.546064814815</v>
      </c>
      <c r="U2846" t="str">
        <f t="array" ref="U2846">IF(COUNTIF($B$2:$B6959, $B2846)&gt;1, "Duplicate", "")</f>
        <v/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6"/>
        <v>0.31546666666666667</v>
      </c>
      <c r="P2847">
        <f t="shared" si="267"/>
        <v>60.666666666666664</v>
      </c>
      <c r="Q2847" s="3" t="str">
        <f t="shared" si="268"/>
        <v>theater</v>
      </c>
      <c r="R2847" t="str">
        <f t="shared" si="269"/>
        <v>plays</v>
      </c>
      <c r="S2847" s="11">
        <f t="shared" si="270"/>
        <v>42103.016585648147</v>
      </c>
      <c r="T2847" s="11">
        <f t="shared" si="271"/>
        <v>42163.016585648147</v>
      </c>
      <c r="U2847" t="str">
        <f t="array" ref="U2847">IF(COUNTIF($B$2:$B6960, $B2847)&gt;1, "Duplicate", "")</f>
        <v/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6"/>
        <v>0</v>
      </c>
      <c r="P2848">
        <f t="shared" si="267"/>
        <v>0</v>
      </c>
      <c r="Q2848" s="3" t="str">
        <f t="shared" si="268"/>
        <v>theater</v>
      </c>
      <c r="R2848" t="str">
        <f t="shared" si="269"/>
        <v>plays</v>
      </c>
      <c r="S2848" s="11">
        <f t="shared" si="270"/>
        <v>42108.692060185189</v>
      </c>
      <c r="T2848" s="11">
        <f t="shared" si="271"/>
        <v>42153.692060185189</v>
      </c>
      <c r="U2848" t="str">
        <f t="array" ref="U2848">IF(COUNTIF($B$2:$B6961, $B2848)&gt;1, "Duplicate", "")</f>
        <v/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6"/>
        <v>0</v>
      </c>
      <c r="P2849">
        <f t="shared" si="267"/>
        <v>0</v>
      </c>
      <c r="Q2849" s="3" t="str">
        <f t="shared" si="268"/>
        <v>theater</v>
      </c>
      <c r="R2849" t="str">
        <f t="shared" si="269"/>
        <v>plays</v>
      </c>
      <c r="S2849" s="11">
        <f t="shared" si="270"/>
        <v>42453.806307870371</v>
      </c>
      <c r="T2849" s="11">
        <f t="shared" si="271"/>
        <v>42513.806307870371</v>
      </c>
      <c r="U2849" t="str">
        <f t="array" ref="U2849">IF(COUNTIF($B$2:$B6962, $B2849)&gt;1, "Duplicate", "")</f>
        <v/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6"/>
        <v>2E-3</v>
      </c>
      <c r="P2850">
        <f t="shared" si="267"/>
        <v>23.333333333333332</v>
      </c>
      <c r="Q2850" s="3" t="str">
        <f t="shared" si="268"/>
        <v>theater</v>
      </c>
      <c r="R2850" t="str">
        <f t="shared" si="269"/>
        <v>plays</v>
      </c>
      <c r="S2850" s="11">
        <f t="shared" si="270"/>
        <v>42123.648831018523</v>
      </c>
      <c r="T2850" s="11">
        <f t="shared" si="271"/>
        <v>42153.648831018523</v>
      </c>
      <c r="U2850" t="str">
        <f t="array" ref="U2850">IF(COUNTIF($B$2:$B6963, $B2850)&gt;1, "Duplicate", "")</f>
        <v/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6"/>
        <v>0.01</v>
      </c>
      <c r="P2851">
        <f t="shared" si="267"/>
        <v>5</v>
      </c>
      <c r="Q2851" s="3" t="str">
        <f t="shared" si="268"/>
        <v>theater</v>
      </c>
      <c r="R2851" t="str">
        <f t="shared" si="269"/>
        <v>plays</v>
      </c>
      <c r="S2851" s="11">
        <f t="shared" si="270"/>
        <v>42453.428240740745</v>
      </c>
      <c r="T2851" s="11">
        <f t="shared" si="271"/>
        <v>42483.428240740745</v>
      </c>
      <c r="U2851" t="str">
        <f t="array" ref="U2851">IF(COUNTIF($B$2:$B6964, $B2851)&gt;1, "Duplicate", "")</f>
        <v/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6"/>
        <v>3.8875E-2</v>
      </c>
      <c r="P2852">
        <f t="shared" si="267"/>
        <v>23.923076923076923</v>
      </c>
      <c r="Q2852" s="3" t="str">
        <f t="shared" si="268"/>
        <v>theater</v>
      </c>
      <c r="R2852" t="str">
        <f t="shared" si="269"/>
        <v>plays</v>
      </c>
      <c r="S2852" s="11">
        <f t="shared" si="270"/>
        <v>41858.007071759261</v>
      </c>
      <c r="T2852" s="11">
        <f t="shared" si="271"/>
        <v>41888.007071759261</v>
      </c>
      <c r="U2852" t="str">
        <f t="array" ref="U2852">IF(COUNTIF($B$2:$B6965, $B2852)&gt;1, "Duplicate", "")</f>
        <v/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6"/>
        <v>0</v>
      </c>
      <c r="P2853">
        <f t="shared" si="267"/>
        <v>0</v>
      </c>
      <c r="Q2853" s="3" t="str">
        <f t="shared" si="268"/>
        <v>theater</v>
      </c>
      <c r="R2853" t="str">
        <f t="shared" si="269"/>
        <v>plays</v>
      </c>
      <c r="S2853" s="11">
        <f t="shared" si="270"/>
        <v>42390.002650462964</v>
      </c>
      <c r="T2853" s="11">
        <f t="shared" si="271"/>
        <v>42398.970138888893</v>
      </c>
      <c r="U2853" t="str">
        <f t="array" ref="U2853">IF(COUNTIF($B$2:$B6966, $B2853)&gt;1, "Duplicate", "")</f>
        <v/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6"/>
        <v>1.9E-2</v>
      </c>
      <c r="P2854">
        <f t="shared" si="267"/>
        <v>15.833333333333334</v>
      </c>
      <c r="Q2854" s="3" t="str">
        <f t="shared" si="268"/>
        <v>theater</v>
      </c>
      <c r="R2854" t="str">
        <f t="shared" si="269"/>
        <v>plays</v>
      </c>
      <c r="S2854" s="11">
        <f t="shared" si="270"/>
        <v>41781.045173611114</v>
      </c>
      <c r="T2854" s="11">
        <f t="shared" si="271"/>
        <v>41811.045173611114</v>
      </c>
      <c r="U2854" t="str">
        <f t="array" ref="U2854">IF(COUNTIF($B$2:$B6967, $B2854)&gt;1, "Duplicate", "")</f>
        <v/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6"/>
        <v>0</v>
      </c>
      <c r="P2855">
        <f t="shared" si="267"/>
        <v>0</v>
      </c>
      <c r="Q2855" s="3" t="str">
        <f t="shared" si="268"/>
        <v>theater</v>
      </c>
      <c r="R2855" t="str">
        <f t="shared" si="269"/>
        <v>plays</v>
      </c>
      <c r="S2855" s="11">
        <f t="shared" si="270"/>
        <v>41836.190937499996</v>
      </c>
      <c r="T2855" s="11">
        <f t="shared" si="271"/>
        <v>41896.190937499996</v>
      </c>
      <c r="U2855" t="str">
        <f t="array" ref="U2855">IF(COUNTIF($B$2:$B6968, $B2855)&gt;1, "Duplicate", "")</f>
        <v/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6"/>
        <v>0.41699999999999998</v>
      </c>
      <c r="P2856">
        <f t="shared" si="267"/>
        <v>29.785714285714285</v>
      </c>
      <c r="Q2856" s="3" t="str">
        <f t="shared" si="268"/>
        <v>theater</v>
      </c>
      <c r="R2856" t="str">
        <f t="shared" si="269"/>
        <v>plays</v>
      </c>
      <c r="S2856" s="11">
        <f t="shared" si="270"/>
        <v>42111.71665509259</v>
      </c>
      <c r="T2856" s="11">
        <f t="shared" si="271"/>
        <v>42131.71665509259</v>
      </c>
      <c r="U2856" t="str">
        <f t="array" ref="U2856">IF(COUNTIF($B$2:$B6969, $B2856)&gt;1, "Duplicate", "")</f>
        <v/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6"/>
        <v>0.5</v>
      </c>
      <c r="P2857">
        <f t="shared" si="267"/>
        <v>60</v>
      </c>
      <c r="Q2857" s="3" t="str">
        <f t="shared" si="268"/>
        <v>theater</v>
      </c>
      <c r="R2857" t="str">
        <f t="shared" si="269"/>
        <v>plays</v>
      </c>
      <c r="S2857" s="11">
        <f t="shared" si="270"/>
        <v>42370.007766203707</v>
      </c>
      <c r="T2857" s="11">
        <f t="shared" si="271"/>
        <v>42398.981944444444</v>
      </c>
      <c r="U2857" t="str">
        <f t="array" ref="U2857">IF(COUNTIF($B$2:$B6970, $B2857)&gt;1, "Duplicate", "")</f>
        <v/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6"/>
        <v>4.8666666666666664E-2</v>
      </c>
      <c r="P2858">
        <f t="shared" si="267"/>
        <v>24.333333333333332</v>
      </c>
      <c r="Q2858" s="3" t="str">
        <f t="shared" si="268"/>
        <v>theater</v>
      </c>
      <c r="R2858" t="str">
        <f t="shared" si="269"/>
        <v>plays</v>
      </c>
      <c r="S2858" s="11">
        <f t="shared" si="270"/>
        <v>42165.037581018521</v>
      </c>
      <c r="T2858" s="11">
        <f t="shared" si="271"/>
        <v>42224.898611111115</v>
      </c>
      <c r="U2858" t="str">
        <f t="array" ref="U2858">IF(COUNTIF($B$2:$B6971, $B2858)&gt;1, "Duplicate", "")</f>
        <v/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6"/>
        <v>0.19736842105263158</v>
      </c>
      <c r="P2859">
        <f t="shared" si="267"/>
        <v>500</v>
      </c>
      <c r="Q2859" s="3" t="str">
        <f t="shared" si="268"/>
        <v>theater</v>
      </c>
      <c r="R2859" t="str">
        <f t="shared" si="269"/>
        <v>plays</v>
      </c>
      <c r="S2859" s="11">
        <f t="shared" si="270"/>
        <v>42726.920081018514</v>
      </c>
      <c r="T2859" s="11">
        <f t="shared" si="271"/>
        <v>42786.75</v>
      </c>
      <c r="U2859" t="str">
        <f t="array" ref="U2859">IF(COUNTIF($B$2:$B6972, $B2859)&gt;1, "Duplicate", "")</f>
        <v/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6"/>
        <v>0</v>
      </c>
      <c r="P2860">
        <f t="shared" si="267"/>
        <v>0</v>
      </c>
      <c r="Q2860" s="3" t="str">
        <f t="shared" si="268"/>
        <v>theater</v>
      </c>
      <c r="R2860" t="str">
        <f t="shared" si="269"/>
        <v>plays</v>
      </c>
      <c r="S2860" s="11">
        <f t="shared" si="270"/>
        <v>41954.545081018514</v>
      </c>
      <c r="T2860" s="11">
        <f t="shared" si="271"/>
        <v>41978.477777777778</v>
      </c>
      <c r="U2860" t="str">
        <f t="array" ref="U2860">IF(COUNTIF($B$2:$B6973, $B2860)&gt;1, "Duplicate", "")</f>
        <v/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6"/>
        <v>1.7500000000000002E-2</v>
      </c>
      <c r="P2861">
        <f t="shared" si="267"/>
        <v>35</v>
      </c>
      <c r="Q2861" s="3" t="str">
        <f t="shared" si="268"/>
        <v>theater</v>
      </c>
      <c r="R2861" t="str">
        <f t="shared" si="269"/>
        <v>plays</v>
      </c>
      <c r="S2861" s="11">
        <f t="shared" si="270"/>
        <v>42233.362314814818</v>
      </c>
      <c r="T2861" s="11">
        <f t="shared" si="271"/>
        <v>42293.362314814818</v>
      </c>
      <c r="U2861" t="str">
        <f t="array" ref="U2861">IF(COUNTIF($B$2:$B6974, $B2861)&gt;1, "Duplicate", "")</f>
        <v/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6"/>
        <v>6.6500000000000004E-2</v>
      </c>
      <c r="P2862">
        <f t="shared" si="267"/>
        <v>29.555555555555557</v>
      </c>
      <c r="Q2862" s="3" t="str">
        <f t="shared" si="268"/>
        <v>theater</v>
      </c>
      <c r="R2862" t="str">
        <f t="shared" si="269"/>
        <v>plays</v>
      </c>
      <c r="S2862" s="11">
        <f t="shared" si="270"/>
        <v>42480.800648148142</v>
      </c>
      <c r="T2862" s="11">
        <f t="shared" si="271"/>
        <v>42540.800648148142</v>
      </c>
      <c r="U2862" t="str">
        <f t="array" ref="U2862">IF(COUNTIF($B$2:$B6975, $B2862)&gt;1, "Duplicate", "")</f>
        <v/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6"/>
        <v>0.32</v>
      </c>
      <c r="P2863">
        <f t="shared" si="267"/>
        <v>26.666666666666668</v>
      </c>
      <c r="Q2863" s="3" t="str">
        <f t="shared" si="268"/>
        <v>theater</v>
      </c>
      <c r="R2863" t="str">
        <f t="shared" si="269"/>
        <v>plays</v>
      </c>
      <c r="S2863" s="11">
        <f t="shared" si="270"/>
        <v>42257.590833333335</v>
      </c>
      <c r="T2863" s="11">
        <f t="shared" si="271"/>
        <v>42271.590833333335</v>
      </c>
      <c r="U2863" t="str">
        <f t="array" ref="U2863">IF(COUNTIF($B$2:$B6976, $B2863)&gt;1, "Duplicate", "")</f>
        <v/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6"/>
        <v>4.3307086614173228E-3</v>
      </c>
      <c r="P2864">
        <f t="shared" si="267"/>
        <v>18.333333333333332</v>
      </c>
      <c r="Q2864" s="3" t="str">
        <f t="shared" si="268"/>
        <v>theater</v>
      </c>
      <c r="R2864" t="str">
        <f t="shared" si="269"/>
        <v>plays</v>
      </c>
      <c r="S2864" s="11">
        <f t="shared" si="270"/>
        <v>41784.789687500001</v>
      </c>
      <c r="T2864" s="11">
        <f t="shared" si="271"/>
        <v>41814.789687500001</v>
      </c>
      <c r="U2864" t="str">
        <f t="array" ref="U2864">IF(COUNTIF($B$2:$B6977, $B2864)&gt;1, "Duplicate", "")</f>
        <v/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6"/>
        <v>4.0000000000000002E-4</v>
      </c>
      <c r="P2865">
        <f t="shared" si="267"/>
        <v>20</v>
      </c>
      <c r="Q2865" s="3" t="str">
        <f t="shared" si="268"/>
        <v>theater</v>
      </c>
      <c r="R2865" t="str">
        <f t="shared" si="269"/>
        <v>plays</v>
      </c>
      <c r="S2865" s="11">
        <f t="shared" si="270"/>
        <v>41831.675034722226</v>
      </c>
      <c r="T2865" s="11">
        <f t="shared" si="271"/>
        <v>41891.675034722226</v>
      </c>
      <c r="U2865" t="str">
        <f t="array" ref="U2865">IF(COUNTIF($B$2:$B6978, $B2865)&gt;1, "Duplicate", "")</f>
        <v/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6"/>
        <v>1.6E-2</v>
      </c>
      <c r="P2866">
        <f t="shared" si="267"/>
        <v>13.333333333333334</v>
      </c>
      <c r="Q2866" s="3" t="str">
        <f t="shared" si="268"/>
        <v>theater</v>
      </c>
      <c r="R2866" t="str">
        <f t="shared" si="269"/>
        <v>plays</v>
      </c>
      <c r="S2866" s="11">
        <f t="shared" si="270"/>
        <v>42172.613506944443</v>
      </c>
      <c r="T2866" s="11">
        <f t="shared" si="271"/>
        <v>42202.554166666669</v>
      </c>
      <c r="U2866" t="str">
        <f t="array" ref="U2866">IF(COUNTIF($B$2:$B6979, $B2866)&gt;1, "Duplicate", "")</f>
        <v/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6"/>
        <v>0</v>
      </c>
      <c r="P2867">
        <f t="shared" si="267"/>
        <v>0</v>
      </c>
      <c r="Q2867" s="3" t="str">
        <f t="shared" si="268"/>
        <v>theater</v>
      </c>
      <c r="R2867" t="str">
        <f t="shared" si="269"/>
        <v>plays</v>
      </c>
      <c r="S2867" s="11">
        <f t="shared" si="270"/>
        <v>41950.114108796297</v>
      </c>
      <c r="T2867" s="11">
        <f t="shared" si="271"/>
        <v>42010.114108796297</v>
      </c>
      <c r="U2867" t="str">
        <f t="array" ref="U2867">IF(COUNTIF($B$2:$B6980, $B2867)&gt;1, "Duplicate", "")</f>
        <v/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6"/>
        <v>8.9999999999999993E-3</v>
      </c>
      <c r="P2868">
        <f t="shared" si="267"/>
        <v>22.5</v>
      </c>
      <c r="Q2868" s="3" t="str">
        <f t="shared" si="268"/>
        <v>theater</v>
      </c>
      <c r="R2868" t="str">
        <f t="shared" si="269"/>
        <v>plays</v>
      </c>
      <c r="S2868" s="11">
        <f t="shared" si="270"/>
        <v>42627.955104166671</v>
      </c>
      <c r="T2868" s="11">
        <f t="shared" si="271"/>
        <v>42657.916666666672</v>
      </c>
      <c r="U2868" t="str">
        <f t="array" ref="U2868">IF(COUNTIF($B$2:$B6981, $B2868)&gt;1, "Duplicate", "")</f>
        <v/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6"/>
        <v>0.2016</v>
      </c>
      <c r="P2869">
        <f t="shared" si="267"/>
        <v>50.4</v>
      </c>
      <c r="Q2869" s="3" t="str">
        <f t="shared" si="268"/>
        <v>theater</v>
      </c>
      <c r="R2869" t="str">
        <f t="shared" si="269"/>
        <v>plays</v>
      </c>
      <c r="S2869" s="11">
        <f t="shared" si="270"/>
        <v>42531.195277777777</v>
      </c>
      <c r="T2869" s="11">
        <f t="shared" si="271"/>
        <v>42555.166666666672</v>
      </c>
      <c r="U2869" t="str">
        <f t="array" ref="U2869">IF(COUNTIF($B$2:$B6982, $B2869)&gt;1, "Duplicate", "")</f>
        <v>Duplicate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6"/>
        <v>0.42011733333333334</v>
      </c>
      <c r="P2870">
        <f t="shared" si="267"/>
        <v>105.02933333333334</v>
      </c>
      <c r="Q2870" s="3" t="str">
        <f t="shared" si="268"/>
        <v>theater</v>
      </c>
      <c r="R2870" t="str">
        <f t="shared" si="269"/>
        <v>plays</v>
      </c>
      <c r="S2870" s="11">
        <f t="shared" si="270"/>
        <v>42618.827013888891</v>
      </c>
      <c r="T2870" s="11">
        <f t="shared" si="271"/>
        <v>42648.827013888891</v>
      </c>
      <c r="U2870" t="str">
        <f t="array" ref="U2870">IF(COUNTIF($B$2:$B6983, $B2870)&gt;1, "Duplicate", "")</f>
        <v/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6"/>
        <v>8.8500000000000002E-3</v>
      </c>
      <c r="P2871">
        <f t="shared" si="267"/>
        <v>35.4</v>
      </c>
      <c r="Q2871" s="3" t="str">
        <f t="shared" si="268"/>
        <v>theater</v>
      </c>
      <c r="R2871" t="str">
        <f t="shared" si="269"/>
        <v>plays</v>
      </c>
      <c r="S2871" s="11">
        <f t="shared" si="270"/>
        <v>42540.593530092592</v>
      </c>
      <c r="T2871" s="11">
        <f t="shared" si="271"/>
        <v>42570.593530092592</v>
      </c>
      <c r="U2871" t="str">
        <f t="array" ref="U2871">IF(COUNTIF($B$2:$B6984, $B2871)&gt;1, "Duplicate", "")</f>
        <v/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6"/>
        <v>0.15</v>
      </c>
      <c r="P2872">
        <f t="shared" si="267"/>
        <v>83.333333333333329</v>
      </c>
      <c r="Q2872" s="3" t="str">
        <f t="shared" si="268"/>
        <v>theater</v>
      </c>
      <c r="R2872" t="str">
        <f t="shared" si="269"/>
        <v>plays</v>
      </c>
      <c r="S2872" s="11">
        <f t="shared" si="270"/>
        <v>41746.189409722225</v>
      </c>
      <c r="T2872" s="11">
        <f t="shared" si="271"/>
        <v>41776.189409722225</v>
      </c>
      <c r="U2872" t="str">
        <f t="array" ref="U2872">IF(COUNTIF($B$2:$B6985, $B2872)&gt;1, "Duplicate", "")</f>
        <v/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6"/>
        <v>4.6699999999999998E-2</v>
      </c>
      <c r="P2873">
        <f t="shared" si="267"/>
        <v>35.92307692307692</v>
      </c>
      <c r="Q2873" s="3" t="str">
        <f t="shared" si="268"/>
        <v>theater</v>
      </c>
      <c r="R2873" t="str">
        <f t="shared" si="269"/>
        <v>plays</v>
      </c>
      <c r="S2873" s="11">
        <f t="shared" si="270"/>
        <v>41974.738576388889</v>
      </c>
      <c r="T2873" s="11">
        <f t="shared" si="271"/>
        <v>41994.738576388889</v>
      </c>
      <c r="U2873" t="str">
        <f t="array" ref="U2873">IF(COUNTIF($B$2:$B6986, $B2873)&gt;1, "Duplicate", "")</f>
        <v/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6"/>
        <v>0</v>
      </c>
      <c r="P2874">
        <f t="shared" si="267"/>
        <v>0</v>
      </c>
      <c r="Q2874" s="3" t="str">
        <f t="shared" si="268"/>
        <v>theater</v>
      </c>
      <c r="R2874" t="str">
        <f t="shared" si="269"/>
        <v>plays</v>
      </c>
      <c r="S2874" s="11">
        <f t="shared" si="270"/>
        <v>42115.11618055556</v>
      </c>
      <c r="T2874" s="11">
        <f t="shared" si="271"/>
        <v>42175.11618055556</v>
      </c>
      <c r="U2874" t="str">
        <f t="array" ref="U2874">IF(COUNTIF($B$2:$B6987, $B2874)&gt;1, "Duplicate", "")</f>
        <v/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6"/>
        <v>0.38119999999999998</v>
      </c>
      <c r="P2875">
        <f t="shared" si="267"/>
        <v>119.125</v>
      </c>
      <c r="Q2875" s="3" t="str">
        <f t="shared" si="268"/>
        <v>theater</v>
      </c>
      <c r="R2875" t="str">
        <f t="shared" si="269"/>
        <v>plays</v>
      </c>
      <c r="S2875" s="11">
        <f t="shared" si="270"/>
        <v>42002.817488425921</v>
      </c>
      <c r="T2875" s="11">
        <f t="shared" si="271"/>
        <v>42032.817488425921</v>
      </c>
      <c r="U2875" t="str">
        <f t="array" ref="U2875">IF(COUNTIF($B$2:$B6988, $B2875)&gt;1, "Duplicate", "")</f>
        <v/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6"/>
        <v>5.4199999999999998E-2</v>
      </c>
      <c r="P2876">
        <f t="shared" si="267"/>
        <v>90.333333333333329</v>
      </c>
      <c r="Q2876" s="3" t="str">
        <f t="shared" si="268"/>
        <v>theater</v>
      </c>
      <c r="R2876" t="str">
        <f t="shared" si="269"/>
        <v>plays</v>
      </c>
      <c r="S2876" s="11">
        <f t="shared" si="270"/>
        <v>42722.84474537037</v>
      </c>
      <c r="T2876" s="11">
        <f t="shared" si="271"/>
        <v>42752.84474537037</v>
      </c>
      <c r="U2876" t="str">
        <f t="array" ref="U2876">IF(COUNTIF($B$2:$B6989, $B2876)&gt;1, "Duplicate", "")</f>
        <v/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6"/>
        <v>3.5E-4</v>
      </c>
      <c r="P2877">
        <f t="shared" si="267"/>
        <v>2.3333333333333335</v>
      </c>
      <c r="Q2877" s="3" t="str">
        <f t="shared" si="268"/>
        <v>theater</v>
      </c>
      <c r="R2877" t="str">
        <f t="shared" si="269"/>
        <v>plays</v>
      </c>
      <c r="S2877" s="11">
        <f t="shared" si="270"/>
        <v>42465.128391203703</v>
      </c>
      <c r="T2877" s="11">
        <f t="shared" si="271"/>
        <v>42495.128391203703</v>
      </c>
      <c r="U2877" t="str">
        <f t="array" ref="U2877">IF(COUNTIF($B$2:$B6990, $B2877)&gt;1, "Duplicate", "")</f>
        <v/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6"/>
        <v>0</v>
      </c>
      <c r="P2878">
        <f t="shared" si="267"/>
        <v>0</v>
      </c>
      <c r="Q2878" s="3" t="str">
        <f t="shared" si="268"/>
        <v>theater</v>
      </c>
      <c r="R2878" t="str">
        <f t="shared" si="269"/>
        <v>plays</v>
      </c>
      <c r="S2878" s="11">
        <f t="shared" si="270"/>
        <v>42171.743969907402</v>
      </c>
      <c r="T2878" s="11">
        <f t="shared" si="271"/>
        <v>42201.743969907402</v>
      </c>
      <c r="U2878" t="str">
        <f t="array" ref="U2878">IF(COUNTIF($B$2:$B6991, $B2878)&gt;1, "Duplicate", "")</f>
        <v/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6"/>
        <v>0.10833333333333334</v>
      </c>
      <c r="P2879">
        <f t="shared" si="267"/>
        <v>108.33333333333333</v>
      </c>
      <c r="Q2879" s="3" t="str">
        <f t="shared" si="268"/>
        <v>theater</v>
      </c>
      <c r="R2879" t="str">
        <f t="shared" si="269"/>
        <v>plays</v>
      </c>
      <c r="S2879" s="11">
        <f t="shared" si="270"/>
        <v>42672.955138888887</v>
      </c>
      <c r="T2879" s="11">
        <f t="shared" si="271"/>
        <v>42704.708333333328</v>
      </c>
      <c r="U2879" t="str">
        <f t="array" ref="U2879">IF(COUNTIF($B$2:$B6992, $B2879)&gt;1, "Duplicate", "")</f>
        <v/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6"/>
        <v>2.1000000000000001E-2</v>
      </c>
      <c r="P2880">
        <f t="shared" si="267"/>
        <v>15.75</v>
      </c>
      <c r="Q2880" s="3" t="str">
        <f t="shared" si="268"/>
        <v>theater</v>
      </c>
      <c r="R2880" t="str">
        <f t="shared" si="269"/>
        <v>plays</v>
      </c>
      <c r="S2880" s="11">
        <f t="shared" si="270"/>
        <v>42128.615682870368</v>
      </c>
      <c r="T2880" s="11">
        <f t="shared" si="271"/>
        <v>42188.615682870368</v>
      </c>
      <c r="U2880" t="str">
        <f t="array" ref="U2880">IF(COUNTIF($B$2:$B6993, $B2880)&gt;1, "Duplicate", "")</f>
        <v/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6"/>
        <v>2.5892857142857141E-3</v>
      </c>
      <c r="P2881">
        <f t="shared" si="267"/>
        <v>29</v>
      </c>
      <c r="Q2881" s="3" t="str">
        <f t="shared" si="268"/>
        <v>theater</v>
      </c>
      <c r="R2881" t="str">
        <f t="shared" si="269"/>
        <v>plays</v>
      </c>
      <c r="S2881" s="11">
        <f t="shared" si="270"/>
        <v>42359.725243055553</v>
      </c>
      <c r="T2881" s="11">
        <f t="shared" si="271"/>
        <v>42389.725243055553</v>
      </c>
      <c r="U2881" t="str">
        <f t="array" ref="U2881">IF(COUNTIF($B$2:$B6994, $B2881)&gt;1, "Duplicate", "")</f>
        <v/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6"/>
        <v>0.23333333333333334</v>
      </c>
      <c r="P2882">
        <f t="shared" si="267"/>
        <v>96.551724137931032</v>
      </c>
      <c r="Q2882" s="3" t="str">
        <f t="shared" si="268"/>
        <v>theater</v>
      </c>
      <c r="R2882" t="str">
        <f t="shared" si="269"/>
        <v>plays</v>
      </c>
      <c r="S2882" s="11">
        <f t="shared" si="270"/>
        <v>42192.905694444446</v>
      </c>
      <c r="T2882" s="11">
        <f t="shared" si="271"/>
        <v>42236.711805555555</v>
      </c>
      <c r="U2882" t="str">
        <f t="array" ref="U2882">IF(COUNTIF($B$2:$B6995, $B2882)&gt;1, "Duplicate", "")</f>
        <v/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2">E2883/D2883</f>
        <v>0</v>
      </c>
      <c r="P2883">
        <f t="shared" ref="P2883:P2946" si="273">IF(L2883=0,0,E2883/L2883)</f>
        <v>0</v>
      </c>
      <c r="Q2883" s="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11">
        <f t="shared" si="270"/>
        <v>41916.597638888888</v>
      </c>
      <c r="T2883" s="11">
        <f t="shared" si="271"/>
        <v>41976.639305555553</v>
      </c>
      <c r="U2883" t="str">
        <f t="array" ref="U2883">IF(COUNTIF($B$2:$B6996, $B2883)&gt;1, "Duplicate", "")</f>
        <v/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2"/>
        <v>0.33600000000000002</v>
      </c>
      <c r="P2884">
        <f t="shared" si="273"/>
        <v>63</v>
      </c>
      <c r="Q2884" s="3" t="str">
        <f t="shared" si="274"/>
        <v>theater</v>
      </c>
      <c r="R2884" t="str">
        <f t="shared" si="275"/>
        <v>plays</v>
      </c>
      <c r="S2884" s="11">
        <f t="shared" si="270"/>
        <v>42461.596273148149</v>
      </c>
      <c r="T2884" s="11">
        <f t="shared" si="271"/>
        <v>42491.596273148149</v>
      </c>
      <c r="U2884" t="str">
        <f t="array" ref="U2884">IF(COUNTIF($B$2:$B6997, $B2884)&gt;1, "Duplicate", "")</f>
        <v/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2"/>
        <v>0.1908</v>
      </c>
      <c r="P2885">
        <f t="shared" si="273"/>
        <v>381.6</v>
      </c>
      <c r="Q2885" s="3" t="str">
        <f t="shared" si="274"/>
        <v>theater</v>
      </c>
      <c r="R2885" t="str">
        <f t="shared" si="275"/>
        <v>plays</v>
      </c>
      <c r="S2885" s="11">
        <f t="shared" si="270"/>
        <v>42370.90320601852</v>
      </c>
      <c r="T2885" s="11">
        <f t="shared" si="271"/>
        <v>42406.207638888889</v>
      </c>
      <c r="U2885" t="str">
        <f t="array" ref="U2885">IF(COUNTIF($B$2:$B6998, $B2885)&gt;1, "Duplicate", "")</f>
        <v/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2"/>
        <v>4.1111111111111114E-3</v>
      </c>
      <c r="P2886">
        <f t="shared" si="273"/>
        <v>46.25</v>
      </c>
      <c r="Q2886" s="3" t="str">
        <f t="shared" si="274"/>
        <v>theater</v>
      </c>
      <c r="R2886" t="str">
        <f t="shared" si="275"/>
        <v>plays</v>
      </c>
      <c r="S2886" s="11">
        <f t="shared" si="270"/>
        <v>41948.727256944447</v>
      </c>
      <c r="T2886" s="11">
        <f t="shared" si="271"/>
        <v>41978.727256944447</v>
      </c>
      <c r="U2886" t="str">
        <f t="array" ref="U2886">IF(COUNTIF($B$2:$B6999, $B2886)&gt;1, "Duplicate", "")</f>
        <v/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2"/>
        <v>0.32500000000000001</v>
      </c>
      <c r="P2887">
        <f t="shared" si="273"/>
        <v>26</v>
      </c>
      <c r="Q2887" s="3" t="str">
        <f t="shared" si="274"/>
        <v>theater</v>
      </c>
      <c r="R2887" t="str">
        <f t="shared" si="275"/>
        <v>plays</v>
      </c>
      <c r="S2887" s="11">
        <f t="shared" ref="S2887:S2950" si="276">(((J2887/60)/60)/24)+DATE(1970,1,1)</f>
        <v>42047.07640046296</v>
      </c>
      <c r="T2887" s="11">
        <f t="shared" ref="T2887:T2950" si="277">(((I2887/60)/60)/24)+DATE(1970,1,1)</f>
        <v>42077.034733796296</v>
      </c>
      <c r="U2887" t="str">
        <f t="array" ref="U2887">IF(COUNTIF($B$2:$B7000, $B2887)&gt;1, "Duplicate", "")</f>
        <v/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2"/>
        <v>0.05</v>
      </c>
      <c r="P2888">
        <f t="shared" si="273"/>
        <v>10</v>
      </c>
      <c r="Q2888" s="3" t="str">
        <f t="shared" si="274"/>
        <v>theater</v>
      </c>
      <c r="R2888" t="str">
        <f t="shared" si="275"/>
        <v>plays</v>
      </c>
      <c r="S2888" s="11">
        <f t="shared" si="276"/>
        <v>42261.632916666669</v>
      </c>
      <c r="T2888" s="11">
        <f t="shared" si="277"/>
        <v>42266.165972222225</v>
      </c>
      <c r="U2888" t="str">
        <f t="array" ref="U2888">IF(COUNTIF($B$2:$B7001, $B2888)&gt;1, "Duplicate", "")</f>
        <v/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2"/>
        <v>1.6666666666666668E-3</v>
      </c>
      <c r="P2889">
        <f t="shared" si="273"/>
        <v>5</v>
      </c>
      <c r="Q2889" s="3" t="str">
        <f t="shared" si="274"/>
        <v>theater</v>
      </c>
      <c r="R2889" t="str">
        <f t="shared" si="275"/>
        <v>plays</v>
      </c>
      <c r="S2889" s="11">
        <f t="shared" si="276"/>
        <v>41985.427361111113</v>
      </c>
      <c r="T2889" s="11">
        <f t="shared" si="277"/>
        <v>42015.427361111113</v>
      </c>
      <c r="U2889" t="str">
        <f t="array" ref="U2889">IF(COUNTIF($B$2:$B7002, $B2889)&gt;1, "Duplicate", "")</f>
        <v/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2"/>
        <v>0</v>
      </c>
      <c r="P2890">
        <f t="shared" si="273"/>
        <v>0</v>
      </c>
      <c r="Q2890" s="3" t="str">
        <f t="shared" si="274"/>
        <v>theater</v>
      </c>
      <c r="R2890" t="str">
        <f t="shared" si="275"/>
        <v>plays</v>
      </c>
      <c r="S2890" s="11">
        <f t="shared" si="276"/>
        <v>41922.535185185188</v>
      </c>
      <c r="T2890" s="11">
        <f t="shared" si="277"/>
        <v>41930.207638888889</v>
      </c>
      <c r="U2890" t="str">
        <f t="array" ref="U2890">IF(COUNTIF($B$2:$B7003, $B2890)&gt;1, "Duplicate", "")</f>
        <v/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2"/>
        <v>0.38066666666666665</v>
      </c>
      <c r="P2891">
        <f t="shared" si="273"/>
        <v>81.571428571428569</v>
      </c>
      <c r="Q2891" s="3" t="str">
        <f t="shared" si="274"/>
        <v>theater</v>
      </c>
      <c r="R2891" t="str">
        <f t="shared" si="275"/>
        <v>plays</v>
      </c>
      <c r="S2891" s="11">
        <f t="shared" si="276"/>
        <v>41850.863252314812</v>
      </c>
      <c r="T2891" s="11">
        <f t="shared" si="277"/>
        <v>41880.863252314812</v>
      </c>
      <c r="U2891" t="str">
        <f t="array" ref="U2891">IF(COUNTIF($B$2:$B7004, $B2891)&gt;1, "Duplicate", "")</f>
        <v/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2"/>
        <v>1.0500000000000001E-2</v>
      </c>
      <c r="P2892">
        <f t="shared" si="273"/>
        <v>7</v>
      </c>
      <c r="Q2892" s="3" t="str">
        <f t="shared" si="274"/>
        <v>theater</v>
      </c>
      <c r="R2892" t="str">
        <f t="shared" si="275"/>
        <v>plays</v>
      </c>
      <c r="S2892" s="11">
        <f t="shared" si="276"/>
        <v>41831.742962962962</v>
      </c>
      <c r="T2892" s="11">
        <f t="shared" si="277"/>
        <v>41860.125</v>
      </c>
      <c r="U2892" t="str">
        <f t="array" ref="U2892">IF(COUNTIF($B$2:$B7005, $B2892)&gt;1, "Duplicate", "")</f>
        <v/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2"/>
        <v>2.7300000000000001E-2</v>
      </c>
      <c r="P2893">
        <f t="shared" si="273"/>
        <v>27.3</v>
      </c>
      <c r="Q2893" s="3" t="str">
        <f t="shared" si="274"/>
        <v>theater</v>
      </c>
      <c r="R2893" t="str">
        <f t="shared" si="275"/>
        <v>plays</v>
      </c>
      <c r="S2893" s="11">
        <f t="shared" si="276"/>
        <v>42415.883425925931</v>
      </c>
      <c r="T2893" s="11">
        <f t="shared" si="277"/>
        <v>42475.84175925926</v>
      </c>
      <c r="U2893" t="str">
        <f t="array" ref="U2893">IF(COUNTIF($B$2:$B7006, $B2893)&gt;1, "Duplicate", "")</f>
        <v/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2"/>
        <v>9.0909090909090912E-2</v>
      </c>
      <c r="P2894">
        <f t="shared" si="273"/>
        <v>29.411764705882351</v>
      </c>
      <c r="Q2894" s="3" t="str">
        <f t="shared" si="274"/>
        <v>theater</v>
      </c>
      <c r="R2894" t="str">
        <f t="shared" si="275"/>
        <v>plays</v>
      </c>
      <c r="S2894" s="11">
        <f t="shared" si="276"/>
        <v>41869.714166666665</v>
      </c>
      <c r="T2894" s="11">
        <f t="shared" si="277"/>
        <v>41876.875</v>
      </c>
      <c r="U2894" t="str">
        <f t="array" ref="U2894">IF(COUNTIF($B$2:$B7007, $B2894)&gt;1, "Duplicate", "")</f>
        <v/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2"/>
        <v>5.0000000000000001E-3</v>
      </c>
      <c r="P2895">
        <f t="shared" si="273"/>
        <v>12.5</v>
      </c>
      <c r="Q2895" s="3" t="str">
        <f t="shared" si="274"/>
        <v>theater</v>
      </c>
      <c r="R2895" t="str">
        <f t="shared" si="275"/>
        <v>plays</v>
      </c>
      <c r="S2895" s="11">
        <f t="shared" si="276"/>
        <v>41953.773090277777</v>
      </c>
      <c r="T2895" s="11">
        <f t="shared" si="277"/>
        <v>42013.083333333328</v>
      </c>
      <c r="U2895" t="str">
        <f t="array" ref="U2895">IF(COUNTIF($B$2:$B7008, $B2895)&gt;1, "Duplicate", "")</f>
        <v/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2"/>
        <v>0</v>
      </c>
      <c r="P2896">
        <f t="shared" si="273"/>
        <v>0</v>
      </c>
      <c r="Q2896" s="3" t="str">
        <f t="shared" si="274"/>
        <v>theater</v>
      </c>
      <c r="R2896" t="str">
        <f t="shared" si="275"/>
        <v>plays</v>
      </c>
      <c r="S2896" s="11">
        <f t="shared" si="276"/>
        <v>42037.986284722225</v>
      </c>
      <c r="T2896" s="11">
        <f t="shared" si="277"/>
        <v>42097.944618055553</v>
      </c>
      <c r="U2896" t="str">
        <f t="array" ref="U2896">IF(COUNTIF($B$2:$B7009, $B2896)&gt;1, "Duplicate", "")</f>
        <v/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2"/>
        <v>4.5999999999999999E-2</v>
      </c>
      <c r="P2897">
        <f t="shared" si="273"/>
        <v>5.75</v>
      </c>
      <c r="Q2897" s="3" t="str">
        <f t="shared" si="274"/>
        <v>theater</v>
      </c>
      <c r="R2897" t="str">
        <f t="shared" si="275"/>
        <v>plays</v>
      </c>
      <c r="S2897" s="11">
        <f t="shared" si="276"/>
        <v>41811.555462962962</v>
      </c>
      <c r="T2897" s="11">
        <f t="shared" si="277"/>
        <v>41812.875</v>
      </c>
      <c r="U2897" t="str">
        <f t="array" ref="U2897">IF(COUNTIF($B$2:$B7010, $B2897)&gt;1, "Duplicate", "")</f>
        <v/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2"/>
        <v>0.20833333333333334</v>
      </c>
      <c r="P2898">
        <f t="shared" si="273"/>
        <v>52.083333333333336</v>
      </c>
      <c r="Q2898" s="3" t="str">
        <f t="shared" si="274"/>
        <v>theater</v>
      </c>
      <c r="R2898" t="str">
        <f t="shared" si="275"/>
        <v>plays</v>
      </c>
      <c r="S2898" s="11">
        <f t="shared" si="276"/>
        <v>42701.908807870372</v>
      </c>
      <c r="T2898" s="11">
        <f t="shared" si="277"/>
        <v>42716.25</v>
      </c>
      <c r="U2898" t="str">
        <f t="array" ref="U2898">IF(COUNTIF($B$2:$B7011, $B2898)&gt;1, "Duplicate", "")</f>
        <v/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2"/>
        <v>4.583333333333333E-2</v>
      </c>
      <c r="P2899">
        <f t="shared" si="273"/>
        <v>183.33333333333334</v>
      </c>
      <c r="Q2899" s="3" t="str">
        <f t="shared" si="274"/>
        <v>theater</v>
      </c>
      <c r="R2899" t="str">
        <f t="shared" si="275"/>
        <v>plays</v>
      </c>
      <c r="S2899" s="11">
        <f t="shared" si="276"/>
        <v>42258.646504629629</v>
      </c>
      <c r="T2899" s="11">
        <f t="shared" si="277"/>
        <v>42288.645196759258</v>
      </c>
      <c r="U2899" t="str">
        <f t="array" ref="U2899">IF(COUNTIF($B$2:$B7012, $B2899)&gt;1, "Duplicate", "")</f>
        <v/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2"/>
        <v>4.2133333333333335E-2</v>
      </c>
      <c r="P2900">
        <f t="shared" si="273"/>
        <v>26.333333333333332</v>
      </c>
      <c r="Q2900" s="3" t="str">
        <f t="shared" si="274"/>
        <v>theater</v>
      </c>
      <c r="R2900" t="str">
        <f t="shared" si="275"/>
        <v>plays</v>
      </c>
      <c r="S2900" s="11">
        <f t="shared" si="276"/>
        <v>42278.664965277778</v>
      </c>
      <c r="T2900" s="11">
        <f t="shared" si="277"/>
        <v>42308.664965277778</v>
      </c>
      <c r="U2900" t="str">
        <f t="array" ref="U2900">IF(COUNTIF($B$2:$B7013, $B2900)&gt;1, "Duplicate", "")</f>
        <v/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2"/>
        <v>0</v>
      </c>
      <c r="P2901">
        <f t="shared" si="273"/>
        <v>0</v>
      </c>
      <c r="Q2901" s="3" t="str">
        <f t="shared" si="274"/>
        <v>theater</v>
      </c>
      <c r="R2901" t="str">
        <f t="shared" si="275"/>
        <v>plays</v>
      </c>
      <c r="S2901" s="11">
        <f t="shared" si="276"/>
        <v>42515.078217592592</v>
      </c>
      <c r="T2901" s="11">
        <f t="shared" si="277"/>
        <v>42575.078217592592</v>
      </c>
      <c r="U2901" t="str">
        <f t="array" ref="U2901">IF(COUNTIF($B$2:$B7014, $B2901)&gt;1, "Duplicate", "")</f>
        <v/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2"/>
        <v>0.61909090909090914</v>
      </c>
      <c r="P2902">
        <f t="shared" si="273"/>
        <v>486.42857142857144</v>
      </c>
      <c r="Q2902" s="3" t="str">
        <f t="shared" si="274"/>
        <v>theater</v>
      </c>
      <c r="R2902" t="str">
        <f t="shared" si="275"/>
        <v>plays</v>
      </c>
      <c r="S2902" s="11">
        <f t="shared" si="276"/>
        <v>41830.234166666669</v>
      </c>
      <c r="T2902" s="11">
        <f t="shared" si="277"/>
        <v>41860.234166666669</v>
      </c>
      <c r="U2902" t="str">
        <f t="array" ref="U2902">IF(COUNTIF($B$2:$B7015, $B2902)&gt;1, "Duplicate", "")</f>
        <v/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2"/>
        <v>8.0000000000000002E-3</v>
      </c>
      <c r="P2903">
        <f t="shared" si="273"/>
        <v>3</v>
      </c>
      <c r="Q2903" s="3" t="str">
        <f t="shared" si="274"/>
        <v>theater</v>
      </c>
      <c r="R2903" t="str">
        <f t="shared" si="275"/>
        <v>plays</v>
      </c>
      <c r="S2903" s="11">
        <f t="shared" si="276"/>
        <v>41982.904386574075</v>
      </c>
      <c r="T2903" s="11">
        <f t="shared" si="277"/>
        <v>42042.904386574075</v>
      </c>
      <c r="U2903" t="str">
        <f t="array" ref="U2903">IF(COUNTIF($B$2:$B7016, $B2903)&gt;1, "Duplicate", "")</f>
        <v/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2"/>
        <v>1.6666666666666666E-4</v>
      </c>
      <c r="P2904">
        <f t="shared" si="273"/>
        <v>25</v>
      </c>
      <c r="Q2904" s="3" t="str">
        <f t="shared" si="274"/>
        <v>theater</v>
      </c>
      <c r="R2904" t="str">
        <f t="shared" si="275"/>
        <v>plays</v>
      </c>
      <c r="S2904" s="11">
        <f t="shared" si="276"/>
        <v>42210.439768518518</v>
      </c>
      <c r="T2904" s="11">
        <f t="shared" si="277"/>
        <v>42240.439768518518</v>
      </c>
      <c r="U2904" t="str">
        <f t="array" ref="U2904">IF(COUNTIF($B$2:$B7017, $B2904)&gt;1, "Duplicate", "")</f>
        <v/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2"/>
        <v>7.7999999999999996E-3</v>
      </c>
      <c r="P2905">
        <f t="shared" si="273"/>
        <v>9.75</v>
      </c>
      <c r="Q2905" s="3" t="str">
        <f t="shared" si="274"/>
        <v>theater</v>
      </c>
      <c r="R2905" t="str">
        <f t="shared" si="275"/>
        <v>plays</v>
      </c>
      <c r="S2905" s="11">
        <f t="shared" si="276"/>
        <v>42196.166874999995</v>
      </c>
      <c r="T2905" s="11">
        <f t="shared" si="277"/>
        <v>42256.166874999995</v>
      </c>
      <c r="U2905" t="str">
        <f t="array" ref="U2905">IF(COUNTIF($B$2:$B7018, $B2905)&gt;1, "Duplicate", "")</f>
        <v/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2"/>
        <v>0.05</v>
      </c>
      <c r="P2906">
        <f t="shared" si="273"/>
        <v>18.75</v>
      </c>
      <c r="Q2906" s="3" t="str">
        <f t="shared" si="274"/>
        <v>theater</v>
      </c>
      <c r="R2906" t="str">
        <f t="shared" si="275"/>
        <v>plays</v>
      </c>
      <c r="S2906" s="11">
        <f t="shared" si="276"/>
        <v>41940.967951388891</v>
      </c>
      <c r="T2906" s="11">
        <f t="shared" si="277"/>
        <v>41952.5</v>
      </c>
      <c r="U2906" t="str">
        <f t="array" ref="U2906">IF(COUNTIF($B$2:$B7019, $B2906)&gt;1, "Duplicate", "")</f>
        <v/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2"/>
        <v>0.17771428571428571</v>
      </c>
      <c r="P2907">
        <f t="shared" si="273"/>
        <v>36.588235294117645</v>
      </c>
      <c r="Q2907" s="3" t="str">
        <f t="shared" si="274"/>
        <v>theater</v>
      </c>
      <c r="R2907" t="str">
        <f t="shared" si="275"/>
        <v>plays</v>
      </c>
      <c r="S2907" s="11">
        <f t="shared" si="276"/>
        <v>42606.056863425925</v>
      </c>
      <c r="T2907" s="11">
        <f t="shared" si="277"/>
        <v>42620.056863425925</v>
      </c>
      <c r="U2907" t="str">
        <f t="array" ref="U2907">IF(COUNTIF($B$2:$B7020, $B2907)&gt;1, "Duplicate", "")</f>
        <v/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2"/>
        <v>9.4166666666666662E-2</v>
      </c>
      <c r="P2908">
        <f t="shared" si="273"/>
        <v>80.714285714285708</v>
      </c>
      <c r="Q2908" s="3" t="str">
        <f t="shared" si="274"/>
        <v>theater</v>
      </c>
      <c r="R2908" t="str">
        <f t="shared" si="275"/>
        <v>plays</v>
      </c>
      <c r="S2908" s="11">
        <f t="shared" si="276"/>
        <v>42199.648912037039</v>
      </c>
      <c r="T2908" s="11">
        <f t="shared" si="277"/>
        <v>42217.041666666672</v>
      </c>
      <c r="U2908" t="str">
        <f t="array" ref="U2908">IF(COUNTIF($B$2:$B7021, $B2908)&gt;1, "Duplicate", "")</f>
        <v/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2"/>
        <v>8.0000000000000004E-4</v>
      </c>
      <c r="P2909">
        <f t="shared" si="273"/>
        <v>1</v>
      </c>
      <c r="Q2909" s="3" t="str">
        <f t="shared" si="274"/>
        <v>theater</v>
      </c>
      <c r="R2909" t="str">
        <f t="shared" si="275"/>
        <v>plays</v>
      </c>
      <c r="S2909" s="11">
        <f t="shared" si="276"/>
        <v>42444.877743055549</v>
      </c>
      <c r="T2909" s="11">
        <f t="shared" si="277"/>
        <v>42504.877743055549</v>
      </c>
      <c r="U2909" t="str">
        <f t="array" ref="U2909">IF(COUNTIF($B$2:$B7022, $B2909)&gt;1, "Duplicate", "")</f>
        <v/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2"/>
        <v>2.75E-2</v>
      </c>
      <c r="P2910">
        <f t="shared" si="273"/>
        <v>52.8</v>
      </c>
      <c r="Q2910" s="3" t="str">
        <f t="shared" si="274"/>
        <v>theater</v>
      </c>
      <c r="R2910" t="str">
        <f t="shared" si="275"/>
        <v>plays</v>
      </c>
      <c r="S2910" s="11">
        <f t="shared" si="276"/>
        <v>42499.731701388882</v>
      </c>
      <c r="T2910" s="11">
        <f t="shared" si="277"/>
        <v>42529.731701388882</v>
      </c>
      <c r="U2910" t="str">
        <f t="array" ref="U2910">IF(COUNTIF($B$2:$B7023, $B2910)&gt;1, "Duplicate", "")</f>
        <v/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2"/>
        <v>1.1111111111111112E-4</v>
      </c>
      <c r="P2911">
        <f t="shared" si="273"/>
        <v>20</v>
      </c>
      <c r="Q2911" s="3" t="str">
        <f t="shared" si="274"/>
        <v>theater</v>
      </c>
      <c r="R2911" t="str">
        <f t="shared" si="275"/>
        <v>plays</v>
      </c>
      <c r="S2911" s="11">
        <f t="shared" si="276"/>
        <v>41929.266215277778</v>
      </c>
      <c r="T2911" s="11">
        <f t="shared" si="277"/>
        <v>41968.823611111111</v>
      </c>
      <c r="U2911" t="str">
        <f t="array" ref="U2911">IF(COUNTIF($B$2:$B7024, $B2911)&gt;1, "Duplicate", "")</f>
        <v/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2"/>
        <v>3.3333333333333335E-5</v>
      </c>
      <c r="P2912">
        <f t="shared" si="273"/>
        <v>1</v>
      </c>
      <c r="Q2912" s="3" t="str">
        <f t="shared" si="274"/>
        <v>theater</v>
      </c>
      <c r="R2912" t="str">
        <f t="shared" si="275"/>
        <v>plays</v>
      </c>
      <c r="S2912" s="11">
        <f t="shared" si="276"/>
        <v>42107.841284722221</v>
      </c>
      <c r="T2912" s="11">
        <f t="shared" si="277"/>
        <v>42167.841284722221</v>
      </c>
      <c r="U2912" t="str">
        <f t="array" ref="U2912">IF(COUNTIF($B$2:$B7025, $B2912)&gt;1, "Duplicate", "")</f>
        <v/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2"/>
        <v>0.36499999999999999</v>
      </c>
      <c r="P2913">
        <f t="shared" si="273"/>
        <v>46.928571428571431</v>
      </c>
      <c r="Q2913" s="3" t="str">
        <f t="shared" si="274"/>
        <v>theater</v>
      </c>
      <c r="R2913" t="str">
        <f t="shared" si="275"/>
        <v>plays</v>
      </c>
      <c r="S2913" s="11">
        <f t="shared" si="276"/>
        <v>42142.768819444449</v>
      </c>
      <c r="T2913" s="11">
        <f t="shared" si="277"/>
        <v>42182.768819444449</v>
      </c>
      <c r="U2913" t="str">
        <f t="array" ref="U2913">IF(COUNTIF($B$2:$B7026, $B2913)&gt;1, "Duplicate", "")</f>
        <v/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2"/>
        <v>0.14058171745152354</v>
      </c>
      <c r="P2914">
        <f t="shared" si="273"/>
        <v>78.07692307692308</v>
      </c>
      <c r="Q2914" s="3" t="str">
        <f t="shared" si="274"/>
        <v>theater</v>
      </c>
      <c r="R2914" t="str">
        <f t="shared" si="275"/>
        <v>plays</v>
      </c>
      <c r="S2914" s="11">
        <f t="shared" si="276"/>
        <v>42354.131643518514</v>
      </c>
      <c r="T2914" s="11">
        <f t="shared" si="277"/>
        <v>42384.131643518514</v>
      </c>
      <c r="U2914" t="str">
        <f t="array" ref="U2914">IF(COUNTIF($B$2:$B7027, $B2914)&gt;1, "Duplicate", "")</f>
        <v/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2"/>
        <v>2.0000000000000001E-4</v>
      </c>
      <c r="P2915">
        <f t="shared" si="273"/>
        <v>1</v>
      </c>
      <c r="Q2915" s="3" t="str">
        <f t="shared" si="274"/>
        <v>theater</v>
      </c>
      <c r="R2915" t="str">
        <f t="shared" si="275"/>
        <v>plays</v>
      </c>
      <c r="S2915" s="11">
        <f t="shared" si="276"/>
        <v>41828.922905092593</v>
      </c>
      <c r="T2915" s="11">
        <f t="shared" si="277"/>
        <v>41888.922905092593</v>
      </c>
      <c r="U2915" t="str">
        <f t="array" ref="U2915">IF(COUNTIF($B$2:$B7028, $B2915)&gt;1, "Duplicate", "")</f>
        <v/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2"/>
        <v>4.0000000000000003E-5</v>
      </c>
      <c r="P2916">
        <f t="shared" si="273"/>
        <v>1</v>
      </c>
      <c r="Q2916" s="3" t="str">
        <f t="shared" si="274"/>
        <v>theater</v>
      </c>
      <c r="R2916" t="str">
        <f t="shared" si="275"/>
        <v>plays</v>
      </c>
      <c r="S2916" s="11">
        <f t="shared" si="276"/>
        <v>42017.907337962963</v>
      </c>
      <c r="T2916" s="11">
        <f t="shared" si="277"/>
        <v>42077.865671296298</v>
      </c>
      <c r="U2916" t="str">
        <f t="array" ref="U2916">IF(COUNTIF($B$2:$B7029, $B2916)&gt;1, "Duplicate", "")</f>
        <v/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2"/>
        <v>0.61099999999999999</v>
      </c>
      <c r="P2917">
        <f t="shared" si="273"/>
        <v>203.66666666666666</v>
      </c>
      <c r="Q2917" s="3" t="str">
        <f t="shared" si="274"/>
        <v>theater</v>
      </c>
      <c r="R2917" t="str">
        <f t="shared" si="275"/>
        <v>plays</v>
      </c>
      <c r="S2917" s="11">
        <f t="shared" si="276"/>
        <v>42415.398032407407</v>
      </c>
      <c r="T2917" s="11">
        <f t="shared" si="277"/>
        <v>42445.356365740736</v>
      </c>
      <c r="U2917" t="str">
        <f t="array" ref="U2917">IF(COUNTIF($B$2:$B7030, $B2917)&gt;1, "Duplicate", "")</f>
        <v/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2"/>
        <v>7.8378378378378383E-2</v>
      </c>
      <c r="P2918">
        <f t="shared" si="273"/>
        <v>20.714285714285715</v>
      </c>
      <c r="Q2918" s="3" t="str">
        <f t="shared" si="274"/>
        <v>theater</v>
      </c>
      <c r="R2918" t="str">
        <f t="shared" si="275"/>
        <v>plays</v>
      </c>
      <c r="S2918" s="11">
        <f t="shared" si="276"/>
        <v>41755.476724537039</v>
      </c>
      <c r="T2918" s="11">
        <f t="shared" si="277"/>
        <v>41778.476724537039</v>
      </c>
      <c r="U2918" t="str">
        <f t="array" ref="U2918">IF(COUNTIF($B$2:$B7031, $B2918)&gt;1, "Duplicate", "")</f>
        <v/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2"/>
        <v>0.2185</v>
      </c>
      <c r="P2919">
        <f t="shared" si="273"/>
        <v>48.555555555555557</v>
      </c>
      <c r="Q2919" s="3" t="str">
        <f t="shared" si="274"/>
        <v>theater</v>
      </c>
      <c r="R2919" t="str">
        <f t="shared" si="275"/>
        <v>plays</v>
      </c>
      <c r="S2919" s="11">
        <f t="shared" si="276"/>
        <v>42245.234340277777</v>
      </c>
      <c r="T2919" s="11">
        <f t="shared" si="277"/>
        <v>42263.234340277777</v>
      </c>
      <c r="U2919" t="str">
        <f t="array" ref="U2919">IF(COUNTIF($B$2:$B7032, $B2919)&gt;1, "Duplicate", "")</f>
        <v/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2"/>
        <v>0.27239999999999998</v>
      </c>
      <c r="P2920">
        <f t="shared" si="273"/>
        <v>68.099999999999994</v>
      </c>
      <c r="Q2920" s="3" t="str">
        <f t="shared" si="274"/>
        <v>theater</v>
      </c>
      <c r="R2920" t="str">
        <f t="shared" si="275"/>
        <v>plays</v>
      </c>
      <c r="S2920" s="11">
        <f t="shared" si="276"/>
        <v>42278.629710648151</v>
      </c>
      <c r="T2920" s="11">
        <f t="shared" si="277"/>
        <v>42306.629710648151</v>
      </c>
      <c r="U2920" t="str">
        <f t="array" ref="U2920">IF(COUNTIF($B$2:$B7033, $B2920)&gt;1, "Duplicate", "")</f>
        <v/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2"/>
        <v>8.5000000000000006E-2</v>
      </c>
      <c r="P2921">
        <f t="shared" si="273"/>
        <v>8.5</v>
      </c>
      <c r="Q2921" s="3" t="str">
        <f t="shared" si="274"/>
        <v>theater</v>
      </c>
      <c r="R2921" t="str">
        <f t="shared" si="275"/>
        <v>plays</v>
      </c>
      <c r="S2921" s="11">
        <f t="shared" si="276"/>
        <v>41826.61954861111</v>
      </c>
      <c r="T2921" s="11">
        <f t="shared" si="277"/>
        <v>41856.61954861111</v>
      </c>
      <c r="U2921" t="str">
        <f t="array" ref="U2921">IF(COUNTIF($B$2:$B7034, $B2921)&gt;1, "Duplicate", "")</f>
        <v/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2"/>
        <v>0.26840000000000003</v>
      </c>
      <c r="P2922">
        <f t="shared" si="273"/>
        <v>51.615384615384613</v>
      </c>
      <c r="Q2922" s="3" t="str">
        <f t="shared" si="274"/>
        <v>theater</v>
      </c>
      <c r="R2922" t="str">
        <f t="shared" si="275"/>
        <v>plays</v>
      </c>
      <c r="S2922" s="11">
        <f t="shared" si="276"/>
        <v>42058.792476851857</v>
      </c>
      <c r="T2922" s="11">
        <f t="shared" si="277"/>
        <v>42088.750810185185</v>
      </c>
      <c r="U2922" t="str">
        <f t="array" ref="U2922">IF(COUNTIF($B$2:$B7035, $B2922)&gt;1, "Duplicate", "")</f>
        <v/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2"/>
        <v>1.29</v>
      </c>
      <c r="P2923">
        <f t="shared" si="273"/>
        <v>43</v>
      </c>
      <c r="Q2923" s="3" t="str">
        <f t="shared" si="274"/>
        <v>theater</v>
      </c>
      <c r="R2923" t="str">
        <f t="shared" si="275"/>
        <v>musical</v>
      </c>
      <c r="S2923" s="11">
        <f t="shared" si="276"/>
        <v>41877.886620370373</v>
      </c>
      <c r="T2923" s="11">
        <f t="shared" si="277"/>
        <v>41907.886620370373</v>
      </c>
      <c r="U2923" t="str">
        <f t="array" ref="U2923">IF(COUNTIF($B$2:$B7036, $B2923)&gt;1, "Duplicate", "")</f>
        <v/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2"/>
        <v>1</v>
      </c>
      <c r="P2924">
        <f t="shared" si="273"/>
        <v>83.333333333333329</v>
      </c>
      <c r="Q2924" s="3" t="str">
        <f t="shared" si="274"/>
        <v>theater</v>
      </c>
      <c r="R2924" t="str">
        <f t="shared" si="275"/>
        <v>musical</v>
      </c>
      <c r="S2924" s="11">
        <f t="shared" si="276"/>
        <v>42097.874155092592</v>
      </c>
      <c r="T2924" s="11">
        <f t="shared" si="277"/>
        <v>42142.874155092592</v>
      </c>
      <c r="U2924" t="str">
        <f t="array" ref="U2924">IF(COUNTIF($B$2:$B7037, $B2924)&gt;1, "Duplicate", "")</f>
        <v/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2"/>
        <v>1</v>
      </c>
      <c r="P2925">
        <f t="shared" si="273"/>
        <v>30</v>
      </c>
      <c r="Q2925" s="3" t="str">
        <f t="shared" si="274"/>
        <v>theater</v>
      </c>
      <c r="R2925" t="str">
        <f t="shared" si="275"/>
        <v>musical</v>
      </c>
      <c r="S2925" s="11">
        <f t="shared" si="276"/>
        <v>42013.15253472222</v>
      </c>
      <c r="T2925" s="11">
        <f t="shared" si="277"/>
        <v>42028.125</v>
      </c>
      <c r="U2925" t="str">
        <f t="array" ref="U2925">IF(COUNTIF($B$2:$B7038, $B2925)&gt;1, "Duplicate", "")</f>
        <v/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2"/>
        <v>1.032</v>
      </c>
      <c r="P2926">
        <f t="shared" si="273"/>
        <v>175.51020408163265</v>
      </c>
      <c r="Q2926" s="3" t="str">
        <f t="shared" si="274"/>
        <v>theater</v>
      </c>
      <c r="R2926" t="str">
        <f t="shared" si="275"/>
        <v>musical</v>
      </c>
      <c r="S2926" s="11">
        <f t="shared" si="276"/>
        <v>42103.556828703702</v>
      </c>
      <c r="T2926" s="11">
        <f t="shared" si="277"/>
        <v>42133.165972222225</v>
      </c>
      <c r="U2926" t="str">
        <f t="array" ref="U2926">IF(COUNTIF($B$2:$B7039, $B2926)&gt;1, "Duplicate", "")</f>
        <v/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2"/>
        <v>1.0244597777777777</v>
      </c>
      <c r="P2927">
        <f t="shared" si="273"/>
        <v>231.66175879396985</v>
      </c>
      <c r="Q2927" s="3" t="str">
        <f t="shared" si="274"/>
        <v>theater</v>
      </c>
      <c r="R2927" t="str">
        <f t="shared" si="275"/>
        <v>musical</v>
      </c>
      <c r="S2927" s="11">
        <f t="shared" si="276"/>
        <v>41863.584120370368</v>
      </c>
      <c r="T2927" s="11">
        <f t="shared" si="277"/>
        <v>41893.584120370368</v>
      </c>
      <c r="U2927" t="str">
        <f t="array" ref="U2927">IF(COUNTIF($B$2:$B7040, $B2927)&gt;1, "Duplicate", "")</f>
        <v/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2"/>
        <v>1.25</v>
      </c>
      <c r="P2928">
        <f t="shared" si="273"/>
        <v>75</v>
      </c>
      <c r="Q2928" s="3" t="str">
        <f t="shared" si="274"/>
        <v>theater</v>
      </c>
      <c r="R2928" t="str">
        <f t="shared" si="275"/>
        <v>musical</v>
      </c>
      <c r="S2928" s="11">
        <f t="shared" si="276"/>
        <v>42044.765960648147</v>
      </c>
      <c r="T2928" s="11">
        <f t="shared" si="277"/>
        <v>42058.765960648147</v>
      </c>
      <c r="U2928" t="str">
        <f t="array" ref="U2928">IF(COUNTIF($B$2:$B7041, $B2928)&gt;1, "Duplicate", "")</f>
        <v/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2"/>
        <v>1.3083333333333333</v>
      </c>
      <c r="P2929">
        <f t="shared" si="273"/>
        <v>112.14285714285714</v>
      </c>
      <c r="Q2929" s="3" t="str">
        <f t="shared" si="274"/>
        <v>theater</v>
      </c>
      <c r="R2929" t="str">
        <f t="shared" si="275"/>
        <v>musical</v>
      </c>
      <c r="S2929" s="11">
        <f t="shared" si="276"/>
        <v>41806.669317129628</v>
      </c>
      <c r="T2929" s="11">
        <f t="shared" si="277"/>
        <v>41835.208333333336</v>
      </c>
      <c r="U2929" t="str">
        <f t="array" ref="U2929">IF(COUNTIF($B$2:$B7042, $B2929)&gt;1, "Duplicate", "")</f>
        <v/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2"/>
        <v>1</v>
      </c>
      <c r="P2930">
        <f t="shared" si="273"/>
        <v>41.666666666666664</v>
      </c>
      <c r="Q2930" s="3" t="str">
        <f t="shared" si="274"/>
        <v>theater</v>
      </c>
      <c r="R2930" t="str">
        <f t="shared" si="275"/>
        <v>musical</v>
      </c>
      <c r="S2930" s="11">
        <f t="shared" si="276"/>
        <v>42403.998217592598</v>
      </c>
      <c r="T2930" s="11">
        <f t="shared" si="277"/>
        <v>42433.998217592598</v>
      </c>
      <c r="U2930" t="str">
        <f t="array" ref="U2930">IF(COUNTIF($B$2:$B7043, $B2930)&gt;1, "Duplicate", "")</f>
        <v/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2"/>
        <v>1.02069375</v>
      </c>
      <c r="P2931">
        <f t="shared" si="273"/>
        <v>255.17343750000001</v>
      </c>
      <c r="Q2931" s="3" t="str">
        <f t="shared" si="274"/>
        <v>theater</v>
      </c>
      <c r="R2931" t="str">
        <f t="shared" si="275"/>
        <v>musical</v>
      </c>
      <c r="S2931" s="11">
        <f t="shared" si="276"/>
        <v>41754.564328703702</v>
      </c>
      <c r="T2931" s="11">
        <f t="shared" si="277"/>
        <v>41784.564328703702</v>
      </c>
      <c r="U2931" t="str">
        <f t="array" ref="U2931">IF(COUNTIF($B$2:$B7044, $B2931)&gt;1, "Duplicate", "")</f>
        <v/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2"/>
        <v>1.0092000000000001</v>
      </c>
      <c r="P2932">
        <f t="shared" si="273"/>
        <v>162.7741935483871</v>
      </c>
      <c r="Q2932" s="3" t="str">
        <f t="shared" si="274"/>
        <v>theater</v>
      </c>
      <c r="R2932" t="str">
        <f t="shared" si="275"/>
        <v>musical</v>
      </c>
      <c r="S2932" s="11">
        <f t="shared" si="276"/>
        <v>42101.584074074075</v>
      </c>
      <c r="T2932" s="11">
        <f t="shared" si="277"/>
        <v>42131.584074074075</v>
      </c>
      <c r="U2932" t="str">
        <f t="array" ref="U2932">IF(COUNTIF($B$2:$B7045, $B2932)&gt;1, "Duplicate", "")</f>
        <v/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2"/>
        <v>1.06</v>
      </c>
      <c r="P2933">
        <f t="shared" si="273"/>
        <v>88.333333333333329</v>
      </c>
      <c r="Q2933" s="3" t="str">
        <f t="shared" si="274"/>
        <v>theater</v>
      </c>
      <c r="R2933" t="str">
        <f t="shared" si="275"/>
        <v>musical</v>
      </c>
      <c r="S2933" s="11">
        <f t="shared" si="276"/>
        <v>41872.291238425925</v>
      </c>
      <c r="T2933" s="11">
        <f t="shared" si="277"/>
        <v>41897.255555555559</v>
      </c>
      <c r="U2933" t="str">
        <f t="array" ref="U2933">IF(COUNTIF($B$2:$B7046, $B2933)&gt;1, "Duplicate", "")</f>
        <v/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2"/>
        <v>1.0509677419354839</v>
      </c>
      <c r="P2934">
        <f t="shared" si="273"/>
        <v>85.736842105263165</v>
      </c>
      <c r="Q2934" s="3" t="str">
        <f t="shared" si="274"/>
        <v>theater</v>
      </c>
      <c r="R2934" t="str">
        <f t="shared" si="275"/>
        <v>musical</v>
      </c>
      <c r="S2934" s="11">
        <f t="shared" si="276"/>
        <v>42025.164780092593</v>
      </c>
      <c r="T2934" s="11">
        <f t="shared" si="277"/>
        <v>42056.458333333328</v>
      </c>
      <c r="U2934" t="str">
        <f t="array" ref="U2934">IF(COUNTIF($B$2:$B7047, $B2934)&gt;1, "Duplicate", "")</f>
        <v/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2"/>
        <v>1.0276000000000001</v>
      </c>
      <c r="P2935">
        <f t="shared" si="273"/>
        <v>47.574074074074076</v>
      </c>
      <c r="Q2935" s="3" t="str">
        <f t="shared" si="274"/>
        <v>theater</v>
      </c>
      <c r="R2935" t="str">
        <f t="shared" si="275"/>
        <v>musical</v>
      </c>
      <c r="S2935" s="11">
        <f t="shared" si="276"/>
        <v>42495.956631944442</v>
      </c>
      <c r="T2935" s="11">
        <f t="shared" si="277"/>
        <v>42525.956631944442</v>
      </c>
      <c r="U2935" t="str">
        <f t="array" ref="U2935">IF(COUNTIF($B$2:$B7048, $B2935)&gt;1, "Duplicate", "")</f>
        <v/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2"/>
        <v>1.08</v>
      </c>
      <c r="P2936">
        <f t="shared" si="273"/>
        <v>72.972972972972968</v>
      </c>
      <c r="Q2936" s="3" t="str">
        <f t="shared" si="274"/>
        <v>theater</v>
      </c>
      <c r="R2936" t="str">
        <f t="shared" si="275"/>
        <v>musical</v>
      </c>
      <c r="S2936" s="11">
        <f t="shared" si="276"/>
        <v>41775.636157407411</v>
      </c>
      <c r="T2936" s="11">
        <f t="shared" si="277"/>
        <v>41805.636157407411</v>
      </c>
      <c r="U2936" t="str">
        <f t="array" ref="U2936">IF(COUNTIF($B$2:$B7049, $B2936)&gt;1, "Duplicate", "")</f>
        <v/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2"/>
        <v>1.0088571428571429</v>
      </c>
      <c r="P2937">
        <f t="shared" si="273"/>
        <v>90.538461538461533</v>
      </c>
      <c r="Q2937" s="3" t="str">
        <f t="shared" si="274"/>
        <v>theater</v>
      </c>
      <c r="R2937" t="str">
        <f t="shared" si="275"/>
        <v>musical</v>
      </c>
      <c r="S2937" s="11">
        <f t="shared" si="276"/>
        <v>42553.583425925928</v>
      </c>
      <c r="T2937" s="11">
        <f t="shared" si="277"/>
        <v>42611.708333333328</v>
      </c>
      <c r="U2937" t="str">
        <f t="array" ref="U2937">IF(COUNTIF($B$2:$B7050, $B2937)&gt;1, "Duplicate", "")</f>
        <v/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2"/>
        <v>1.28</v>
      </c>
      <c r="P2938">
        <f t="shared" si="273"/>
        <v>37.647058823529413</v>
      </c>
      <c r="Q2938" s="3" t="str">
        <f t="shared" si="274"/>
        <v>theater</v>
      </c>
      <c r="R2938" t="str">
        <f t="shared" si="275"/>
        <v>musical</v>
      </c>
      <c r="S2938" s="11">
        <f t="shared" si="276"/>
        <v>41912.650729166664</v>
      </c>
      <c r="T2938" s="11">
        <f t="shared" si="277"/>
        <v>41925.207638888889</v>
      </c>
      <c r="U2938" t="str">
        <f t="array" ref="U2938">IF(COUNTIF($B$2:$B7051, $B2938)&gt;1, "Duplicate", "")</f>
        <v/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2"/>
        <v>1.3333333333333333</v>
      </c>
      <c r="P2939">
        <f t="shared" si="273"/>
        <v>36.363636363636367</v>
      </c>
      <c r="Q2939" s="3" t="str">
        <f t="shared" si="274"/>
        <v>theater</v>
      </c>
      <c r="R2939" t="str">
        <f t="shared" si="275"/>
        <v>musical</v>
      </c>
      <c r="S2939" s="11">
        <f t="shared" si="276"/>
        <v>41803.457326388889</v>
      </c>
      <c r="T2939" s="11">
        <f t="shared" si="277"/>
        <v>41833.457326388889</v>
      </c>
      <c r="U2939" t="str">
        <f t="array" ref="U2939">IF(COUNTIF($B$2:$B7052, $B2939)&gt;1, "Duplicate", "")</f>
        <v/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2"/>
        <v>1.0137499999999999</v>
      </c>
      <c r="P2940">
        <f t="shared" si="273"/>
        <v>126.71875</v>
      </c>
      <c r="Q2940" s="3" t="str">
        <f t="shared" si="274"/>
        <v>theater</v>
      </c>
      <c r="R2940" t="str">
        <f t="shared" si="275"/>
        <v>musical</v>
      </c>
      <c r="S2940" s="11">
        <f t="shared" si="276"/>
        <v>42004.703865740739</v>
      </c>
      <c r="T2940" s="11">
        <f t="shared" si="277"/>
        <v>42034.703865740739</v>
      </c>
      <c r="U2940" t="str">
        <f t="array" ref="U2940">IF(COUNTIF($B$2:$B7053, $B2940)&gt;1, "Duplicate", "")</f>
        <v/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2"/>
        <v>1.0287500000000001</v>
      </c>
      <c r="P2941">
        <f t="shared" si="273"/>
        <v>329.2</v>
      </c>
      <c r="Q2941" s="3" t="str">
        <f t="shared" si="274"/>
        <v>theater</v>
      </c>
      <c r="R2941" t="str">
        <f t="shared" si="275"/>
        <v>musical</v>
      </c>
      <c r="S2941" s="11">
        <f t="shared" si="276"/>
        <v>41845.809166666666</v>
      </c>
      <c r="T2941" s="11">
        <f t="shared" si="277"/>
        <v>41879.041666666664</v>
      </c>
      <c r="U2941" t="str">
        <f t="array" ref="U2941">IF(COUNTIF($B$2:$B7054, $B2941)&gt;1, "Duplicate", "")</f>
        <v/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2"/>
        <v>1.0724</v>
      </c>
      <c r="P2942">
        <f t="shared" si="273"/>
        <v>81.242424242424249</v>
      </c>
      <c r="Q2942" s="3" t="str">
        <f t="shared" si="274"/>
        <v>theater</v>
      </c>
      <c r="R2942" t="str">
        <f t="shared" si="275"/>
        <v>musical</v>
      </c>
      <c r="S2942" s="11">
        <f t="shared" si="276"/>
        <v>41982.773356481484</v>
      </c>
      <c r="T2942" s="11">
        <f t="shared" si="277"/>
        <v>42022.773356481484</v>
      </c>
      <c r="U2942" t="str">
        <f t="array" ref="U2942">IF(COUNTIF($B$2:$B7055, $B2942)&gt;1, "Duplicate", "")</f>
        <v/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2"/>
        <v>4.0000000000000003E-5</v>
      </c>
      <c r="P2943">
        <f t="shared" si="273"/>
        <v>1</v>
      </c>
      <c r="Q2943" s="3" t="str">
        <f t="shared" si="274"/>
        <v>theater</v>
      </c>
      <c r="R2943" t="str">
        <f t="shared" si="275"/>
        <v>spaces</v>
      </c>
      <c r="S2943" s="11">
        <f t="shared" si="276"/>
        <v>42034.960127314815</v>
      </c>
      <c r="T2943" s="11">
        <f t="shared" si="277"/>
        <v>42064.960127314815</v>
      </c>
      <c r="U2943" t="str">
        <f t="array" ref="U2943">IF(COUNTIF($B$2:$B7056, $B2943)&gt;1, "Duplicate", "")</f>
        <v/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2"/>
        <v>0.20424999999999999</v>
      </c>
      <c r="P2944">
        <f t="shared" si="273"/>
        <v>202.22772277227722</v>
      </c>
      <c r="Q2944" s="3" t="str">
        <f t="shared" si="274"/>
        <v>theater</v>
      </c>
      <c r="R2944" t="str">
        <f t="shared" si="275"/>
        <v>spaces</v>
      </c>
      <c r="S2944" s="11">
        <f t="shared" si="276"/>
        <v>42334.803923611107</v>
      </c>
      <c r="T2944" s="11">
        <f t="shared" si="277"/>
        <v>42354.845833333333</v>
      </c>
      <c r="U2944" t="str">
        <f t="array" ref="U2944">IF(COUNTIF($B$2:$B7057, $B2944)&gt;1, "Duplicate", "")</f>
        <v/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2"/>
        <v>0</v>
      </c>
      <c r="P2945">
        <f t="shared" si="273"/>
        <v>0</v>
      </c>
      <c r="Q2945" s="3" t="str">
        <f t="shared" si="274"/>
        <v>theater</v>
      </c>
      <c r="R2945" t="str">
        <f t="shared" si="275"/>
        <v>spaces</v>
      </c>
      <c r="S2945" s="11">
        <f t="shared" si="276"/>
        <v>42077.129398148143</v>
      </c>
      <c r="T2945" s="11">
        <f t="shared" si="277"/>
        <v>42107.129398148143</v>
      </c>
      <c r="U2945" t="str">
        <f t="array" ref="U2945">IF(COUNTIF($B$2:$B7058, $B2945)&gt;1, "Duplicate", "")</f>
        <v/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2"/>
        <v>0.01</v>
      </c>
      <c r="P2946">
        <f t="shared" si="273"/>
        <v>100</v>
      </c>
      <c r="Q2946" s="3" t="str">
        <f t="shared" si="274"/>
        <v>theater</v>
      </c>
      <c r="R2946" t="str">
        <f t="shared" si="275"/>
        <v>spaces</v>
      </c>
      <c r="S2946" s="11">
        <f t="shared" si="276"/>
        <v>42132.9143287037</v>
      </c>
      <c r="T2946" s="11">
        <f t="shared" si="277"/>
        <v>42162.9143287037</v>
      </c>
      <c r="U2946" t="str">
        <f t="array" ref="U2946">IF(COUNTIF($B$2:$B7059, $B2946)&gt;1, "Duplicate", "")</f>
        <v/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8">E2947/D2947</f>
        <v>0</v>
      </c>
      <c r="P2947">
        <f t="shared" ref="P2947:P3010" si="279">IF(L2947=0,0,E2947/L2947)</f>
        <v>0</v>
      </c>
      <c r="Q2947" s="3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11">
        <f t="shared" si="276"/>
        <v>42118.139583333337</v>
      </c>
      <c r="T2947" s="11">
        <f t="shared" si="277"/>
        <v>42148.139583333337</v>
      </c>
      <c r="U2947" t="str">
        <f t="array" ref="U2947">IF(COUNTIF($B$2:$B7060, $B2947)&gt;1, "Duplicate", "")</f>
        <v/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8"/>
        <v>1E-3</v>
      </c>
      <c r="P2948">
        <f t="shared" si="279"/>
        <v>1</v>
      </c>
      <c r="Q2948" s="3" t="str">
        <f t="shared" si="280"/>
        <v>theater</v>
      </c>
      <c r="R2948" t="str">
        <f t="shared" si="281"/>
        <v>spaces</v>
      </c>
      <c r="S2948" s="11">
        <f t="shared" si="276"/>
        <v>42567.531157407408</v>
      </c>
      <c r="T2948" s="11">
        <f t="shared" si="277"/>
        <v>42597.531157407408</v>
      </c>
      <c r="U2948" t="str">
        <f t="array" ref="U2948">IF(COUNTIF($B$2:$B7061, $B2948)&gt;1, "Duplicate", "")</f>
        <v/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8"/>
        <v>4.2880000000000001E-2</v>
      </c>
      <c r="P2949">
        <f t="shared" si="279"/>
        <v>82.461538461538467</v>
      </c>
      <c r="Q2949" s="3" t="str">
        <f t="shared" si="280"/>
        <v>theater</v>
      </c>
      <c r="R2949" t="str">
        <f t="shared" si="281"/>
        <v>spaces</v>
      </c>
      <c r="S2949" s="11">
        <f t="shared" si="276"/>
        <v>42649.562118055561</v>
      </c>
      <c r="T2949" s="11">
        <f t="shared" si="277"/>
        <v>42698.715972222228</v>
      </c>
      <c r="U2949" t="str">
        <f t="array" ref="U2949">IF(COUNTIF($B$2:$B7062, $B2949)&gt;1, "Duplicate", "")</f>
        <v/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8"/>
        <v>4.8000000000000001E-5</v>
      </c>
      <c r="P2950">
        <f t="shared" si="279"/>
        <v>2.6666666666666665</v>
      </c>
      <c r="Q2950" s="3" t="str">
        <f t="shared" si="280"/>
        <v>theater</v>
      </c>
      <c r="R2950" t="str">
        <f t="shared" si="281"/>
        <v>spaces</v>
      </c>
      <c r="S2950" s="11">
        <f t="shared" si="276"/>
        <v>42097.649224537032</v>
      </c>
      <c r="T2950" s="11">
        <f t="shared" si="277"/>
        <v>42157.649224537032</v>
      </c>
      <c r="U2950" t="str">
        <f t="array" ref="U2950">IF(COUNTIF($B$2:$B7063, $B2950)&gt;1, "Duplicate", "")</f>
        <v/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8"/>
        <v>2.5000000000000001E-2</v>
      </c>
      <c r="P2951">
        <f t="shared" si="279"/>
        <v>12.5</v>
      </c>
      <c r="Q2951" s="3" t="str">
        <f t="shared" si="280"/>
        <v>theater</v>
      </c>
      <c r="R2951" t="str">
        <f t="shared" si="281"/>
        <v>spaces</v>
      </c>
      <c r="S2951" s="11">
        <f t="shared" ref="S2951:S3014" si="282">(((J2951/60)/60)/24)+DATE(1970,1,1)</f>
        <v>42297.823113425926</v>
      </c>
      <c r="T2951" s="11">
        <f t="shared" ref="T2951:T3014" si="283">(((I2951/60)/60)/24)+DATE(1970,1,1)</f>
        <v>42327.864780092597</v>
      </c>
      <c r="U2951" t="str">
        <f t="array" ref="U2951">IF(COUNTIF($B$2:$B7064, $B2951)&gt;1, "Duplicate", "")</f>
        <v/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8"/>
        <v>0</v>
      </c>
      <c r="P2952">
        <f t="shared" si="279"/>
        <v>0</v>
      </c>
      <c r="Q2952" s="3" t="str">
        <f t="shared" si="280"/>
        <v>theater</v>
      </c>
      <c r="R2952" t="str">
        <f t="shared" si="281"/>
        <v>spaces</v>
      </c>
      <c r="S2952" s="11">
        <f t="shared" si="282"/>
        <v>42362.36518518519</v>
      </c>
      <c r="T2952" s="11">
        <f t="shared" si="283"/>
        <v>42392.36518518519</v>
      </c>
      <c r="U2952" t="str">
        <f t="array" ref="U2952">IF(COUNTIF($B$2:$B7065, $B2952)&gt;1, "Duplicate", "")</f>
        <v/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8"/>
        <v>2.1919999999999999E-2</v>
      </c>
      <c r="P2953">
        <f t="shared" si="279"/>
        <v>18.896551724137932</v>
      </c>
      <c r="Q2953" s="3" t="str">
        <f t="shared" si="280"/>
        <v>theater</v>
      </c>
      <c r="R2953" t="str">
        <f t="shared" si="281"/>
        <v>spaces</v>
      </c>
      <c r="S2953" s="11">
        <f t="shared" si="282"/>
        <v>41872.802928240737</v>
      </c>
      <c r="T2953" s="11">
        <f t="shared" si="283"/>
        <v>41917.802928240737</v>
      </c>
      <c r="U2953" t="str">
        <f t="array" ref="U2953">IF(COUNTIF($B$2:$B7066, $B2953)&gt;1, "Duplicate", "")</f>
        <v/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8"/>
        <v>8.0250000000000002E-2</v>
      </c>
      <c r="P2954">
        <f t="shared" si="279"/>
        <v>200.625</v>
      </c>
      <c r="Q2954" s="3" t="str">
        <f t="shared" si="280"/>
        <v>theater</v>
      </c>
      <c r="R2954" t="str">
        <f t="shared" si="281"/>
        <v>spaces</v>
      </c>
      <c r="S2954" s="11">
        <f t="shared" si="282"/>
        <v>42628.690266203703</v>
      </c>
      <c r="T2954" s="11">
        <f t="shared" si="283"/>
        <v>42660.166666666672</v>
      </c>
      <c r="U2954" t="str">
        <f t="array" ref="U2954">IF(COUNTIF($B$2:$B7067, $B2954)&gt;1, "Duplicate", "")</f>
        <v/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8"/>
        <v>1.5125E-3</v>
      </c>
      <c r="P2955">
        <f t="shared" si="279"/>
        <v>201.66666666666666</v>
      </c>
      <c r="Q2955" s="3" t="str">
        <f t="shared" si="280"/>
        <v>theater</v>
      </c>
      <c r="R2955" t="str">
        <f t="shared" si="281"/>
        <v>spaces</v>
      </c>
      <c r="S2955" s="11">
        <f t="shared" si="282"/>
        <v>42255.791909722218</v>
      </c>
      <c r="T2955" s="11">
        <f t="shared" si="283"/>
        <v>42285.791909722218</v>
      </c>
      <c r="U2955" t="str">
        <f t="array" ref="U2955">IF(COUNTIF($B$2:$B7068, $B2955)&gt;1, "Duplicate", "")</f>
        <v/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8"/>
        <v>0</v>
      </c>
      <c r="P2956">
        <f t="shared" si="279"/>
        <v>0</v>
      </c>
      <c r="Q2956" s="3" t="str">
        <f t="shared" si="280"/>
        <v>theater</v>
      </c>
      <c r="R2956" t="str">
        <f t="shared" si="281"/>
        <v>spaces</v>
      </c>
      <c r="S2956" s="11">
        <f t="shared" si="282"/>
        <v>42790.583368055552</v>
      </c>
      <c r="T2956" s="11">
        <f t="shared" si="283"/>
        <v>42810.541701388895</v>
      </c>
      <c r="U2956" t="str">
        <f t="array" ref="U2956">IF(COUNTIF($B$2:$B7069, $B2956)&gt;1, "Duplicate", "")</f>
        <v/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8"/>
        <v>0.59583333333333333</v>
      </c>
      <c r="P2957">
        <f t="shared" si="279"/>
        <v>65</v>
      </c>
      <c r="Q2957" s="3" t="str">
        <f t="shared" si="280"/>
        <v>theater</v>
      </c>
      <c r="R2957" t="str">
        <f t="shared" si="281"/>
        <v>spaces</v>
      </c>
      <c r="S2957" s="11">
        <f t="shared" si="282"/>
        <v>42141.741307870368</v>
      </c>
      <c r="T2957" s="11">
        <f t="shared" si="283"/>
        <v>42171.741307870368</v>
      </c>
      <c r="U2957" t="str">
        <f t="array" ref="U2957">IF(COUNTIF($B$2:$B7070, $B2957)&gt;1, "Duplicate", "")</f>
        <v/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8"/>
        <v>0.16734177215189874</v>
      </c>
      <c r="P2958">
        <f t="shared" si="279"/>
        <v>66.099999999999994</v>
      </c>
      <c r="Q2958" s="3" t="str">
        <f t="shared" si="280"/>
        <v>theater</v>
      </c>
      <c r="R2958" t="str">
        <f t="shared" si="281"/>
        <v>spaces</v>
      </c>
      <c r="S2958" s="11">
        <f t="shared" si="282"/>
        <v>42464.958912037036</v>
      </c>
      <c r="T2958" s="11">
        <f t="shared" si="283"/>
        <v>42494.958912037036</v>
      </c>
      <c r="U2958" t="str">
        <f t="array" ref="U2958">IF(COUNTIF($B$2:$B7071, $B2958)&gt;1, "Duplicate", "")</f>
        <v/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8"/>
        <v>1.8666666666666668E-2</v>
      </c>
      <c r="P2959">
        <f t="shared" si="279"/>
        <v>93.333333333333329</v>
      </c>
      <c r="Q2959" s="3" t="str">
        <f t="shared" si="280"/>
        <v>theater</v>
      </c>
      <c r="R2959" t="str">
        <f t="shared" si="281"/>
        <v>spaces</v>
      </c>
      <c r="S2959" s="11">
        <f t="shared" si="282"/>
        <v>42031.011249999996</v>
      </c>
      <c r="T2959" s="11">
        <f t="shared" si="283"/>
        <v>42090.969583333332</v>
      </c>
      <c r="U2959" t="str">
        <f t="array" ref="U2959">IF(COUNTIF($B$2:$B7072, $B2959)&gt;1, "Duplicate", "")</f>
        <v/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8"/>
        <v>0</v>
      </c>
      <c r="P2960">
        <f t="shared" si="279"/>
        <v>0</v>
      </c>
      <c r="Q2960" s="3" t="str">
        <f t="shared" si="280"/>
        <v>theater</v>
      </c>
      <c r="R2960" t="str">
        <f t="shared" si="281"/>
        <v>spaces</v>
      </c>
      <c r="S2960" s="11">
        <f t="shared" si="282"/>
        <v>42438.779131944444</v>
      </c>
      <c r="T2960" s="11">
        <f t="shared" si="283"/>
        <v>42498.73746527778</v>
      </c>
      <c r="U2960" t="str">
        <f t="array" ref="U2960">IF(COUNTIF($B$2:$B7073, $B2960)&gt;1, "Duplicate", "")</f>
        <v/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8"/>
        <v>0</v>
      </c>
      <c r="P2961">
        <f t="shared" si="279"/>
        <v>0</v>
      </c>
      <c r="Q2961" s="3" t="str">
        <f t="shared" si="280"/>
        <v>theater</v>
      </c>
      <c r="R2961" t="str">
        <f t="shared" si="281"/>
        <v>spaces</v>
      </c>
      <c r="S2961" s="11">
        <f t="shared" si="282"/>
        <v>42498.008391203708</v>
      </c>
      <c r="T2961" s="11">
        <f t="shared" si="283"/>
        <v>42528.008391203708</v>
      </c>
      <c r="U2961" t="str">
        <f t="array" ref="U2961">IF(COUNTIF($B$2:$B7074, $B2961)&gt;1, "Duplicate", "")</f>
        <v/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8"/>
        <v>0</v>
      </c>
      <c r="P2962">
        <f t="shared" si="279"/>
        <v>0</v>
      </c>
      <c r="Q2962" s="3" t="str">
        <f t="shared" si="280"/>
        <v>theater</v>
      </c>
      <c r="R2962" t="str">
        <f t="shared" si="281"/>
        <v>spaces</v>
      </c>
      <c r="S2962" s="11">
        <f t="shared" si="282"/>
        <v>41863.757210648146</v>
      </c>
      <c r="T2962" s="11">
        <f t="shared" si="283"/>
        <v>41893.757210648146</v>
      </c>
      <c r="U2962" t="str">
        <f t="array" ref="U2962">IF(COUNTIF($B$2:$B7075, $B2962)&gt;1, "Duplicate", "")</f>
        <v/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8"/>
        <v>1.0962000000000001</v>
      </c>
      <c r="P2963">
        <f t="shared" si="279"/>
        <v>50.75</v>
      </c>
      <c r="Q2963" s="3" t="str">
        <f t="shared" si="280"/>
        <v>theater</v>
      </c>
      <c r="R2963" t="str">
        <f t="shared" si="281"/>
        <v>plays</v>
      </c>
      <c r="S2963" s="11">
        <f t="shared" si="282"/>
        <v>42061.212488425925</v>
      </c>
      <c r="T2963" s="11">
        <f t="shared" si="283"/>
        <v>42089.166666666672</v>
      </c>
      <c r="U2963" t="str">
        <f t="array" ref="U2963">IF(COUNTIF($B$2:$B7076, $B2963)&gt;1, "Duplicate", "")</f>
        <v/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8"/>
        <v>1.218</v>
      </c>
      <c r="P2964">
        <f t="shared" si="279"/>
        <v>60.9</v>
      </c>
      <c r="Q2964" s="3" t="str">
        <f t="shared" si="280"/>
        <v>theater</v>
      </c>
      <c r="R2964" t="str">
        <f t="shared" si="281"/>
        <v>plays</v>
      </c>
      <c r="S2964" s="11">
        <f t="shared" si="282"/>
        <v>42036.24428240741</v>
      </c>
      <c r="T2964" s="11">
        <f t="shared" si="283"/>
        <v>42064.290972222225</v>
      </c>
      <c r="U2964" t="str">
        <f t="array" ref="U2964">IF(COUNTIF($B$2:$B7077, $B2964)&gt;1, "Duplicate", "")</f>
        <v/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8"/>
        <v>1.0685</v>
      </c>
      <c r="P2965">
        <f t="shared" si="279"/>
        <v>109.03061224489795</v>
      </c>
      <c r="Q2965" s="3" t="str">
        <f t="shared" si="280"/>
        <v>theater</v>
      </c>
      <c r="R2965" t="str">
        <f t="shared" si="281"/>
        <v>plays</v>
      </c>
      <c r="S2965" s="11">
        <f t="shared" si="282"/>
        <v>42157.470185185186</v>
      </c>
      <c r="T2965" s="11">
        <f t="shared" si="283"/>
        <v>42187.470185185186</v>
      </c>
      <c r="U2965" t="str">
        <f t="array" ref="U2965">IF(COUNTIF($B$2:$B7078, $B2965)&gt;1, "Duplicate", "")</f>
        <v/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8"/>
        <v>1.0071379999999999</v>
      </c>
      <c r="P2966">
        <f t="shared" si="279"/>
        <v>25.692295918367346</v>
      </c>
      <c r="Q2966" s="3" t="str">
        <f t="shared" si="280"/>
        <v>theater</v>
      </c>
      <c r="R2966" t="str">
        <f t="shared" si="281"/>
        <v>plays</v>
      </c>
      <c r="S2966" s="11">
        <f t="shared" si="282"/>
        <v>41827.909942129627</v>
      </c>
      <c r="T2966" s="11">
        <f t="shared" si="283"/>
        <v>41857.897222222222</v>
      </c>
      <c r="U2966" t="str">
        <f t="array" ref="U2966">IF(COUNTIF($B$2:$B7079, $B2966)&gt;1, "Duplicate", "")</f>
        <v/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8"/>
        <v>1.0900000000000001</v>
      </c>
      <c r="P2967">
        <f t="shared" si="279"/>
        <v>41.92307692307692</v>
      </c>
      <c r="Q2967" s="3" t="str">
        <f t="shared" si="280"/>
        <v>theater</v>
      </c>
      <c r="R2967" t="str">
        <f t="shared" si="281"/>
        <v>plays</v>
      </c>
      <c r="S2967" s="11">
        <f t="shared" si="282"/>
        <v>42162.729548611111</v>
      </c>
      <c r="T2967" s="11">
        <f t="shared" si="283"/>
        <v>42192.729548611111</v>
      </c>
      <c r="U2967" t="str">
        <f t="array" ref="U2967">IF(COUNTIF($B$2:$B7080, $B2967)&gt;1, "Duplicate", "")</f>
        <v/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8"/>
        <v>1.1363000000000001</v>
      </c>
      <c r="P2968">
        <f t="shared" si="279"/>
        <v>88.7734375</v>
      </c>
      <c r="Q2968" s="3" t="str">
        <f t="shared" si="280"/>
        <v>theater</v>
      </c>
      <c r="R2968" t="str">
        <f t="shared" si="281"/>
        <v>plays</v>
      </c>
      <c r="S2968" s="11">
        <f t="shared" si="282"/>
        <v>42233.738564814819</v>
      </c>
      <c r="T2968" s="11">
        <f t="shared" si="283"/>
        <v>42263.738564814819</v>
      </c>
      <c r="U2968" t="str">
        <f t="array" ref="U2968">IF(COUNTIF($B$2:$B7081, $B2968)&gt;1, "Duplicate", "")</f>
        <v/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8"/>
        <v>1.1392</v>
      </c>
      <c r="P2969">
        <f t="shared" si="279"/>
        <v>80.225352112676063</v>
      </c>
      <c r="Q2969" s="3" t="str">
        <f t="shared" si="280"/>
        <v>theater</v>
      </c>
      <c r="R2969" t="str">
        <f t="shared" si="281"/>
        <v>plays</v>
      </c>
      <c r="S2969" s="11">
        <f t="shared" si="282"/>
        <v>42042.197824074072</v>
      </c>
      <c r="T2969" s="11">
        <f t="shared" si="283"/>
        <v>42072.156157407408</v>
      </c>
      <c r="U2969" t="str">
        <f t="array" ref="U2969">IF(COUNTIF($B$2:$B7082, $B2969)&gt;1, "Duplicate", "")</f>
        <v/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8"/>
        <v>1.06</v>
      </c>
      <c r="P2970">
        <f t="shared" si="279"/>
        <v>78.936170212765958</v>
      </c>
      <c r="Q2970" s="3" t="str">
        <f t="shared" si="280"/>
        <v>theater</v>
      </c>
      <c r="R2970" t="str">
        <f t="shared" si="281"/>
        <v>plays</v>
      </c>
      <c r="S2970" s="11">
        <f t="shared" si="282"/>
        <v>42585.523842592593</v>
      </c>
      <c r="T2970" s="11">
        <f t="shared" si="283"/>
        <v>42599.165972222225</v>
      </c>
      <c r="U2970" t="str">
        <f t="array" ref="U2970">IF(COUNTIF($B$2:$B7083, $B2970)&gt;1, "Duplicate", "")</f>
        <v/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8"/>
        <v>1.625</v>
      </c>
      <c r="P2971">
        <f t="shared" si="279"/>
        <v>95.588235294117652</v>
      </c>
      <c r="Q2971" s="3" t="str">
        <f t="shared" si="280"/>
        <v>theater</v>
      </c>
      <c r="R2971" t="str">
        <f t="shared" si="281"/>
        <v>plays</v>
      </c>
      <c r="S2971" s="11">
        <f t="shared" si="282"/>
        <v>42097.786493055552</v>
      </c>
      <c r="T2971" s="11">
        <f t="shared" si="283"/>
        <v>42127.952083333337</v>
      </c>
      <c r="U2971" t="str">
        <f t="array" ref="U2971">IF(COUNTIF($B$2:$B7084, $B2971)&gt;1, "Duplicate", "")</f>
        <v/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8"/>
        <v>1.06</v>
      </c>
      <c r="P2972">
        <f t="shared" si="279"/>
        <v>69.890109890109883</v>
      </c>
      <c r="Q2972" s="3" t="str">
        <f t="shared" si="280"/>
        <v>theater</v>
      </c>
      <c r="R2972" t="str">
        <f t="shared" si="281"/>
        <v>plays</v>
      </c>
      <c r="S2972" s="11">
        <f t="shared" si="282"/>
        <v>41808.669571759259</v>
      </c>
      <c r="T2972" s="11">
        <f t="shared" si="283"/>
        <v>41838.669571759259</v>
      </c>
      <c r="U2972" t="str">
        <f t="array" ref="U2972">IF(COUNTIF($B$2:$B7085, $B2972)&gt;1, "Duplicate", "")</f>
        <v/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8"/>
        <v>1.0015624999999999</v>
      </c>
      <c r="P2973">
        <f t="shared" si="279"/>
        <v>74.534883720930239</v>
      </c>
      <c r="Q2973" s="3" t="str">
        <f t="shared" si="280"/>
        <v>theater</v>
      </c>
      <c r="R2973" t="str">
        <f t="shared" si="281"/>
        <v>plays</v>
      </c>
      <c r="S2973" s="11">
        <f t="shared" si="282"/>
        <v>41852.658310185187</v>
      </c>
      <c r="T2973" s="11">
        <f t="shared" si="283"/>
        <v>41882.658310185187</v>
      </c>
      <c r="U2973" t="str">
        <f t="array" ref="U2973">IF(COUNTIF($B$2:$B7086, $B2973)&gt;1, "Duplicate", "")</f>
        <v/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8"/>
        <v>1.0535000000000001</v>
      </c>
      <c r="P2974">
        <f t="shared" si="279"/>
        <v>123.94117647058823</v>
      </c>
      <c r="Q2974" s="3" t="str">
        <f t="shared" si="280"/>
        <v>theater</v>
      </c>
      <c r="R2974" t="str">
        <f t="shared" si="281"/>
        <v>plays</v>
      </c>
      <c r="S2974" s="11">
        <f t="shared" si="282"/>
        <v>42694.110185185185</v>
      </c>
      <c r="T2974" s="11">
        <f t="shared" si="283"/>
        <v>42709.041666666672</v>
      </c>
      <c r="U2974" t="str">
        <f t="array" ref="U2974">IF(COUNTIF($B$2:$B7087, $B2974)&gt;1, "Duplicate", "")</f>
        <v/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8"/>
        <v>1.748</v>
      </c>
      <c r="P2975">
        <f t="shared" si="279"/>
        <v>264.84848484848487</v>
      </c>
      <c r="Q2975" s="3" t="str">
        <f t="shared" si="280"/>
        <v>theater</v>
      </c>
      <c r="R2975" t="str">
        <f t="shared" si="281"/>
        <v>plays</v>
      </c>
      <c r="S2975" s="11">
        <f t="shared" si="282"/>
        <v>42341.818379629629</v>
      </c>
      <c r="T2975" s="11">
        <f t="shared" si="283"/>
        <v>42370.166666666672</v>
      </c>
      <c r="U2975" t="str">
        <f t="array" ref="U2975">IF(COUNTIF($B$2:$B7088, $B2975)&gt;1, "Duplicate", "")</f>
        <v/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8"/>
        <v>1.02</v>
      </c>
      <c r="P2976">
        <f t="shared" si="279"/>
        <v>58.620689655172413</v>
      </c>
      <c r="Q2976" s="3" t="str">
        <f t="shared" si="280"/>
        <v>theater</v>
      </c>
      <c r="R2976" t="str">
        <f t="shared" si="281"/>
        <v>plays</v>
      </c>
      <c r="S2976" s="11">
        <f t="shared" si="282"/>
        <v>41880.061006944445</v>
      </c>
      <c r="T2976" s="11">
        <f t="shared" si="283"/>
        <v>41908.065972222219</v>
      </c>
      <c r="U2976" t="str">
        <f t="array" ref="U2976">IF(COUNTIF($B$2:$B7089, $B2976)&gt;1, "Duplicate", "")</f>
        <v/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8"/>
        <v>1.00125</v>
      </c>
      <c r="P2977">
        <f t="shared" si="279"/>
        <v>70.884955752212392</v>
      </c>
      <c r="Q2977" s="3" t="str">
        <f t="shared" si="280"/>
        <v>theater</v>
      </c>
      <c r="R2977" t="str">
        <f t="shared" si="281"/>
        <v>plays</v>
      </c>
      <c r="S2977" s="11">
        <f t="shared" si="282"/>
        <v>41941.683865740742</v>
      </c>
      <c r="T2977" s="11">
        <f t="shared" si="283"/>
        <v>41970.125</v>
      </c>
      <c r="U2977" t="str">
        <f t="array" ref="U2977">IF(COUNTIF($B$2:$B7090, $B2977)&gt;1, "Duplicate", "")</f>
        <v/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8"/>
        <v>1.7142857142857142</v>
      </c>
      <c r="P2978">
        <f t="shared" si="279"/>
        <v>8.5714285714285712</v>
      </c>
      <c r="Q2978" s="3" t="str">
        <f t="shared" si="280"/>
        <v>theater</v>
      </c>
      <c r="R2978" t="str">
        <f t="shared" si="281"/>
        <v>plays</v>
      </c>
      <c r="S2978" s="11">
        <f t="shared" si="282"/>
        <v>42425.730671296296</v>
      </c>
      <c r="T2978" s="11">
        <f t="shared" si="283"/>
        <v>42442.5</v>
      </c>
      <c r="U2978" t="str">
        <f t="array" ref="U2978">IF(COUNTIF($B$2:$B7091, $B2978)&gt;1, "Duplicate", "")</f>
        <v/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8"/>
        <v>1.1356666666666666</v>
      </c>
      <c r="P2979">
        <f t="shared" si="279"/>
        <v>113.56666666666666</v>
      </c>
      <c r="Q2979" s="3" t="str">
        <f t="shared" si="280"/>
        <v>theater</v>
      </c>
      <c r="R2979" t="str">
        <f t="shared" si="281"/>
        <v>plays</v>
      </c>
      <c r="S2979" s="11">
        <f t="shared" si="282"/>
        <v>42026.88118055556</v>
      </c>
      <c r="T2979" s="11">
        <f t="shared" si="283"/>
        <v>42086.093055555553</v>
      </c>
      <c r="U2979" t="str">
        <f t="array" ref="U2979">IF(COUNTIF($B$2:$B7092, $B2979)&gt;1, "Duplicate", "")</f>
        <v/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8"/>
        <v>1.2946666666666666</v>
      </c>
      <c r="P2980">
        <f t="shared" si="279"/>
        <v>60.6875</v>
      </c>
      <c r="Q2980" s="3" t="str">
        <f t="shared" si="280"/>
        <v>theater</v>
      </c>
      <c r="R2980" t="str">
        <f t="shared" si="281"/>
        <v>plays</v>
      </c>
      <c r="S2980" s="11">
        <f t="shared" si="282"/>
        <v>41922.640590277777</v>
      </c>
      <c r="T2980" s="11">
        <f t="shared" si="283"/>
        <v>41932.249305555553</v>
      </c>
      <c r="U2980" t="str">
        <f t="array" ref="U2980">IF(COUNTIF($B$2:$B7093, $B2980)&gt;1, "Duplicate", "")</f>
        <v/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8"/>
        <v>1.014</v>
      </c>
      <c r="P2981">
        <f t="shared" si="279"/>
        <v>110.21739130434783</v>
      </c>
      <c r="Q2981" s="3" t="str">
        <f t="shared" si="280"/>
        <v>theater</v>
      </c>
      <c r="R2981" t="str">
        <f t="shared" si="281"/>
        <v>plays</v>
      </c>
      <c r="S2981" s="11">
        <f t="shared" si="282"/>
        <v>41993.824340277773</v>
      </c>
      <c r="T2981" s="11">
        <f t="shared" si="283"/>
        <v>42010.25</v>
      </c>
      <c r="U2981" t="str">
        <f t="array" ref="U2981">IF(COUNTIF($B$2:$B7094, $B2981)&gt;1, "Duplicate", "")</f>
        <v/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8"/>
        <v>1.0916666666666666</v>
      </c>
      <c r="P2982">
        <f t="shared" si="279"/>
        <v>136.45833333333334</v>
      </c>
      <c r="Q2982" s="3" t="str">
        <f t="shared" si="280"/>
        <v>theater</v>
      </c>
      <c r="R2982" t="str">
        <f t="shared" si="281"/>
        <v>plays</v>
      </c>
      <c r="S2982" s="11">
        <f t="shared" si="282"/>
        <v>42219.915856481486</v>
      </c>
      <c r="T2982" s="11">
        <f t="shared" si="283"/>
        <v>42240.083333333328</v>
      </c>
      <c r="U2982" t="str">
        <f t="array" ref="U2982">IF(COUNTIF($B$2:$B7095, $B2982)&gt;1, "Duplicate", "")</f>
        <v/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8"/>
        <v>1.28925</v>
      </c>
      <c r="P2983">
        <f t="shared" si="279"/>
        <v>53.164948453608247</v>
      </c>
      <c r="Q2983" s="3" t="str">
        <f t="shared" si="280"/>
        <v>theater</v>
      </c>
      <c r="R2983" t="str">
        <f t="shared" si="281"/>
        <v>spaces</v>
      </c>
      <c r="S2983" s="11">
        <f t="shared" si="282"/>
        <v>42225.559675925921</v>
      </c>
      <c r="T2983" s="11">
        <f t="shared" si="283"/>
        <v>42270.559675925921</v>
      </c>
      <c r="U2983" t="str">
        <f t="array" ref="U2983">IF(COUNTIF($B$2:$B7096, $B2983)&gt;1, "Duplicate", "")</f>
        <v/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8"/>
        <v>1.0206</v>
      </c>
      <c r="P2984">
        <f t="shared" si="279"/>
        <v>86.491525423728817</v>
      </c>
      <c r="Q2984" s="3" t="str">
        <f t="shared" si="280"/>
        <v>theater</v>
      </c>
      <c r="R2984" t="str">
        <f t="shared" si="281"/>
        <v>spaces</v>
      </c>
      <c r="S2984" s="11">
        <f t="shared" si="282"/>
        <v>42381.686840277776</v>
      </c>
      <c r="T2984" s="11">
        <f t="shared" si="283"/>
        <v>42411.686840277776</v>
      </c>
      <c r="U2984" t="str">
        <f t="array" ref="U2984">IF(COUNTIF($B$2:$B7097, $B2984)&gt;1, "Duplicate", "")</f>
        <v/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8"/>
        <v>1.465395775862069</v>
      </c>
      <c r="P2985">
        <f t="shared" si="279"/>
        <v>155.23827397260274</v>
      </c>
      <c r="Q2985" s="3" t="str">
        <f t="shared" si="280"/>
        <v>theater</v>
      </c>
      <c r="R2985" t="str">
        <f t="shared" si="281"/>
        <v>spaces</v>
      </c>
      <c r="S2985" s="11">
        <f t="shared" si="282"/>
        <v>41894.632361111115</v>
      </c>
      <c r="T2985" s="11">
        <f t="shared" si="283"/>
        <v>41954.674027777779</v>
      </c>
      <c r="U2985" t="str">
        <f t="array" ref="U2985">IF(COUNTIF($B$2:$B7098, $B2985)&gt;1, "Duplicate", "")</f>
        <v/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8"/>
        <v>1.00352</v>
      </c>
      <c r="P2986">
        <f t="shared" si="279"/>
        <v>115.08256880733946</v>
      </c>
      <c r="Q2986" s="3" t="str">
        <f t="shared" si="280"/>
        <v>theater</v>
      </c>
      <c r="R2986" t="str">
        <f t="shared" si="281"/>
        <v>spaces</v>
      </c>
      <c r="S2986" s="11">
        <f t="shared" si="282"/>
        <v>42576.278715277775</v>
      </c>
      <c r="T2986" s="11">
        <f t="shared" si="283"/>
        <v>42606.278715277775</v>
      </c>
      <c r="U2986" t="str">
        <f t="array" ref="U2986">IF(COUNTIF($B$2:$B7099, $B2986)&gt;1, "Duplicate", "")</f>
        <v/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8"/>
        <v>1.2164999999999999</v>
      </c>
      <c r="P2987">
        <f t="shared" si="279"/>
        <v>109.5945945945946</v>
      </c>
      <c r="Q2987" s="3" t="str">
        <f t="shared" si="280"/>
        <v>theater</v>
      </c>
      <c r="R2987" t="str">
        <f t="shared" si="281"/>
        <v>spaces</v>
      </c>
      <c r="S2987" s="11">
        <f t="shared" si="282"/>
        <v>42654.973703703698</v>
      </c>
      <c r="T2987" s="11">
        <f t="shared" si="283"/>
        <v>42674.166666666672</v>
      </c>
      <c r="U2987" t="str">
        <f t="array" ref="U2987">IF(COUNTIF($B$2:$B7100, $B2987)&gt;1, "Duplicate", "")</f>
        <v/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8"/>
        <v>1.0549999999999999</v>
      </c>
      <c r="P2988">
        <f t="shared" si="279"/>
        <v>45.214285714285715</v>
      </c>
      <c r="Q2988" s="3" t="str">
        <f t="shared" si="280"/>
        <v>theater</v>
      </c>
      <c r="R2988" t="str">
        <f t="shared" si="281"/>
        <v>spaces</v>
      </c>
      <c r="S2988" s="11">
        <f t="shared" si="282"/>
        <v>42431.500069444446</v>
      </c>
      <c r="T2988" s="11">
        <f t="shared" si="283"/>
        <v>42491.458402777775</v>
      </c>
      <c r="U2988" t="str">
        <f t="array" ref="U2988">IF(COUNTIF($B$2:$B7101, $B2988)&gt;1, "Duplicate", "")</f>
        <v/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8"/>
        <v>1.1040080000000001</v>
      </c>
      <c r="P2989">
        <f t="shared" si="279"/>
        <v>104.15169811320754</v>
      </c>
      <c r="Q2989" s="3" t="str">
        <f t="shared" si="280"/>
        <v>theater</v>
      </c>
      <c r="R2989" t="str">
        <f t="shared" si="281"/>
        <v>spaces</v>
      </c>
      <c r="S2989" s="11">
        <f t="shared" si="282"/>
        <v>42627.307303240741</v>
      </c>
      <c r="T2989" s="11">
        <f t="shared" si="283"/>
        <v>42656</v>
      </c>
      <c r="U2989" t="str">
        <f t="array" ref="U2989">IF(COUNTIF($B$2:$B7102, $B2989)&gt;1, "Duplicate", "")</f>
        <v/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8"/>
        <v>1</v>
      </c>
      <c r="P2990">
        <f t="shared" si="279"/>
        <v>35.714285714285715</v>
      </c>
      <c r="Q2990" s="3" t="str">
        <f t="shared" si="280"/>
        <v>theater</v>
      </c>
      <c r="R2990" t="str">
        <f t="shared" si="281"/>
        <v>spaces</v>
      </c>
      <c r="S2990" s="11">
        <f t="shared" si="282"/>
        <v>42511.362048611118</v>
      </c>
      <c r="T2990" s="11">
        <f t="shared" si="283"/>
        <v>42541.362048611118</v>
      </c>
      <c r="U2990" t="str">
        <f t="array" ref="U2990">IF(COUNTIF($B$2:$B7103, $B2990)&gt;1, "Duplicate", "")</f>
        <v/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8"/>
        <v>1.76535</v>
      </c>
      <c r="P2991">
        <f t="shared" si="279"/>
        <v>96.997252747252745</v>
      </c>
      <c r="Q2991" s="3" t="str">
        <f t="shared" si="280"/>
        <v>theater</v>
      </c>
      <c r="R2991" t="str">
        <f t="shared" si="281"/>
        <v>spaces</v>
      </c>
      <c r="S2991" s="11">
        <f t="shared" si="282"/>
        <v>42337.02039351852</v>
      </c>
      <c r="T2991" s="11">
        <f t="shared" si="283"/>
        <v>42359.207638888889</v>
      </c>
      <c r="U2991" t="str">
        <f t="array" ref="U2991">IF(COUNTIF($B$2:$B7104, $B2991)&gt;1, "Duplicate", "")</f>
        <v/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8"/>
        <v>1</v>
      </c>
      <c r="P2992">
        <f t="shared" si="279"/>
        <v>370.37037037037038</v>
      </c>
      <c r="Q2992" s="3" t="str">
        <f t="shared" si="280"/>
        <v>theater</v>
      </c>
      <c r="R2992" t="str">
        <f t="shared" si="281"/>
        <v>spaces</v>
      </c>
      <c r="S2992" s="11">
        <f t="shared" si="282"/>
        <v>42341.57430555555</v>
      </c>
      <c r="T2992" s="11">
        <f t="shared" si="283"/>
        <v>42376.57430555555</v>
      </c>
      <c r="U2992" t="str">
        <f t="array" ref="U2992">IF(COUNTIF($B$2:$B7105, $B2992)&gt;1, "Duplicate", "")</f>
        <v/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8"/>
        <v>1.0329411764705883</v>
      </c>
      <c r="P2993">
        <f t="shared" si="279"/>
        <v>94.408602150537632</v>
      </c>
      <c r="Q2993" s="3" t="str">
        <f t="shared" si="280"/>
        <v>theater</v>
      </c>
      <c r="R2993" t="str">
        <f t="shared" si="281"/>
        <v>spaces</v>
      </c>
      <c r="S2993" s="11">
        <f t="shared" si="282"/>
        <v>42740.837152777778</v>
      </c>
      <c r="T2993" s="11">
        <f t="shared" si="283"/>
        <v>42762.837152777778</v>
      </c>
      <c r="U2993" t="str">
        <f t="array" ref="U2993">IF(COUNTIF($B$2:$B7106, $B2993)&gt;1, "Duplicate", "")</f>
        <v/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8"/>
        <v>1.0449999999999999</v>
      </c>
      <c r="P2994">
        <f t="shared" si="279"/>
        <v>48.984375</v>
      </c>
      <c r="Q2994" s="3" t="str">
        <f t="shared" si="280"/>
        <v>theater</v>
      </c>
      <c r="R2994" t="str">
        <f t="shared" si="281"/>
        <v>spaces</v>
      </c>
      <c r="S2994" s="11">
        <f t="shared" si="282"/>
        <v>42622.767476851848</v>
      </c>
      <c r="T2994" s="11">
        <f t="shared" si="283"/>
        <v>42652.767476851848</v>
      </c>
      <c r="U2994" t="str">
        <f t="array" ref="U2994">IF(COUNTIF($B$2:$B7107, $B2994)&gt;1, "Duplicate", "")</f>
        <v/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8"/>
        <v>1.0029999999999999</v>
      </c>
      <c r="P2995">
        <f t="shared" si="279"/>
        <v>45.590909090909093</v>
      </c>
      <c r="Q2995" s="3" t="str">
        <f t="shared" si="280"/>
        <v>theater</v>
      </c>
      <c r="R2995" t="str">
        <f t="shared" si="281"/>
        <v>spaces</v>
      </c>
      <c r="S2995" s="11">
        <f t="shared" si="282"/>
        <v>42390.838738425926</v>
      </c>
      <c r="T2995" s="11">
        <f t="shared" si="283"/>
        <v>42420.838738425926</v>
      </c>
      <c r="U2995" t="str">
        <f t="array" ref="U2995">IF(COUNTIF($B$2:$B7108, $B2995)&gt;1, "Duplicate", "")</f>
        <v/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8"/>
        <v>4.577466666666667</v>
      </c>
      <c r="P2996">
        <f t="shared" si="279"/>
        <v>23.275254237288134</v>
      </c>
      <c r="Q2996" s="3" t="str">
        <f t="shared" si="280"/>
        <v>theater</v>
      </c>
      <c r="R2996" t="str">
        <f t="shared" si="281"/>
        <v>spaces</v>
      </c>
      <c r="S2996" s="11">
        <f t="shared" si="282"/>
        <v>41885.478842592594</v>
      </c>
      <c r="T2996" s="11">
        <f t="shared" si="283"/>
        <v>41915.478842592594</v>
      </c>
      <c r="U2996" t="str">
        <f t="array" ref="U2996">IF(COUNTIF($B$2:$B7109, $B2996)&gt;1, "Duplicate", "")</f>
        <v/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8"/>
        <v>1.0496000000000001</v>
      </c>
      <c r="P2997">
        <f t="shared" si="279"/>
        <v>63.2289156626506</v>
      </c>
      <c r="Q2997" s="3" t="str">
        <f t="shared" si="280"/>
        <v>theater</v>
      </c>
      <c r="R2997" t="str">
        <f t="shared" si="281"/>
        <v>spaces</v>
      </c>
      <c r="S2997" s="11">
        <f t="shared" si="282"/>
        <v>42724.665173611109</v>
      </c>
      <c r="T2997" s="11">
        <f t="shared" si="283"/>
        <v>42754.665173611109</v>
      </c>
      <c r="U2997" t="str">
        <f t="array" ref="U2997">IF(COUNTIF($B$2:$B7110, $B2997)&gt;1, "Duplicate", "")</f>
        <v/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8"/>
        <v>1.7194285714285715</v>
      </c>
      <c r="P2998">
        <f t="shared" si="279"/>
        <v>153.5204081632653</v>
      </c>
      <c r="Q2998" s="3" t="str">
        <f t="shared" si="280"/>
        <v>theater</v>
      </c>
      <c r="R2998" t="str">
        <f t="shared" si="281"/>
        <v>spaces</v>
      </c>
      <c r="S2998" s="11">
        <f t="shared" si="282"/>
        <v>42090.912500000006</v>
      </c>
      <c r="T2998" s="11">
        <f t="shared" si="283"/>
        <v>42150.912500000006</v>
      </c>
      <c r="U2998" t="str">
        <f t="array" ref="U2998">IF(COUNTIF($B$2:$B7111, $B2998)&gt;1, "Duplicate", "")</f>
        <v/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8"/>
        <v>1.0373000000000001</v>
      </c>
      <c r="P2999">
        <f t="shared" si="279"/>
        <v>90.2</v>
      </c>
      <c r="Q2999" s="3" t="str">
        <f t="shared" si="280"/>
        <v>theater</v>
      </c>
      <c r="R2999" t="str">
        <f t="shared" si="281"/>
        <v>spaces</v>
      </c>
      <c r="S2999" s="11">
        <f t="shared" si="282"/>
        <v>42775.733715277776</v>
      </c>
      <c r="T2999" s="11">
        <f t="shared" si="283"/>
        <v>42793.207638888889</v>
      </c>
      <c r="U2999" t="str">
        <f t="array" ref="U2999">IF(COUNTIF($B$2:$B7112, $B2999)&gt;1, "Duplicate", "")</f>
        <v/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8"/>
        <v>1.0302899999999999</v>
      </c>
      <c r="P3000">
        <f t="shared" si="279"/>
        <v>118.97113163972287</v>
      </c>
      <c r="Q3000" s="3" t="str">
        <f t="shared" si="280"/>
        <v>theater</v>
      </c>
      <c r="R3000" t="str">
        <f t="shared" si="281"/>
        <v>spaces</v>
      </c>
      <c r="S3000" s="11">
        <f t="shared" si="282"/>
        <v>41778.193622685183</v>
      </c>
      <c r="T3000" s="11">
        <f t="shared" si="283"/>
        <v>41806.184027777781</v>
      </c>
      <c r="U3000" t="str">
        <f t="array" ref="U3000">IF(COUNTIF($B$2:$B7113, $B3000)&gt;1, "Duplicate", "")</f>
        <v/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8"/>
        <v>1.1888888888888889</v>
      </c>
      <c r="P3001">
        <f t="shared" si="279"/>
        <v>80.25</v>
      </c>
      <c r="Q3001" s="3" t="str">
        <f t="shared" si="280"/>
        <v>theater</v>
      </c>
      <c r="R3001" t="str">
        <f t="shared" si="281"/>
        <v>spaces</v>
      </c>
      <c r="S3001" s="11">
        <f t="shared" si="282"/>
        <v>42780.740277777775</v>
      </c>
      <c r="T3001" s="11">
        <f t="shared" si="283"/>
        <v>42795.083333333328</v>
      </c>
      <c r="U3001" t="str">
        <f t="array" ref="U3001">IF(COUNTIF($B$2:$B7114, $B3001)&gt;1, "Duplicate", "")</f>
        <v/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8"/>
        <v>1</v>
      </c>
      <c r="P3002">
        <f t="shared" si="279"/>
        <v>62.5</v>
      </c>
      <c r="Q3002" s="3" t="str">
        <f t="shared" si="280"/>
        <v>theater</v>
      </c>
      <c r="R3002" t="str">
        <f t="shared" si="281"/>
        <v>spaces</v>
      </c>
      <c r="S3002" s="11">
        <f t="shared" si="282"/>
        <v>42752.827199074076</v>
      </c>
      <c r="T3002" s="11">
        <f t="shared" si="283"/>
        <v>42766.75</v>
      </c>
      <c r="U3002" t="str">
        <f t="array" ref="U3002">IF(COUNTIF($B$2:$B7115, $B3002)&gt;1, "Duplicate", "")</f>
        <v/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8"/>
        <v>3.1869988910451896</v>
      </c>
      <c r="P3003">
        <f t="shared" si="279"/>
        <v>131.37719999999999</v>
      </c>
      <c r="Q3003" s="3" t="str">
        <f t="shared" si="280"/>
        <v>theater</v>
      </c>
      <c r="R3003" t="str">
        <f t="shared" si="281"/>
        <v>spaces</v>
      </c>
      <c r="S3003" s="11">
        <f t="shared" si="282"/>
        <v>42534.895625000005</v>
      </c>
      <c r="T3003" s="11">
        <f t="shared" si="283"/>
        <v>42564.895625000005</v>
      </c>
      <c r="U3003" t="str">
        <f t="array" ref="U3003">IF(COUNTIF($B$2:$B7116, $B3003)&gt;1, "Duplicate", "")</f>
        <v/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8"/>
        <v>1.0850614285714286</v>
      </c>
      <c r="P3004">
        <f t="shared" si="279"/>
        <v>73.032980769230775</v>
      </c>
      <c r="Q3004" s="3" t="str">
        <f t="shared" si="280"/>
        <v>theater</v>
      </c>
      <c r="R3004" t="str">
        <f t="shared" si="281"/>
        <v>spaces</v>
      </c>
      <c r="S3004" s="11">
        <f t="shared" si="282"/>
        <v>41239.83625</v>
      </c>
      <c r="T3004" s="11">
        <f t="shared" si="283"/>
        <v>41269.83625</v>
      </c>
      <c r="U3004" t="str">
        <f t="array" ref="U3004">IF(COUNTIF($B$2:$B7117, $B3004)&gt;1, "Duplicate", "")</f>
        <v/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8"/>
        <v>1.0116666666666667</v>
      </c>
      <c r="P3005">
        <f t="shared" si="279"/>
        <v>178.52941176470588</v>
      </c>
      <c r="Q3005" s="3" t="str">
        <f t="shared" si="280"/>
        <v>theater</v>
      </c>
      <c r="R3005" t="str">
        <f t="shared" si="281"/>
        <v>spaces</v>
      </c>
      <c r="S3005" s="11">
        <f t="shared" si="282"/>
        <v>42398.849259259259</v>
      </c>
      <c r="T3005" s="11">
        <f t="shared" si="283"/>
        <v>42430.249305555553</v>
      </c>
      <c r="U3005" t="str">
        <f t="array" ref="U3005">IF(COUNTIF($B$2:$B7118, $B3005)&gt;1, "Duplicate", "")</f>
        <v/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8"/>
        <v>1.12815</v>
      </c>
      <c r="P3006">
        <f t="shared" si="279"/>
        <v>162.90974729241879</v>
      </c>
      <c r="Q3006" s="3" t="str">
        <f t="shared" si="280"/>
        <v>theater</v>
      </c>
      <c r="R3006" t="str">
        <f t="shared" si="281"/>
        <v>spaces</v>
      </c>
      <c r="S3006" s="11">
        <f t="shared" si="282"/>
        <v>41928.881064814814</v>
      </c>
      <c r="T3006" s="11">
        <f t="shared" si="283"/>
        <v>41958.922731481478</v>
      </c>
      <c r="U3006" t="str">
        <f t="array" ref="U3006">IF(COUNTIF($B$2:$B7119, $B3006)&gt;1, "Duplicate", "")</f>
        <v/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8"/>
        <v>1.2049622641509434</v>
      </c>
      <c r="P3007">
        <f t="shared" si="279"/>
        <v>108.24237288135593</v>
      </c>
      <c r="Q3007" s="3" t="str">
        <f t="shared" si="280"/>
        <v>theater</v>
      </c>
      <c r="R3007" t="str">
        <f t="shared" si="281"/>
        <v>spaces</v>
      </c>
      <c r="S3007" s="11">
        <f t="shared" si="282"/>
        <v>41888.674826388888</v>
      </c>
      <c r="T3007" s="11">
        <f t="shared" si="283"/>
        <v>41918.674826388888</v>
      </c>
      <c r="U3007" t="str">
        <f t="array" ref="U3007">IF(COUNTIF($B$2:$B7120, $B3007)&gt;1, "Duplicate", "")</f>
        <v/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8"/>
        <v>1.0774999999999999</v>
      </c>
      <c r="P3008">
        <f t="shared" si="279"/>
        <v>88.865979381443296</v>
      </c>
      <c r="Q3008" s="3" t="str">
        <f t="shared" si="280"/>
        <v>theater</v>
      </c>
      <c r="R3008" t="str">
        <f t="shared" si="281"/>
        <v>spaces</v>
      </c>
      <c r="S3008" s="11">
        <f t="shared" si="282"/>
        <v>41957.756840277783</v>
      </c>
      <c r="T3008" s="11">
        <f t="shared" si="283"/>
        <v>41987.756840277783</v>
      </c>
      <c r="U3008" t="str">
        <f t="array" ref="U3008">IF(COUNTIF($B$2:$B7121, $B3008)&gt;1, "Duplicate", "")</f>
        <v/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8"/>
        <v>1.8</v>
      </c>
      <c r="P3009">
        <f t="shared" si="279"/>
        <v>54</v>
      </c>
      <c r="Q3009" s="3" t="str">
        <f t="shared" si="280"/>
        <v>theater</v>
      </c>
      <c r="R3009" t="str">
        <f t="shared" si="281"/>
        <v>spaces</v>
      </c>
      <c r="S3009" s="11">
        <f t="shared" si="282"/>
        <v>42098.216238425928</v>
      </c>
      <c r="T3009" s="11">
        <f t="shared" si="283"/>
        <v>42119.216238425928</v>
      </c>
      <c r="U3009" t="str">
        <f t="array" ref="U3009">IF(COUNTIF($B$2:$B7122, $B3009)&gt;1, "Duplicate", "")</f>
        <v/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8"/>
        <v>1.0116666666666667</v>
      </c>
      <c r="P3010">
        <f t="shared" si="279"/>
        <v>116.73076923076923</v>
      </c>
      <c r="Q3010" s="3" t="str">
        <f t="shared" si="280"/>
        <v>theater</v>
      </c>
      <c r="R3010" t="str">
        <f t="shared" si="281"/>
        <v>spaces</v>
      </c>
      <c r="S3010" s="11">
        <f t="shared" si="282"/>
        <v>42360.212025462963</v>
      </c>
      <c r="T3010" s="11">
        <f t="shared" si="283"/>
        <v>42390.212025462963</v>
      </c>
      <c r="U3010" t="str">
        <f t="array" ref="U3010">IF(COUNTIF($B$2:$B7123, $B3010)&gt;1, "Duplicate", "")</f>
        <v/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4">E3011/D3011</f>
        <v>1.19756</v>
      </c>
      <c r="P3011">
        <f t="shared" ref="P3011:P3074" si="285">IF(L3011=0,0,E3011/L3011)</f>
        <v>233.8984375</v>
      </c>
      <c r="Q3011" s="3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11">
        <f t="shared" si="282"/>
        <v>41939.569907407407</v>
      </c>
      <c r="T3011" s="11">
        <f t="shared" si="283"/>
        <v>41969.611574074079</v>
      </c>
      <c r="U3011" t="str">
        <f t="array" ref="U3011">IF(COUNTIF($B$2:$B7124, $B3011)&gt;1, "Duplicate", "")</f>
        <v/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4"/>
        <v>1.58</v>
      </c>
      <c r="P3012">
        <f t="shared" si="285"/>
        <v>158</v>
      </c>
      <c r="Q3012" s="3" t="str">
        <f t="shared" si="286"/>
        <v>theater</v>
      </c>
      <c r="R3012" t="str">
        <f t="shared" si="287"/>
        <v>spaces</v>
      </c>
      <c r="S3012" s="11">
        <f t="shared" si="282"/>
        <v>41996.832395833335</v>
      </c>
      <c r="T3012" s="11">
        <f t="shared" si="283"/>
        <v>42056.832395833335</v>
      </c>
      <c r="U3012" t="str">
        <f t="array" ref="U3012">IF(COUNTIF($B$2:$B7125, $B3012)&gt;1, "Duplicate", "")</f>
        <v/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4"/>
        <v>1.2366666666666666</v>
      </c>
      <c r="P3013">
        <f t="shared" si="285"/>
        <v>14.84</v>
      </c>
      <c r="Q3013" s="3" t="str">
        <f t="shared" si="286"/>
        <v>theater</v>
      </c>
      <c r="R3013" t="str">
        <f t="shared" si="287"/>
        <v>spaces</v>
      </c>
      <c r="S3013" s="11">
        <f t="shared" si="282"/>
        <v>42334.468935185185</v>
      </c>
      <c r="T3013" s="11">
        <f t="shared" si="283"/>
        <v>42361.957638888889</v>
      </c>
      <c r="U3013" t="str">
        <f t="array" ref="U3013">IF(COUNTIF($B$2:$B7126, $B3013)&gt;1, "Duplicate", "")</f>
        <v/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4"/>
        <v>1.1712499999999999</v>
      </c>
      <c r="P3014">
        <f t="shared" si="285"/>
        <v>85.181818181818187</v>
      </c>
      <c r="Q3014" s="3" t="str">
        <f t="shared" si="286"/>
        <v>theater</v>
      </c>
      <c r="R3014" t="str">
        <f t="shared" si="287"/>
        <v>spaces</v>
      </c>
      <c r="S3014" s="11">
        <f t="shared" si="282"/>
        <v>42024.702893518523</v>
      </c>
      <c r="T3014" s="11">
        <f t="shared" si="283"/>
        <v>42045.702893518523</v>
      </c>
      <c r="U3014" t="str">
        <f t="array" ref="U3014">IF(COUNTIF($B$2:$B7127, $B3014)&gt;1, "Duplicate", "")</f>
        <v/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4"/>
        <v>1.5696000000000001</v>
      </c>
      <c r="P3015">
        <f t="shared" si="285"/>
        <v>146.69158878504672</v>
      </c>
      <c r="Q3015" s="3" t="str">
        <f t="shared" si="286"/>
        <v>theater</v>
      </c>
      <c r="R3015" t="str">
        <f t="shared" si="287"/>
        <v>spaces</v>
      </c>
      <c r="S3015" s="11">
        <f t="shared" ref="S3015:S3078" si="288">(((J3015/60)/60)/24)+DATE(1970,1,1)</f>
        <v>42146.836215277777</v>
      </c>
      <c r="T3015" s="11">
        <f t="shared" ref="T3015:T3078" si="289">(((I3015/60)/60)/24)+DATE(1970,1,1)</f>
        <v>42176.836215277777</v>
      </c>
      <c r="U3015" t="str">
        <f t="array" ref="U3015">IF(COUNTIF($B$2:$B7128, $B3015)&gt;1, "Duplicate", "")</f>
        <v/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4"/>
        <v>1.13104</v>
      </c>
      <c r="P3016">
        <f t="shared" si="285"/>
        <v>50.764811490125673</v>
      </c>
      <c r="Q3016" s="3" t="str">
        <f t="shared" si="286"/>
        <v>theater</v>
      </c>
      <c r="R3016" t="str">
        <f t="shared" si="287"/>
        <v>spaces</v>
      </c>
      <c r="S3016" s="11">
        <f t="shared" si="288"/>
        <v>41920.123611111114</v>
      </c>
      <c r="T3016" s="11">
        <f t="shared" si="289"/>
        <v>41948.208333333336</v>
      </c>
      <c r="U3016" t="str">
        <f t="array" ref="U3016">IF(COUNTIF($B$2:$B7129, $B3016)&gt;1, "Duplicate", "")</f>
        <v/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4"/>
        <v>1.0317647058823529</v>
      </c>
      <c r="P3017">
        <f t="shared" si="285"/>
        <v>87.7</v>
      </c>
      <c r="Q3017" s="3" t="str">
        <f t="shared" si="286"/>
        <v>theater</v>
      </c>
      <c r="R3017" t="str">
        <f t="shared" si="287"/>
        <v>spaces</v>
      </c>
      <c r="S3017" s="11">
        <f t="shared" si="288"/>
        <v>41785.72729166667</v>
      </c>
      <c r="T3017" s="11">
        <f t="shared" si="289"/>
        <v>41801.166666666664</v>
      </c>
      <c r="U3017" t="str">
        <f t="array" ref="U3017">IF(COUNTIF($B$2:$B7130, $B3017)&gt;1, "Duplicate", "")</f>
        <v/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4"/>
        <v>1.0261176470588236</v>
      </c>
      <c r="P3018">
        <f t="shared" si="285"/>
        <v>242.27777777777777</v>
      </c>
      <c r="Q3018" s="3" t="str">
        <f t="shared" si="286"/>
        <v>theater</v>
      </c>
      <c r="R3018" t="str">
        <f t="shared" si="287"/>
        <v>spaces</v>
      </c>
      <c r="S3018" s="11">
        <f t="shared" si="288"/>
        <v>41778.548055555555</v>
      </c>
      <c r="T3018" s="11">
        <f t="shared" si="289"/>
        <v>41838.548055555555</v>
      </c>
      <c r="U3018" t="str">
        <f t="array" ref="U3018">IF(COUNTIF($B$2:$B7131, $B3018)&gt;1, "Duplicate", "")</f>
        <v/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4"/>
        <v>1.0584090909090909</v>
      </c>
      <c r="P3019">
        <f t="shared" si="285"/>
        <v>146.44654088050314</v>
      </c>
      <c r="Q3019" s="3" t="str">
        <f t="shared" si="286"/>
        <v>theater</v>
      </c>
      <c r="R3019" t="str">
        <f t="shared" si="287"/>
        <v>spaces</v>
      </c>
      <c r="S3019" s="11">
        <f t="shared" si="288"/>
        <v>41841.850034722222</v>
      </c>
      <c r="T3019" s="11">
        <f t="shared" si="289"/>
        <v>41871.850034722222</v>
      </c>
      <c r="U3019" t="str">
        <f t="array" ref="U3019">IF(COUNTIF($B$2:$B7132, $B3019)&gt;1, "Duplicate", "")</f>
        <v/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4"/>
        <v>1.0071428571428571</v>
      </c>
      <c r="P3020">
        <f t="shared" si="285"/>
        <v>103.17073170731707</v>
      </c>
      <c r="Q3020" s="3" t="str">
        <f t="shared" si="286"/>
        <v>theater</v>
      </c>
      <c r="R3020" t="str">
        <f t="shared" si="287"/>
        <v>spaces</v>
      </c>
      <c r="S3020" s="11">
        <f t="shared" si="288"/>
        <v>42163.29833333334</v>
      </c>
      <c r="T3020" s="11">
        <f t="shared" si="289"/>
        <v>42205.916666666672</v>
      </c>
      <c r="U3020" t="str">
        <f t="array" ref="U3020">IF(COUNTIF($B$2:$B7133, $B3020)&gt;1, "Duplicate", "")</f>
        <v/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4"/>
        <v>1.2123333333333333</v>
      </c>
      <c r="P3021">
        <f t="shared" si="285"/>
        <v>80.464601769911511</v>
      </c>
      <c r="Q3021" s="3" t="str">
        <f t="shared" si="286"/>
        <v>theater</v>
      </c>
      <c r="R3021" t="str">
        <f t="shared" si="287"/>
        <v>spaces</v>
      </c>
      <c r="S3021" s="11">
        <f t="shared" si="288"/>
        <v>41758.833564814813</v>
      </c>
      <c r="T3021" s="11">
        <f t="shared" si="289"/>
        <v>41786.125</v>
      </c>
      <c r="U3021" t="str">
        <f t="array" ref="U3021">IF(COUNTIF($B$2:$B7134, $B3021)&gt;1, "Duplicate", "")</f>
        <v/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4"/>
        <v>1.0057142857142858</v>
      </c>
      <c r="P3022">
        <f t="shared" si="285"/>
        <v>234.66666666666666</v>
      </c>
      <c r="Q3022" s="3" t="str">
        <f t="shared" si="286"/>
        <v>theater</v>
      </c>
      <c r="R3022" t="str">
        <f t="shared" si="287"/>
        <v>spaces</v>
      </c>
      <c r="S3022" s="11">
        <f t="shared" si="288"/>
        <v>42170.846446759257</v>
      </c>
      <c r="T3022" s="11">
        <f t="shared" si="289"/>
        <v>42230.846446759257</v>
      </c>
      <c r="U3022" t="str">
        <f t="array" ref="U3022">IF(COUNTIF($B$2:$B7135, $B3022)&gt;1, "Duplicate", "")</f>
        <v/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4"/>
        <v>1.1602222222222223</v>
      </c>
      <c r="P3023">
        <f t="shared" si="285"/>
        <v>50.689320388349515</v>
      </c>
      <c r="Q3023" s="3" t="str">
        <f t="shared" si="286"/>
        <v>theater</v>
      </c>
      <c r="R3023" t="str">
        <f t="shared" si="287"/>
        <v>spaces</v>
      </c>
      <c r="S3023" s="11">
        <f t="shared" si="288"/>
        <v>42660.618854166663</v>
      </c>
      <c r="T3023" s="11">
        <f t="shared" si="289"/>
        <v>42696.249305555553</v>
      </c>
      <c r="U3023" t="str">
        <f t="array" ref="U3023">IF(COUNTIF($B$2:$B7136, $B3023)&gt;1, "Duplicate", "")</f>
        <v/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4"/>
        <v>1.0087999999999999</v>
      </c>
      <c r="P3024">
        <f t="shared" si="285"/>
        <v>162.70967741935485</v>
      </c>
      <c r="Q3024" s="3" t="str">
        <f t="shared" si="286"/>
        <v>theater</v>
      </c>
      <c r="R3024" t="str">
        <f t="shared" si="287"/>
        <v>spaces</v>
      </c>
      <c r="S3024" s="11">
        <f t="shared" si="288"/>
        <v>42564.95380787037</v>
      </c>
      <c r="T3024" s="11">
        <f t="shared" si="289"/>
        <v>42609.95380787037</v>
      </c>
      <c r="U3024" t="str">
        <f t="array" ref="U3024">IF(COUNTIF($B$2:$B7137, $B3024)&gt;1, "Duplicate", "")</f>
        <v/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4"/>
        <v>1.03</v>
      </c>
      <c r="P3025">
        <f t="shared" si="285"/>
        <v>120.16666666666667</v>
      </c>
      <c r="Q3025" s="3" t="str">
        <f t="shared" si="286"/>
        <v>theater</v>
      </c>
      <c r="R3025" t="str">
        <f t="shared" si="287"/>
        <v>spaces</v>
      </c>
      <c r="S3025" s="11">
        <f t="shared" si="288"/>
        <v>42121.675763888896</v>
      </c>
      <c r="T3025" s="11">
        <f t="shared" si="289"/>
        <v>42166.675763888896</v>
      </c>
      <c r="U3025" t="str">
        <f t="array" ref="U3025">IF(COUNTIF($B$2:$B7138, $B3025)&gt;1, "Duplicate", "")</f>
        <v/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4"/>
        <v>2.4641999999999999</v>
      </c>
      <c r="P3026">
        <f t="shared" si="285"/>
        <v>67.697802197802204</v>
      </c>
      <c r="Q3026" s="3" t="str">
        <f t="shared" si="286"/>
        <v>theater</v>
      </c>
      <c r="R3026" t="str">
        <f t="shared" si="287"/>
        <v>spaces</v>
      </c>
      <c r="S3026" s="11">
        <f t="shared" si="288"/>
        <v>41158.993923611109</v>
      </c>
      <c r="T3026" s="11">
        <f t="shared" si="289"/>
        <v>41188.993923611109</v>
      </c>
      <c r="U3026" t="str">
        <f t="array" ref="U3026">IF(COUNTIF($B$2:$B7139, $B3026)&gt;1, "Duplicate", "")</f>
        <v/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4"/>
        <v>3.0219999999999998</v>
      </c>
      <c r="P3027">
        <f t="shared" si="285"/>
        <v>52.103448275862071</v>
      </c>
      <c r="Q3027" s="3" t="str">
        <f t="shared" si="286"/>
        <v>theater</v>
      </c>
      <c r="R3027" t="str">
        <f t="shared" si="287"/>
        <v>spaces</v>
      </c>
      <c r="S3027" s="11">
        <f t="shared" si="288"/>
        <v>41761.509409722225</v>
      </c>
      <c r="T3027" s="11">
        <f t="shared" si="289"/>
        <v>41789.666666666664</v>
      </c>
      <c r="U3027" t="str">
        <f t="array" ref="U3027">IF(COUNTIF($B$2:$B7140, $B3027)&gt;1, "Duplicate", "")</f>
        <v/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4"/>
        <v>1.4333333333333333</v>
      </c>
      <c r="P3028">
        <f t="shared" si="285"/>
        <v>51.6</v>
      </c>
      <c r="Q3028" s="3" t="str">
        <f t="shared" si="286"/>
        <v>theater</v>
      </c>
      <c r="R3028" t="str">
        <f t="shared" si="287"/>
        <v>spaces</v>
      </c>
      <c r="S3028" s="11">
        <f t="shared" si="288"/>
        <v>42783.459398148145</v>
      </c>
      <c r="T3028" s="11">
        <f t="shared" si="289"/>
        <v>42797.459398148145</v>
      </c>
      <c r="U3028" t="str">
        <f t="array" ref="U3028">IF(COUNTIF($B$2:$B7141, $B3028)&gt;1, "Duplicate", "")</f>
        <v/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4"/>
        <v>1.3144</v>
      </c>
      <c r="P3029">
        <f t="shared" si="285"/>
        <v>164.3</v>
      </c>
      <c r="Q3029" s="3" t="str">
        <f t="shared" si="286"/>
        <v>theater</v>
      </c>
      <c r="R3029" t="str">
        <f t="shared" si="287"/>
        <v>spaces</v>
      </c>
      <c r="S3029" s="11">
        <f t="shared" si="288"/>
        <v>42053.704293981486</v>
      </c>
      <c r="T3029" s="11">
        <f t="shared" si="289"/>
        <v>42083.662627314814</v>
      </c>
      <c r="U3029" t="str">
        <f t="array" ref="U3029">IF(COUNTIF($B$2:$B7142, $B3029)&gt;1, "Duplicate", "")</f>
        <v/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4"/>
        <v>1.6801999999999999</v>
      </c>
      <c r="P3030">
        <f t="shared" si="285"/>
        <v>84.858585858585855</v>
      </c>
      <c r="Q3030" s="3" t="str">
        <f t="shared" si="286"/>
        <v>theater</v>
      </c>
      <c r="R3030" t="str">
        <f t="shared" si="287"/>
        <v>spaces</v>
      </c>
      <c r="S3030" s="11">
        <f t="shared" si="288"/>
        <v>42567.264178240745</v>
      </c>
      <c r="T3030" s="11">
        <f t="shared" si="289"/>
        <v>42597.264178240745</v>
      </c>
      <c r="U3030" t="str">
        <f t="array" ref="U3030">IF(COUNTIF($B$2:$B7143, $B3030)&gt;1, "Duplicate", "")</f>
        <v/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4"/>
        <v>1.0967666666666667</v>
      </c>
      <c r="P3031">
        <f t="shared" si="285"/>
        <v>94.548850574712645</v>
      </c>
      <c r="Q3031" s="3" t="str">
        <f t="shared" si="286"/>
        <v>theater</v>
      </c>
      <c r="R3031" t="str">
        <f t="shared" si="287"/>
        <v>spaces</v>
      </c>
      <c r="S3031" s="11">
        <f t="shared" si="288"/>
        <v>41932.708877314813</v>
      </c>
      <c r="T3031" s="11">
        <f t="shared" si="289"/>
        <v>41961.190972222219</v>
      </c>
      <c r="U3031" t="str">
        <f t="array" ref="U3031">IF(COUNTIF($B$2:$B7144, $B3031)&gt;1, "Duplicate", "")</f>
        <v/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4"/>
        <v>1.0668571428571429</v>
      </c>
      <c r="P3032">
        <f t="shared" si="285"/>
        <v>45.536585365853661</v>
      </c>
      <c r="Q3032" s="3" t="str">
        <f t="shared" si="286"/>
        <v>theater</v>
      </c>
      <c r="R3032" t="str">
        <f t="shared" si="287"/>
        <v>spaces</v>
      </c>
      <c r="S3032" s="11">
        <f t="shared" si="288"/>
        <v>42233.747349537036</v>
      </c>
      <c r="T3032" s="11">
        <f t="shared" si="289"/>
        <v>42263.747349537036</v>
      </c>
      <c r="U3032" t="str">
        <f t="array" ref="U3032">IF(COUNTIF($B$2:$B7145, $B3032)&gt;1, "Duplicate", "")</f>
        <v/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4"/>
        <v>1</v>
      </c>
      <c r="P3033">
        <f t="shared" si="285"/>
        <v>51.724137931034484</v>
      </c>
      <c r="Q3033" s="3" t="str">
        <f t="shared" si="286"/>
        <v>theater</v>
      </c>
      <c r="R3033" t="str">
        <f t="shared" si="287"/>
        <v>spaces</v>
      </c>
      <c r="S3033" s="11">
        <f t="shared" si="288"/>
        <v>42597.882488425923</v>
      </c>
      <c r="T3033" s="11">
        <f t="shared" si="289"/>
        <v>42657.882488425923</v>
      </c>
      <c r="U3033" t="str">
        <f t="array" ref="U3033">IF(COUNTIF($B$2:$B7146, $B3033)&gt;1, "Duplicate", "")</f>
        <v/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4"/>
        <v>1.272</v>
      </c>
      <c r="P3034">
        <f t="shared" si="285"/>
        <v>50.88</v>
      </c>
      <c r="Q3034" s="3" t="str">
        <f t="shared" si="286"/>
        <v>theater</v>
      </c>
      <c r="R3034" t="str">
        <f t="shared" si="287"/>
        <v>spaces</v>
      </c>
      <c r="S3034" s="11">
        <f t="shared" si="288"/>
        <v>42228.044664351852</v>
      </c>
      <c r="T3034" s="11">
        <f t="shared" si="289"/>
        <v>42258.044664351852</v>
      </c>
      <c r="U3034" t="str">
        <f t="array" ref="U3034">IF(COUNTIF($B$2:$B7147, $B3034)&gt;1, "Duplicate", "")</f>
        <v/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4"/>
        <v>1.4653333333333334</v>
      </c>
      <c r="P3035">
        <f t="shared" si="285"/>
        <v>191.13043478260869</v>
      </c>
      <c r="Q3035" s="3" t="str">
        <f t="shared" si="286"/>
        <v>theater</v>
      </c>
      <c r="R3035" t="str">
        <f t="shared" si="287"/>
        <v>spaces</v>
      </c>
      <c r="S3035" s="11">
        <f t="shared" si="288"/>
        <v>42570.110243055555</v>
      </c>
      <c r="T3035" s="11">
        <f t="shared" si="289"/>
        <v>42600.110243055555</v>
      </c>
      <c r="U3035" t="str">
        <f t="array" ref="U3035">IF(COUNTIF($B$2:$B7148, $B3035)&gt;1, "Duplicate", "")</f>
        <v/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4"/>
        <v>1.1253599999999999</v>
      </c>
      <c r="P3036">
        <f t="shared" si="285"/>
        <v>89.314285714285717</v>
      </c>
      <c r="Q3036" s="3" t="str">
        <f t="shared" si="286"/>
        <v>theater</v>
      </c>
      <c r="R3036" t="str">
        <f t="shared" si="287"/>
        <v>spaces</v>
      </c>
      <c r="S3036" s="11">
        <f t="shared" si="288"/>
        <v>42644.535358796296</v>
      </c>
      <c r="T3036" s="11">
        <f t="shared" si="289"/>
        <v>42675.165972222225</v>
      </c>
      <c r="U3036" t="str">
        <f t="array" ref="U3036">IF(COUNTIF($B$2:$B7149, $B3036)&gt;1, "Duplicate", "")</f>
        <v/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4"/>
        <v>1.0878684000000001</v>
      </c>
      <c r="P3037">
        <f t="shared" si="285"/>
        <v>88.588631921824103</v>
      </c>
      <c r="Q3037" s="3" t="str">
        <f t="shared" si="286"/>
        <v>theater</v>
      </c>
      <c r="R3037" t="str">
        <f t="shared" si="287"/>
        <v>spaces</v>
      </c>
      <c r="S3037" s="11">
        <f t="shared" si="288"/>
        <v>41368.560289351852</v>
      </c>
      <c r="T3037" s="11">
        <f t="shared" si="289"/>
        <v>41398.560289351852</v>
      </c>
      <c r="U3037" t="str">
        <f t="array" ref="U3037">IF(COUNTIF($B$2:$B7150, $B3037)&gt;1, "Duplicate", "")</f>
        <v/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4"/>
        <v>1.26732</v>
      </c>
      <c r="P3038">
        <f t="shared" si="285"/>
        <v>96.300911854103347</v>
      </c>
      <c r="Q3038" s="3" t="str">
        <f t="shared" si="286"/>
        <v>theater</v>
      </c>
      <c r="R3038" t="str">
        <f t="shared" si="287"/>
        <v>spaces</v>
      </c>
      <c r="S3038" s="11">
        <f t="shared" si="288"/>
        <v>41466.785231481481</v>
      </c>
      <c r="T3038" s="11">
        <f t="shared" si="289"/>
        <v>41502.499305555553</v>
      </c>
      <c r="U3038" t="str">
        <f t="array" ref="U3038">IF(COUNTIF($B$2:$B7151, $B3038)&gt;1, "Duplicate", "")</f>
        <v/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4"/>
        <v>2.1320000000000001</v>
      </c>
      <c r="P3039">
        <f t="shared" si="285"/>
        <v>33.3125</v>
      </c>
      <c r="Q3039" s="3" t="str">
        <f t="shared" si="286"/>
        <v>theater</v>
      </c>
      <c r="R3039" t="str">
        <f t="shared" si="287"/>
        <v>spaces</v>
      </c>
      <c r="S3039" s="11">
        <f t="shared" si="288"/>
        <v>40378.893206018518</v>
      </c>
      <c r="T3039" s="11">
        <f t="shared" si="289"/>
        <v>40453.207638888889</v>
      </c>
      <c r="U3039" t="str">
        <f t="array" ref="U3039">IF(COUNTIF($B$2:$B7152, $B3039)&gt;1, "Duplicate", "")</f>
        <v/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4"/>
        <v>1.0049999999999999</v>
      </c>
      <c r="P3040">
        <f t="shared" si="285"/>
        <v>37.222222222222221</v>
      </c>
      <c r="Q3040" s="3" t="str">
        <f t="shared" si="286"/>
        <v>theater</v>
      </c>
      <c r="R3040" t="str">
        <f t="shared" si="287"/>
        <v>spaces</v>
      </c>
      <c r="S3040" s="11">
        <f t="shared" si="288"/>
        <v>42373.252280092594</v>
      </c>
      <c r="T3040" s="11">
        <f t="shared" si="289"/>
        <v>42433.252280092594</v>
      </c>
      <c r="U3040" t="str">
        <f t="array" ref="U3040">IF(COUNTIF($B$2:$B7153, $B3040)&gt;1, "Duplicate", "")</f>
        <v/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4"/>
        <v>1.0871389999999999</v>
      </c>
      <c r="P3041">
        <f t="shared" si="285"/>
        <v>92.130423728813554</v>
      </c>
      <c r="Q3041" s="3" t="str">
        <f t="shared" si="286"/>
        <v>theater</v>
      </c>
      <c r="R3041" t="str">
        <f t="shared" si="287"/>
        <v>spaces</v>
      </c>
      <c r="S3041" s="11">
        <f t="shared" si="288"/>
        <v>41610.794421296298</v>
      </c>
      <c r="T3041" s="11">
        <f t="shared" si="289"/>
        <v>41637.332638888889</v>
      </c>
      <c r="U3041" t="str">
        <f t="array" ref="U3041">IF(COUNTIF($B$2:$B7154, $B3041)&gt;1, "Duplicate", "")</f>
        <v/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4"/>
        <v>1.075</v>
      </c>
      <c r="P3042">
        <f t="shared" si="285"/>
        <v>76.785714285714292</v>
      </c>
      <c r="Q3042" s="3" t="str">
        <f t="shared" si="286"/>
        <v>theater</v>
      </c>
      <c r="R3042" t="str">
        <f t="shared" si="287"/>
        <v>spaces</v>
      </c>
      <c r="S3042" s="11">
        <f t="shared" si="288"/>
        <v>42177.791909722218</v>
      </c>
      <c r="T3042" s="11">
        <f t="shared" si="289"/>
        <v>42181.958333333328</v>
      </c>
      <c r="U3042" t="str">
        <f t="array" ref="U3042">IF(COUNTIF($B$2:$B7155, $B3042)&gt;1, "Duplicate", "")</f>
        <v/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4"/>
        <v>1.1048192771084338</v>
      </c>
      <c r="P3043">
        <f t="shared" si="285"/>
        <v>96.526315789473685</v>
      </c>
      <c r="Q3043" s="3" t="str">
        <f t="shared" si="286"/>
        <v>theater</v>
      </c>
      <c r="R3043" t="str">
        <f t="shared" si="287"/>
        <v>spaces</v>
      </c>
      <c r="S3043" s="11">
        <f t="shared" si="288"/>
        <v>42359.868611111116</v>
      </c>
      <c r="T3043" s="11">
        <f t="shared" si="289"/>
        <v>42389.868611111116</v>
      </c>
      <c r="U3043" t="str">
        <f t="array" ref="U3043">IF(COUNTIF($B$2:$B7156, $B3043)&gt;1, "Duplicate", "")</f>
        <v/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4"/>
        <v>1.28</v>
      </c>
      <c r="P3044">
        <f t="shared" si="285"/>
        <v>51.891891891891895</v>
      </c>
      <c r="Q3044" s="3" t="str">
        <f t="shared" si="286"/>
        <v>theater</v>
      </c>
      <c r="R3044" t="str">
        <f t="shared" si="287"/>
        <v>spaces</v>
      </c>
      <c r="S3044" s="11">
        <f t="shared" si="288"/>
        <v>42253.688043981485</v>
      </c>
      <c r="T3044" s="11">
        <f t="shared" si="289"/>
        <v>42283.688043981485</v>
      </c>
      <c r="U3044" t="str">
        <f t="array" ref="U3044">IF(COUNTIF($B$2:$B7157, $B3044)&gt;1, "Duplicate", "")</f>
        <v/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4"/>
        <v>1.1000666666666667</v>
      </c>
      <c r="P3045">
        <f t="shared" si="285"/>
        <v>128.9140625</v>
      </c>
      <c r="Q3045" s="3" t="str">
        <f t="shared" si="286"/>
        <v>theater</v>
      </c>
      <c r="R3045" t="str">
        <f t="shared" si="287"/>
        <v>spaces</v>
      </c>
      <c r="S3045" s="11">
        <f t="shared" si="288"/>
        <v>42083.070590277777</v>
      </c>
      <c r="T3045" s="11">
        <f t="shared" si="289"/>
        <v>42110.118055555555</v>
      </c>
      <c r="U3045" t="str">
        <f t="array" ref="U3045">IF(COUNTIF($B$2:$B7158, $B3045)&gt;1, "Duplicate", "")</f>
        <v/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4"/>
        <v>1.0934166666666667</v>
      </c>
      <c r="P3046">
        <f t="shared" si="285"/>
        <v>84.108974358974365</v>
      </c>
      <c r="Q3046" s="3" t="str">
        <f t="shared" si="286"/>
        <v>theater</v>
      </c>
      <c r="R3046" t="str">
        <f t="shared" si="287"/>
        <v>spaces</v>
      </c>
      <c r="S3046" s="11">
        <f t="shared" si="288"/>
        <v>42387.7268287037</v>
      </c>
      <c r="T3046" s="11">
        <f t="shared" si="289"/>
        <v>42402.7268287037</v>
      </c>
      <c r="U3046" t="str">
        <f t="array" ref="U3046">IF(COUNTIF($B$2:$B7159, $B3046)&gt;1, "Duplicate", "")</f>
        <v/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4"/>
        <v>1.3270650000000002</v>
      </c>
      <c r="P3047">
        <f t="shared" si="285"/>
        <v>82.941562500000003</v>
      </c>
      <c r="Q3047" s="3" t="str">
        <f t="shared" si="286"/>
        <v>theater</v>
      </c>
      <c r="R3047" t="str">
        <f t="shared" si="287"/>
        <v>spaces</v>
      </c>
      <c r="S3047" s="11">
        <f t="shared" si="288"/>
        <v>41843.155729166669</v>
      </c>
      <c r="T3047" s="11">
        <f t="shared" si="289"/>
        <v>41873.155729166669</v>
      </c>
      <c r="U3047" t="str">
        <f t="array" ref="U3047">IF(COUNTIF($B$2:$B7160, $B3047)&gt;1, "Duplicate", "")</f>
        <v/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4"/>
        <v>1.9084810126582279</v>
      </c>
      <c r="P3048">
        <f t="shared" si="285"/>
        <v>259.94827586206895</v>
      </c>
      <c r="Q3048" s="3" t="str">
        <f t="shared" si="286"/>
        <v>theater</v>
      </c>
      <c r="R3048" t="str">
        <f t="shared" si="287"/>
        <v>spaces</v>
      </c>
      <c r="S3048" s="11">
        <f t="shared" si="288"/>
        <v>41862.803078703706</v>
      </c>
      <c r="T3048" s="11">
        <f t="shared" si="289"/>
        <v>41892.202777777777</v>
      </c>
      <c r="U3048" t="str">
        <f t="array" ref="U3048">IF(COUNTIF($B$2:$B7161, $B3048)&gt;1, "Duplicate", "")</f>
        <v/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4"/>
        <v>1.49</v>
      </c>
      <c r="P3049">
        <f t="shared" si="285"/>
        <v>37.25</v>
      </c>
      <c r="Q3049" s="3" t="str">
        <f t="shared" si="286"/>
        <v>theater</v>
      </c>
      <c r="R3049" t="str">
        <f t="shared" si="287"/>
        <v>spaces</v>
      </c>
      <c r="S3049" s="11">
        <f t="shared" si="288"/>
        <v>42443.989050925928</v>
      </c>
      <c r="T3049" s="11">
        <f t="shared" si="289"/>
        <v>42487.552777777775</v>
      </c>
      <c r="U3049" t="str">
        <f t="array" ref="U3049">IF(COUNTIF($B$2:$B7162, $B3049)&gt;1, "Duplicate", "")</f>
        <v/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4"/>
        <v>1.6639999999999999</v>
      </c>
      <c r="P3050">
        <f t="shared" si="285"/>
        <v>177.02127659574469</v>
      </c>
      <c r="Q3050" s="3" t="str">
        <f t="shared" si="286"/>
        <v>theater</v>
      </c>
      <c r="R3050" t="str">
        <f t="shared" si="287"/>
        <v>spaces</v>
      </c>
      <c r="S3050" s="11">
        <f t="shared" si="288"/>
        <v>41975.901180555549</v>
      </c>
      <c r="T3050" s="11">
        <f t="shared" si="289"/>
        <v>42004.890277777777</v>
      </c>
      <c r="U3050" t="str">
        <f t="array" ref="U3050">IF(COUNTIF($B$2:$B7163, $B3050)&gt;1, "Duplicate", "")</f>
        <v/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4"/>
        <v>1.0666666666666667</v>
      </c>
      <c r="P3051">
        <f t="shared" si="285"/>
        <v>74.074074074074076</v>
      </c>
      <c r="Q3051" s="3" t="str">
        <f t="shared" si="286"/>
        <v>theater</v>
      </c>
      <c r="R3051" t="str">
        <f t="shared" si="287"/>
        <v>spaces</v>
      </c>
      <c r="S3051" s="11">
        <f t="shared" si="288"/>
        <v>42139.014525462961</v>
      </c>
      <c r="T3051" s="11">
        <f t="shared" si="289"/>
        <v>42169.014525462961</v>
      </c>
      <c r="U3051" t="str">
        <f t="array" ref="U3051">IF(COUNTIF($B$2:$B7164, $B3051)&gt;1, "Duplicate", "")</f>
        <v/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4"/>
        <v>1.06</v>
      </c>
      <c r="P3052">
        <f t="shared" si="285"/>
        <v>70.666666666666671</v>
      </c>
      <c r="Q3052" s="3" t="str">
        <f t="shared" si="286"/>
        <v>theater</v>
      </c>
      <c r="R3052" t="str">
        <f t="shared" si="287"/>
        <v>spaces</v>
      </c>
      <c r="S3052" s="11">
        <f t="shared" si="288"/>
        <v>42465.16851851852</v>
      </c>
      <c r="T3052" s="11">
        <f t="shared" si="289"/>
        <v>42495.16851851852</v>
      </c>
      <c r="U3052" t="str">
        <f t="array" ref="U3052">IF(COUNTIF($B$2:$B7165, $B3052)&gt;1, "Duplicate", "")</f>
        <v/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4"/>
        <v>0.23628571428571429</v>
      </c>
      <c r="P3053">
        <f t="shared" si="285"/>
        <v>23.62857142857143</v>
      </c>
      <c r="Q3053" s="3" t="str">
        <f t="shared" si="286"/>
        <v>theater</v>
      </c>
      <c r="R3053" t="str">
        <f t="shared" si="287"/>
        <v>spaces</v>
      </c>
      <c r="S3053" s="11">
        <f t="shared" si="288"/>
        <v>42744.416030092587</v>
      </c>
      <c r="T3053" s="11">
        <f t="shared" si="289"/>
        <v>42774.416030092587</v>
      </c>
      <c r="U3053" t="str">
        <f t="array" ref="U3053">IF(COUNTIF($B$2:$B7166, $B3053)&gt;1, "Duplicate", "")</f>
        <v/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4"/>
        <v>1.5E-3</v>
      </c>
      <c r="P3054">
        <f t="shared" si="285"/>
        <v>37.5</v>
      </c>
      <c r="Q3054" s="3" t="str">
        <f t="shared" si="286"/>
        <v>theater</v>
      </c>
      <c r="R3054" t="str">
        <f t="shared" si="287"/>
        <v>spaces</v>
      </c>
      <c r="S3054" s="11">
        <f t="shared" si="288"/>
        <v>42122.670069444444</v>
      </c>
      <c r="T3054" s="11">
        <f t="shared" si="289"/>
        <v>42152.665972222225</v>
      </c>
      <c r="U3054" t="str">
        <f t="array" ref="U3054">IF(COUNTIF($B$2:$B7167, $B3054)&gt;1, "Duplicate", "")</f>
        <v/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4"/>
        <v>4.0000000000000001E-3</v>
      </c>
      <c r="P3055">
        <f t="shared" si="285"/>
        <v>13.333333333333334</v>
      </c>
      <c r="Q3055" s="3" t="str">
        <f t="shared" si="286"/>
        <v>theater</v>
      </c>
      <c r="R3055" t="str">
        <f t="shared" si="287"/>
        <v>spaces</v>
      </c>
      <c r="S3055" s="11">
        <f t="shared" si="288"/>
        <v>41862.761724537035</v>
      </c>
      <c r="T3055" s="11">
        <f t="shared" si="289"/>
        <v>41914.165972222225</v>
      </c>
      <c r="U3055" t="str">
        <f t="array" ref="U3055">IF(COUNTIF($B$2:$B7168, $B3055)&gt;1, "Duplicate", "")</f>
        <v/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4"/>
        <v>0</v>
      </c>
      <c r="P3056">
        <f t="shared" si="285"/>
        <v>0</v>
      </c>
      <c r="Q3056" s="3" t="str">
        <f t="shared" si="286"/>
        <v>theater</v>
      </c>
      <c r="R3056" t="str">
        <f t="shared" si="287"/>
        <v>spaces</v>
      </c>
      <c r="S3056" s="11">
        <f t="shared" si="288"/>
        <v>42027.832800925928</v>
      </c>
      <c r="T3056" s="11">
        <f t="shared" si="289"/>
        <v>42065.044444444444</v>
      </c>
      <c r="U3056" t="str">
        <f t="array" ref="U3056">IF(COUNTIF($B$2:$B7169, $B3056)&gt;1, "Duplicate", "")</f>
        <v/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4"/>
        <v>5.0000000000000002E-5</v>
      </c>
      <c r="P3057">
        <f t="shared" si="285"/>
        <v>1</v>
      </c>
      <c r="Q3057" s="3" t="str">
        <f t="shared" si="286"/>
        <v>theater</v>
      </c>
      <c r="R3057" t="str">
        <f t="shared" si="287"/>
        <v>spaces</v>
      </c>
      <c r="S3057" s="11">
        <f t="shared" si="288"/>
        <v>41953.95821759259</v>
      </c>
      <c r="T3057" s="11">
        <f t="shared" si="289"/>
        <v>42013.95821759259</v>
      </c>
      <c r="U3057" t="str">
        <f t="array" ref="U3057">IF(COUNTIF($B$2:$B7170, $B3057)&gt;1, "Duplicate", "")</f>
        <v/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4"/>
        <v>0</v>
      </c>
      <c r="P3058">
        <f t="shared" si="285"/>
        <v>0</v>
      </c>
      <c r="Q3058" s="3" t="str">
        <f t="shared" si="286"/>
        <v>theater</v>
      </c>
      <c r="R3058" t="str">
        <f t="shared" si="287"/>
        <v>spaces</v>
      </c>
      <c r="S3058" s="11">
        <f t="shared" si="288"/>
        <v>41851.636388888888</v>
      </c>
      <c r="T3058" s="11">
        <f t="shared" si="289"/>
        <v>41911.636388888888</v>
      </c>
      <c r="U3058" t="str">
        <f t="array" ref="U3058">IF(COUNTIF($B$2:$B7171, $B3058)&gt;1, "Duplicate", "")</f>
        <v/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4"/>
        <v>0</v>
      </c>
      <c r="P3059">
        <f t="shared" si="285"/>
        <v>0</v>
      </c>
      <c r="Q3059" s="3" t="str">
        <f t="shared" si="286"/>
        <v>theater</v>
      </c>
      <c r="R3059" t="str">
        <f t="shared" si="287"/>
        <v>spaces</v>
      </c>
      <c r="S3059" s="11">
        <f t="shared" si="288"/>
        <v>42433.650590277779</v>
      </c>
      <c r="T3059" s="11">
        <f t="shared" si="289"/>
        <v>42463.608923611115</v>
      </c>
      <c r="U3059" t="str">
        <f t="array" ref="U3059">IF(COUNTIF($B$2:$B7172, $B3059)&gt;1, "Duplicate", "")</f>
        <v/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4"/>
        <v>1.6666666666666666E-4</v>
      </c>
      <c r="P3060">
        <f t="shared" si="285"/>
        <v>1</v>
      </c>
      <c r="Q3060" s="3" t="str">
        <f t="shared" si="286"/>
        <v>theater</v>
      </c>
      <c r="R3060" t="str">
        <f t="shared" si="287"/>
        <v>spaces</v>
      </c>
      <c r="S3060" s="11">
        <f t="shared" si="288"/>
        <v>42460.374305555553</v>
      </c>
      <c r="T3060" s="11">
        <f t="shared" si="289"/>
        <v>42510.374305555553</v>
      </c>
      <c r="U3060" t="str">
        <f t="array" ref="U3060">IF(COUNTIF($B$2:$B7173, $B3060)&gt;1, "Duplicate", "")</f>
        <v/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4"/>
        <v>3.0066666666666665E-2</v>
      </c>
      <c r="P3061">
        <f t="shared" si="285"/>
        <v>41</v>
      </c>
      <c r="Q3061" s="3" t="str">
        <f t="shared" si="286"/>
        <v>theater</v>
      </c>
      <c r="R3061" t="str">
        <f t="shared" si="287"/>
        <v>spaces</v>
      </c>
      <c r="S3061" s="11">
        <f t="shared" si="288"/>
        <v>41829.935717592591</v>
      </c>
      <c r="T3061" s="11">
        <f t="shared" si="289"/>
        <v>41859.935717592591</v>
      </c>
      <c r="U3061" t="str">
        <f t="array" ref="U3061">IF(COUNTIF($B$2:$B7174, $B3061)&gt;1, "Duplicate", "")</f>
        <v/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4"/>
        <v>1.5227272727272728E-3</v>
      </c>
      <c r="P3062">
        <f t="shared" si="285"/>
        <v>55.833333333333336</v>
      </c>
      <c r="Q3062" s="3" t="str">
        <f t="shared" si="286"/>
        <v>theater</v>
      </c>
      <c r="R3062" t="str">
        <f t="shared" si="287"/>
        <v>spaces</v>
      </c>
      <c r="S3062" s="11">
        <f t="shared" si="288"/>
        <v>42245.274699074071</v>
      </c>
      <c r="T3062" s="11">
        <f t="shared" si="289"/>
        <v>42275.274699074071</v>
      </c>
      <c r="U3062" t="str">
        <f t="array" ref="U3062">IF(COUNTIF($B$2:$B7175, $B3062)&gt;1, "Duplicate", "")</f>
        <v/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4"/>
        <v>0</v>
      </c>
      <c r="P3063">
        <f t="shared" si="285"/>
        <v>0</v>
      </c>
      <c r="Q3063" s="3" t="str">
        <f t="shared" si="286"/>
        <v>theater</v>
      </c>
      <c r="R3063" t="str">
        <f t="shared" si="287"/>
        <v>spaces</v>
      </c>
      <c r="S3063" s="11">
        <f t="shared" si="288"/>
        <v>41834.784120370372</v>
      </c>
      <c r="T3063" s="11">
        <f t="shared" si="289"/>
        <v>41864.784120370372</v>
      </c>
      <c r="U3063" t="str">
        <f t="array" ref="U3063">IF(COUNTIF($B$2:$B7176, $B3063)&gt;1, "Duplicate", "")</f>
        <v/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4"/>
        <v>0.66839999999999999</v>
      </c>
      <c r="P3064">
        <f t="shared" si="285"/>
        <v>99.761194029850742</v>
      </c>
      <c r="Q3064" s="3" t="str">
        <f t="shared" si="286"/>
        <v>theater</v>
      </c>
      <c r="R3064" t="str">
        <f t="shared" si="287"/>
        <v>spaces</v>
      </c>
      <c r="S3064" s="11">
        <f t="shared" si="288"/>
        <v>42248.535787037035</v>
      </c>
      <c r="T3064" s="11">
        <f t="shared" si="289"/>
        <v>42277.75</v>
      </c>
      <c r="U3064" t="str">
        <f t="array" ref="U3064">IF(COUNTIF($B$2:$B7177, $B3064)&gt;1, "Duplicate", "")</f>
        <v/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4"/>
        <v>0.19566666666666666</v>
      </c>
      <c r="P3065">
        <f t="shared" si="285"/>
        <v>25.521739130434781</v>
      </c>
      <c r="Q3065" s="3" t="str">
        <f t="shared" si="286"/>
        <v>theater</v>
      </c>
      <c r="R3065" t="str">
        <f t="shared" si="287"/>
        <v>spaces</v>
      </c>
      <c r="S3065" s="11">
        <f t="shared" si="288"/>
        <v>42630.922893518517</v>
      </c>
      <c r="T3065" s="11">
        <f t="shared" si="289"/>
        <v>42665.922893518517</v>
      </c>
      <c r="U3065" t="str">
        <f t="array" ref="U3065">IF(COUNTIF($B$2:$B7178, $B3065)&gt;1, "Duplicate", "")</f>
        <v/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4"/>
        <v>0.11294666666666667</v>
      </c>
      <c r="P3066">
        <f t="shared" si="285"/>
        <v>117.65277777777777</v>
      </c>
      <c r="Q3066" s="3" t="str">
        <f t="shared" si="286"/>
        <v>theater</v>
      </c>
      <c r="R3066" t="str">
        <f t="shared" si="287"/>
        <v>spaces</v>
      </c>
      <c r="S3066" s="11">
        <f t="shared" si="288"/>
        <v>42299.130162037036</v>
      </c>
      <c r="T3066" s="11">
        <f t="shared" si="289"/>
        <v>42330.290972222225</v>
      </c>
      <c r="U3066" t="str">
        <f t="array" ref="U3066">IF(COUNTIF($B$2:$B7179, $B3066)&gt;1, "Duplicate", "")</f>
        <v/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4"/>
        <v>4.0000000000000002E-4</v>
      </c>
      <c r="P3067">
        <f t="shared" si="285"/>
        <v>5</v>
      </c>
      <c r="Q3067" s="3" t="str">
        <f t="shared" si="286"/>
        <v>theater</v>
      </c>
      <c r="R3067" t="str">
        <f t="shared" si="287"/>
        <v>spaces</v>
      </c>
      <c r="S3067" s="11">
        <f t="shared" si="288"/>
        <v>41825.055231481485</v>
      </c>
      <c r="T3067" s="11">
        <f t="shared" si="289"/>
        <v>41850.055231481485</v>
      </c>
      <c r="U3067" t="str">
        <f t="array" ref="U3067">IF(COUNTIF($B$2:$B7180, $B3067)&gt;1, "Duplicate", "")</f>
        <v/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4"/>
        <v>0.11985714285714286</v>
      </c>
      <c r="P3068">
        <f t="shared" si="285"/>
        <v>2796.6666666666665</v>
      </c>
      <c r="Q3068" s="3" t="str">
        <f t="shared" si="286"/>
        <v>theater</v>
      </c>
      <c r="R3068" t="str">
        <f t="shared" si="287"/>
        <v>spaces</v>
      </c>
      <c r="S3068" s="11">
        <f t="shared" si="288"/>
        <v>42531.228437500002</v>
      </c>
      <c r="T3068" s="11">
        <f t="shared" si="289"/>
        <v>42561.228437500002</v>
      </c>
      <c r="U3068" t="str">
        <f t="array" ref="U3068">IF(COUNTIF($B$2:$B7181, $B3068)&gt;1, "Duplicate", "")</f>
        <v/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4"/>
        <v>2.5000000000000001E-2</v>
      </c>
      <c r="P3069">
        <f t="shared" si="285"/>
        <v>200</v>
      </c>
      <c r="Q3069" s="3" t="str">
        <f t="shared" si="286"/>
        <v>theater</v>
      </c>
      <c r="R3069" t="str">
        <f t="shared" si="287"/>
        <v>spaces</v>
      </c>
      <c r="S3069" s="11">
        <f t="shared" si="288"/>
        <v>42226.938414351855</v>
      </c>
      <c r="T3069" s="11">
        <f t="shared" si="289"/>
        <v>42256.938414351855</v>
      </c>
      <c r="U3069" t="str">
        <f t="array" ref="U3069">IF(COUNTIF($B$2:$B7182, $B3069)&gt;1, "Duplicate", "")</f>
        <v/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4"/>
        <v>6.9999999999999999E-4</v>
      </c>
      <c r="P3070">
        <f t="shared" si="285"/>
        <v>87.5</v>
      </c>
      <c r="Q3070" s="3" t="str">
        <f t="shared" si="286"/>
        <v>theater</v>
      </c>
      <c r="R3070" t="str">
        <f t="shared" si="287"/>
        <v>spaces</v>
      </c>
      <c r="S3070" s="11">
        <f t="shared" si="288"/>
        <v>42263.691574074073</v>
      </c>
      <c r="T3070" s="11">
        <f t="shared" si="289"/>
        <v>42293.691574074073</v>
      </c>
      <c r="U3070" t="str">
        <f t="array" ref="U3070">IF(COUNTIF($B$2:$B7183, $B3070)&gt;1, "Duplicate", "")</f>
        <v/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4"/>
        <v>0.14099999999999999</v>
      </c>
      <c r="P3071">
        <f t="shared" si="285"/>
        <v>20.142857142857142</v>
      </c>
      <c r="Q3071" s="3" t="str">
        <f t="shared" si="286"/>
        <v>theater</v>
      </c>
      <c r="R3071" t="str">
        <f t="shared" si="287"/>
        <v>spaces</v>
      </c>
      <c r="S3071" s="11">
        <f t="shared" si="288"/>
        <v>41957.833726851852</v>
      </c>
      <c r="T3071" s="11">
        <f t="shared" si="289"/>
        <v>41987.833726851852</v>
      </c>
      <c r="U3071" t="str">
        <f t="array" ref="U3071">IF(COUNTIF($B$2:$B7184, $B3071)&gt;1, "Duplicate", "")</f>
        <v/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4"/>
        <v>3.3399999999999999E-2</v>
      </c>
      <c r="P3072">
        <f t="shared" si="285"/>
        <v>20.875</v>
      </c>
      <c r="Q3072" s="3" t="str">
        <f t="shared" si="286"/>
        <v>theater</v>
      </c>
      <c r="R3072" t="str">
        <f t="shared" si="287"/>
        <v>spaces</v>
      </c>
      <c r="S3072" s="11">
        <f t="shared" si="288"/>
        <v>42690.733437499999</v>
      </c>
      <c r="T3072" s="11">
        <f t="shared" si="289"/>
        <v>42711.733437499999</v>
      </c>
      <c r="U3072" t="str">
        <f t="array" ref="U3072">IF(COUNTIF($B$2:$B7185, $B3072)&gt;1, "Duplicate", "")</f>
        <v/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4"/>
        <v>0.59775</v>
      </c>
      <c r="P3073">
        <f t="shared" si="285"/>
        <v>61.307692307692307</v>
      </c>
      <c r="Q3073" s="3" t="str">
        <f t="shared" si="286"/>
        <v>theater</v>
      </c>
      <c r="R3073" t="str">
        <f t="shared" si="287"/>
        <v>spaces</v>
      </c>
      <c r="S3073" s="11">
        <f t="shared" si="288"/>
        <v>42097.732418981483</v>
      </c>
      <c r="T3073" s="11">
        <f t="shared" si="289"/>
        <v>42115.249305555553</v>
      </c>
      <c r="U3073" t="str">
        <f t="array" ref="U3073">IF(COUNTIF($B$2:$B7186, $B3073)&gt;1, "Duplicate", "")</f>
        <v/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4"/>
        <v>1.6666666666666666E-4</v>
      </c>
      <c r="P3074">
        <f t="shared" si="285"/>
        <v>1</v>
      </c>
      <c r="Q3074" s="3" t="str">
        <f t="shared" si="286"/>
        <v>theater</v>
      </c>
      <c r="R3074" t="str">
        <f t="shared" si="287"/>
        <v>spaces</v>
      </c>
      <c r="S3074" s="11">
        <f t="shared" si="288"/>
        <v>42658.690532407403</v>
      </c>
      <c r="T3074" s="11">
        <f t="shared" si="289"/>
        <v>42673.073611111111</v>
      </c>
      <c r="U3074" t="str">
        <f t="array" ref="U3074">IF(COUNTIF($B$2:$B7187, $B3074)&gt;1, "Duplicate", "")</f>
        <v/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0">E3075/D3075</f>
        <v>2.3035714285714285E-4</v>
      </c>
      <c r="P3075">
        <f t="shared" ref="P3075:P3138" si="291">IF(L3075=0,0,E3075/L3075)</f>
        <v>92.142857142857139</v>
      </c>
      <c r="Q3075" s="3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11">
        <f t="shared" si="288"/>
        <v>42111.684027777781</v>
      </c>
      <c r="T3075" s="11">
        <f t="shared" si="289"/>
        <v>42169.804861111115</v>
      </c>
      <c r="U3075" t="str">
        <f t="array" ref="U3075">IF(COUNTIF($B$2:$B7188, $B3075)&gt;1, "Duplicate", "")</f>
        <v/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0"/>
        <v>8.8000000000000003E-4</v>
      </c>
      <c r="P3076">
        <f t="shared" si="291"/>
        <v>7.333333333333333</v>
      </c>
      <c r="Q3076" s="3" t="str">
        <f t="shared" si="292"/>
        <v>theater</v>
      </c>
      <c r="R3076" t="str">
        <f t="shared" si="293"/>
        <v>spaces</v>
      </c>
      <c r="S3076" s="11">
        <f t="shared" si="288"/>
        <v>42409.571284722217</v>
      </c>
      <c r="T3076" s="11">
        <f t="shared" si="289"/>
        <v>42439.571284722217</v>
      </c>
      <c r="U3076" t="str">
        <f t="array" ref="U3076">IF(COUNTIF($B$2:$B7189, $B3076)&gt;1, "Duplicate", "")</f>
        <v/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0"/>
        <v>8.6400000000000005E-2</v>
      </c>
      <c r="P3077">
        <f t="shared" si="291"/>
        <v>64.8</v>
      </c>
      <c r="Q3077" s="3" t="str">
        <f t="shared" si="292"/>
        <v>theater</v>
      </c>
      <c r="R3077" t="str">
        <f t="shared" si="293"/>
        <v>spaces</v>
      </c>
      <c r="S3077" s="11">
        <f t="shared" si="288"/>
        <v>42551.102314814809</v>
      </c>
      <c r="T3077" s="11">
        <f t="shared" si="289"/>
        <v>42601.102314814809</v>
      </c>
      <c r="U3077" t="str">
        <f t="array" ref="U3077">IF(COUNTIF($B$2:$B7190, $B3077)&gt;1, "Duplicate", "")</f>
        <v/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0"/>
        <v>0.15060000000000001</v>
      </c>
      <c r="P3078">
        <f t="shared" si="291"/>
        <v>30.12</v>
      </c>
      <c r="Q3078" s="3" t="str">
        <f t="shared" si="292"/>
        <v>theater</v>
      </c>
      <c r="R3078" t="str">
        <f t="shared" si="293"/>
        <v>spaces</v>
      </c>
      <c r="S3078" s="11">
        <f t="shared" si="288"/>
        <v>42226.651886574073</v>
      </c>
      <c r="T3078" s="11">
        <f t="shared" si="289"/>
        <v>42286.651886574073</v>
      </c>
      <c r="U3078" t="str">
        <f t="array" ref="U3078">IF(COUNTIF($B$2:$B7191, $B3078)&gt;1, "Duplicate", "")</f>
        <v/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0"/>
        <v>4.7727272727272731E-3</v>
      </c>
      <c r="P3079">
        <f t="shared" si="291"/>
        <v>52.5</v>
      </c>
      <c r="Q3079" s="3" t="str">
        <f t="shared" si="292"/>
        <v>theater</v>
      </c>
      <c r="R3079" t="str">
        <f t="shared" si="293"/>
        <v>spaces</v>
      </c>
      <c r="S3079" s="11">
        <f t="shared" ref="S3079:S3142" si="294">(((J3079/60)/60)/24)+DATE(1970,1,1)</f>
        <v>42766.956921296296</v>
      </c>
      <c r="T3079" s="11">
        <f t="shared" ref="T3079:T3142" si="295">(((I3079/60)/60)/24)+DATE(1970,1,1)</f>
        <v>42796.956921296296</v>
      </c>
      <c r="U3079" t="str">
        <f t="array" ref="U3079">IF(COUNTIF($B$2:$B7192, $B3079)&gt;1, "Duplicate", "")</f>
        <v/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0"/>
        <v>1.1833333333333333E-3</v>
      </c>
      <c r="P3080">
        <f t="shared" si="291"/>
        <v>23.666666666666668</v>
      </c>
      <c r="Q3080" s="3" t="str">
        <f t="shared" si="292"/>
        <v>theater</v>
      </c>
      <c r="R3080" t="str">
        <f t="shared" si="293"/>
        <v>spaces</v>
      </c>
      <c r="S3080" s="11">
        <f t="shared" si="294"/>
        <v>42031.138831018514</v>
      </c>
      <c r="T3080" s="11">
        <f t="shared" si="295"/>
        <v>42061.138831018514</v>
      </c>
      <c r="U3080" t="str">
        <f t="array" ref="U3080">IF(COUNTIF($B$2:$B7193, $B3080)&gt;1, "Duplicate", "")</f>
        <v/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0"/>
        <v>8.4173998587352451E-3</v>
      </c>
      <c r="P3081">
        <f t="shared" si="291"/>
        <v>415.77777777777777</v>
      </c>
      <c r="Q3081" s="3" t="str">
        <f t="shared" si="292"/>
        <v>theater</v>
      </c>
      <c r="R3081" t="str">
        <f t="shared" si="293"/>
        <v>spaces</v>
      </c>
      <c r="S3081" s="11">
        <f t="shared" si="294"/>
        <v>42055.713368055556</v>
      </c>
      <c r="T3081" s="11">
        <f t="shared" si="295"/>
        <v>42085.671701388885</v>
      </c>
      <c r="U3081" t="str">
        <f t="array" ref="U3081">IF(COUNTIF($B$2:$B7194, $B3081)&gt;1, "Duplicate", "")</f>
        <v/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0"/>
        <v>1.8799999999999999E-4</v>
      </c>
      <c r="P3082">
        <f t="shared" si="291"/>
        <v>53.714285714285715</v>
      </c>
      <c r="Q3082" s="3" t="str">
        <f t="shared" si="292"/>
        <v>theater</v>
      </c>
      <c r="R3082" t="str">
        <f t="shared" si="293"/>
        <v>spaces</v>
      </c>
      <c r="S3082" s="11">
        <f t="shared" si="294"/>
        <v>41940.028287037036</v>
      </c>
      <c r="T3082" s="11">
        <f t="shared" si="295"/>
        <v>42000.0699537037</v>
      </c>
      <c r="U3082" t="str">
        <f t="array" ref="U3082">IF(COUNTIF($B$2:$B7195, $B3082)&gt;1, "Duplicate", "")</f>
        <v/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0"/>
        <v>2.1029999999999998E-3</v>
      </c>
      <c r="P3083">
        <f t="shared" si="291"/>
        <v>420.6</v>
      </c>
      <c r="Q3083" s="3" t="str">
        <f t="shared" si="292"/>
        <v>theater</v>
      </c>
      <c r="R3083" t="str">
        <f t="shared" si="293"/>
        <v>spaces</v>
      </c>
      <c r="S3083" s="11">
        <f t="shared" si="294"/>
        <v>42237.181608796294</v>
      </c>
      <c r="T3083" s="11">
        <f t="shared" si="295"/>
        <v>42267.181608796294</v>
      </c>
      <c r="U3083" t="str">
        <f t="array" ref="U3083">IF(COUNTIF($B$2:$B7196, $B3083)&gt;1, "Duplicate", "")</f>
        <v/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0"/>
        <v>0</v>
      </c>
      <c r="P3084">
        <f t="shared" si="291"/>
        <v>0</v>
      </c>
      <c r="Q3084" s="3" t="str">
        <f t="shared" si="292"/>
        <v>theater</v>
      </c>
      <c r="R3084" t="str">
        <f t="shared" si="293"/>
        <v>spaces</v>
      </c>
      <c r="S3084" s="11">
        <f t="shared" si="294"/>
        <v>42293.922986111109</v>
      </c>
      <c r="T3084" s="11">
        <f t="shared" si="295"/>
        <v>42323.96465277778</v>
      </c>
      <c r="U3084" t="str">
        <f t="array" ref="U3084">IF(COUNTIF($B$2:$B7197, $B3084)&gt;1, "Duplicate", "")</f>
        <v/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0"/>
        <v>2.8E-3</v>
      </c>
      <c r="P3085">
        <f t="shared" si="291"/>
        <v>18.666666666666668</v>
      </c>
      <c r="Q3085" s="3" t="str">
        <f t="shared" si="292"/>
        <v>theater</v>
      </c>
      <c r="R3085" t="str">
        <f t="shared" si="293"/>
        <v>spaces</v>
      </c>
      <c r="S3085" s="11">
        <f t="shared" si="294"/>
        <v>41853.563402777778</v>
      </c>
      <c r="T3085" s="11">
        <f t="shared" si="295"/>
        <v>41883.208333333336</v>
      </c>
      <c r="U3085" t="str">
        <f t="array" ref="U3085">IF(COUNTIF($B$2:$B7198, $B3085)&gt;1, "Duplicate", "")</f>
        <v/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0"/>
        <v>0.11579206701157921</v>
      </c>
      <c r="P3086">
        <f t="shared" si="291"/>
        <v>78.333333333333329</v>
      </c>
      <c r="Q3086" s="3" t="str">
        <f t="shared" si="292"/>
        <v>theater</v>
      </c>
      <c r="R3086" t="str">
        <f t="shared" si="293"/>
        <v>spaces</v>
      </c>
      <c r="S3086" s="11">
        <f t="shared" si="294"/>
        <v>42100.723738425921</v>
      </c>
      <c r="T3086" s="11">
        <f t="shared" si="295"/>
        <v>42129.783333333333</v>
      </c>
      <c r="U3086" t="str">
        <f t="array" ref="U3086">IF(COUNTIF($B$2:$B7199, $B3086)&gt;1, "Duplicate", "")</f>
        <v/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0"/>
        <v>2.4400000000000002E-2</v>
      </c>
      <c r="P3087">
        <f t="shared" si="291"/>
        <v>67.777777777777771</v>
      </c>
      <c r="Q3087" s="3" t="str">
        <f t="shared" si="292"/>
        <v>theater</v>
      </c>
      <c r="R3087" t="str">
        <f t="shared" si="293"/>
        <v>spaces</v>
      </c>
      <c r="S3087" s="11">
        <f t="shared" si="294"/>
        <v>42246.883784722217</v>
      </c>
      <c r="T3087" s="11">
        <f t="shared" si="295"/>
        <v>42276.883784722217</v>
      </c>
      <c r="U3087" t="str">
        <f t="array" ref="U3087">IF(COUNTIF($B$2:$B7200, $B3087)&gt;1, "Duplicate", "")</f>
        <v/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0"/>
        <v>2.5000000000000001E-3</v>
      </c>
      <c r="P3088">
        <f t="shared" si="291"/>
        <v>16.666666666666668</v>
      </c>
      <c r="Q3088" s="3" t="str">
        <f t="shared" si="292"/>
        <v>theater</v>
      </c>
      <c r="R3088" t="str">
        <f t="shared" si="293"/>
        <v>spaces</v>
      </c>
      <c r="S3088" s="11">
        <f t="shared" si="294"/>
        <v>42173.67082175926</v>
      </c>
      <c r="T3088" s="11">
        <f t="shared" si="295"/>
        <v>42233.67082175926</v>
      </c>
      <c r="U3088" t="str">
        <f t="array" ref="U3088">IF(COUNTIF($B$2:$B7201, $B3088)&gt;1, "Duplicate", "")</f>
        <v/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0"/>
        <v>6.2500000000000003E-3</v>
      </c>
      <c r="P3089">
        <f t="shared" si="291"/>
        <v>62.5</v>
      </c>
      <c r="Q3089" s="3" t="str">
        <f t="shared" si="292"/>
        <v>theater</v>
      </c>
      <c r="R3089" t="str">
        <f t="shared" si="293"/>
        <v>spaces</v>
      </c>
      <c r="S3089" s="11">
        <f t="shared" si="294"/>
        <v>42665.150347222225</v>
      </c>
      <c r="T3089" s="11">
        <f t="shared" si="295"/>
        <v>42725.192013888889</v>
      </c>
      <c r="U3089" t="str">
        <f t="array" ref="U3089">IF(COUNTIF($B$2:$B7202, $B3089)&gt;1, "Duplicate", "")</f>
        <v/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0"/>
        <v>1.9384615384615384E-3</v>
      </c>
      <c r="P3090">
        <f t="shared" si="291"/>
        <v>42</v>
      </c>
      <c r="Q3090" s="3" t="str">
        <f t="shared" si="292"/>
        <v>theater</v>
      </c>
      <c r="R3090" t="str">
        <f t="shared" si="293"/>
        <v>spaces</v>
      </c>
      <c r="S3090" s="11">
        <f t="shared" si="294"/>
        <v>41981.57230324074</v>
      </c>
      <c r="T3090" s="11">
        <f t="shared" si="295"/>
        <v>42012.570138888885</v>
      </c>
      <c r="U3090" t="str">
        <f t="array" ref="U3090">IF(COUNTIF($B$2:$B7203, $B3090)&gt;1, "Duplicate", "")</f>
        <v/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0"/>
        <v>0.23416000000000001</v>
      </c>
      <c r="P3091">
        <f t="shared" si="291"/>
        <v>130.0888888888889</v>
      </c>
      <c r="Q3091" s="3" t="str">
        <f t="shared" si="292"/>
        <v>theater</v>
      </c>
      <c r="R3091" t="str">
        <f t="shared" si="293"/>
        <v>spaces</v>
      </c>
      <c r="S3091" s="11">
        <f t="shared" si="294"/>
        <v>42528.542627314819</v>
      </c>
      <c r="T3091" s="11">
        <f t="shared" si="295"/>
        <v>42560.082638888889</v>
      </c>
      <c r="U3091" t="str">
        <f t="array" ref="U3091">IF(COUNTIF($B$2:$B7204, $B3091)&gt;1, "Duplicate", "")</f>
        <v/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0"/>
        <v>5.080888888888889E-2</v>
      </c>
      <c r="P3092">
        <f t="shared" si="291"/>
        <v>1270.2222222222222</v>
      </c>
      <c r="Q3092" s="3" t="str">
        <f t="shared" si="292"/>
        <v>theater</v>
      </c>
      <c r="R3092" t="str">
        <f t="shared" si="293"/>
        <v>spaces</v>
      </c>
      <c r="S3092" s="11">
        <f t="shared" si="294"/>
        <v>42065.818807870368</v>
      </c>
      <c r="T3092" s="11">
        <f t="shared" si="295"/>
        <v>42125.777141203704</v>
      </c>
      <c r="U3092" t="str">
        <f t="array" ref="U3092">IF(COUNTIF($B$2:$B7205, $B3092)&gt;1, "Duplicate", "")</f>
        <v/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0"/>
        <v>0.15920000000000001</v>
      </c>
      <c r="P3093">
        <f t="shared" si="291"/>
        <v>88.444444444444443</v>
      </c>
      <c r="Q3093" s="3" t="str">
        <f t="shared" si="292"/>
        <v>theater</v>
      </c>
      <c r="R3093" t="str">
        <f t="shared" si="293"/>
        <v>spaces</v>
      </c>
      <c r="S3093" s="11">
        <f t="shared" si="294"/>
        <v>42566.948414351849</v>
      </c>
      <c r="T3093" s="11">
        <f t="shared" si="295"/>
        <v>42596.948414351849</v>
      </c>
      <c r="U3093" t="str">
        <f t="array" ref="U3093">IF(COUNTIF($B$2:$B7206, $B3093)&gt;1, "Duplicate", "")</f>
        <v/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0"/>
        <v>1.1831900000000001E-2</v>
      </c>
      <c r="P3094">
        <f t="shared" si="291"/>
        <v>56.342380952380957</v>
      </c>
      <c r="Q3094" s="3" t="str">
        <f t="shared" si="292"/>
        <v>theater</v>
      </c>
      <c r="R3094" t="str">
        <f t="shared" si="293"/>
        <v>spaces</v>
      </c>
      <c r="S3094" s="11">
        <f t="shared" si="294"/>
        <v>42255.619351851856</v>
      </c>
      <c r="T3094" s="11">
        <f t="shared" si="295"/>
        <v>42292.916666666672</v>
      </c>
      <c r="U3094" t="str">
        <f t="array" ref="U3094">IF(COUNTIF($B$2:$B7207, $B3094)&gt;1, "Duplicate", "")</f>
        <v/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0"/>
        <v>0.22750000000000001</v>
      </c>
      <c r="P3095">
        <f t="shared" si="291"/>
        <v>53.529411764705884</v>
      </c>
      <c r="Q3095" s="3" t="str">
        <f t="shared" si="292"/>
        <v>theater</v>
      </c>
      <c r="R3095" t="str">
        <f t="shared" si="293"/>
        <v>spaces</v>
      </c>
      <c r="S3095" s="11">
        <f t="shared" si="294"/>
        <v>41760.909039351849</v>
      </c>
      <c r="T3095" s="11">
        <f t="shared" si="295"/>
        <v>41791.165972222225</v>
      </c>
      <c r="U3095" t="str">
        <f t="array" ref="U3095">IF(COUNTIF($B$2:$B7208, $B3095)&gt;1, "Duplicate", "")</f>
        <v/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0"/>
        <v>2.5000000000000001E-4</v>
      </c>
      <c r="P3096">
        <f t="shared" si="291"/>
        <v>25</v>
      </c>
      <c r="Q3096" s="3" t="str">
        <f t="shared" si="292"/>
        <v>theater</v>
      </c>
      <c r="R3096" t="str">
        <f t="shared" si="293"/>
        <v>spaces</v>
      </c>
      <c r="S3096" s="11">
        <f t="shared" si="294"/>
        <v>42207.795787037037</v>
      </c>
      <c r="T3096" s="11">
        <f t="shared" si="295"/>
        <v>42267.795787037037</v>
      </c>
      <c r="U3096" t="str">
        <f t="array" ref="U3096">IF(COUNTIF($B$2:$B7209, $B3096)&gt;1, "Duplicate", "")</f>
        <v/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0"/>
        <v>3.351206434316354E-3</v>
      </c>
      <c r="P3097">
        <f t="shared" si="291"/>
        <v>50</v>
      </c>
      <c r="Q3097" s="3" t="str">
        <f t="shared" si="292"/>
        <v>theater</v>
      </c>
      <c r="R3097" t="str">
        <f t="shared" si="293"/>
        <v>spaces</v>
      </c>
      <c r="S3097" s="11">
        <f t="shared" si="294"/>
        <v>42523.025231481486</v>
      </c>
      <c r="T3097" s="11">
        <f t="shared" si="295"/>
        <v>42583.025231481486</v>
      </c>
      <c r="U3097" t="str">
        <f t="array" ref="U3097">IF(COUNTIF($B$2:$B7210, $B3097)&gt;1, "Duplicate", "")</f>
        <v/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0"/>
        <v>3.9750000000000001E-2</v>
      </c>
      <c r="P3098">
        <f t="shared" si="291"/>
        <v>56.785714285714285</v>
      </c>
      <c r="Q3098" s="3" t="str">
        <f t="shared" si="292"/>
        <v>theater</v>
      </c>
      <c r="R3098" t="str">
        <f t="shared" si="293"/>
        <v>spaces</v>
      </c>
      <c r="S3098" s="11">
        <f t="shared" si="294"/>
        <v>42114.825532407413</v>
      </c>
      <c r="T3098" s="11">
        <f t="shared" si="295"/>
        <v>42144.825532407413</v>
      </c>
      <c r="U3098" t="str">
        <f t="array" ref="U3098">IF(COUNTIF($B$2:$B7211, $B3098)&gt;1, "Duplicate", "")</f>
        <v/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0"/>
        <v>0.17150000000000001</v>
      </c>
      <c r="P3099">
        <f t="shared" si="291"/>
        <v>40.833333333333336</v>
      </c>
      <c r="Q3099" s="3" t="str">
        <f t="shared" si="292"/>
        <v>theater</v>
      </c>
      <c r="R3099" t="str">
        <f t="shared" si="293"/>
        <v>spaces</v>
      </c>
      <c r="S3099" s="11">
        <f t="shared" si="294"/>
        <v>42629.503483796296</v>
      </c>
      <c r="T3099" s="11">
        <f t="shared" si="295"/>
        <v>42650.583333333328</v>
      </c>
      <c r="U3099" t="str">
        <f t="array" ref="U3099">IF(COUNTIF($B$2:$B7212, $B3099)&gt;1, "Duplicate", "")</f>
        <v/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0"/>
        <v>3.608004104669061E-2</v>
      </c>
      <c r="P3100">
        <f t="shared" si="291"/>
        <v>65.111111111111114</v>
      </c>
      <c r="Q3100" s="3" t="str">
        <f t="shared" si="292"/>
        <v>theater</v>
      </c>
      <c r="R3100" t="str">
        <f t="shared" si="293"/>
        <v>spaces</v>
      </c>
      <c r="S3100" s="11">
        <f t="shared" si="294"/>
        <v>42359.792233796295</v>
      </c>
      <c r="T3100" s="11">
        <f t="shared" si="295"/>
        <v>42408.01180555555</v>
      </c>
      <c r="U3100" t="str">
        <f t="array" ref="U3100">IF(COUNTIF($B$2:$B7213, $B3100)&gt;1, "Duplicate", "")</f>
        <v/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0"/>
        <v>0.13900000000000001</v>
      </c>
      <c r="P3101">
        <f t="shared" si="291"/>
        <v>55.6</v>
      </c>
      <c r="Q3101" s="3" t="str">
        <f t="shared" si="292"/>
        <v>theater</v>
      </c>
      <c r="R3101" t="str">
        <f t="shared" si="293"/>
        <v>spaces</v>
      </c>
      <c r="S3101" s="11">
        <f t="shared" si="294"/>
        <v>42382.189710648148</v>
      </c>
      <c r="T3101" s="11">
        <f t="shared" si="295"/>
        <v>42412.189710648148</v>
      </c>
      <c r="U3101" t="str">
        <f t="array" ref="U3101">IF(COUNTIF($B$2:$B7214, $B3101)&gt;1, "Duplicate", "")</f>
        <v/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0"/>
        <v>0.15225</v>
      </c>
      <c r="P3102">
        <f t="shared" si="291"/>
        <v>140.53846153846155</v>
      </c>
      <c r="Q3102" s="3" t="str">
        <f t="shared" si="292"/>
        <v>theater</v>
      </c>
      <c r="R3102" t="str">
        <f t="shared" si="293"/>
        <v>spaces</v>
      </c>
      <c r="S3102" s="11">
        <f t="shared" si="294"/>
        <v>41902.622395833336</v>
      </c>
      <c r="T3102" s="11">
        <f t="shared" si="295"/>
        <v>41932.622395833336</v>
      </c>
      <c r="U3102" t="str">
        <f t="array" ref="U3102">IF(COUNTIF($B$2:$B7215, $B3102)&gt;1, "Duplicate", "")</f>
        <v/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0"/>
        <v>0.12</v>
      </c>
      <c r="P3103">
        <f t="shared" si="291"/>
        <v>25</v>
      </c>
      <c r="Q3103" s="3" t="str">
        <f t="shared" si="292"/>
        <v>theater</v>
      </c>
      <c r="R3103" t="str">
        <f t="shared" si="293"/>
        <v>spaces</v>
      </c>
      <c r="S3103" s="11">
        <f t="shared" si="294"/>
        <v>42171.383530092593</v>
      </c>
      <c r="T3103" s="11">
        <f t="shared" si="295"/>
        <v>42201.330555555556</v>
      </c>
      <c r="U3103" t="str">
        <f t="array" ref="U3103">IF(COUNTIF($B$2:$B7216, $B3103)&gt;1, "Duplicate", "")</f>
        <v/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0"/>
        <v>0.391125</v>
      </c>
      <c r="P3104">
        <f t="shared" si="291"/>
        <v>69.533333333333331</v>
      </c>
      <c r="Q3104" s="3" t="str">
        <f t="shared" si="292"/>
        <v>theater</v>
      </c>
      <c r="R3104" t="str">
        <f t="shared" si="293"/>
        <v>spaces</v>
      </c>
      <c r="S3104" s="11">
        <f t="shared" si="294"/>
        <v>42555.340486111112</v>
      </c>
      <c r="T3104" s="11">
        <f t="shared" si="295"/>
        <v>42605.340486111112</v>
      </c>
      <c r="U3104" t="str">
        <f t="array" ref="U3104">IF(COUNTIF($B$2:$B7217, $B3104)&gt;1, "Duplicate", "")</f>
        <v/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0"/>
        <v>2.6829268292682929E-3</v>
      </c>
      <c r="P3105">
        <f t="shared" si="291"/>
        <v>5.5</v>
      </c>
      <c r="Q3105" s="3" t="str">
        <f t="shared" si="292"/>
        <v>theater</v>
      </c>
      <c r="R3105" t="str">
        <f t="shared" si="293"/>
        <v>spaces</v>
      </c>
      <c r="S3105" s="11">
        <f t="shared" si="294"/>
        <v>42107.156319444446</v>
      </c>
      <c r="T3105" s="11">
        <f t="shared" si="295"/>
        <v>42167.156319444446</v>
      </c>
      <c r="U3105" t="str">
        <f t="array" ref="U3105">IF(COUNTIF($B$2:$B7218, $B3105)&gt;1, "Duplicate", "")</f>
        <v/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0"/>
        <v>0.29625000000000001</v>
      </c>
      <c r="P3106">
        <f t="shared" si="291"/>
        <v>237</v>
      </c>
      <c r="Q3106" s="3" t="str">
        <f t="shared" si="292"/>
        <v>theater</v>
      </c>
      <c r="R3106" t="str">
        <f t="shared" si="293"/>
        <v>spaces</v>
      </c>
      <c r="S3106" s="11">
        <f t="shared" si="294"/>
        <v>42006.908692129626</v>
      </c>
      <c r="T3106" s="11">
        <f t="shared" si="295"/>
        <v>42038.083333333328</v>
      </c>
      <c r="U3106" t="str">
        <f t="array" ref="U3106">IF(COUNTIF($B$2:$B7219, $B3106)&gt;1, "Duplicate", "")</f>
        <v/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0"/>
        <v>0.4236099230111206</v>
      </c>
      <c r="P3107">
        <f t="shared" si="291"/>
        <v>79.870967741935488</v>
      </c>
      <c r="Q3107" s="3" t="str">
        <f t="shared" si="292"/>
        <v>theater</v>
      </c>
      <c r="R3107" t="str">
        <f t="shared" si="293"/>
        <v>spaces</v>
      </c>
      <c r="S3107" s="11">
        <f t="shared" si="294"/>
        <v>41876.718935185185</v>
      </c>
      <c r="T3107" s="11">
        <f t="shared" si="295"/>
        <v>41931.208333333336</v>
      </c>
      <c r="U3107" t="str">
        <f t="array" ref="U3107">IF(COUNTIF($B$2:$B7220, $B3107)&gt;1, "Duplicate", "")</f>
        <v/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0"/>
        <v>4.1000000000000002E-2</v>
      </c>
      <c r="P3108">
        <f t="shared" si="291"/>
        <v>10.25</v>
      </c>
      <c r="Q3108" s="3" t="str">
        <f t="shared" si="292"/>
        <v>theater</v>
      </c>
      <c r="R3108" t="str">
        <f t="shared" si="293"/>
        <v>spaces</v>
      </c>
      <c r="S3108" s="11">
        <f t="shared" si="294"/>
        <v>42241.429120370376</v>
      </c>
      <c r="T3108" s="11">
        <f t="shared" si="295"/>
        <v>42263.916666666672</v>
      </c>
      <c r="U3108" t="str">
        <f t="array" ref="U3108">IF(COUNTIF($B$2:$B7221, $B3108)&gt;1, "Duplicate", "")</f>
        <v/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0"/>
        <v>0.197625</v>
      </c>
      <c r="P3109">
        <f t="shared" si="291"/>
        <v>272.58620689655174</v>
      </c>
      <c r="Q3109" s="3" t="str">
        <f t="shared" si="292"/>
        <v>theater</v>
      </c>
      <c r="R3109" t="str">
        <f t="shared" si="293"/>
        <v>spaces</v>
      </c>
      <c r="S3109" s="11">
        <f t="shared" si="294"/>
        <v>42128.814247685179</v>
      </c>
      <c r="T3109" s="11">
        <f t="shared" si="295"/>
        <v>42135.814247685179</v>
      </c>
      <c r="U3109" t="str">
        <f t="array" ref="U3109">IF(COUNTIF($B$2:$B7222, $B3109)&gt;1, "Duplicate", "")</f>
        <v/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0"/>
        <v>5.1999999999999995E-4</v>
      </c>
      <c r="P3110">
        <f t="shared" si="291"/>
        <v>13</v>
      </c>
      <c r="Q3110" s="3" t="str">
        <f t="shared" si="292"/>
        <v>theater</v>
      </c>
      <c r="R3110" t="str">
        <f t="shared" si="293"/>
        <v>spaces</v>
      </c>
      <c r="S3110" s="11">
        <f t="shared" si="294"/>
        <v>42062.680486111116</v>
      </c>
      <c r="T3110" s="11">
        <f t="shared" si="295"/>
        <v>42122.638819444444</v>
      </c>
      <c r="U3110" t="str">
        <f t="array" ref="U3110">IF(COUNTIF($B$2:$B7223, $B3110)&gt;1, "Duplicate", "")</f>
        <v/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0"/>
        <v>0.25030188679245285</v>
      </c>
      <c r="P3111">
        <f t="shared" si="291"/>
        <v>58.184210526315788</v>
      </c>
      <c r="Q3111" s="3" t="str">
        <f t="shared" si="292"/>
        <v>theater</v>
      </c>
      <c r="R3111" t="str">
        <f t="shared" si="293"/>
        <v>spaces</v>
      </c>
      <c r="S3111" s="11">
        <f t="shared" si="294"/>
        <v>41844.125115740739</v>
      </c>
      <c r="T3111" s="11">
        <f t="shared" si="295"/>
        <v>41879.125115740739</v>
      </c>
      <c r="U3111" t="str">
        <f t="array" ref="U3111">IF(COUNTIF($B$2:$B7224, $B3111)&gt;1, "Duplicate", "")</f>
        <v/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0"/>
        <v>4.0000000000000002E-4</v>
      </c>
      <c r="P3112">
        <f t="shared" si="291"/>
        <v>10</v>
      </c>
      <c r="Q3112" s="3" t="str">
        <f t="shared" si="292"/>
        <v>theater</v>
      </c>
      <c r="R3112" t="str">
        <f t="shared" si="293"/>
        <v>spaces</v>
      </c>
      <c r="S3112" s="11">
        <f t="shared" si="294"/>
        <v>42745.031469907408</v>
      </c>
      <c r="T3112" s="11">
        <f t="shared" si="295"/>
        <v>42785.031469907408</v>
      </c>
      <c r="U3112" t="str">
        <f t="array" ref="U3112">IF(COUNTIF($B$2:$B7225, $B3112)&gt;1, "Duplicate", "")</f>
        <v/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0"/>
        <v>0.26640000000000003</v>
      </c>
      <c r="P3113">
        <f t="shared" si="291"/>
        <v>70.10526315789474</v>
      </c>
      <c r="Q3113" s="3" t="str">
        <f t="shared" si="292"/>
        <v>theater</v>
      </c>
      <c r="R3113" t="str">
        <f t="shared" si="293"/>
        <v>spaces</v>
      </c>
      <c r="S3113" s="11">
        <f t="shared" si="294"/>
        <v>41885.595138888886</v>
      </c>
      <c r="T3113" s="11">
        <f t="shared" si="295"/>
        <v>41916.595138888886</v>
      </c>
      <c r="U3113" t="str">
        <f t="array" ref="U3113">IF(COUNTIF($B$2:$B7226, $B3113)&gt;1, "Duplicate", "")</f>
        <v/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0"/>
        <v>4.7363636363636365E-2</v>
      </c>
      <c r="P3114">
        <f t="shared" si="291"/>
        <v>57.888888888888886</v>
      </c>
      <c r="Q3114" s="3" t="str">
        <f t="shared" si="292"/>
        <v>theater</v>
      </c>
      <c r="R3114" t="str">
        <f t="shared" si="293"/>
        <v>spaces</v>
      </c>
      <c r="S3114" s="11">
        <f t="shared" si="294"/>
        <v>42615.121921296297</v>
      </c>
      <c r="T3114" s="11">
        <f t="shared" si="295"/>
        <v>42675.121921296297</v>
      </c>
      <c r="U3114" t="str">
        <f t="array" ref="U3114">IF(COUNTIF($B$2:$B7227, $B3114)&gt;1, "Duplicate", "")</f>
        <v/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0"/>
        <v>4.2435339894712751E-2</v>
      </c>
      <c r="P3115">
        <f t="shared" si="291"/>
        <v>125.27027027027027</v>
      </c>
      <c r="Q3115" s="3" t="str">
        <f t="shared" si="292"/>
        <v>theater</v>
      </c>
      <c r="R3115" t="str">
        <f t="shared" si="293"/>
        <v>spaces</v>
      </c>
      <c r="S3115" s="11">
        <f t="shared" si="294"/>
        <v>42081.731273148151</v>
      </c>
      <c r="T3115" s="11">
        <f t="shared" si="295"/>
        <v>42111.731273148151</v>
      </c>
      <c r="U3115" t="str">
        <f t="array" ref="U3115">IF(COUNTIF($B$2:$B7228, $B3115)&gt;1, "Duplicate", "")</f>
        <v/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0"/>
        <v>0</v>
      </c>
      <c r="P3116">
        <f t="shared" si="291"/>
        <v>0</v>
      </c>
      <c r="Q3116" s="3" t="str">
        <f t="shared" si="292"/>
        <v>theater</v>
      </c>
      <c r="R3116" t="str">
        <f t="shared" si="293"/>
        <v>spaces</v>
      </c>
      <c r="S3116" s="11">
        <f t="shared" si="294"/>
        <v>41843.632523148146</v>
      </c>
      <c r="T3116" s="11">
        <f t="shared" si="295"/>
        <v>41903.632523148146</v>
      </c>
      <c r="U3116" t="str">
        <f t="array" ref="U3116">IF(COUNTIF($B$2:$B7229, $B3116)&gt;1, "Duplicate", "")</f>
        <v/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0"/>
        <v>0.03</v>
      </c>
      <c r="P3117">
        <f t="shared" si="291"/>
        <v>300</v>
      </c>
      <c r="Q3117" s="3" t="str">
        <f t="shared" si="292"/>
        <v>theater</v>
      </c>
      <c r="R3117" t="str">
        <f t="shared" si="293"/>
        <v>spaces</v>
      </c>
      <c r="S3117" s="11">
        <f t="shared" si="294"/>
        <v>42496.447071759263</v>
      </c>
      <c r="T3117" s="11">
        <f t="shared" si="295"/>
        <v>42526.447071759263</v>
      </c>
      <c r="U3117" t="str">
        <f t="array" ref="U3117">IF(COUNTIF($B$2:$B7230, $B3117)&gt;1, "Duplicate", "")</f>
        <v/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0"/>
        <v>0.57333333333333336</v>
      </c>
      <c r="P3118">
        <f t="shared" si="291"/>
        <v>43</v>
      </c>
      <c r="Q3118" s="3" t="str">
        <f t="shared" si="292"/>
        <v>theater</v>
      </c>
      <c r="R3118" t="str">
        <f t="shared" si="293"/>
        <v>spaces</v>
      </c>
      <c r="S3118" s="11">
        <f t="shared" si="294"/>
        <v>42081.515335648146</v>
      </c>
      <c r="T3118" s="11">
        <f t="shared" si="295"/>
        <v>42095.515335648146</v>
      </c>
      <c r="U3118" t="str">
        <f t="array" ref="U3118">IF(COUNTIF($B$2:$B7231, $B3118)&gt;1, "Duplicate", "")</f>
        <v/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0"/>
        <v>1E-3</v>
      </c>
      <c r="P3119">
        <f t="shared" si="291"/>
        <v>1</v>
      </c>
      <c r="Q3119" s="3" t="str">
        <f t="shared" si="292"/>
        <v>theater</v>
      </c>
      <c r="R3119" t="str">
        <f t="shared" si="293"/>
        <v>spaces</v>
      </c>
      <c r="S3119" s="11">
        <f t="shared" si="294"/>
        <v>42509.374537037031</v>
      </c>
      <c r="T3119" s="11">
        <f t="shared" si="295"/>
        <v>42517.55</v>
      </c>
      <c r="U3119" t="str">
        <f t="array" ref="U3119">IF(COUNTIF($B$2:$B7232, $B3119)&gt;1, "Duplicate", "")</f>
        <v/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0"/>
        <v>3.0999999999999999E-3</v>
      </c>
      <c r="P3120">
        <f t="shared" si="291"/>
        <v>775</v>
      </c>
      <c r="Q3120" s="3" t="str">
        <f t="shared" si="292"/>
        <v>theater</v>
      </c>
      <c r="R3120" t="str">
        <f t="shared" si="293"/>
        <v>spaces</v>
      </c>
      <c r="S3120" s="11">
        <f t="shared" si="294"/>
        <v>42534.649571759262</v>
      </c>
      <c r="T3120" s="11">
        <f t="shared" si="295"/>
        <v>42553.649571759262</v>
      </c>
      <c r="U3120" t="str">
        <f t="array" ref="U3120">IF(COUNTIF($B$2:$B7233, $B3120)&gt;1, "Duplicate", "")</f>
        <v/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0"/>
        <v>5.0000000000000001E-4</v>
      </c>
      <c r="P3121">
        <f t="shared" si="291"/>
        <v>5</v>
      </c>
      <c r="Q3121" s="3" t="str">
        <f t="shared" si="292"/>
        <v>theater</v>
      </c>
      <c r="R3121" t="str">
        <f t="shared" si="293"/>
        <v>spaces</v>
      </c>
      <c r="S3121" s="11">
        <f t="shared" si="294"/>
        <v>42060.04550925926</v>
      </c>
      <c r="T3121" s="11">
        <f t="shared" si="295"/>
        <v>42090.003842592589</v>
      </c>
      <c r="U3121" t="str">
        <f t="array" ref="U3121">IF(COUNTIF($B$2:$B7234, $B3121)&gt;1, "Duplicate", "")</f>
        <v/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0"/>
        <v>9.8461538461538464E-5</v>
      </c>
      <c r="P3122">
        <f t="shared" si="291"/>
        <v>12.8</v>
      </c>
      <c r="Q3122" s="3" t="str">
        <f t="shared" si="292"/>
        <v>theater</v>
      </c>
      <c r="R3122" t="str">
        <f t="shared" si="293"/>
        <v>spaces</v>
      </c>
      <c r="S3122" s="11">
        <f t="shared" si="294"/>
        <v>42435.942083333335</v>
      </c>
      <c r="T3122" s="11">
        <f t="shared" si="295"/>
        <v>42495.900416666671</v>
      </c>
      <c r="U3122" t="str">
        <f t="array" ref="U3122">IF(COUNTIF($B$2:$B7235, $B3122)&gt;1, "Duplicate", "")</f>
        <v/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0"/>
        <v>6.6666666666666671E-3</v>
      </c>
      <c r="P3123">
        <f t="shared" si="291"/>
        <v>10</v>
      </c>
      <c r="Q3123" s="3" t="str">
        <f t="shared" si="292"/>
        <v>theater</v>
      </c>
      <c r="R3123" t="str">
        <f t="shared" si="293"/>
        <v>spaces</v>
      </c>
      <c r="S3123" s="11">
        <f t="shared" si="294"/>
        <v>41848.679803240739</v>
      </c>
      <c r="T3123" s="11">
        <f t="shared" si="295"/>
        <v>41908.679803240739</v>
      </c>
      <c r="U3123" t="str">
        <f t="array" ref="U3123">IF(COUNTIF($B$2:$B7236, $B3123)&gt;1, "Duplicate", "")</f>
        <v/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0"/>
        <v>0.58291457286432158</v>
      </c>
      <c r="P3124">
        <f t="shared" si="291"/>
        <v>58</v>
      </c>
      <c r="Q3124" s="3" t="str">
        <f t="shared" si="292"/>
        <v>theater</v>
      </c>
      <c r="R3124" t="str">
        <f t="shared" si="293"/>
        <v>spaces</v>
      </c>
      <c r="S3124" s="11">
        <f t="shared" si="294"/>
        <v>42678.932083333333</v>
      </c>
      <c r="T3124" s="11">
        <f t="shared" si="295"/>
        <v>42683.973750000005</v>
      </c>
      <c r="U3124" t="str">
        <f t="array" ref="U3124">IF(COUNTIF($B$2:$B7237, $B3124)&gt;1, "Duplicate", "")</f>
        <v/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0"/>
        <v>0.68153600000000003</v>
      </c>
      <c r="P3125">
        <f t="shared" si="291"/>
        <v>244.80459770114942</v>
      </c>
      <c r="Q3125" s="3" t="str">
        <f t="shared" si="292"/>
        <v>theater</v>
      </c>
      <c r="R3125" t="str">
        <f t="shared" si="293"/>
        <v>spaces</v>
      </c>
      <c r="S3125" s="11">
        <f t="shared" si="294"/>
        <v>42530.993032407408</v>
      </c>
      <c r="T3125" s="11">
        <f t="shared" si="295"/>
        <v>42560.993032407408</v>
      </c>
      <c r="U3125" t="str">
        <f t="array" ref="U3125">IF(COUNTIF($B$2:$B7238, $B3125)&gt;1, "Duplicate", "")</f>
        <v/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0"/>
        <v>3.2499999999999997E-5</v>
      </c>
      <c r="P3126">
        <f t="shared" si="291"/>
        <v>6.5</v>
      </c>
      <c r="Q3126" s="3" t="str">
        <f t="shared" si="292"/>
        <v>theater</v>
      </c>
      <c r="R3126" t="str">
        <f t="shared" si="293"/>
        <v>spaces</v>
      </c>
      <c r="S3126" s="11">
        <f t="shared" si="294"/>
        <v>41977.780104166668</v>
      </c>
      <c r="T3126" s="11">
        <f t="shared" si="295"/>
        <v>42037.780104166668</v>
      </c>
      <c r="U3126" t="str">
        <f t="array" ref="U3126">IF(COUNTIF($B$2:$B7239, $B3126)&gt;1, "Duplicate", "")</f>
        <v/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0"/>
        <v>0</v>
      </c>
      <c r="P3127">
        <f t="shared" si="291"/>
        <v>0</v>
      </c>
      <c r="Q3127" s="3" t="str">
        <f t="shared" si="292"/>
        <v>theater</v>
      </c>
      <c r="R3127" t="str">
        <f t="shared" si="293"/>
        <v>spaces</v>
      </c>
      <c r="S3127" s="11">
        <f t="shared" si="294"/>
        <v>42346.20685185185</v>
      </c>
      <c r="T3127" s="11">
        <f t="shared" si="295"/>
        <v>42376.20685185185</v>
      </c>
      <c r="U3127" t="str">
        <f t="array" ref="U3127">IF(COUNTIF($B$2:$B7240, $B3127)&gt;1, "Duplicate", "")</f>
        <v/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0"/>
        <v>4.1599999999999998E-2</v>
      </c>
      <c r="P3128">
        <f t="shared" si="291"/>
        <v>61.176470588235297</v>
      </c>
      <c r="Q3128" s="3" t="str">
        <f t="shared" si="292"/>
        <v>theater</v>
      </c>
      <c r="R3128" t="str">
        <f t="shared" si="293"/>
        <v>spaces</v>
      </c>
      <c r="S3128" s="11">
        <f t="shared" si="294"/>
        <v>42427.01807870371</v>
      </c>
      <c r="T3128" s="11">
        <f t="shared" si="295"/>
        <v>42456.976412037038</v>
      </c>
      <c r="U3128" t="str">
        <f t="array" ref="U3128">IF(COUNTIF($B$2:$B7241, $B3128)&gt;1, "Duplicate", "")</f>
        <v/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0"/>
        <v>0</v>
      </c>
      <c r="P3129">
        <f t="shared" si="291"/>
        <v>0</v>
      </c>
      <c r="Q3129" s="3" t="str">
        <f t="shared" si="292"/>
        <v>theater</v>
      </c>
      <c r="R3129" t="str">
        <f t="shared" si="293"/>
        <v>spaces</v>
      </c>
      <c r="S3129" s="11">
        <f t="shared" si="294"/>
        <v>42034.856817129628</v>
      </c>
      <c r="T3129" s="11">
        <f t="shared" si="295"/>
        <v>42064.856817129628</v>
      </c>
      <c r="U3129" t="str">
        <f t="array" ref="U3129">IF(COUNTIF($B$2:$B7242, $B3129)&gt;1, "Duplicate", "")</f>
        <v/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0"/>
        <v>1.0860666666666667</v>
      </c>
      <c r="P3130">
        <f t="shared" si="291"/>
        <v>139.23931623931625</v>
      </c>
      <c r="Q3130" s="3" t="str">
        <f t="shared" si="292"/>
        <v>theater</v>
      </c>
      <c r="R3130" t="str">
        <f t="shared" si="293"/>
        <v>plays</v>
      </c>
      <c r="S3130" s="11">
        <f t="shared" si="294"/>
        <v>42780.825706018513</v>
      </c>
      <c r="T3130" s="11">
        <f t="shared" si="295"/>
        <v>42810.784039351856</v>
      </c>
      <c r="U3130" t="str">
        <f t="array" ref="U3130">IF(COUNTIF($B$2:$B7243, $B3130)&gt;1, "Duplicate", "")</f>
        <v/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0"/>
        <v>8.0000000000000002E-3</v>
      </c>
      <c r="P3131">
        <f t="shared" si="291"/>
        <v>10</v>
      </c>
      <c r="Q3131" s="3" t="str">
        <f t="shared" si="292"/>
        <v>theater</v>
      </c>
      <c r="R3131" t="str">
        <f t="shared" si="293"/>
        <v>plays</v>
      </c>
      <c r="S3131" s="11">
        <f t="shared" si="294"/>
        <v>42803.842812499999</v>
      </c>
      <c r="T3131" s="11">
        <f t="shared" si="295"/>
        <v>42843.801145833335</v>
      </c>
      <c r="U3131" t="str">
        <f t="array" ref="U3131">IF(COUNTIF($B$2:$B7244, $B3131)&gt;1, "Duplicate", "")</f>
        <v/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0"/>
        <v>3.7499999999999999E-2</v>
      </c>
      <c r="P3132">
        <f t="shared" si="291"/>
        <v>93.75</v>
      </c>
      <c r="Q3132" s="3" t="str">
        <f t="shared" si="292"/>
        <v>theater</v>
      </c>
      <c r="R3132" t="str">
        <f t="shared" si="293"/>
        <v>plays</v>
      </c>
      <c r="S3132" s="11">
        <f t="shared" si="294"/>
        <v>42808.640231481477</v>
      </c>
      <c r="T3132" s="11">
        <f t="shared" si="295"/>
        <v>42839.207638888889</v>
      </c>
      <c r="U3132" t="str">
        <f t="array" ref="U3132">IF(COUNTIF($B$2:$B7245, $B3132)&gt;1, "Duplicate", "")</f>
        <v/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0"/>
        <v>0.15731707317073171</v>
      </c>
      <c r="P3133">
        <f t="shared" si="291"/>
        <v>53.75</v>
      </c>
      <c r="Q3133" s="3" t="str">
        <f t="shared" si="292"/>
        <v>theater</v>
      </c>
      <c r="R3133" t="str">
        <f t="shared" si="293"/>
        <v>plays</v>
      </c>
      <c r="S3133" s="11">
        <f t="shared" si="294"/>
        <v>42803.579224537039</v>
      </c>
      <c r="T3133" s="11">
        <f t="shared" si="295"/>
        <v>42833.537557870368</v>
      </c>
      <c r="U3133" t="str">
        <f t="array" ref="U3133">IF(COUNTIF($B$2:$B7246, $B3133)&gt;1, "Duplicate", "")</f>
        <v/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0"/>
        <v>3.3333333333333332E-4</v>
      </c>
      <c r="P3134">
        <f t="shared" si="291"/>
        <v>10</v>
      </c>
      <c r="Q3134" s="3" t="str">
        <f t="shared" si="292"/>
        <v>theater</v>
      </c>
      <c r="R3134" t="str">
        <f t="shared" si="293"/>
        <v>plays</v>
      </c>
      <c r="S3134" s="11">
        <f t="shared" si="294"/>
        <v>42786.350231481483</v>
      </c>
      <c r="T3134" s="11">
        <f t="shared" si="295"/>
        <v>42846.308564814812</v>
      </c>
      <c r="U3134" t="str">
        <f t="array" ref="U3134">IF(COUNTIF($B$2:$B7247, $B3134)&gt;1, "Duplicate", "")</f>
        <v/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0"/>
        <v>1.08</v>
      </c>
      <c r="P3135">
        <f t="shared" si="291"/>
        <v>33.75</v>
      </c>
      <c r="Q3135" s="3" t="str">
        <f t="shared" si="292"/>
        <v>theater</v>
      </c>
      <c r="R3135" t="str">
        <f t="shared" si="293"/>
        <v>plays</v>
      </c>
      <c r="S3135" s="11">
        <f t="shared" si="294"/>
        <v>42788.565208333333</v>
      </c>
      <c r="T3135" s="11">
        <f t="shared" si="295"/>
        <v>42818.523541666669</v>
      </c>
      <c r="U3135" t="str">
        <f t="array" ref="U3135">IF(COUNTIF($B$2:$B7248, $B3135)&gt;1, "Duplicate", "")</f>
        <v/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0"/>
        <v>0.22500000000000001</v>
      </c>
      <c r="P3136">
        <f t="shared" si="291"/>
        <v>18.75</v>
      </c>
      <c r="Q3136" s="3" t="str">
        <f t="shared" si="292"/>
        <v>theater</v>
      </c>
      <c r="R3136" t="str">
        <f t="shared" si="293"/>
        <v>plays</v>
      </c>
      <c r="S3136" s="11">
        <f t="shared" si="294"/>
        <v>42800.720127314817</v>
      </c>
      <c r="T3136" s="11">
        <f t="shared" si="295"/>
        <v>42821.678460648152</v>
      </c>
      <c r="U3136" t="str">
        <f t="array" ref="U3136">IF(COUNTIF($B$2:$B7249, $B3136)&gt;1, "Duplicate", "")</f>
        <v/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0"/>
        <v>0.20849420849420849</v>
      </c>
      <c r="P3137">
        <f t="shared" si="291"/>
        <v>23.142857142857142</v>
      </c>
      <c r="Q3137" s="3" t="str">
        <f t="shared" si="292"/>
        <v>theater</v>
      </c>
      <c r="R3137" t="str">
        <f t="shared" si="293"/>
        <v>plays</v>
      </c>
      <c r="S3137" s="11">
        <f t="shared" si="294"/>
        <v>42807.151863425926</v>
      </c>
      <c r="T3137" s="11">
        <f t="shared" si="295"/>
        <v>42829.151863425926</v>
      </c>
      <c r="U3137" t="str">
        <f t="array" ref="U3137">IF(COUNTIF($B$2:$B7250, $B3137)&gt;1, "Duplicate", "")</f>
        <v/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0"/>
        <v>1.278</v>
      </c>
      <c r="P3138">
        <f t="shared" si="291"/>
        <v>29.045454545454547</v>
      </c>
      <c r="Q3138" s="3" t="str">
        <f t="shared" si="292"/>
        <v>theater</v>
      </c>
      <c r="R3138" t="str">
        <f t="shared" si="293"/>
        <v>plays</v>
      </c>
      <c r="S3138" s="11">
        <f t="shared" si="294"/>
        <v>42789.462430555555</v>
      </c>
      <c r="T3138" s="11">
        <f t="shared" si="295"/>
        <v>42825.957638888889</v>
      </c>
      <c r="U3138" t="str">
        <f t="array" ref="U3138">IF(COUNTIF($B$2:$B7251, $B3138)&gt;1, "Duplicate", "")</f>
        <v/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6">E3139/D3139</f>
        <v>3.3333333333333333E-2</v>
      </c>
      <c r="P3139">
        <f t="shared" ref="P3139:P3202" si="297">IF(L3139=0,0,E3139/L3139)</f>
        <v>50</v>
      </c>
      <c r="Q3139" s="3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11">
        <f t="shared" si="294"/>
        <v>42807.885057870371</v>
      </c>
      <c r="T3139" s="11">
        <f t="shared" si="295"/>
        <v>42858.8</v>
      </c>
      <c r="U3139" t="str">
        <f t="array" ref="U3139">IF(COUNTIF($B$2:$B7252, $B3139)&gt;1, "Duplicate", "")</f>
        <v/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6"/>
        <v>0</v>
      </c>
      <c r="P3140">
        <f t="shared" si="297"/>
        <v>0</v>
      </c>
      <c r="Q3140" s="3" t="str">
        <f t="shared" si="298"/>
        <v>theater</v>
      </c>
      <c r="R3140" t="str">
        <f t="shared" si="299"/>
        <v>plays</v>
      </c>
      <c r="S3140" s="11">
        <f t="shared" si="294"/>
        <v>42809.645914351851</v>
      </c>
      <c r="T3140" s="11">
        <f t="shared" si="295"/>
        <v>42828.645914351851</v>
      </c>
      <c r="U3140" t="str">
        <f t="array" ref="U3140">IF(COUNTIF($B$2:$B7253, $B3140)&gt;1, "Duplicate", "")</f>
        <v/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6"/>
        <v>5.3999999999999999E-2</v>
      </c>
      <c r="P3141">
        <f t="shared" si="297"/>
        <v>450</v>
      </c>
      <c r="Q3141" s="3" t="str">
        <f t="shared" si="298"/>
        <v>theater</v>
      </c>
      <c r="R3141" t="str">
        <f t="shared" si="299"/>
        <v>plays</v>
      </c>
      <c r="S3141" s="11">
        <f t="shared" si="294"/>
        <v>42785.270370370374</v>
      </c>
      <c r="T3141" s="11">
        <f t="shared" si="295"/>
        <v>42819.189583333333</v>
      </c>
      <c r="U3141" t="str">
        <f t="array" ref="U3141">IF(COUNTIF($B$2:$B7254, $B3141)&gt;1, "Duplicate", "")</f>
        <v/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6"/>
        <v>9.5999999999999992E-3</v>
      </c>
      <c r="P3142">
        <f t="shared" si="297"/>
        <v>24</v>
      </c>
      <c r="Q3142" s="3" t="str">
        <f t="shared" si="298"/>
        <v>theater</v>
      </c>
      <c r="R3142" t="str">
        <f t="shared" si="299"/>
        <v>plays</v>
      </c>
      <c r="S3142" s="11">
        <f t="shared" si="294"/>
        <v>42802.718784722223</v>
      </c>
      <c r="T3142" s="11">
        <f t="shared" si="295"/>
        <v>42832.677118055552</v>
      </c>
      <c r="U3142" t="str">
        <f t="array" ref="U3142">IF(COUNTIF($B$2:$B7255, $B3142)&gt;1, "Duplicate", "")</f>
        <v/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6"/>
        <v>0.51600000000000001</v>
      </c>
      <c r="P3143">
        <f t="shared" si="297"/>
        <v>32.25</v>
      </c>
      <c r="Q3143" s="3" t="str">
        <f t="shared" si="298"/>
        <v>theater</v>
      </c>
      <c r="R3143" t="str">
        <f t="shared" si="299"/>
        <v>plays</v>
      </c>
      <c r="S3143" s="11">
        <f t="shared" ref="S3143:S3206" si="300">(((J3143/60)/60)/24)+DATE(1970,1,1)</f>
        <v>42800.753333333334</v>
      </c>
      <c r="T3143" s="11">
        <f t="shared" ref="T3143:T3206" si="301">(((I3143/60)/60)/24)+DATE(1970,1,1)</f>
        <v>42841.833333333328</v>
      </c>
      <c r="U3143" t="str">
        <f t="array" ref="U3143">IF(COUNTIF($B$2:$B7256, $B3143)&gt;1, "Duplicate", "")</f>
        <v/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6"/>
        <v>1.6363636363636365E-2</v>
      </c>
      <c r="P3144">
        <f t="shared" si="297"/>
        <v>15</v>
      </c>
      <c r="Q3144" s="3" t="str">
        <f t="shared" si="298"/>
        <v>theater</v>
      </c>
      <c r="R3144" t="str">
        <f t="shared" si="299"/>
        <v>plays</v>
      </c>
      <c r="S3144" s="11">
        <f t="shared" si="300"/>
        <v>42783.513182870374</v>
      </c>
      <c r="T3144" s="11">
        <f t="shared" si="301"/>
        <v>42813.471516203703</v>
      </c>
      <c r="U3144" t="str">
        <f t="array" ref="U3144">IF(COUNTIF($B$2:$B7257, $B3144)&gt;1, "Duplicate", "")</f>
        <v/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6"/>
        <v>0</v>
      </c>
      <c r="P3145">
        <f t="shared" si="297"/>
        <v>0</v>
      </c>
      <c r="Q3145" s="3" t="str">
        <f t="shared" si="298"/>
        <v>theater</v>
      </c>
      <c r="R3145" t="str">
        <f t="shared" si="299"/>
        <v>plays</v>
      </c>
      <c r="S3145" s="11">
        <f t="shared" si="300"/>
        <v>42808.358287037037</v>
      </c>
      <c r="T3145" s="11">
        <f t="shared" si="301"/>
        <v>42834.358287037037</v>
      </c>
      <c r="U3145" t="str">
        <f t="array" ref="U3145">IF(COUNTIF($B$2:$B7258, $B3145)&gt;1, "Duplicate", "")</f>
        <v/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6"/>
        <v>0.754</v>
      </c>
      <c r="P3146">
        <f t="shared" si="297"/>
        <v>251.33333333333334</v>
      </c>
      <c r="Q3146" s="3" t="str">
        <f t="shared" si="298"/>
        <v>theater</v>
      </c>
      <c r="R3146" t="str">
        <f t="shared" si="299"/>
        <v>plays</v>
      </c>
      <c r="S3146" s="11">
        <f t="shared" si="300"/>
        <v>42796.538275462968</v>
      </c>
      <c r="T3146" s="11">
        <f t="shared" si="301"/>
        <v>42813.25</v>
      </c>
      <c r="U3146" t="str">
        <f t="array" ref="U3146">IF(COUNTIF($B$2:$B7259, $B3146)&gt;1, "Duplicate", "")</f>
        <v/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6"/>
        <v>0</v>
      </c>
      <c r="P3147">
        <f t="shared" si="297"/>
        <v>0</v>
      </c>
      <c r="Q3147" s="3" t="str">
        <f t="shared" si="298"/>
        <v>theater</v>
      </c>
      <c r="R3147" t="str">
        <f t="shared" si="299"/>
        <v>plays</v>
      </c>
      <c r="S3147" s="11">
        <f t="shared" si="300"/>
        <v>42762.040902777779</v>
      </c>
      <c r="T3147" s="11">
        <f t="shared" si="301"/>
        <v>42821.999236111107</v>
      </c>
      <c r="U3147" t="str">
        <f t="array" ref="U3147">IF(COUNTIF($B$2:$B7260, $B3147)&gt;1, "Duplicate", "")</f>
        <v/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6"/>
        <v>0.105</v>
      </c>
      <c r="P3148">
        <f t="shared" si="297"/>
        <v>437.5</v>
      </c>
      <c r="Q3148" s="3" t="str">
        <f t="shared" si="298"/>
        <v>theater</v>
      </c>
      <c r="R3148" t="str">
        <f t="shared" si="299"/>
        <v>plays</v>
      </c>
      <c r="S3148" s="11">
        <f t="shared" si="300"/>
        <v>42796.682476851856</v>
      </c>
      <c r="T3148" s="11">
        <f t="shared" si="301"/>
        <v>42841.640810185185</v>
      </c>
      <c r="U3148" t="str">
        <f t="array" ref="U3148">IF(COUNTIF($B$2:$B7261, $B3148)&gt;1, "Duplicate", "")</f>
        <v/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6"/>
        <v>1.1752499999999999</v>
      </c>
      <c r="P3149">
        <f t="shared" si="297"/>
        <v>110.35211267605634</v>
      </c>
      <c r="Q3149" s="3" t="str">
        <f t="shared" si="298"/>
        <v>theater</v>
      </c>
      <c r="R3149" t="str">
        <f t="shared" si="299"/>
        <v>plays</v>
      </c>
      <c r="S3149" s="11">
        <f t="shared" si="300"/>
        <v>41909.969386574077</v>
      </c>
      <c r="T3149" s="11">
        <f t="shared" si="301"/>
        <v>41950.011053240742</v>
      </c>
      <c r="U3149" t="str">
        <f t="array" ref="U3149">IF(COUNTIF($B$2:$B7262, $B3149)&gt;1, "Duplicate", "")</f>
        <v/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6"/>
        <v>1.3116666666666668</v>
      </c>
      <c r="P3150">
        <f t="shared" si="297"/>
        <v>41.421052631578945</v>
      </c>
      <c r="Q3150" s="3" t="str">
        <f t="shared" si="298"/>
        <v>theater</v>
      </c>
      <c r="R3150" t="str">
        <f t="shared" si="299"/>
        <v>plays</v>
      </c>
      <c r="S3150" s="11">
        <f t="shared" si="300"/>
        <v>41891.665324074071</v>
      </c>
      <c r="T3150" s="11">
        <f t="shared" si="301"/>
        <v>41913.166666666664</v>
      </c>
      <c r="U3150" t="str">
        <f t="array" ref="U3150">IF(COUNTIF($B$2:$B7263, $B3150)&gt;1, "Duplicate", "")</f>
        <v/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6"/>
        <v>1.04</v>
      </c>
      <c r="P3151">
        <f t="shared" si="297"/>
        <v>52</v>
      </c>
      <c r="Q3151" s="3" t="str">
        <f t="shared" si="298"/>
        <v>theater</v>
      </c>
      <c r="R3151" t="str">
        <f t="shared" si="299"/>
        <v>plays</v>
      </c>
      <c r="S3151" s="11">
        <f t="shared" si="300"/>
        <v>41226.017361111109</v>
      </c>
      <c r="T3151" s="11">
        <f t="shared" si="301"/>
        <v>41250.083333333336</v>
      </c>
      <c r="U3151" t="str">
        <f t="array" ref="U3151">IF(COUNTIF($B$2:$B7264, $B3151)&gt;1, "Duplicate", "")</f>
        <v/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6"/>
        <v>1.01</v>
      </c>
      <c r="P3152">
        <f t="shared" si="297"/>
        <v>33.990384615384613</v>
      </c>
      <c r="Q3152" s="3" t="str">
        <f t="shared" si="298"/>
        <v>theater</v>
      </c>
      <c r="R3152" t="str">
        <f t="shared" si="299"/>
        <v>plays</v>
      </c>
      <c r="S3152" s="11">
        <f t="shared" si="300"/>
        <v>40478.263923611114</v>
      </c>
      <c r="T3152" s="11">
        <f t="shared" si="301"/>
        <v>40568.166666666664</v>
      </c>
      <c r="U3152" t="str">
        <f t="array" ref="U3152">IF(COUNTIF($B$2:$B7265, $B3152)&gt;1, "Duplicate", "")</f>
        <v/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6"/>
        <v>1.004</v>
      </c>
      <c r="P3153">
        <f t="shared" si="297"/>
        <v>103.35294117647059</v>
      </c>
      <c r="Q3153" s="3" t="str">
        <f t="shared" si="298"/>
        <v>theater</v>
      </c>
      <c r="R3153" t="str">
        <f t="shared" si="299"/>
        <v>plays</v>
      </c>
      <c r="S3153" s="11">
        <f t="shared" si="300"/>
        <v>41862.83997685185</v>
      </c>
      <c r="T3153" s="11">
        <f t="shared" si="301"/>
        <v>41892.83997685185</v>
      </c>
      <c r="U3153" t="str">
        <f t="array" ref="U3153">IF(COUNTIF($B$2:$B7266, $B3153)&gt;1, "Duplicate", "")</f>
        <v/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6"/>
        <v>1.0595454545454546</v>
      </c>
      <c r="P3154">
        <f t="shared" si="297"/>
        <v>34.791044776119406</v>
      </c>
      <c r="Q3154" s="3" t="str">
        <f t="shared" si="298"/>
        <v>theater</v>
      </c>
      <c r="R3154" t="str">
        <f t="shared" si="299"/>
        <v>plays</v>
      </c>
      <c r="S3154" s="11">
        <f t="shared" si="300"/>
        <v>41550.867673611108</v>
      </c>
      <c r="T3154" s="11">
        <f t="shared" si="301"/>
        <v>41580.867673611108</v>
      </c>
      <c r="U3154" t="str">
        <f t="array" ref="U3154">IF(COUNTIF($B$2:$B7267, $B3154)&gt;1, "Duplicate", "")</f>
        <v/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6"/>
        <v>3.3558333333333334</v>
      </c>
      <c r="P3155">
        <f t="shared" si="297"/>
        <v>41.773858921161825</v>
      </c>
      <c r="Q3155" s="3" t="str">
        <f t="shared" si="298"/>
        <v>theater</v>
      </c>
      <c r="R3155" t="str">
        <f t="shared" si="299"/>
        <v>plays</v>
      </c>
      <c r="S3155" s="11">
        <f t="shared" si="300"/>
        <v>40633.154363425929</v>
      </c>
      <c r="T3155" s="11">
        <f t="shared" si="301"/>
        <v>40664.207638888889</v>
      </c>
      <c r="U3155" t="str">
        <f t="array" ref="U3155">IF(COUNTIF($B$2:$B7268, $B3155)&gt;1, "Duplicate", "")</f>
        <v/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6"/>
        <v>1.1292857142857142</v>
      </c>
      <c r="P3156">
        <f t="shared" si="297"/>
        <v>64.268292682926827</v>
      </c>
      <c r="Q3156" s="3" t="str">
        <f t="shared" si="298"/>
        <v>theater</v>
      </c>
      <c r="R3156" t="str">
        <f t="shared" si="299"/>
        <v>plays</v>
      </c>
      <c r="S3156" s="11">
        <f t="shared" si="300"/>
        <v>40970.875671296293</v>
      </c>
      <c r="T3156" s="11">
        <f t="shared" si="301"/>
        <v>41000.834004629629</v>
      </c>
      <c r="U3156" t="str">
        <f t="array" ref="U3156">IF(COUNTIF($B$2:$B7269, $B3156)&gt;1, "Duplicate", "")</f>
        <v/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6"/>
        <v>1.885046</v>
      </c>
      <c r="P3157">
        <f t="shared" si="297"/>
        <v>31.209370860927152</v>
      </c>
      <c r="Q3157" s="3" t="str">
        <f t="shared" si="298"/>
        <v>theater</v>
      </c>
      <c r="R3157" t="str">
        <f t="shared" si="299"/>
        <v>plays</v>
      </c>
      <c r="S3157" s="11">
        <f t="shared" si="300"/>
        <v>41233.499131944445</v>
      </c>
      <c r="T3157" s="11">
        <f t="shared" si="301"/>
        <v>41263.499131944445</v>
      </c>
      <c r="U3157" t="str">
        <f t="array" ref="U3157">IF(COUNTIF($B$2:$B7270, $B3157)&gt;1, "Duplicate", "")</f>
        <v/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6"/>
        <v>1.0181818181818181</v>
      </c>
      <c r="P3158">
        <f t="shared" si="297"/>
        <v>62.921348314606739</v>
      </c>
      <c r="Q3158" s="3" t="str">
        <f t="shared" si="298"/>
        <v>theater</v>
      </c>
      <c r="R3158" t="str">
        <f t="shared" si="299"/>
        <v>plays</v>
      </c>
      <c r="S3158" s="11">
        <f t="shared" si="300"/>
        <v>41026.953055555554</v>
      </c>
      <c r="T3158" s="11">
        <f t="shared" si="301"/>
        <v>41061.953055555554</v>
      </c>
      <c r="U3158" t="str">
        <f t="array" ref="U3158">IF(COUNTIF($B$2:$B7271, $B3158)&gt;1, "Duplicate", "")</f>
        <v/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6"/>
        <v>1.01</v>
      </c>
      <c r="P3159">
        <f t="shared" si="297"/>
        <v>98.536585365853654</v>
      </c>
      <c r="Q3159" s="3" t="str">
        <f t="shared" si="298"/>
        <v>theater</v>
      </c>
      <c r="R3159" t="str">
        <f t="shared" si="299"/>
        <v>plays</v>
      </c>
      <c r="S3159" s="11">
        <f t="shared" si="300"/>
        <v>41829.788252314815</v>
      </c>
      <c r="T3159" s="11">
        <f t="shared" si="301"/>
        <v>41839.208333333336</v>
      </c>
      <c r="U3159" t="str">
        <f t="array" ref="U3159">IF(COUNTIF($B$2:$B7272, $B3159)&gt;1, "Duplicate", "")</f>
        <v/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6"/>
        <v>1.1399999999999999</v>
      </c>
      <c r="P3160">
        <f t="shared" si="297"/>
        <v>82.608695652173907</v>
      </c>
      <c r="Q3160" s="3" t="str">
        <f t="shared" si="298"/>
        <v>theater</v>
      </c>
      <c r="R3160" t="str">
        <f t="shared" si="299"/>
        <v>plays</v>
      </c>
      <c r="S3160" s="11">
        <f t="shared" si="300"/>
        <v>41447.839722222219</v>
      </c>
      <c r="T3160" s="11">
        <f t="shared" si="301"/>
        <v>41477.839722222219</v>
      </c>
      <c r="U3160" t="str">
        <f t="array" ref="U3160">IF(COUNTIF($B$2:$B7273, $B3160)&gt;1, "Duplicate", "")</f>
        <v/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6"/>
        <v>1.3348133333333334</v>
      </c>
      <c r="P3161">
        <f t="shared" si="297"/>
        <v>38.504230769230773</v>
      </c>
      <c r="Q3161" s="3" t="str">
        <f t="shared" si="298"/>
        <v>theater</v>
      </c>
      <c r="R3161" t="str">
        <f t="shared" si="299"/>
        <v>plays</v>
      </c>
      <c r="S3161" s="11">
        <f t="shared" si="300"/>
        <v>40884.066678240742</v>
      </c>
      <c r="T3161" s="11">
        <f t="shared" si="301"/>
        <v>40926.958333333336</v>
      </c>
      <c r="U3161" t="str">
        <f t="array" ref="U3161">IF(COUNTIF($B$2:$B7274, $B3161)&gt;1, "Duplicate", "")</f>
        <v/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6"/>
        <v>1.0153333333333334</v>
      </c>
      <c r="P3162">
        <f t="shared" si="297"/>
        <v>80.15789473684211</v>
      </c>
      <c r="Q3162" s="3" t="str">
        <f t="shared" si="298"/>
        <v>theater</v>
      </c>
      <c r="R3162" t="str">
        <f t="shared" si="299"/>
        <v>plays</v>
      </c>
      <c r="S3162" s="11">
        <f t="shared" si="300"/>
        <v>41841.26489583333</v>
      </c>
      <c r="T3162" s="11">
        <f t="shared" si="301"/>
        <v>41864.207638888889</v>
      </c>
      <c r="U3162" t="str">
        <f t="array" ref="U3162">IF(COUNTIF($B$2:$B7275, $B3162)&gt;1, "Duplicate", "")</f>
        <v/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6"/>
        <v>1.0509999999999999</v>
      </c>
      <c r="P3163">
        <f t="shared" si="297"/>
        <v>28.405405405405407</v>
      </c>
      <c r="Q3163" s="3" t="str">
        <f t="shared" si="298"/>
        <v>theater</v>
      </c>
      <c r="R3163" t="str">
        <f t="shared" si="299"/>
        <v>plays</v>
      </c>
      <c r="S3163" s="11">
        <f t="shared" si="300"/>
        <v>41897.536134259259</v>
      </c>
      <c r="T3163" s="11">
        <f t="shared" si="301"/>
        <v>41927.536134259259</v>
      </c>
      <c r="U3163" t="str">
        <f t="array" ref="U3163">IF(COUNTIF($B$2:$B7276, $B3163)&gt;1, "Duplicate", "")</f>
        <v/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6"/>
        <v>1.2715000000000001</v>
      </c>
      <c r="P3164">
        <f t="shared" si="297"/>
        <v>80.730158730158735</v>
      </c>
      <c r="Q3164" s="3" t="str">
        <f t="shared" si="298"/>
        <v>theater</v>
      </c>
      <c r="R3164" t="str">
        <f t="shared" si="299"/>
        <v>plays</v>
      </c>
      <c r="S3164" s="11">
        <f t="shared" si="300"/>
        <v>41799.685902777775</v>
      </c>
      <c r="T3164" s="11">
        <f t="shared" si="301"/>
        <v>41827.083333333336</v>
      </c>
      <c r="U3164" t="str">
        <f t="array" ref="U3164">IF(COUNTIF($B$2:$B7277, $B3164)&gt;1, "Duplicate", "")</f>
        <v/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6"/>
        <v>1.1115384615384616</v>
      </c>
      <c r="P3165">
        <f t="shared" si="297"/>
        <v>200.69444444444446</v>
      </c>
      <c r="Q3165" s="3" t="str">
        <f t="shared" si="298"/>
        <v>theater</v>
      </c>
      <c r="R3165" t="str">
        <f t="shared" si="299"/>
        <v>plays</v>
      </c>
      <c r="S3165" s="11">
        <f t="shared" si="300"/>
        <v>41775.753761574073</v>
      </c>
      <c r="T3165" s="11">
        <f t="shared" si="301"/>
        <v>41805.753761574073</v>
      </c>
      <c r="U3165" t="str">
        <f t="array" ref="U3165">IF(COUNTIF($B$2:$B7278, $B3165)&gt;1, "Duplicate", "")</f>
        <v/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6"/>
        <v>1.0676000000000001</v>
      </c>
      <c r="P3166">
        <f t="shared" si="297"/>
        <v>37.591549295774648</v>
      </c>
      <c r="Q3166" s="3" t="str">
        <f t="shared" si="298"/>
        <v>theater</v>
      </c>
      <c r="R3166" t="str">
        <f t="shared" si="299"/>
        <v>plays</v>
      </c>
      <c r="S3166" s="11">
        <f t="shared" si="300"/>
        <v>41766.80572916667</v>
      </c>
      <c r="T3166" s="11">
        <f t="shared" si="301"/>
        <v>41799.80572916667</v>
      </c>
      <c r="U3166" t="str">
        <f t="array" ref="U3166">IF(COUNTIF($B$2:$B7279, $B3166)&gt;1, "Duplicate", "")</f>
        <v/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6"/>
        <v>1.6266666666666667</v>
      </c>
      <c r="P3167">
        <f t="shared" si="297"/>
        <v>58.095238095238095</v>
      </c>
      <c r="Q3167" s="3" t="str">
        <f t="shared" si="298"/>
        <v>theater</v>
      </c>
      <c r="R3167" t="str">
        <f t="shared" si="299"/>
        <v>plays</v>
      </c>
      <c r="S3167" s="11">
        <f t="shared" si="300"/>
        <v>40644.159259259257</v>
      </c>
      <c r="T3167" s="11">
        <f t="shared" si="301"/>
        <v>40666.165972222225</v>
      </c>
      <c r="U3167" t="str">
        <f t="array" ref="U3167">IF(COUNTIF($B$2:$B7280, $B3167)&gt;1, "Duplicate", "")</f>
        <v/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6"/>
        <v>1.6022808571428573</v>
      </c>
      <c r="P3168">
        <f t="shared" si="297"/>
        <v>60.300892473118282</v>
      </c>
      <c r="Q3168" s="3" t="str">
        <f t="shared" si="298"/>
        <v>theater</v>
      </c>
      <c r="R3168" t="str">
        <f t="shared" si="299"/>
        <v>plays</v>
      </c>
      <c r="S3168" s="11">
        <f t="shared" si="300"/>
        <v>41940.69158564815</v>
      </c>
      <c r="T3168" s="11">
        <f t="shared" si="301"/>
        <v>41969.332638888889</v>
      </c>
      <c r="U3168" t="str">
        <f t="array" ref="U3168">IF(COUNTIF($B$2:$B7281, $B3168)&gt;1, "Duplicate", "")</f>
        <v/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6"/>
        <v>1.1616666666666666</v>
      </c>
      <c r="P3169">
        <f t="shared" si="297"/>
        <v>63.363636363636367</v>
      </c>
      <c r="Q3169" s="3" t="str">
        <f t="shared" si="298"/>
        <v>theater</v>
      </c>
      <c r="R3169" t="str">
        <f t="shared" si="299"/>
        <v>plays</v>
      </c>
      <c r="S3169" s="11">
        <f t="shared" si="300"/>
        <v>41839.175706018519</v>
      </c>
      <c r="T3169" s="11">
        <f t="shared" si="301"/>
        <v>41853.175706018519</v>
      </c>
      <c r="U3169" t="str">
        <f t="array" ref="U3169">IF(COUNTIF($B$2:$B7282, $B3169)&gt;1, "Duplicate", "")</f>
        <v/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6"/>
        <v>1.242</v>
      </c>
      <c r="P3170">
        <f t="shared" si="297"/>
        <v>50.901639344262293</v>
      </c>
      <c r="Q3170" s="3" t="str">
        <f t="shared" si="298"/>
        <v>theater</v>
      </c>
      <c r="R3170" t="str">
        <f t="shared" si="299"/>
        <v>plays</v>
      </c>
      <c r="S3170" s="11">
        <f t="shared" si="300"/>
        <v>41772.105937500004</v>
      </c>
      <c r="T3170" s="11">
        <f t="shared" si="301"/>
        <v>41803.916666666664</v>
      </c>
      <c r="U3170" t="str">
        <f t="array" ref="U3170">IF(COUNTIF($B$2:$B7283, $B3170)&gt;1, "Duplicate", "")</f>
        <v/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6"/>
        <v>1.030125</v>
      </c>
      <c r="P3171">
        <f t="shared" si="297"/>
        <v>100.5</v>
      </c>
      <c r="Q3171" s="3" t="str">
        <f t="shared" si="298"/>
        <v>theater</v>
      </c>
      <c r="R3171" t="str">
        <f t="shared" si="299"/>
        <v>plays</v>
      </c>
      <c r="S3171" s="11">
        <f t="shared" si="300"/>
        <v>41591.737974537034</v>
      </c>
      <c r="T3171" s="11">
        <f t="shared" si="301"/>
        <v>41621.207638888889</v>
      </c>
      <c r="U3171" t="str">
        <f t="array" ref="U3171">IF(COUNTIF($B$2:$B7284, $B3171)&gt;1, "Duplicate", "")</f>
        <v/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6"/>
        <v>1.1225000000000001</v>
      </c>
      <c r="P3172">
        <f t="shared" si="297"/>
        <v>31.619718309859156</v>
      </c>
      <c r="Q3172" s="3" t="str">
        <f t="shared" si="298"/>
        <v>theater</v>
      </c>
      <c r="R3172" t="str">
        <f t="shared" si="299"/>
        <v>plays</v>
      </c>
      <c r="S3172" s="11">
        <f t="shared" si="300"/>
        <v>41789.080370370371</v>
      </c>
      <c r="T3172" s="11">
        <f t="shared" si="301"/>
        <v>41822.166666666664</v>
      </c>
      <c r="U3172" t="str">
        <f t="array" ref="U3172">IF(COUNTIF($B$2:$B7285, $B3172)&gt;1, "Duplicate", "")</f>
        <v/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6"/>
        <v>1.0881428571428571</v>
      </c>
      <c r="P3173">
        <f t="shared" si="297"/>
        <v>65.102564102564102</v>
      </c>
      <c r="Q3173" s="3" t="str">
        <f t="shared" si="298"/>
        <v>theater</v>
      </c>
      <c r="R3173" t="str">
        <f t="shared" si="299"/>
        <v>plays</v>
      </c>
      <c r="S3173" s="11">
        <f t="shared" si="300"/>
        <v>42466.608310185184</v>
      </c>
      <c r="T3173" s="11">
        <f t="shared" si="301"/>
        <v>42496.608310185184</v>
      </c>
      <c r="U3173" t="str">
        <f t="array" ref="U3173">IF(COUNTIF($B$2:$B7286, $B3173)&gt;1, "Duplicate", "")</f>
        <v/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6"/>
        <v>1.1499999999999999</v>
      </c>
      <c r="P3174">
        <f t="shared" si="297"/>
        <v>79.310344827586206</v>
      </c>
      <c r="Q3174" s="3" t="str">
        <f t="shared" si="298"/>
        <v>theater</v>
      </c>
      <c r="R3174" t="str">
        <f t="shared" si="299"/>
        <v>plays</v>
      </c>
      <c r="S3174" s="11">
        <f t="shared" si="300"/>
        <v>40923.729953703703</v>
      </c>
      <c r="T3174" s="11">
        <f t="shared" si="301"/>
        <v>40953.729953703703</v>
      </c>
      <c r="U3174" t="str">
        <f t="array" ref="U3174">IF(COUNTIF($B$2:$B7287, $B3174)&gt;1, "Duplicate", "")</f>
        <v/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6"/>
        <v>1.03</v>
      </c>
      <c r="P3175">
        <f t="shared" si="297"/>
        <v>139.18918918918919</v>
      </c>
      <c r="Q3175" s="3" t="str">
        <f t="shared" si="298"/>
        <v>theater</v>
      </c>
      <c r="R3175" t="str">
        <f t="shared" si="299"/>
        <v>plays</v>
      </c>
      <c r="S3175" s="11">
        <f t="shared" si="300"/>
        <v>41878.878379629627</v>
      </c>
      <c r="T3175" s="11">
        <f t="shared" si="301"/>
        <v>41908.878379629627</v>
      </c>
      <c r="U3175" t="str">
        <f t="array" ref="U3175">IF(COUNTIF($B$2:$B7288, $B3175)&gt;1, "Duplicate", "")</f>
        <v/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6"/>
        <v>1.0113333333333334</v>
      </c>
      <c r="P3176">
        <f t="shared" si="297"/>
        <v>131.91304347826087</v>
      </c>
      <c r="Q3176" s="3" t="str">
        <f t="shared" si="298"/>
        <v>theater</v>
      </c>
      <c r="R3176" t="str">
        <f t="shared" si="299"/>
        <v>plays</v>
      </c>
      <c r="S3176" s="11">
        <f t="shared" si="300"/>
        <v>41862.864675925928</v>
      </c>
      <c r="T3176" s="11">
        <f t="shared" si="301"/>
        <v>41876.864675925928</v>
      </c>
      <c r="U3176" t="str">
        <f t="array" ref="U3176">IF(COUNTIF($B$2:$B7289, $B3176)&gt;1, "Duplicate", "")</f>
        <v/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6"/>
        <v>1.0955999999999999</v>
      </c>
      <c r="P3177">
        <f t="shared" si="297"/>
        <v>91.3</v>
      </c>
      <c r="Q3177" s="3" t="str">
        <f t="shared" si="298"/>
        <v>theater</v>
      </c>
      <c r="R3177" t="str">
        <f t="shared" si="299"/>
        <v>plays</v>
      </c>
      <c r="S3177" s="11">
        <f t="shared" si="300"/>
        <v>40531.886886574073</v>
      </c>
      <c r="T3177" s="11">
        <f t="shared" si="301"/>
        <v>40591.886886574073</v>
      </c>
      <c r="U3177" t="str">
        <f t="array" ref="U3177">IF(COUNTIF($B$2:$B7290, $B3177)&gt;1, "Duplicate", "")</f>
        <v/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6"/>
        <v>1.148421052631579</v>
      </c>
      <c r="P3178">
        <f t="shared" si="297"/>
        <v>39.672727272727272</v>
      </c>
      <c r="Q3178" s="3" t="str">
        <f t="shared" si="298"/>
        <v>theater</v>
      </c>
      <c r="R3178" t="str">
        <f t="shared" si="299"/>
        <v>plays</v>
      </c>
      <c r="S3178" s="11">
        <f t="shared" si="300"/>
        <v>41477.930914351848</v>
      </c>
      <c r="T3178" s="11">
        <f t="shared" si="301"/>
        <v>41504.625</v>
      </c>
      <c r="U3178" t="str">
        <f t="array" ref="U3178">IF(COUNTIF($B$2:$B7291, $B3178)&gt;1, "Duplicate", "")</f>
        <v/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6"/>
        <v>1.1739999999999999</v>
      </c>
      <c r="P3179">
        <f t="shared" si="297"/>
        <v>57.549019607843135</v>
      </c>
      <c r="Q3179" s="3" t="str">
        <f t="shared" si="298"/>
        <v>theater</v>
      </c>
      <c r="R3179" t="str">
        <f t="shared" si="299"/>
        <v>plays</v>
      </c>
      <c r="S3179" s="11">
        <f t="shared" si="300"/>
        <v>41781.666770833333</v>
      </c>
      <c r="T3179" s="11">
        <f t="shared" si="301"/>
        <v>41811.666770833333</v>
      </c>
      <c r="U3179" t="str">
        <f t="array" ref="U3179">IF(COUNTIF($B$2:$B7292, $B3179)&gt;1, "Duplicate", "")</f>
        <v/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6"/>
        <v>1.7173333333333334</v>
      </c>
      <c r="P3180">
        <f t="shared" si="297"/>
        <v>33.025641025641029</v>
      </c>
      <c r="Q3180" s="3" t="str">
        <f t="shared" si="298"/>
        <v>theater</v>
      </c>
      <c r="R3180" t="str">
        <f t="shared" si="299"/>
        <v>plays</v>
      </c>
      <c r="S3180" s="11">
        <f t="shared" si="300"/>
        <v>41806.605034722219</v>
      </c>
      <c r="T3180" s="11">
        <f t="shared" si="301"/>
        <v>41836.605034722219</v>
      </c>
      <c r="U3180" t="str">
        <f t="array" ref="U3180">IF(COUNTIF($B$2:$B7293, $B3180)&gt;1, "Duplicate", "")</f>
        <v/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6"/>
        <v>1.1416238095238094</v>
      </c>
      <c r="P3181">
        <f t="shared" si="297"/>
        <v>77.335806451612896</v>
      </c>
      <c r="Q3181" s="3" t="str">
        <f t="shared" si="298"/>
        <v>theater</v>
      </c>
      <c r="R3181" t="str">
        <f t="shared" si="299"/>
        <v>plays</v>
      </c>
      <c r="S3181" s="11">
        <f t="shared" si="300"/>
        <v>41375.702210648145</v>
      </c>
      <c r="T3181" s="11">
        <f t="shared" si="301"/>
        <v>41400.702210648145</v>
      </c>
      <c r="U3181" t="str">
        <f t="array" ref="U3181">IF(COUNTIF($B$2:$B7294, $B3181)&gt;1, "Duplicate", "")</f>
        <v/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6"/>
        <v>1.1975</v>
      </c>
      <c r="P3182">
        <f t="shared" si="297"/>
        <v>31.933333333333334</v>
      </c>
      <c r="Q3182" s="3" t="str">
        <f t="shared" si="298"/>
        <v>theater</v>
      </c>
      <c r="R3182" t="str">
        <f t="shared" si="299"/>
        <v>plays</v>
      </c>
      <c r="S3182" s="11">
        <f t="shared" si="300"/>
        <v>41780.412604166668</v>
      </c>
      <c r="T3182" s="11">
        <f t="shared" si="301"/>
        <v>41810.412604166668</v>
      </c>
      <c r="U3182" t="str">
        <f t="array" ref="U3182">IF(COUNTIF($B$2:$B7295, $B3182)&gt;1, "Duplicate", "")</f>
        <v/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6"/>
        <v>1.0900000000000001</v>
      </c>
      <c r="P3183">
        <f t="shared" si="297"/>
        <v>36.333333333333336</v>
      </c>
      <c r="Q3183" s="3" t="str">
        <f t="shared" si="298"/>
        <v>theater</v>
      </c>
      <c r="R3183" t="str">
        <f t="shared" si="299"/>
        <v>plays</v>
      </c>
      <c r="S3183" s="11">
        <f t="shared" si="300"/>
        <v>41779.310034722221</v>
      </c>
      <c r="T3183" s="11">
        <f t="shared" si="301"/>
        <v>41805.666666666664</v>
      </c>
      <c r="U3183" t="str">
        <f t="array" ref="U3183">IF(COUNTIF($B$2:$B7296, $B3183)&gt;1, "Duplicate", "")</f>
        <v/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6"/>
        <v>1.0088571428571429</v>
      </c>
      <c r="P3184">
        <f t="shared" si="297"/>
        <v>46.768211920529801</v>
      </c>
      <c r="Q3184" s="3" t="str">
        <f t="shared" si="298"/>
        <v>theater</v>
      </c>
      <c r="R3184" t="str">
        <f t="shared" si="299"/>
        <v>plays</v>
      </c>
      <c r="S3184" s="11">
        <f t="shared" si="300"/>
        <v>40883.949317129627</v>
      </c>
      <c r="T3184" s="11">
        <f t="shared" si="301"/>
        <v>40939.708333333336</v>
      </c>
      <c r="U3184" t="str">
        <f t="array" ref="U3184">IF(COUNTIF($B$2:$B7297, $B3184)&gt;1, "Duplicate", "")</f>
        <v/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6"/>
        <v>1.0900000000000001</v>
      </c>
      <c r="P3185">
        <f t="shared" si="297"/>
        <v>40.073529411764703</v>
      </c>
      <c r="Q3185" s="3" t="str">
        <f t="shared" si="298"/>
        <v>theater</v>
      </c>
      <c r="R3185" t="str">
        <f t="shared" si="299"/>
        <v>plays</v>
      </c>
      <c r="S3185" s="11">
        <f t="shared" si="300"/>
        <v>41491.79478009259</v>
      </c>
      <c r="T3185" s="11">
        <f t="shared" si="301"/>
        <v>41509.79478009259</v>
      </c>
      <c r="U3185" t="str">
        <f t="array" ref="U3185">IF(COUNTIF($B$2:$B7298, $B3185)&gt;1, "Duplicate", "")</f>
        <v/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6"/>
        <v>1.0720930232558139</v>
      </c>
      <c r="P3186">
        <f t="shared" si="297"/>
        <v>100.21739130434783</v>
      </c>
      <c r="Q3186" s="3" t="str">
        <f t="shared" si="298"/>
        <v>theater</v>
      </c>
      <c r="R3186" t="str">
        <f t="shared" si="299"/>
        <v>plays</v>
      </c>
      <c r="S3186" s="11">
        <f t="shared" si="300"/>
        <v>41791.993414351848</v>
      </c>
      <c r="T3186" s="11">
        <f t="shared" si="301"/>
        <v>41821.993414351848</v>
      </c>
      <c r="U3186" t="str">
        <f t="array" ref="U3186">IF(COUNTIF($B$2:$B7299, $B3186)&gt;1, "Duplicate", "")</f>
        <v/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6"/>
        <v>1</v>
      </c>
      <c r="P3187">
        <f t="shared" si="297"/>
        <v>41.666666666666664</v>
      </c>
      <c r="Q3187" s="3" t="str">
        <f t="shared" si="298"/>
        <v>theater</v>
      </c>
      <c r="R3187" t="str">
        <f t="shared" si="299"/>
        <v>plays</v>
      </c>
      <c r="S3187" s="11">
        <f t="shared" si="300"/>
        <v>41829.977326388893</v>
      </c>
      <c r="T3187" s="11">
        <f t="shared" si="301"/>
        <v>41836.977326388893</v>
      </c>
      <c r="U3187" t="str">
        <f t="array" ref="U3187">IF(COUNTIF($B$2:$B7300, $B3187)&gt;1, "Duplicate", "")</f>
        <v/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6"/>
        <v>1.0218750000000001</v>
      </c>
      <c r="P3188">
        <f t="shared" si="297"/>
        <v>46.714285714285715</v>
      </c>
      <c r="Q3188" s="3" t="str">
        <f t="shared" si="298"/>
        <v>theater</v>
      </c>
      <c r="R3188" t="str">
        <f t="shared" si="299"/>
        <v>plays</v>
      </c>
      <c r="S3188" s="11">
        <f t="shared" si="300"/>
        <v>41868.924050925925</v>
      </c>
      <c r="T3188" s="11">
        <f t="shared" si="301"/>
        <v>41898.875</v>
      </c>
      <c r="U3188" t="str">
        <f t="array" ref="U3188">IF(COUNTIF($B$2:$B7301, $B3188)&gt;1, "Duplicate", "")</f>
        <v/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6"/>
        <v>1.1629333333333334</v>
      </c>
      <c r="P3189">
        <f t="shared" si="297"/>
        <v>71.491803278688522</v>
      </c>
      <c r="Q3189" s="3" t="str">
        <f t="shared" si="298"/>
        <v>theater</v>
      </c>
      <c r="R3189" t="str">
        <f t="shared" si="299"/>
        <v>plays</v>
      </c>
      <c r="S3189" s="11">
        <f t="shared" si="300"/>
        <v>41835.666354166664</v>
      </c>
      <c r="T3189" s="11">
        <f t="shared" si="301"/>
        <v>41855.666354166664</v>
      </c>
      <c r="U3189" t="str">
        <f t="array" ref="U3189">IF(COUNTIF($B$2:$B7302, $B3189)&gt;1, "Duplicate", "")</f>
        <v/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6"/>
        <v>0.65</v>
      </c>
      <c r="P3190">
        <f t="shared" si="297"/>
        <v>14.444444444444445</v>
      </c>
      <c r="Q3190" s="3" t="str">
        <f t="shared" si="298"/>
        <v>theater</v>
      </c>
      <c r="R3190" t="str">
        <f t="shared" si="299"/>
        <v>musical</v>
      </c>
      <c r="S3190" s="11">
        <f t="shared" si="300"/>
        <v>42144.415532407409</v>
      </c>
      <c r="T3190" s="11">
        <f t="shared" si="301"/>
        <v>42165.415532407409</v>
      </c>
      <c r="U3190" t="str">
        <f t="array" ref="U3190">IF(COUNTIF($B$2:$B7303, $B3190)&gt;1, "Duplicate", "")</f>
        <v/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6"/>
        <v>0.12327272727272727</v>
      </c>
      <c r="P3191">
        <f t="shared" si="297"/>
        <v>356.84210526315792</v>
      </c>
      <c r="Q3191" s="3" t="str">
        <f t="shared" si="298"/>
        <v>theater</v>
      </c>
      <c r="R3191" t="str">
        <f t="shared" si="299"/>
        <v>musical</v>
      </c>
      <c r="S3191" s="11">
        <f t="shared" si="300"/>
        <v>42118.346435185187</v>
      </c>
      <c r="T3191" s="11">
        <f t="shared" si="301"/>
        <v>42148.346435185187</v>
      </c>
      <c r="U3191" t="str">
        <f t="array" ref="U3191">IF(COUNTIF($B$2:$B7304, $B3191)&gt;1, "Duplicate", "")</f>
        <v/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6"/>
        <v>0</v>
      </c>
      <c r="P3192">
        <f t="shared" si="297"/>
        <v>0</v>
      </c>
      <c r="Q3192" s="3" t="str">
        <f t="shared" si="298"/>
        <v>theater</v>
      </c>
      <c r="R3192" t="str">
        <f t="shared" si="299"/>
        <v>musical</v>
      </c>
      <c r="S3192" s="11">
        <f t="shared" si="300"/>
        <v>42683.151331018518</v>
      </c>
      <c r="T3192" s="11">
        <f t="shared" si="301"/>
        <v>42713.192997685182</v>
      </c>
      <c r="U3192" t="str">
        <f t="array" ref="U3192">IF(COUNTIF($B$2:$B7305, $B3192)&gt;1, "Duplicate", "")</f>
        <v/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6"/>
        <v>4.0266666666666666E-2</v>
      </c>
      <c r="P3193">
        <f t="shared" si="297"/>
        <v>37.75</v>
      </c>
      <c r="Q3193" s="3" t="str">
        <f t="shared" si="298"/>
        <v>theater</v>
      </c>
      <c r="R3193" t="str">
        <f t="shared" si="299"/>
        <v>musical</v>
      </c>
      <c r="S3193" s="11">
        <f t="shared" si="300"/>
        <v>42538.755428240736</v>
      </c>
      <c r="T3193" s="11">
        <f t="shared" si="301"/>
        <v>42598.755428240736</v>
      </c>
      <c r="U3193" t="str">
        <f t="array" ref="U3193">IF(COUNTIF($B$2:$B7306, $B3193)&gt;1, "Duplicate", "")</f>
        <v/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6"/>
        <v>1.0200000000000001E-2</v>
      </c>
      <c r="P3194">
        <f t="shared" si="297"/>
        <v>12.75</v>
      </c>
      <c r="Q3194" s="3" t="str">
        <f t="shared" si="298"/>
        <v>theater</v>
      </c>
      <c r="R3194" t="str">
        <f t="shared" si="299"/>
        <v>musical</v>
      </c>
      <c r="S3194" s="11">
        <f t="shared" si="300"/>
        <v>42018.94049768518</v>
      </c>
      <c r="T3194" s="11">
        <f t="shared" si="301"/>
        <v>42063.916666666672</v>
      </c>
      <c r="U3194" t="str">
        <f t="array" ref="U3194">IF(COUNTIF($B$2:$B7307, $B3194)&gt;1, "Duplicate", "")</f>
        <v/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6"/>
        <v>0.1174</v>
      </c>
      <c r="P3195">
        <f t="shared" si="297"/>
        <v>24.458333333333332</v>
      </c>
      <c r="Q3195" s="3" t="str">
        <f t="shared" si="298"/>
        <v>theater</v>
      </c>
      <c r="R3195" t="str">
        <f t="shared" si="299"/>
        <v>musical</v>
      </c>
      <c r="S3195" s="11">
        <f t="shared" si="300"/>
        <v>42010.968240740738</v>
      </c>
      <c r="T3195" s="11">
        <f t="shared" si="301"/>
        <v>42055.968240740738</v>
      </c>
      <c r="U3195" t="str">
        <f t="array" ref="U3195">IF(COUNTIF($B$2:$B7308, $B3195)&gt;1, "Duplicate", "")</f>
        <v/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6"/>
        <v>0</v>
      </c>
      <c r="P3196">
        <f t="shared" si="297"/>
        <v>0</v>
      </c>
      <c r="Q3196" s="3" t="str">
        <f t="shared" si="298"/>
        <v>theater</v>
      </c>
      <c r="R3196" t="str">
        <f t="shared" si="299"/>
        <v>musical</v>
      </c>
      <c r="S3196" s="11">
        <f t="shared" si="300"/>
        <v>42182.062476851846</v>
      </c>
      <c r="T3196" s="11">
        <f t="shared" si="301"/>
        <v>42212.062476851846</v>
      </c>
      <c r="U3196" t="str">
        <f t="array" ref="U3196">IF(COUNTIF($B$2:$B7309, $B3196)&gt;1, "Duplicate", "")</f>
        <v/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6"/>
        <v>0.59142857142857141</v>
      </c>
      <c r="P3197">
        <f t="shared" si="297"/>
        <v>53.07692307692308</v>
      </c>
      <c r="Q3197" s="3" t="str">
        <f t="shared" si="298"/>
        <v>theater</v>
      </c>
      <c r="R3197" t="str">
        <f t="shared" si="299"/>
        <v>musical</v>
      </c>
      <c r="S3197" s="11">
        <f t="shared" si="300"/>
        <v>42017.594236111108</v>
      </c>
      <c r="T3197" s="11">
        <f t="shared" si="301"/>
        <v>42047.594236111108</v>
      </c>
      <c r="U3197" t="str">
        <f t="array" ref="U3197">IF(COUNTIF($B$2:$B7310, $B3197)&gt;1, "Duplicate", "")</f>
        <v/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6"/>
        <v>5.9999999999999995E-4</v>
      </c>
      <c r="P3198">
        <f t="shared" si="297"/>
        <v>300</v>
      </c>
      <c r="Q3198" s="3" t="str">
        <f t="shared" si="298"/>
        <v>theater</v>
      </c>
      <c r="R3198" t="str">
        <f t="shared" si="299"/>
        <v>musical</v>
      </c>
      <c r="S3198" s="11">
        <f t="shared" si="300"/>
        <v>42157.598090277781</v>
      </c>
      <c r="T3198" s="11">
        <f t="shared" si="301"/>
        <v>42217.583333333328</v>
      </c>
      <c r="U3198" t="str">
        <f t="array" ref="U3198">IF(COUNTIF($B$2:$B7311, $B3198)&gt;1, "Duplicate", "")</f>
        <v/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6"/>
        <v>0.1145</v>
      </c>
      <c r="P3199">
        <f t="shared" si="297"/>
        <v>286.25</v>
      </c>
      <c r="Q3199" s="3" t="str">
        <f t="shared" si="298"/>
        <v>theater</v>
      </c>
      <c r="R3199" t="str">
        <f t="shared" si="299"/>
        <v>musical</v>
      </c>
      <c r="S3199" s="11">
        <f t="shared" si="300"/>
        <v>42009.493263888886</v>
      </c>
      <c r="T3199" s="11">
        <f t="shared" si="301"/>
        <v>42039.493263888886</v>
      </c>
      <c r="U3199" t="str">
        <f t="array" ref="U3199">IF(COUNTIF($B$2:$B7312, $B3199)&gt;1, "Duplicate", "")</f>
        <v/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6"/>
        <v>3.6666666666666666E-3</v>
      </c>
      <c r="P3200">
        <f t="shared" si="297"/>
        <v>36.666666666666664</v>
      </c>
      <c r="Q3200" s="3" t="str">
        <f t="shared" si="298"/>
        <v>theater</v>
      </c>
      <c r="R3200" t="str">
        <f t="shared" si="299"/>
        <v>musical</v>
      </c>
      <c r="S3200" s="11">
        <f t="shared" si="300"/>
        <v>42013.424502314811</v>
      </c>
      <c r="T3200" s="11">
        <f t="shared" si="301"/>
        <v>42051.424502314811</v>
      </c>
      <c r="U3200" t="str">
        <f t="array" ref="U3200">IF(COUNTIF($B$2:$B7313, $B3200)&gt;1, "Duplicate", "")</f>
        <v/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6"/>
        <v>0.52159999999999995</v>
      </c>
      <c r="P3201">
        <f t="shared" si="297"/>
        <v>49.20754716981132</v>
      </c>
      <c r="Q3201" s="3" t="str">
        <f t="shared" si="298"/>
        <v>theater</v>
      </c>
      <c r="R3201" t="str">
        <f t="shared" si="299"/>
        <v>musical</v>
      </c>
      <c r="S3201" s="11">
        <f t="shared" si="300"/>
        <v>41858.761782407404</v>
      </c>
      <c r="T3201" s="11">
        <f t="shared" si="301"/>
        <v>41888.875</v>
      </c>
      <c r="U3201" t="str">
        <f t="array" ref="U3201">IF(COUNTIF($B$2:$B7314, $B3201)&gt;1, "Duplicate", "")</f>
        <v/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6"/>
        <v>2.0000000000000002E-5</v>
      </c>
      <c r="P3202">
        <f t="shared" si="297"/>
        <v>1</v>
      </c>
      <c r="Q3202" s="3" t="str">
        <f t="shared" si="298"/>
        <v>theater</v>
      </c>
      <c r="R3202" t="str">
        <f t="shared" si="299"/>
        <v>musical</v>
      </c>
      <c r="S3202" s="11">
        <f t="shared" si="300"/>
        <v>42460.320613425924</v>
      </c>
      <c r="T3202" s="11">
        <f t="shared" si="301"/>
        <v>42490.231944444444</v>
      </c>
      <c r="U3202" t="str">
        <f t="array" ref="U3202">IF(COUNTIF($B$2:$B7315, $B3202)&gt;1, "Duplicate", "")</f>
        <v/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2">E3203/D3203</f>
        <v>1.2500000000000001E-2</v>
      </c>
      <c r="P3203">
        <f t="shared" ref="P3203:P3266" si="303">IF(L3203=0,0,E3203/L3203)</f>
        <v>12.5</v>
      </c>
      <c r="Q3203" s="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11">
        <f t="shared" si="300"/>
        <v>41861.767094907409</v>
      </c>
      <c r="T3203" s="11">
        <f t="shared" si="301"/>
        <v>41882.767094907409</v>
      </c>
      <c r="U3203" t="str">
        <f t="array" ref="U3203">IF(COUNTIF($B$2:$B7316, $B3203)&gt;1, "Duplicate", "")</f>
        <v/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2"/>
        <v>0.54520000000000002</v>
      </c>
      <c r="P3204">
        <f t="shared" si="303"/>
        <v>109.04</v>
      </c>
      <c r="Q3204" s="3" t="str">
        <f t="shared" si="304"/>
        <v>theater</v>
      </c>
      <c r="R3204" t="str">
        <f t="shared" si="305"/>
        <v>musical</v>
      </c>
      <c r="S3204" s="11">
        <f t="shared" si="300"/>
        <v>42293.853541666671</v>
      </c>
      <c r="T3204" s="11">
        <f t="shared" si="301"/>
        <v>42352.249305555553</v>
      </c>
      <c r="U3204" t="str">
        <f t="array" ref="U3204">IF(COUNTIF($B$2:$B7317, $B3204)&gt;1, "Duplicate", "")</f>
        <v/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2"/>
        <v>0.25</v>
      </c>
      <c r="P3205">
        <f t="shared" si="303"/>
        <v>41.666666666666664</v>
      </c>
      <c r="Q3205" s="3" t="str">
        <f t="shared" si="304"/>
        <v>theater</v>
      </c>
      <c r="R3205" t="str">
        <f t="shared" si="305"/>
        <v>musical</v>
      </c>
      <c r="S3205" s="11">
        <f t="shared" si="300"/>
        <v>42242.988680555558</v>
      </c>
      <c r="T3205" s="11">
        <f t="shared" si="301"/>
        <v>42272.988680555558</v>
      </c>
      <c r="U3205" t="str">
        <f t="array" ref="U3205">IF(COUNTIF($B$2:$B7318, $B3205)&gt;1, "Duplicate", "")</f>
        <v/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2"/>
        <v>0</v>
      </c>
      <c r="P3206">
        <f t="shared" si="303"/>
        <v>0</v>
      </c>
      <c r="Q3206" s="3" t="str">
        <f t="shared" si="304"/>
        <v>theater</v>
      </c>
      <c r="R3206" t="str">
        <f t="shared" si="305"/>
        <v>musical</v>
      </c>
      <c r="S3206" s="11">
        <f t="shared" si="300"/>
        <v>42172.686099537037</v>
      </c>
      <c r="T3206" s="11">
        <f t="shared" si="301"/>
        <v>42202.676388888889</v>
      </c>
      <c r="U3206" t="str">
        <f t="array" ref="U3206">IF(COUNTIF($B$2:$B7319, $B3206)&gt;1, "Duplicate", "")</f>
        <v/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2"/>
        <v>3.4125000000000003E-2</v>
      </c>
      <c r="P3207">
        <f t="shared" si="303"/>
        <v>22.75</v>
      </c>
      <c r="Q3207" s="3" t="str">
        <f t="shared" si="304"/>
        <v>theater</v>
      </c>
      <c r="R3207" t="str">
        <f t="shared" si="305"/>
        <v>musical</v>
      </c>
      <c r="S3207" s="11">
        <f t="shared" ref="S3207:S3270" si="306">(((J3207/60)/60)/24)+DATE(1970,1,1)</f>
        <v>42095.374675925923</v>
      </c>
      <c r="T3207" s="11">
        <f t="shared" ref="T3207:T3270" si="307">(((I3207/60)/60)/24)+DATE(1970,1,1)</f>
        <v>42125.374675925923</v>
      </c>
      <c r="U3207" t="str">
        <f t="array" ref="U3207">IF(COUNTIF($B$2:$B7320, $B3207)&gt;1, "Duplicate", "")</f>
        <v/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2"/>
        <v>0</v>
      </c>
      <c r="P3208">
        <f t="shared" si="303"/>
        <v>0</v>
      </c>
      <c r="Q3208" s="3" t="str">
        <f t="shared" si="304"/>
        <v>theater</v>
      </c>
      <c r="R3208" t="str">
        <f t="shared" si="305"/>
        <v>musical</v>
      </c>
      <c r="S3208" s="11">
        <f t="shared" si="306"/>
        <v>42236.276053240741</v>
      </c>
      <c r="T3208" s="11">
        <f t="shared" si="307"/>
        <v>42266.276053240741</v>
      </c>
      <c r="U3208" t="str">
        <f t="array" ref="U3208">IF(COUNTIF($B$2:$B7321, $B3208)&gt;1, "Duplicate", "")</f>
        <v/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2"/>
        <v>0.46363636363636362</v>
      </c>
      <c r="P3209">
        <f t="shared" si="303"/>
        <v>70.833333333333329</v>
      </c>
      <c r="Q3209" s="3" t="str">
        <f t="shared" si="304"/>
        <v>theater</v>
      </c>
      <c r="R3209" t="str">
        <f t="shared" si="305"/>
        <v>musical</v>
      </c>
      <c r="S3209" s="11">
        <f t="shared" si="306"/>
        <v>42057.277858796297</v>
      </c>
      <c r="T3209" s="11">
        <f t="shared" si="307"/>
        <v>42117.236192129625</v>
      </c>
      <c r="U3209" t="str">
        <f t="array" ref="U3209">IF(COUNTIF($B$2:$B7322, $B3209)&gt;1, "Duplicate", "")</f>
        <v/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2"/>
        <v>1.0349999999999999</v>
      </c>
      <c r="P3210">
        <f t="shared" si="303"/>
        <v>63.109756097560975</v>
      </c>
      <c r="Q3210" s="3" t="str">
        <f t="shared" si="304"/>
        <v>theater</v>
      </c>
      <c r="R3210" t="str">
        <f t="shared" si="305"/>
        <v>plays</v>
      </c>
      <c r="S3210" s="11">
        <f t="shared" si="306"/>
        <v>41827.605057870373</v>
      </c>
      <c r="T3210" s="11">
        <f t="shared" si="307"/>
        <v>41848.605057870373</v>
      </c>
      <c r="U3210" t="str">
        <f t="array" ref="U3210">IF(COUNTIF($B$2:$B7323, $B3210)&gt;1, "Duplicate", "")</f>
        <v/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2"/>
        <v>1.1932315789473684</v>
      </c>
      <c r="P3211">
        <f t="shared" si="303"/>
        <v>50.157964601769912</v>
      </c>
      <c r="Q3211" s="3" t="str">
        <f t="shared" si="304"/>
        <v>theater</v>
      </c>
      <c r="R3211" t="str">
        <f t="shared" si="305"/>
        <v>plays</v>
      </c>
      <c r="S3211" s="11">
        <f t="shared" si="306"/>
        <v>41778.637245370373</v>
      </c>
      <c r="T3211" s="11">
        <f t="shared" si="307"/>
        <v>41810.958333333336</v>
      </c>
      <c r="U3211" t="str">
        <f t="array" ref="U3211">IF(COUNTIF($B$2:$B7324, $B3211)&gt;1, "Duplicate", "")</f>
        <v/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2"/>
        <v>1.2576666666666667</v>
      </c>
      <c r="P3212">
        <f t="shared" si="303"/>
        <v>62.883333333333333</v>
      </c>
      <c r="Q3212" s="3" t="str">
        <f t="shared" si="304"/>
        <v>theater</v>
      </c>
      <c r="R3212" t="str">
        <f t="shared" si="305"/>
        <v>plays</v>
      </c>
      <c r="S3212" s="11">
        <f t="shared" si="306"/>
        <v>41013.936562499999</v>
      </c>
      <c r="T3212" s="11">
        <f t="shared" si="307"/>
        <v>41061.165972222225</v>
      </c>
      <c r="U3212" t="str">
        <f t="array" ref="U3212">IF(COUNTIF($B$2:$B7325, $B3212)&gt;1, "Duplicate", "")</f>
        <v/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2"/>
        <v>1.1974347826086957</v>
      </c>
      <c r="P3213">
        <f t="shared" si="303"/>
        <v>85.531055900621112</v>
      </c>
      <c r="Q3213" s="3" t="str">
        <f t="shared" si="304"/>
        <v>theater</v>
      </c>
      <c r="R3213" t="str">
        <f t="shared" si="305"/>
        <v>plays</v>
      </c>
      <c r="S3213" s="11">
        <f t="shared" si="306"/>
        <v>41834.586574074077</v>
      </c>
      <c r="T3213" s="11">
        <f t="shared" si="307"/>
        <v>41866.083333333336</v>
      </c>
      <c r="U3213" t="str">
        <f t="array" ref="U3213">IF(COUNTIF($B$2:$B7326, $B3213)&gt;1, "Duplicate", "")</f>
        <v/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2"/>
        <v>1.2625</v>
      </c>
      <c r="P3214">
        <f t="shared" si="303"/>
        <v>53.723404255319146</v>
      </c>
      <c r="Q3214" s="3" t="str">
        <f t="shared" si="304"/>
        <v>theater</v>
      </c>
      <c r="R3214" t="str">
        <f t="shared" si="305"/>
        <v>plays</v>
      </c>
      <c r="S3214" s="11">
        <f t="shared" si="306"/>
        <v>41829.795729166668</v>
      </c>
      <c r="T3214" s="11">
        <f t="shared" si="307"/>
        <v>41859.795729166668</v>
      </c>
      <c r="U3214" t="str">
        <f t="array" ref="U3214">IF(COUNTIF($B$2:$B7327, $B3214)&gt;1, "Duplicate", "")</f>
        <v/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2"/>
        <v>1.0011666666666668</v>
      </c>
      <c r="P3215">
        <f t="shared" si="303"/>
        <v>127.80851063829788</v>
      </c>
      <c r="Q3215" s="3" t="str">
        <f t="shared" si="304"/>
        <v>theater</v>
      </c>
      <c r="R3215" t="str">
        <f t="shared" si="305"/>
        <v>plays</v>
      </c>
      <c r="S3215" s="11">
        <f t="shared" si="306"/>
        <v>42171.763414351852</v>
      </c>
      <c r="T3215" s="11">
        <f t="shared" si="307"/>
        <v>42211.763414351852</v>
      </c>
      <c r="U3215" t="str">
        <f t="array" ref="U3215">IF(COUNTIF($B$2:$B7328, $B3215)&gt;1, "Duplicate", "")</f>
        <v/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2"/>
        <v>1.0213333333333334</v>
      </c>
      <c r="P3216">
        <f t="shared" si="303"/>
        <v>106.57391304347826</v>
      </c>
      <c r="Q3216" s="3" t="str">
        <f t="shared" si="304"/>
        <v>theater</v>
      </c>
      <c r="R3216" t="str">
        <f t="shared" si="305"/>
        <v>plays</v>
      </c>
      <c r="S3216" s="11">
        <f t="shared" si="306"/>
        <v>42337.792511574073</v>
      </c>
      <c r="T3216" s="11">
        <f t="shared" si="307"/>
        <v>42374.996527777781</v>
      </c>
      <c r="U3216" t="str">
        <f t="array" ref="U3216">IF(COUNTIF($B$2:$B7329, $B3216)&gt;1, "Duplicate", "")</f>
        <v/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2"/>
        <v>1.0035142857142858</v>
      </c>
      <c r="P3217">
        <f t="shared" si="303"/>
        <v>262.11194029850748</v>
      </c>
      <c r="Q3217" s="3" t="str">
        <f t="shared" si="304"/>
        <v>theater</v>
      </c>
      <c r="R3217" t="str">
        <f t="shared" si="305"/>
        <v>plays</v>
      </c>
      <c r="S3217" s="11">
        <f t="shared" si="306"/>
        <v>42219.665173611109</v>
      </c>
      <c r="T3217" s="11">
        <f t="shared" si="307"/>
        <v>42257.165972222225</v>
      </c>
      <c r="U3217" t="str">
        <f t="array" ref="U3217">IF(COUNTIF($B$2:$B7330, $B3217)&gt;1, "Duplicate", "")</f>
        <v/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2"/>
        <v>1.0004999999999999</v>
      </c>
      <c r="P3218">
        <f t="shared" si="303"/>
        <v>57.171428571428571</v>
      </c>
      <c r="Q3218" s="3" t="str">
        <f t="shared" si="304"/>
        <v>theater</v>
      </c>
      <c r="R3218" t="str">
        <f t="shared" si="305"/>
        <v>plays</v>
      </c>
      <c r="S3218" s="11">
        <f t="shared" si="306"/>
        <v>42165.462627314817</v>
      </c>
      <c r="T3218" s="11">
        <f t="shared" si="307"/>
        <v>42196.604166666672</v>
      </c>
      <c r="U3218" t="str">
        <f t="array" ref="U3218">IF(COUNTIF($B$2:$B7331, $B3218)&gt;1, "Duplicate", "")</f>
        <v/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2"/>
        <v>1.1602222222222223</v>
      </c>
      <c r="P3219">
        <f t="shared" si="303"/>
        <v>50.20192307692308</v>
      </c>
      <c r="Q3219" s="3" t="str">
        <f t="shared" si="304"/>
        <v>theater</v>
      </c>
      <c r="R3219" t="str">
        <f t="shared" si="305"/>
        <v>plays</v>
      </c>
      <c r="S3219" s="11">
        <f t="shared" si="306"/>
        <v>42648.546111111107</v>
      </c>
      <c r="T3219" s="11">
        <f t="shared" si="307"/>
        <v>42678.546111111107</v>
      </c>
      <c r="U3219" t="str">
        <f t="array" ref="U3219">IF(COUNTIF($B$2:$B7332, $B3219)&gt;1, "Duplicate", "")</f>
        <v/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2"/>
        <v>1.0209999999999999</v>
      </c>
      <c r="P3220">
        <f t="shared" si="303"/>
        <v>66.586956521739125</v>
      </c>
      <c r="Q3220" s="3" t="str">
        <f t="shared" si="304"/>
        <v>theater</v>
      </c>
      <c r="R3220" t="str">
        <f t="shared" si="305"/>
        <v>plays</v>
      </c>
      <c r="S3220" s="11">
        <f t="shared" si="306"/>
        <v>41971.002152777779</v>
      </c>
      <c r="T3220" s="11">
        <f t="shared" si="307"/>
        <v>42004</v>
      </c>
      <c r="U3220" t="str">
        <f t="array" ref="U3220">IF(COUNTIF($B$2:$B7333, $B3220)&gt;1, "Duplicate", "")</f>
        <v/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2"/>
        <v>1.0011000000000001</v>
      </c>
      <c r="P3221">
        <f t="shared" si="303"/>
        <v>168.25210084033614</v>
      </c>
      <c r="Q3221" s="3" t="str">
        <f t="shared" si="304"/>
        <v>theater</v>
      </c>
      <c r="R3221" t="str">
        <f t="shared" si="305"/>
        <v>plays</v>
      </c>
      <c r="S3221" s="11">
        <f t="shared" si="306"/>
        <v>42050.983182870375</v>
      </c>
      <c r="T3221" s="11">
        <f t="shared" si="307"/>
        <v>42085.941516203704</v>
      </c>
      <c r="U3221" t="str">
        <f t="array" ref="U3221">IF(COUNTIF($B$2:$B7334, $B3221)&gt;1, "Duplicate", "")</f>
        <v/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2"/>
        <v>1.0084</v>
      </c>
      <c r="P3222">
        <f t="shared" si="303"/>
        <v>256.37288135593218</v>
      </c>
      <c r="Q3222" s="3" t="str">
        <f t="shared" si="304"/>
        <v>theater</v>
      </c>
      <c r="R3222" t="str">
        <f t="shared" si="305"/>
        <v>plays</v>
      </c>
      <c r="S3222" s="11">
        <f t="shared" si="306"/>
        <v>42772.833379629628</v>
      </c>
      <c r="T3222" s="11">
        <f t="shared" si="307"/>
        <v>42806.875</v>
      </c>
      <c r="U3222" t="str">
        <f t="array" ref="U3222">IF(COUNTIF($B$2:$B7335, $B3222)&gt;1, "Duplicate", "")</f>
        <v/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2"/>
        <v>1.0342499999999999</v>
      </c>
      <c r="P3223">
        <f t="shared" si="303"/>
        <v>36.610619469026545</v>
      </c>
      <c r="Q3223" s="3" t="str">
        <f t="shared" si="304"/>
        <v>theater</v>
      </c>
      <c r="R3223" t="str">
        <f t="shared" si="305"/>
        <v>plays</v>
      </c>
      <c r="S3223" s="11">
        <f t="shared" si="306"/>
        <v>42155.696793981479</v>
      </c>
      <c r="T3223" s="11">
        <f t="shared" si="307"/>
        <v>42190.696793981479</v>
      </c>
      <c r="U3223" t="str">
        <f t="array" ref="U3223">IF(COUNTIF($B$2:$B7336, $B3223)&gt;1, "Duplicate", "")</f>
        <v/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2"/>
        <v>1.248</v>
      </c>
      <c r="P3224">
        <f t="shared" si="303"/>
        <v>37.142857142857146</v>
      </c>
      <c r="Q3224" s="3" t="str">
        <f t="shared" si="304"/>
        <v>theater</v>
      </c>
      <c r="R3224" t="str">
        <f t="shared" si="305"/>
        <v>plays</v>
      </c>
      <c r="S3224" s="11">
        <f t="shared" si="306"/>
        <v>42270.582141203704</v>
      </c>
      <c r="T3224" s="11">
        <f t="shared" si="307"/>
        <v>42301.895138888889</v>
      </c>
      <c r="U3224" t="str">
        <f t="array" ref="U3224">IF(COUNTIF($B$2:$B7337, $B3224)&gt;1, "Duplicate", "")</f>
        <v/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2"/>
        <v>1.0951612903225807</v>
      </c>
      <c r="P3225">
        <f t="shared" si="303"/>
        <v>45.878378378378379</v>
      </c>
      <c r="Q3225" s="3" t="str">
        <f t="shared" si="304"/>
        <v>theater</v>
      </c>
      <c r="R3225" t="str">
        <f t="shared" si="305"/>
        <v>plays</v>
      </c>
      <c r="S3225" s="11">
        <f t="shared" si="306"/>
        <v>42206.835370370376</v>
      </c>
      <c r="T3225" s="11">
        <f t="shared" si="307"/>
        <v>42236.835370370376</v>
      </c>
      <c r="U3225" t="str">
        <f t="array" ref="U3225">IF(COUNTIF($B$2:$B7338, $B3225)&gt;1, "Duplicate", "")</f>
        <v/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2"/>
        <v>1.0203333333333333</v>
      </c>
      <c r="P3226">
        <f t="shared" si="303"/>
        <v>141.71296296296296</v>
      </c>
      <c r="Q3226" s="3" t="str">
        <f t="shared" si="304"/>
        <v>theater</v>
      </c>
      <c r="R3226" t="str">
        <f t="shared" si="305"/>
        <v>plays</v>
      </c>
      <c r="S3226" s="11">
        <f t="shared" si="306"/>
        <v>42697.850844907407</v>
      </c>
      <c r="T3226" s="11">
        <f t="shared" si="307"/>
        <v>42745.208333333328</v>
      </c>
      <c r="U3226" t="str">
        <f t="array" ref="U3226">IF(COUNTIF($B$2:$B7339, $B3226)&gt;1, "Duplicate", "")</f>
        <v/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2"/>
        <v>1.0235000000000001</v>
      </c>
      <c r="P3227">
        <f t="shared" si="303"/>
        <v>52.487179487179489</v>
      </c>
      <c r="Q3227" s="3" t="str">
        <f t="shared" si="304"/>
        <v>theater</v>
      </c>
      <c r="R3227" t="str">
        <f t="shared" si="305"/>
        <v>plays</v>
      </c>
      <c r="S3227" s="11">
        <f t="shared" si="306"/>
        <v>42503.559467592597</v>
      </c>
      <c r="T3227" s="11">
        <f t="shared" si="307"/>
        <v>42524.875</v>
      </c>
      <c r="U3227" t="str">
        <f t="array" ref="U3227">IF(COUNTIF($B$2:$B7340, $B3227)&gt;1, "Duplicate", "")</f>
        <v/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2"/>
        <v>1.0416666666666667</v>
      </c>
      <c r="P3228">
        <f t="shared" si="303"/>
        <v>59.523809523809526</v>
      </c>
      <c r="Q3228" s="3" t="str">
        <f t="shared" si="304"/>
        <v>theater</v>
      </c>
      <c r="R3228" t="str">
        <f t="shared" si="305"/>
        <v>plays</v>
      </c>
      <c r="S3228" s="11">
        <f t="shared" si="306"/>
        <v>42277.583472222221</v>
      </c>
      <c r="T3228" s="11">
        <f t="shared" si="307"/>
        <v>42307.583472222221</v>
      </c>
      <c r="U3228" t="str">
        <f t="array" ref="U3228">IF(COUNTIF($B$2:$B7341, $B3228)&gt;1, "Duplicate", "")</f>
        <v/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2"/>
        <v>1.25</v>
      </c>
      <c r="P3229">
        <f t="shared" si="303"/>
        <v>50</v>
      </c>
      <c r="Q3229" s="3" t="str">
        <f t="shared" si="304"/>
        <v>theater</v>
      </c>
      <c r="R3229" t="str">
        <f t="shared" si="305"/>
        <v>plays</v>
      </c>
      <c r="S3229" s="11">
        <f t="shared" si="306"/>
        <v>42722.882361111115</v>
      </c>
      <c r="T3229" s="11">
        <f t="shared" si="307"/>
        <v>42752.882361111115</v>
      </c>
      <c r="U3229" t="str">
        <f t="array" ref="U3229">IF(COUNTIF($B$2:$B7342, $B3229)&gt;1, "Duplicate", "")</f>
        <v/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2"/>
        <v>1.0234285714285714</v>
      </c>
      <c r="P3230">
        <f t="shared" si="303"/>
        <v>193.62162162162161</v>
      </c>
      <c r="Q3230" s="3" t="str">
        <f t="shared" si="304"/>
        <v>theater</v>
      </c>
      <c r="R3230" t="str">
        <f t="shared" si="305"/>
        <v>plays</v>
      </c>
      <c r="S3230" s="11">
        <f t="shared" si="306"/>
        <v>42323.70930555556</v>
      </c>
      <c r="T3230" s="11">
        <f t="shared" si="307"/>
        <v>42355.207638888889</v>
      </c>
      <c r="U3230" t="str">
        <f t="array" ref="U3230">IF(COUNTIF($B$2:$B7343, $B3230)&gt;1, "Duplicate", "")</f>
        <v/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2"/>
        <v>1.0786500000000001</v>
      </c>
      <c r="P3231">
        <f t="shared" si="303"/>
        <v>106.79702970297029</v>
      </c>
      <c r="Q3231" s="3" t="str">
        <f t="shared" si="304"/>
        <v>theater</v>
      </c>
      <c r="R3231" t="str">
        <f t="shared" si="305"/>
        <v>plays</v>
      </c>
      <c r="S3231" s="11">
        <f t="shared" si="306"/>
        <v>41933.291643518518</v>
      </c>
      <c r="T3231" s="11">
        <f t="shared" si="307"/>
        <v>41963.333310185189</v>
      </c>
      <c r="U3231" t="str">
        <f t="array" ref="U3231">IF(COUNTIF($B$2:$B7344, $B3231)&gt;1, "Duplicate", "")</f>
        <v/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2"/>
        <v>1.0988461538461538</v>
      </c>
      <c r="P3232">
        <f t="shared" si="303"/>
        <v>77.21621621621621</v>
      </c>
      <c r="Q3232" s="3" t="str">
        <f t="shared" si="304"/>
        <v>theater</v>
      </c>
      <c r="R3232" t="str">
        <f t="shared" si="305"/>
        <v>plays</v>
      </c>
      <c r="S3232" s="11">
        <f t="shared" si="306"/>
        <v>41898.168125000004</v>
      </c>
      <c r="T3232" s="11">
        <f t="shared" si="307"/>
        <v>41913.165972222225</v>
      </c>
      <c r="U3232" t="str">
        <f t="array" ref="U3232">IF(COUNTIF($B$2:$B7345, $B3232)&gt;1, "Duplicate", "")</f>
        <v/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2"/>
        <v>1.61</v>
      </c>
      <c r="P3233">
        <f t="shared" si="303"/>
        <v>57.5</v>
      </c>
      <c r="Q3233" s="3" t="str">
        <f t="shared" si="304"/>
        <v>theater</v>
      </c>
      <c r="R3233" t="str">
        <f t="shared" si="305"/>
        <v>plays</v>
      </c>
      <c r="S3233" s="11">
        <f t="shared" si="306"/>
        <v>42446.943831018521</v>
      </c>
      <c r="T3233" s="11">
        <f t="shared" si="307"/>
        <v>42476.943831018521</v>
      </c>
      <c r="U3233" t="str">
        <f t="array" ref="U3233">IF(COUNTIF($B$2:$B7346, $B3233)&gt;1, "Duplicate", "")</f>
        <v/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2"/>
        <v>1.3120000000000001</v>
      </c>
      <c r="P3234">
        <f t="shared" si="303"/>
        <v>50.46153846153846</v>
      </c>
      <c r="Q3234" s="3" t="str">
        <f t="shared" si="304"/>
        <v>theater</v>
      </c>
      <c r="R3234" t="str">
        <f t="shared" si="305"/>
        <v>plays</v>
      </c>
      <c r="S3234" s="11">
        <f t="shared" si="306"/>
        <v>42463.81385416667</v>
      </c>
      <c r="T3234" s="11">
        <f t="shared" si="307"/>
        <v>42494.165972222225</v>
      </c>
      <c r="U3234" t="str">
        <f t="array" ref="U3234">IF(COUNTIF($B$2:$B7347, $B3234)&gt;1, "Duplicate", "")</f>
        <v/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2"/>
        <v>1.1879999999999999</v>
      </c>
      <c r="P3235">
        <f t="shared" si="303"/>
        <v>97.377049180327873</v>
      </c>
      <c r="Q3235" s="3" t="str">
        <f t="shared" si="304"/>
        <v>theater</v>
      </c>
      <c r="R3235" t="str">
        <f t="shared" si="305"/>
        <v>plays</v>
      </c>
      <c r="S3235" s="11">
        <f t="shared" si="306"/>
        <v>42766.805034722223</v>
      </c>
      <c r="T3235" s="11">
        <f t="shared" si="307"/>
        <v>42796.805034722223</v>
      </c>
      <c r="U3235" t="str">
        <f t="array" ref="U3235">IF(COUNTIF($B$2:$B7348, $B3235)&gt;1, "Duplicate", "")</f>
        <v/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2"/>
        <v>1.0039275000000001</v>
      </c>
      <c r="P3236">
        <f t="shared" si="303"/>
        <v>34.91921739130435</v>
      </c>
      <c r="Q3236" s="3" t="str">
        <f t="shared" si="304"/>
        <v>theater</v>
      </c>
      <c r="R3236" t="str">
        <f t="shared" si="305"/>
        <v>plays</v>
      </c>
      <c r="S3236" s="11">
        <f t="shared" si="306"/>
        <v>42734.789444444439</v>
      </c>
      <c r="T3236" s="11">
        <f t="shared" si="307"/>
        <v>42767.979861111111</v>
      </c>
      <c r="U3236" t="str">
        <f t="array" ref="U3236">IF(COUNTIF($B$2:$B7349, $B3236)&gt;1, "Duplicate", "")</f>
        <v/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2"/>
        <v>1.0320666666666667</v>
      </c>
      <c r="P3237">
        <f t="shared" si="303"/>
        <v>85.530386740331494</v>
      </c>
      <c r="Q3237" s="3" t="str">
        <f t="shared" si="304"/>
        <v>theater</v>
      </c>
      <c r="R3237" t="str">
        <f t="shared" si="305"/>
        <v>plays</v>
      </c>
      <c r="S3237" s="11">
        <f t="shared" si="306"/>
        <v>42522.347812499997</v>
      </c>
      <c r="T3237" s="11">
        <f t="shared" si="307"/>
        <v>42552.347812499997</v>
      </c>
      <c r="U3237" t="str">
        <f t="array" ref="U3237">IF(COUNTIF($B$2:$B7350, $B3237)&gt;1, "Duplicate", "")</f>
        <v/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2"/>
        <v>1.006</v>
      </c>
      <c r="P3238">
        <f t="shared" si="303"/>
        <v>182.90909090909091</v>
      </c>
      <c r="Q3238" s="3" t="str">
        <f t="shared" si="304"/>
        <v>theater</v>
      </c>
      <c r="R3238" t="str">
        <f t="shared" si="305"/>
        <v>plays</v>
      </c>
      <c r="S3238" s="11">
        <f t="shared" si="306"/>
        <v>42702.917048611111</v>
      </c>
      <c r="T3238" s="11">
        <f t="shared" si="307"/>
        <v>42732.917048611111</v>
      </c>
      <c r="U3238" t="str">
        <f t="array" ref="U3238">IF(COUNTIF($B$2:$B7351, $B3238)&gt;1, "Duplicate", "")</f>
        <v/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2"/>
        <v>1.0078754285714286</v>
      </c>
      <c r="P3239">
        <f t="shared" si="303"/>
        <v>131.13620817843866</v>
      </c>
      <c r="Q3239" s="3" t="str">
        <f t="shared" si="304"/>
        <v>theater</v>
      </c>
      <c r="R3239" t="str">
        <f t="shared" si="305"/>
        <v>plays</v>
      </c>
      <c r="S3239" s="11">
        <f t="shared" si="306"/>
        <v>42252.474351851852</v>
      </c>
      <c r="T3239" s="11">
        <f t="shared" si="307"/>
        <v>42276.165972222225</v>
      </c>
      <c r="U3239" t="str">
        <f t="array" ref="U3239">IF(COUNTIF($B$2:$B7352, $B3239)&gt;1, "Duplicate", "")</f>
        <v/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2"/>
        <v>1.1232142857142857</v>
      </c>
      <c r="P3240">
        <f t="shared" si="303"/>
        <v>39.810126582278478</v>
      </c>
      <c r="Q3240" s="3" t="str">
        <f t="shared" si="304"/>
        <v>theater</v>
      </c>
      <c r="R3240" t="str">
        <f t="shared" si="305"/>
        <v>plays</v>
      </c>
      <c r="S3240" s="11">
        <f t="shared" si="306"/>
        <v>42156.510393518518</v>
      </c>
      <c r="T3240" s="11">
        <f t="shared" si="307"/>
        <v>42186.510393518518</v>
      </c>
      <c r="U3240" t="str">
        <f t="array" ref="U3240">IF(COUNTIF($B$2:$B7353, $B3240)&gt;1, "Duplicate", "")</f>
        <v/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2"/>
        <v>1.0591914022517912</v>
      </c>
      <c r="P3241">
        <f t="shared" si="303"/>
        <v>59.701730769230764</v>
      </c>
      <c r="Q3241" s="3" t="str">
        <f t="shared" si="304"/>
        <v>theater</v>
      </c>
      <c r="R3241" t="str">
        <f t="shared" si="305"/>
        <v>plays</v>
      </c>
      <c r="S3241" s="11">
        <f t="shared" si="306"/>
        <v>42278.089039351849</v>
      </c>
      <c r="T3241" s="11">
        <f t="shared" si="307"/>
        <v>42302.999305555553</v>
      </c>
      <c r="U3241" t="str">
        <f t="array" ref="U3241">IF(COUNTIF($B$2:$B7354, $B3241)&gt;1, "Duplicate", "")</f>
        <v/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2"/>
        <v>1.0056666666666667</v>
      </c>
      <c r="P3242">
        <f t="shared" si="303"/>
        <v>88.735294117647058</v>
      </c>
      <c r="Q3242" s="3" t="str">
        <f t="shared" si="304"/>
        <v>theater</v>
      </c>
      <c r="R3242" t="str">
        <f t="shared" si="305"/>
        <v>plays</v>
      </c>
      <c r="S3242" s="11">
        <f t="shared" si="306"/>
        <v>42754.693842592591</v>
      </c>
      <c r="T3242" s="11">
        <f t="shared" si="307"/>
        <v>42782.958333333328</v>
      </c>
      <c r="U3242" t="str">
        <f t="array" ref="U3242">IF(COUNTIF($B$2:$B7355, $B3242)&gt;1, "Duplicate", "")</f>
        <v/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2"/>
        <v>1.1530588235294117</v>
      </c>
      <c r="P3243">
        <f t="shared" si="303"/>
        <v>58.688622754491021</v>
      </c>
      <c r="Q3243" s="3" t="str">
        <f t="shared" si="304"/>
        <v>theater</v>
      </c>
      <c r="R3243" t="str">
        <f t="shared" si="305"/>
        <v>plays</v>
      </c>
      <c r="S3243" s="11">
        <f t="shared" si="306"/>
        <v>41893.324884259258</v>
      </c>
      <c r="T3243" s="11">
        <f t="shared" si="307"/>
        <v>41926.290972222225</v>
      </c>
      <c r="U3243" t="str">
        <f t="array" ref="U3243">IF(COUNTIF($B$2:$B7356, $B3243)&gt;1, "Duplicate", "")</f>
        <v/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2"/>
        <v>1.273042</v>
      </c>
      <c r="P3244">
        <f t="shared" si="303"/>
        <v>69.56513661202186</v>
      </c>
      <c r="Q3244" s="3" t="str">
        <f t="shared" si="304"/>
        <v>theater</v>
      </c>
      <c r="R3244" t="str">
        <f t="shared" si="305"/>
        <v>plays</v>
      </c>
      <c r="S3244" s="11">
        <f t="shared" si="306"/>
        <v>41871.755694444444</v>
      </c>
      <c r="T3244" s="11">
        <f t="shared" si="307"/>
        <v>41901.755694444444</v>
      </c>
      <c r="U3244" t="str">
        <f t="array" ref="U3244">IF(COUNTIF($B$2:$B7357, $B3244)&gt;1, "Duplicate", "")</f>
        <v/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2"/>
        <v>1.028375</v>
      </c>
      <c r="P3245">
        <f t="shared" si="303"/>
        <v>115.87323943661971</v>
      </c>
      <c r="Q3245" s="3" t="str">
        <f t="shared" si="304"/>
        <v>theater</v>
      </c>
      <c r="R3245" t="str">
        <f t="shared" si="305"/>
        <v>plays</v>
      </c>
      <c r="S3245" s="11">
        <f t="shared" si="306"/>
        <v>42262.096782407403</v>
      </c>
      <c r="T3245" s="11">
        <f t="shared" si="307"/>
        <v>42286</v>
      </c>
      <c r="U3245" t="str">
        <f t="array" ref="U3245">IF(COUNTIF($B$2:$B7358, $B3245)&gt;1, "Duplicate", "")</f>
        <v/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2"/>
        <v>1.0293749999999999</v>
      </c>
      <c r="P3246">
        <f t="shared" si="303"/>
        <v>23.869565217391305</v>
      </c>
      <c r="Q3246" s="3" t="str">
        <f t="shared" si="304"/>
        <v>theater</v>
      </c>
      <c r="R3246" t="str">
        <f t="shared" si="305"/>
        <v>plays</v>
      </c>
      <c r="S3246" s="11">
        <f t="shared" si="306"/>
        <v>42675.694236111114</v>
      </c>
      <c r="T3246" s="11">
        <f t="shared" si="307"/>
        <v>42705.735902777778</v>
      </c>
      <c r="U3246" t="str">
        <f t="array" ref="U3246">IF(COUNTIF($B$2:$B7359, $B3246)&gt;1, "Duplicate", "")</f>
        <v/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2"/>
        <v>1.043047619047619</v>
      </c>
      <c r="P3247">
        <f t="shared" si="303"/>
        <v>81.125925925925927</v>
      </c>
      <c r="Q3247" s="3" t="str">
        <f t="shared" si="304"/>
        <v>theater</v>
      </c>
      <c r="R3247" t="str">
        <f t="shared" si="305"/>
        <v>plays</v>
      </c>
      <c r="S3247" s="11">
        <f t="shared" si="306"/>
        <v>42135.60020833333</v>
      </c>
      <c r="T3247" s="11">
        <f t="shared" si="307"/>
        <v>42167.083333333328</v>
      </c>
      <c r="U3247" t="str">
        <f t="array" ref="U3247">IF(COUNTIF($B$2:$B7360, $B3247)&gt;1, "Duplicate", "")</f>
        <v/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2"/>
        <v>1.1122000000000001</v>
      </c>
      <c r="P3248">
        <f t="shared" si="303"/>
        <v>57.626943005181346</v>
      </c>
      <c r="Q3248" s="3" t="str">
        <f t="shared" si="304"/>
        <v>theater</v>
      </c>
      <c r="R3248" t="str">
        <f t="shared" si="305"/>
        <v>plays</v>
      </c>
      <c r="S3248" s="11">
        <f t="shared" si="306"/>
        <v>42230.472222222219</v>
      </c>
      <c r="T3248" s="11">
        <f t="shared" si="307"/>
        <v>42259.165972222225</v>
      </c>
      <c r="U3248" t="str">
        <f t="array" ref="U3248">IF(COUNTIF($B$2:$B7361, $B3248)&gt;1, "Duplicate", "")</f>
        <v/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2"/>
        <v>1.0586</v>
      </c>
      <c r="P3249">
        <f t="shared" si="303"/>
        <v>46.429824561403507</v>
      </c>
      <c r="Q3249" s="3" t="str">
        <f t="shared" si="304"/>
        <v>theater</v>
      </c>
      <c r="R3249" t="str">
        <f t="shared" si="305"/>
        <v>plays</v>
      </c>
      <c r="S3249" s="11">
        <f t="shared" si="306"/>
        <v>42167.434166666666</v>
      </c>
      <c r="T3249" s="11">
        <f t="shared" si="307"/>
        <v>42197.434166666666</v>
      </c>
      <c r="U3249" t="str">
        <f t="array" ref="U3249">IF(COUNTIF($B$2:$B7362, $B3249)&gt;1, "Duplicate", "")</f>
        <v/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2"/>
        <v>1.0079166666666666</v>
      </c>
      <c r="P3250">
        <f t="shared" si="303"/>
        <v>60.475000000000001</v>
      </c>
      <c r="Q3250" s="3" t="str">
        <f t="shared" si="304"/>
        <v>theater</v>
      </c>
      <c r="R3250" t="str">
        <f t="shared" si="305"/>
        <v>plays</v>
      </c>
      <c r="S3250" s="11">
        <f t="shared" si="306"/>
        <v>42068.888391203705</v>
      </c>
      <c r="T3250" s="11">
        <f t="shared" si="307"/>
        <v>42098.846724537041</v>
      </c>
      <c r="U3250" t="str">
        <f t="array" ref="U3250">IF(COUNTIF($B$2:$B7363, $B3250)&gt;1, "Duplicate", "")</f>
        <v/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2"/>
        <v>1.0492727272727274</v>
      </c>
      <c r="P3251">
        <f t="shared" si="303"/>
        <v>65.579545454545453</v>
      </c>
      <c r="Q3251" s="3" t="str">
        <f t="shared" si="304"/>
        <v>theater</v>
      </c>
      <c r="R3251" t="str">
        <f t="shared" si="305"/>
        <v>plays</v>
      </c>
      <c r="S3251" s="11">
        <f t="shared" si="306"/>
        <v>42145.746689814812</v>
      </c>
      <c r="T3251" s="11">
        <f t="shared" si="307"/>
        <v>42175.746689814812</v>
      </c>
      <c r="U3251" t="str">
        <f t="array" ref="U3251">IF(COUNTIF($B$2:$B7364, $B3251)&gt;1, "Duplicate", "")</f>
        <v/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2"/>
        <v>1.01552</v>
      </c>
      <c r="P3252">
        <f t="shared" si="303"/>
        <v>119.1924882629108</v>
      </c>
      <c r="Q3252" s="3" t="str">
        <f t="shared" si="304"/>
        <v>theater</v>
      </c>
      <c r="R3252" t="str">
        <f t="shared" si="305"/>
        <v>plays</v>
      </c>
      <c r="S3252" s="11">
        <f t="shared" si="306"/>
        <v>41918.742175925923</v>
      </c>
      <c r="T3252" s="11">
        <f t="shared" si="307"/>
        <v>41948.783842592595</v>
      </c>
      <c r="U3252" t="str">
        <f t="array" ref="U3252">IF(COUNTIF($B$2:$B7365, $B3252)&gt;1, "Duplicate", "")</f>
        <v/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2"/>
        <v>1.1073333333333333</v>
      </c>
      <c r="P3253">
        <f t="shared" si="303"/>
        <v>83.05</v>
      </c>
      <c r="Q3253" s="3" t="str">
        <f t="shared" si="304"/>
        <v>theater</v>
      </c>
      <c r="R3253" t="str">
        <f t="shared" si="305"/>
        <v>plays</v>
      </c>
      <c r="S3253" s="11">
        <f t="shared" si="306"/>
        <v>42146.731087962966</v>
      </c>
      <c r="T3253" s="11">
        <f t="shared" si="307"/>
        <v>42176.731087962966</v>
      </c>
      <c r="U3253" t="str">
        <f t="array" ref="U3253">IF(COUNTIF($B$2:$B7366, $B3253)&gt;1, "Duplicate", "")</f>
        <v/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2"/>
        <v>1.2782222222222221</v>
      </c>
      <c r="P3254">
        <f t="shared" si="303"/>
        <v>57.52</v>
      </c>
      <c r="Q3254" s="3" t="str">
        <f t="shared" si="304"/>
        <v>theater</v>
      </c>
      <c r="R3254" t="str">
        <f t="shared" si="305"/>
        <v>plays</v>
      </c>
      <c r="S3254" s="11">
        <f t="shared" si="306"/>
        <v>42590.472685185188</v>
      </c>
      <c r="T3254" s="11">
        <f t="shared" si="307"/>
        <v>42620.472685185188</v>
      </c>
      <c r="U3254" t="str">
        <f t="array" ref="U3254">IF(COUNTIF($B$2:$B7367, $B3254)&gt;1, "Duplicate", "")</f>
        <v/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2"/>
        <v>1.0182500000000001</v>
      </c>
      <c r="P3255">
        <f t="shared" si="303"/>
        <v>177.08695652173913</v>
      </c>
      <c r="Q3255" s="3" t="str">
        <f t="shared" si="304"/>
        <v>theater</v>
      </c>
      <c r="R3255" t="str">
        <f t="shared" si="305"/>
        <v>plays</v>
      </c>
      <c r="S3255" s="11">
        <f t="shared" si="306"/>
        <v>42602.576712962968</v>
      </c>
      <c r="T3255" s="11">
        <f t="shared" si="307"/>
        <v>42621.15625</v>
      </c>
      <c r="U3255" t="str">
        <f t="array" ref="U3255">IF(COUNTIF($B$2:$B7368, $B3255)&gt;1, "Duplicate", "")</f>
        <v/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2"/>
        <v>1.012576923076923</v>
      </c>
      <c r="P3256">
        <f t="shared" si="303"/>
        <v>70.771505376344081</v>
      </c>
      <c r="Q3256" s="3" t="str">
        <f t="shared" si="304"/>
        <v>theater</v>
      </c>
      <c r="R3256" t="str">
        <f t="shared" si="305"/>
        <v>plays</v>
      </c>
      <c r="S3256" s="11">
        <f t="shared" si="306"/>
        <v>42059.085752314815</v>
      </c>
      <c r="T3256" s="11">
        <f t="shared" si="307"/>
        <v>42089.044085648144</v>
      </c>
      <c r="U3256" t="str">
        <f t="array" ref="U3256">IF(COUNTIF($B$2:$B7369, $B3256)&gt;1, "Duplicate", "")</f>
        <v/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2"/>
        <v>1.75</v>
      </c>
      <c r="P3257">
        <f t="shared" si="303"/>
        <v>29.166666666666668</v>
      </c>
      <c r="Q3257" s="3" t="str">
        <f t="shared" si="304"/>
        <v>theater</v>
      </c>
      <c r="R3257" t="str">
        <f t="shared" si="305"/>
        <v>plays</v>
      </c>
      <c r="S3257" s="11">
        <f t="shared" si="306"/>
        <v>41889.768229166664</v>
      </c>
      <c r="T3257" s="11">
        <f t="shared" si="307"/>
        <v>41919.768229166664</v>
      </c>
      <c r="U3257" t="str">
        <f t="array" ref="U3257">IF(COUNTIF($B$2:$B7370, $B3257)&gt;1, "Duplicate", "")</f>
        <v/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2"/>
        <v>1.2806</v>
      </c>
      <c r="P3258">
        <f t="shared" si="303"/>
        <v>72.76136363636364</v>
      </c>
      <c r="Q3258" s="3" t="str">
        <f t="shared" si="304"/>
        <v>theater</v>
      </c>
      <c r="R3258" t="str">
        <f t="shared" si="305"/>
        <v>plays</v>
      </c>
      <c r="S3258" s="11">
        <f t="shared" si="306"/>
        <v>42144.573807870373</v>
      </c>
      <c r="T3258" s="11">
        <f t="shared" si="307"/>
        <v>42166.165972222225</v>
      </c>
      <c r="U3258" t="str">
        <f t="array" ref="U3258">IF(COUNTIF($B$2:$B7371, $B3258)&gt;1, "Duplicate", "")</f>
        <v/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2"/>
        <v>1.0629949999999999</v>
      </c>
      <c r="P3259">
        <f t="shared" si="303"/>
        <v>51.853414634146333</v>
      </c>
      <c r="Q3259" s="3" t="str">
        <f t="shared" si="304"/>
        <v>theater</v>
      </c>
      <c r="R3259" t="str">
        <f t="shared" si="305"/>
        <v>plays</v>
      </c>
      <c r="S3259" s="11">
        <f t="shared" si="306"/>
        <v>42758.559629629628</v>
      </c>
      <c r="T3259" s="11">
        <f t="shared" si="307"/>
        <v>42788.559629629628</v>
      </c>
      <c r="U3259" t="str">
        <f t="array" ref="U3259">IF(COUNTIF($B$2:$B7372, $B3259)&gt;1, "Duplicate", "")</f>
        <v/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2"/>
        <v>1.052142857142857</v>
      </c>
      <c r="P3260">
        <f t="shared" si="303"/>
        <v>98.2</v>
      </c>
      <c r="Q3260" s="3" t="str">
        <f t="shared" si="304"/>
        <v>theater</v>
      </c>
      <c r="R3260" t="str">
        <f t="shared" si="305"/>
        <v>plays</v>
      </c>
      <c r="S3260" s="11">
        <f t="shared" si="306"/>
        <v>41982.887280092589</v>
      </c>
      <c r="T3260" s="11">
        <f t="shared" si="307"/>
        <v>42012.887280092589</v>
      </c>
      <c r="U3260" t="str">
        <f t="array" ref="U3260">IF(COUNTIF($B$2:$B7373, $B3260)&gt;1, "Duplicate", "")</f>
        <v/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2"/>
        <v>1.0616782608695652</v>
      </c>
      <c r="P3261">
        <f t="shared" si="303"/>
        <v>251.7381443298969</v>
      </c>
      <c r="Q3261" s="3" t="str">
        <f t="shared" si="304"/>
        <v>theater</v>
      </c>
      <c r="R3261" t="str">
        <f t="shared" si="305"/>
        <v>plays</v>
      </c>
      <c r="S3261" s="11">
        <f t="shared" si="306"/>
        <v>42614.760937500003</v>
      </c>
      <c r="T3261" s="11">
        <f t="shared" si="307"/>
        <v>42644.165972222225</v>
      </c>
      <c r="U3261" t="str">
        <f t="array" ref="U3261">IF(COUNTIF($B$2:$B7374, $B3261)&gt;1, "Duplicate", "")</f>
        <v/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2"/>
        <v>1.0924</v>
      </c>
      <c r="P3262">
        <f t="shared" si="303"/>
        <v>74.821917808219183</v>
      </c>
      <c r="Q3262" s="3" t="str">
        <f t="shared" si="304"/>
        <v>theater</v>
      </c>
      <c r="R3262" t="str">
        <f t="shared" si="305"/>
        <v>plays</v>
      </c>
      <c r="S3262" s="11">
        <f t="shared" si="306"/>
        <v>42303.672662037032</v>
      </c>
      <c r="T3262" s="11">
        <f t="shared" si="307"/>
        <v>42338.714328703703</v>
      </c>
      <c r="U3262" t="str">
        <f t="array" ref="U3262">IF(COUNTIF($B$2:$B7375, $B3262)&gt;1, "Duplicate", "")</f>
        <v/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2"/>
        <v>1.0045454545454546</v>
      </c>
      <c r="P3263">
        <f t="shared" si="303"/>
        <v>67.65306122448979</v>
      </c>
      <c r="Q3263" s="3" t="str">
        <f t="shared" si="304"/>
        <v>theater</v>
      </c>
      <c r="R3263" t="str">
        <f t="shared" si="305"/>
        <v>plays</v>
      </c>
      <c r="S3263" s="11">
        <f t="shared" si="306"/>
        <v>42171.725416666668</v>
      </c>
      <c r="T3263" s="11">
        <f t="shared" si="307"/>
        <v>42201.725416666668</v>
      </c>
      <c r="U3263" t="str">
        <f t="array" ref="U3263">IF(COUNTIF($B$2:$B7376, $B3263)&gt;1, "Duplicate", "")</f>
        <v/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2"/>
        <v>1.0304098360655738</v>
      </c>
      <c r="P3264">
        <f t="shared" si="303"/>
        <v>93.81343283582089</v>
      </c>
      <c r="Q3264" s="3" t="str">
        <f t="shared" si="304"/>
        <v>theater</v>
      </c>
      <c r="R3264" t="str">
        <f t="shared" si="305"/>
        <v>plays</v>
      </c>
      <c r="S3264" s="11">
        <f t="shared" si="306"/>
        <v>41964.315532407403</v>
      </c>
      <c r="T3264" s="11">
        <f t="shared" si="307"/>
        <v>41995.166666666672</v>
      </c>
      <c r="U3264" t="str">
        <f t="array" ref="U3264">IF(COUNTIF($B$2:$B7377, $B3264)&gt;1, "Duplicate", "")</f>
        <v/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2"/>
        <v>1.121664</v>
      </c>
      <c r="P3265">
        <f t="shared" si="303"/>
        <v>41.237647058823526</v>
      </c>
      <c r="Q3265" s="3" t="str">
        <f t="shared" si="304"/>
        <v>theater</v>
      </c>
      <c r="R3265" t="str">
        <f t="shared" si="305"/>
        <v>plays</v>
      </c>
      <c r="S3265" s="11">
        <f t="shared" si="306"/>
        <v>42284.516064814816</v>
      </c>
      <c r="T3265" s="11">
        <f t="shared" si="307"/>
        <v>42307.875</v>
      </c>
      <c r="U3265" t="str">
        <f t="array" ref="U3265">IF(COUNTIF($B$2:$B7378, $B3265)&gt;1, "Duplicate", "")</f>
        <v/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2"/>
        <v>1.03</v>
      </c>
      <c r="P3266">
        <f t="shared" si="303"/>
        <v>52.551020408163268</v>
      </c>
      <c r="Q3266" s="3" t="str">
        <f t="shared" si="304"/>
        <v>theater</v>
      </c>
      <c r="R3266" t="str">
        <f t="shared" si="305"/>
        <v>plays</v>
      </c>
      <c r="S3266" s="11">
        <f t="shared" si="306"/>
        <v>42016.800208333334</v>
      </c>
      <c r="T3266" s="11">
        <f t="shared" si="307"/>
        <v>42032.916666666672</v>
      </c>
      <c r="U3266" t="str">
        <f t="array" ref="U3266">IF(COUNTIF($B$2:$B7379, $B3266)&gt;1, "Duplicate", "")</f>
        <v/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8">E3267/D3267</f>
        <v>1.64</v>
      </c>
      <c r="P3267">
        <f t="shared" ref="P3267:P3330" si="309">IF(L3267=0,0,E3267/L3267)</f>
        <v>70.285714285714292</v>
      </c>
      <c r="Q3267" s="3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11">
        <f t="shared" si="306"/>
        <v>42311.711979166663</v>
      </c>
      <c r="T3267" s="11">
        <f t="shared" si="307"/>
        <v>42341.708333333328</v>
      </c>
      <c r="U3267" t="str">
        <f t="array" ref="U3267">IF(COUNTIF($B$2:$B7380, $B3267)&gt;1, "Duplicate", "")</f>
        <v/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8"/>
        <v>1.3128333333333333</v>
      </c>
      <c r="P3268">
        <f t="shared" si="309"/>
        <v>48.325153374233132</v>
      </c>
      <c r="Q3268" s="3" t="str">
        <f t="shared" si="310"/>
        <v>theater</v>
      </c>
      <c r="R3268" t="str">
        <f t="shared" si="311"/>
        <v>plays</v>
      </c>
      <c r="S3268" s="11">
        <f t="shared" si="306"/>
        <v>42136.536134259266</v>
      </c>
      <c r="T3268" s="11">
        <f t="shared" si="307"/>
        <v>42167.875</v>
      </c>
      <c r="U3268" t="str">
        <f t="array" ref="U3268">IF(COUNTIF($B$2:$B7381, $B3268)&gt;1, "Duplicate", "")</f>
        <v>Duplicate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8"/>
        <v>1.0209999999999999</v>
      </c>
      <c r="P3269">
        <f t="shared" si="309"/>
        <v>53.177083333333336</v>
      </c>
      <c r="Q3269" s="3" t="str">
        <f t="shared" si="310"/>
        <v>theater</v>
      </c>
      <c r="R3269" t="str">
        <f t="shared" si="311"/>
        <v>plays</v>
      </c>
      <c r="S3269" s="11">
        <f t="shared" si="306"/>
        <v>42172.757638888885</v>
      </c>
      <c r="T3269" s="11">
        <f t="shared" si="307"/>
        <v>42202.757638888885</v>
      </c>
      <c r="U3269" t="str">
        <f t="array" ref="U3269">IF(COUNTIF($B$2:$B7382, $B3269)&gt;1, "Duplicate", "")</f>
        <v/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8"/>
        <v>1.28</v>
      </c>
      <c r="P3270">
        <f t="shared" si="309"/>
        <v>60.952380952380949</v>
      </c>
      <c r="Q3270" s="3" t="str">
        <f t="shared" si="310"/>
        <v>theater</v>
      </c>
      <c r="R3270" t="str">
        <f t="shared" si="311"/>
        <v>plays</v>
      </c>
      <c r="S3270" s="11">
        <f t="shared" si="306"/>
        <v>42590.90425925926</v>
      </c>
      <c r="T3270" s="11">
        <f t="shared" si="307"/>
        <v>42606.90425925926</v>
      </c>
      <c r="U3270" t="str">
        <f t="array" ref="U3270">IF(COUNTIF($B$2:$B7383, $B3270)&gt;1, "Duplicate", "")</f>
        <v/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8"/>
        <v>1.0149999999999999</v>
      </c>
      <c r="P3271">
        <f t="shared" si="309"/>
        <v>116</v>
      </c>
      <c r="Q3271" s="3" t="str">
        <f t="shared" si="310"/>
        <v>theater</v>
      </c>
      <c r="R3271" t="str">
        <f t="shared" si="311"/>
        <v>plays</v>
      </c>
      <c r="S3271" s="11">
        <f t="shared" ref="S3271:S3334" si="312">(((J3271/60)/60)/24)+DATE(1970,1,1)</f>
        <v>42137.395798611105</v>
      </c>
      <c r="T3271" s="11">
        <f t="shared" ref="T3271:T3334" si="313">(((I3271/60)/60)/24)+DATE(1970,1,1)</f>
        <v>42171.458333333328</v>
      </c>
      <c r="U3271" t="str">
        <f t="array" ref="U3271">IF(COUNTIF($B$2:$B7384, $B3271)&gt;1, "Duplicate", "")</f>
        <v/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8"/>
        <v>1.0166666666666666</v>
      </c>
      <c r="P3272">
        <f t="shared" si="309"/>
        <v>61</v>
      </c>
      <c r="Q3272" s="3" t="str">
        <f t="shared" si="310"/>
        <v>theater</v>
      </c>
      <c r="R3272" t="str">
        <f t="shared" si="311"/>
        <v>plays</v>
      </c>
      <c r="S3272" s="11">
        <f t="shared" si="312"/>
        <v>42167.533159722225</v>
      </c>
      <c r="T3272" s="11">
        <f t="shared" si="313"/>
        <v>42197.533159722225</v>
      </c>
      <c r="U3272" t="str">
        <f t="array" ref="U3272">IF(COUNTIF($B$2:$B7385, $B3272)&gt;1, "Duplicate", "")</f>
        <v/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8"/>
        <v>1.3</v>
      </c>
      <c r="P3273">
        <f t="shared" si="309"/>
        <v>38.235294117647058</v>
      </c>
      <c r="Q3273" s="3" t="str">
        <f t="shared" si="310"/>
        <v>theater</v>
      </c>
      <c r="R3273" t="str">
        <f t="shared" si="311"/>
        <v>plays</v>
      </c>
      <c r="S3273" s="11">
        <f t="shared" si="312"/>
        <v>41915.437210648146</v>
      </c>
      <c r="T3273" s="11">
        <f t="shared" si="313"/>
        <v>41945.478877314818</v>
      </c>
      <c r="U3273" t="str">
        <f t="array" ref="U3273">IF(COUNTIF($B$2:$B7386, $B3273)&gt;1, "Duplicate", "")</f>
        <v/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8"/>
        <v>1.5443</v>
      </c>
      <c r="P3274">
        <f t="shared" si="309"/>
        <v>106.50344827586207</v>
      </c>
      <c r="Q3274" s="3" t="str">
        <f t="shared" si="310"/>
        <v>theater</v>
      </c>
      <c r="R3274" t="str">
        <f t="shared" si="311"/>
        <v>plays</v>
      </c>
      <c r="S3274" s="11">
        <f t="shared" si="312"/>
        <v>42284.500104166669</v>
      </c>
      <c r="T3274" s="11">
        <f t="shared" si="313"/>
        <v>42314.541770833333</v>
      </c>
      <c r="U3274" t="str">
        <f t="array" ref="U3274">IF(COUNTIF($B$2:$B7387, $B3274)&gt;1, "Duplicate", "")</f>
        <v/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8"/>
        <v>1.0740000000000001</v>
      </c>
      <c r="P3275">
        <f t="shared" si="309"/>
        <v>204.57142857142858</v>
      </c>
      <c r="Q3275" s="3" t="str">
        <f t="shared" si="310"/>
        <v>theater</v>
      </c>
      <c r="R3275" t="str">
        <f t="shared" si="311"/>
        <v>plays</v>
      </c>
      <c r="S3275" s="11">
        <f t="shared" si="312"/>
        <v>42611.801412037035</v>
      </c>
      <c r="T3275" s="11">
        <f t="shared" si="313"/>
        <v>42627.791666666672</v>
      </c>
      <c r="U3275" t="str">
        <f t="array" ref="U3275">IF(COUNTIF($B$2:$B7388, $B3275)&gt;1, "Duplicate", "")</f>
        <v/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8"/>
        <v>1.0132258064516129</v>
      </c>
      <c r="P3276">
        <f t="shared" si="309"/>
        <v>54.912587412587413</v>
      </c>
      <c r="Q3276" s="3" t="str">
        <f t="shared" si="310"/>
        <v>theater</v>
      </c>
      <c r="R3276" t="str">
        <f t="shared" si="311"/>
        <v>plays</v>
      </c>
      <c r="S3276" s="11">
        <f t="shared" si="312"/>
        <v>42400.704537037032</v>
      </c>
      <c r="T3276" s="11">
        <f t="shared" si="313"/>
        <v>42444.875</v>
      </c>
      <c r="U3276" t="str">
        <f t="array" ref="U3276">IF(COUNTIF($B$2:$B7389, $B3276)&gt;1, "Duplicate", "")</f>
        <v/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8"/>
        <v>1.0027777777777778</v>
      </c>
      <c r="P3277">
        <f t="shared" si="309"/>
        <v>150.41666666666666</v>
      </c>
      <c r="Q3277" s="3" t="str">
        <f t="shared" si="310"/>
        <v>theater</v>
      </c>
      <c r="R3277" t="str">
        <f t="shared" si="311"/>
        <v>plays</v>
      </c>
      <c r="S3277" s="11">
        <f t="shared" si="312"/>
        <v>42017.88045138889</v>
      </c>
      <c r="T3277" s="11">
        <f t="shared" si="313"/>
        <v>42044.1875</v>
      </c>
      <c r="U3277" t="str">
        <f t="array" ref="U3277">IF(COUNTIF($B$2:$B7390, $B3277)&gt;1, "Duplicate", "")</f>
        <v/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8"/>
        <v>1.1684444444444444</v>
      </c>
      <c r="P3278">
        <f t="shared" si="309"/>
        <v>52.58</v>
      </c>
      <c r="Q3278" s="3" t="str">
        <f t="shared" si="310"/>
        <v>theater</v>
      </c>
      <c r="R3278" t="str">
        <f t="shared" si="311"/>
        <v>plays</v>
      </c>
      <c r="S3278" s="11">
        <f t="shared" si="312"/>
        <v>42426.949988425928</v>
      </c>
      <c r="T3278" s="11">
        <f t="shared" si="313"/>
        <v>42461.165972222225</v>
      </c>
      <c r="U3278" t="str">
        <f t="array" ref="U3278">IF(COUNTIF($B$2:$B7391, $B3278)&gt;1, "Duplicate", "")</f>
        <v/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8"/>
        <v>1.0860000000000001</v>
      </c>
      <c r="P3279">
        <f t="shared" si="309"/>
        <v>54.3</v>
      </c>
      <c r="Q3279" s="3" t="str">
        <f t="shared" si="310"/>
        <v>theater</v>
      </c>
      <c r="R3279" t="str">
        <f t="shared" si="311"/>
        <v>plays</v>
      </c>
      <c r="S3279" s="11">
        <f t="shared" si="312"/>
        <v>41931.682939814818</v>
      </c>
      <c r="T3279" s="11">
        <f t="shared" si="313"/>
        <v>41961.724606481483</v>
      </c>
      <c r="U3279" t="str">
        <f t="array" ref="U3279">IF(COUNTIF($B$2:$B7392, $B3279)&gt;1, "Duplicate", "")</f>
        <v/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8"/>
        <v>1.034</v>
      </c>
      <c r="P3280">
        <f t="shared" si="309"/>
        <v>76.029411764705884</v>
      </c>
      <c r="Q3280" s="3" t="str">
        <f t="shared" si="310"/>
        <v>theater</v>
      </c>
      <c r="R3280" t="str">
        <f t="shared" si="311"/>
        <v>plays</v>
      </c>
      <c r="S3280" s="11">
        <f t="shared" si="312"/>
        <v>42124.848414351851</v>
      </c>
      <c r="T3280" s="11">
        <f t="shared" si="313"/>
        <v>42154.848414351851</v>
      </c>
      <c r="U3280" t="str">
        <f t="array" ref="U3280">IF(COUNTIF($B$2:$B7393, $B3280)&gt;1, "Duplicate", "")</f>
        <v/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8"/>
        <v>1.1427586206896552</v>
      </c>
      <c r="P3281">
        <f t="shared" si="309"/>
        <v>105.2063492063492</v>
      </c>
      <c r="Q3281" s="3" t="str">
        <f t="shared" si="310"/>
        <v>theater</v>
      </c>
      <c r="R3281" t="str">
        <f t="shared" si="311"/>
        <v>plays</v>
      </c>
      <c r="S3281" s="11">
        <f t="shared" si="312"/>
        <v>42431.102534722217</v>
      </c>
      <c r="T3281" s="11">
        <f t="shared" si="313"/>
        <v>42461.06086805556</v>
      </c>
      <c r="U3281" t="str">
        <f t="array" ref="U3281">IF(COUNTIF($B$2:$B7394, $B3281)&gt;1, "Duplicate", "")</f>
        <v/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8"/>
        <v>1.03</v>
      </c>
      <c r="P3282">
        <f t="shared" si="309"/>
        <v>68.666666666666671</v>
      </c>
      <c r="Q3282" s="3" t="str">
        <f t="shared" si="310"/>
        <v>theater</v>
      </c>
      <c r="R3282" t="str">
        <f t="shared" si="311"/>
        <v>plays</v>
      </c>
      <c r="S3282" s="11">
        <f t="shared" si="312"/>
        <v>42121.756921296299</v>
      </c>
      <c r="T3282" s="11">
        <f t="shared" si="313"/>
        <v>42156.208333333328</v>
      </c>
      <c r="U3282" t="str">
        <f t="array" ref="U3282">IF(COUNTIF($B$2:$B7395, $B3282)&gt;1, "Duplicate", "")</f>
        <v/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8"/>
        <v>1.216</v>
      </c>
      <c r="P3283">
        <f t="shared" si="309"/>
        <v>129.36170212765958</v>
      </c>
      <c r="Q3283" s="3" t="str">
        <f t="shared" si="310"/>
        <v>theater</v>
      </c>
      <c r="R3283" t="str">
        <f t="shared" si="311"/>
        <v>plays</v>
      </c>
      <c r="S3283" s="11">
        <f t="shared" si="312"/>
        <v>42219.019733796296</v>
      </c>
      <c r="T3283" s="11">
        <f t="shared" si="313"/>
        <v>42249.019733796296</v>
      </c>
      <c r="U3283" t="str">
        <f t="array" ref="U3283">IF(COUNTIF($B$2:$B7396, $B3283)&gt;1, "Duplicate", "")</f>
        <v/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8"/>
        <v>1.026467741935484</v>
      </c>
      <c r="P3284">
        <f t="shared" si="309"/>
        <v>134.26371308016877</v>
      </c>
      <c r="Q3284" s="3" t="str">
        <f t="shared" si="310"/>
        <v>theater</v>
      </c>
      <c r="R3284" t="str">
        <f t="shared" si="311"/>
        <v>plays</v>
      </c>
      <c r="S3284" s="11">
        <f t="shared" si="312"/>
        <v>42445.19430555556</v>
      </c>
      <c r="T3284" s="11">
        <f t="shared" si="313"/>
        <v>42489.19430555556</v>
      </c>
      <c r="U3284" t="str">
        <f t="array" ref="U3284">IF(COUNTIF($B$2:$B7397, $B3284)&gt;1, "Duplicate", "")</f>
        <v/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8"/>
        <v>1.0475000000000001</v>
      </c>
      <c r="P3285">
        <f t="shared" si="309"/>
        <v>17.829787234042552</v>
      </c>
      <c r="Q3285" s="3" t="str">
        <f t="shared" si="310"/>
        <v>theater</v>
      </c>
      <c r="R3285" t="str">
        <f t="shared" si="311"/>
        <v>plays</v>
      </c>
      <c r="S3285" s="11">
        <f t="shared" si="312"/>
        <v>42379.74418981481</v>
      </c>
      <c r="T3285" s="11">
        <f t="shared" si="313"/>
        <v>42410.875</v>
      </c>
      <c r="U3285" t="str">
        <f t="array" ref="U3285">IF(COUNTIF($B$2:$B7398, $B3285)&gt;1, "Duplicate", "")</f>
        <v/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8"/>
        <v>1.016</v>
      </c>
      <c r="P3286">
        <f t="shared" si="309"/>
        <v>203.2</v>
      </c>
      <c r="Q3286" s="3" t="str">
        <f t="shared" si="310"/>
        <v>theater</v>
      </c>
      <c r="R3286" t="str">
        <f t="shared" si="311"/>
        <v>plays</v>
      </c>
      <c r="S3286" s="11">
        <f t="shared" si="312"/>
        <v>42380.884872685187</v>
      </c>
      <c r="T3286" s="11">
        <f t="shared" si="313"/>
        <v>42398.249305555553</v>
      </c>
      <c r="U3286" t="str">
        <f t="array" ref="U3286">IF(COUNTIF($B$2:$B7399, $B3286)&gt;1, "Duplicate", "")</f>
        <v/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8"/>
        <v>1.1210242048409682</v>
      </c>
      <c r="P3287">
        <f t="shared" si="309"/>
        <v>69.18518518518519</v>
      </c>
      <c r="Q3287" s="3" t="str">
        <f t="shared" si="310"/>
        <v>theater</v>
      </c>
      <c r="R3287" t="str">
        <f t="shared" si="311"/>
        <v>plays</v>
      </c>
      <c r="S3287" s="11">
        <f t="shared" si="312"/>
        <v>42762.942430555559</v>
      </c>
      <c r="T3287" s="11">
        <f t="shared" si="313"/>
        <v>42794.208333333328</v>
      </c>
      <c r="U3287" t="str">
        <f t="array" ref="U3287">IF(COUNTIF($B$2:$B7400, $B3287)&gt;1, "Duplicate", "")</f>
        <v/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8"/>
        <v>1.0176666666666667</v>
      </c>
      <c r="P3288">
        <f t="shared" si="309"/>
        <v>125.12295081967213</v>
      </c>
      <c r="Q3288" s="3" t="str">
        <f t="shared" si="310"/>
        <v>theater</v>
      </c>
      <c r="R3288" t="str">
        <f t="shared" si="311"/>
        <v>plays</v>
      </c>
      <c r="S3288" s="11">
        <f t="shared" si="312"/>
        <v>42567.840069444443</v>
      </c>
      <c r="T3288" s="11">
        <f t="shared" si="313"/>
        <v>42597.840069444443</v>
      </c>
      <c r="U3288" t="str">
        <f t="array" ref="U3288">IF(COUNTIF($B$2:$B7401, $B3288)&gt;1, "Duplicate", "")</f>
        <v/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8"/>
        <v>1</v>
      </c>
      <c r="P3289">
        <f t="shared" si="309"/>
        <v>73.529411764705884</v>
      </c>
      <c r="Q3289" s="3" t="str">
        <f t="shared" si="310"/>
        <v>theater</v>
      </c>
      <c r="R3289" t="str">
        <f t="shared" si="311"/>
        <v>plays</v>
      </c>
      <c r="S3289" s="11">
        <f t="shared" si="312"/>
        <v>42311.750324074077</v>
      </c>
      <c r="T3289" s="11">
        <f t="shared" si="313"/>
        <v>42336.750324074077</v>
      </c>
      <c r="U3289" t="str">
        <f t="array" ref="U3289">IF(COUNTIF($B$2:$B7402, $B3289)&gt;1, "Duplicate", "")</f>
        <v/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8"/>
        <v>1.0026489999999999</v>
      </c>
      <c r="P3290">
        <f t="shared" si="309"/>
        <v>48.437149758454105</v>
      </c>
      <c r="Q3290" s="3" t="str">
        <f t="shared" si="310"/>
        <v>theater</v>
      </c>
      <c r="R3290" t="str">
        <f t="shared" si="311"/>
        <v>plays</v>
      </c>
      <c r="S3290" s="11">
        <f t="shared" si="312"/>
        <v>42505.774479166663</v>
      </c>
      <c r="T3290" s="11">
        <f t="shared" si="313"/>
        <v>42541.958333333328</v>
      </c>
      <c r="U3290" t="str">
        <f t="array" ref="U3290">IF(COUNTIF($B$2:$B7403, $B3290)&gt;1, "Duplicate", "")</f>
        <v/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8"/>
        <v>1.3304200000000002</v>
      </c>
      <c r="P3291">
        <f t="shared" si="309"/>
        <v>26.608400000000003</v>
      </c>
      <c r="Q3291" s="3" t="str">
        <f t="shared" si="310"/>
        <v>theater</v>
      </c>
      <c r="R3291" t="str">
        <f t="shared" si="311"/>
        <v>plays</v>
      </c>
      <c r="S3291" s="11">
        <f t="shared" si="312"/>
        <v>42758.368078703701</v>
      </c>
      <c r="T3291" s="11">
        <f t="shared" si="313"/>
        <v>42786.368078703701</v>
      </c>
      <c r="U3291" t="str">
        <f t="array" ref="U3291">IF(COUNTIF($B$2:$B7404, $B3291)&gt;1, "Duplicate", "")</f>
        <v/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8"/>
        <v>1.212</v>
      </c>
      <c r="P3292">
        <f t="shared" si="309"/>
        <v>33.666666666666664</v>
      </c>
      <c r="Q3292" s="3" t="str">
        <f t="shared" si="310"/>
        <v>theater</v>
      </c>
      <c r="R3292" t="str">
        <f t="shared" si="311"/>
        <v>plays</v>
      </c>
      <c r="S3292" s="11">
        <f t="shared" si="312"/>
        <v>42775.51494212963</v>
      </c>
      <c r="T3292" s="11">
        <f t="shared" si="313"/>
        <v>42805.51494212963</v>
      </c>
      <c r="U3292" t="str">
        <f t="array" ref="U3292">IF(COUNTIF($B$2:$B7405, $B3292)&gt;1, "Duplicate", "")</f>
        <v/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8"/>
        <v>1.1399999999999999</v>
      </c>
      <c r="P3293">
        <f t="shared" si="309"/>
        <v>40.714285714285715</v>
      </c>
      <c r="Q3293" s="3" t="str">
        <f t="shared" si="310"/>
        <v>theater</v>
      </c>
      <c r="R3293" t="str">
        <f t="shared" si="311"/>
        <v>plays</v>
      </c>
      <c r="S3293" s="11">
        <f t="shared" si="312"/>
        <v>42232.702546296292</v>
      </c>
      <c r="T3293" s="11">
        <f t="shared" si="313"/>
        <v>42264.165972222225</v>
      </c>
      <c r="U3293" t="str">
        <f t="array" ref="U3293">IF(COUNTIF($B$2:$B7406, $B3293)&gt;1, "Duplicate", "")</f>
        <v/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8"/>
        <v>2.8613861386138613</v>
      </c>
      <c r="P3294">
        <f t="shared" si="309"/>
        <v>19.266666666666666</v>
      </c>
      <c r="Q3294" s="3" t="str">
        <f t="shared" si="310"/>
        <v>theater</v>
      </c>
      <c r="R3294" t="str">
        <f t="shared" si="311"/>
        <v>plays</v>
      </c>
      <c r="S3294" s="11">
        <f t="shared" si="312"/>
        <v>42282.770231481481</v>
      </c>
      <c r="T3294" s="11">
        <f t="shared" si="313"/>
        <v>42342.811898148153</v>
      </c>
      <c r="U3294" t="str">
        <f t="array" ref="U3294">IF(COUNTIF($B$2:$B7407, $B3294)&gt;1, "Duplicate", "")</f>
        <v/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8"/>
        <v>1.7044444444444444</v>
      </c>
      <c r="P3295">
        <f t="shared" si="309"/>
        <v>84.285714285714292</v>
      </c>
      <c r="Q3295" s="3" t="str">
        <f t="shared" si="310"/>
        <v>theater</v>
      </c>
      <c r="R3295" t="str">
        <f t="shared" si="311"/>
        <v>plays</v>
      </c>
      <c r="S3295" s="11">
        <f t="shared" si="312"/>
        <v>42768.425370370373</v>
      </c>
      <c r="T3295" s="11">
        <f t="shared" si="313"/>
        <v>42798.425370370373</v>
      </c>
      <c r="U3295" t="str">
        <f t="array" ref="U3295">IF(COUNTIF($B$2:$B7408, $B3295)&gt;1, "Duplicate", "")</f>
        <v/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8"/>
        <v>1.1833333333333333</v>
      </c>
      <c r="P3296">
        <f t="shared" si="309"/>
        <v>29.583333333333332</v>
      </c>
      <c r="Q3296" s="3" t="str">
        <f t="shared" si="310"/>
        <v>theater</v>
      </c>
      <c r="R3296" t="str">
        <f t="shared" si="311"/>
        <v>plays</v>
      </c>
      <c r="S3296" s="11">
        <f t="shared" si="312"/>
        <v>42141.541134259256</v>
      </c>
      <c r="T3296" s="11">
        <f t="shared" si="313"/>
        <v>42171.541134259256</v>
      </c>
      <c r="U3296" t="str">
        <f t="array" ref="U3296">IF(COUNTIF($B$2:$B7409, $B3296)&gt;1, "Duplicate", "")</f>
        <v/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8"/>
        <v>1.0285857142857142</v>
      </c>
      <c r="P3297">
        <f t="shared" si="309"/>
        <v>26.667037037037037</v>
      </c>
      <c r="Q3297" s="3" t="str">
        <f t="shared" si="310"/>
        <v>theater</v>
      </c>
      <c r="R3297" t="str">
        <f t="shared" si="311"/>
        <v>plays</v>
      </c>
      <c r="S3297" s="11">
        <f t="shared" si="312"/>
        <v>42609.442465277782</v>
      </c>
      <c r="T3297" s="11">
        <f t="shared" si="313"/>
        <v>42639.442465277782</v>
      </c>
      <c r="U3297" t="str">
        <f t="array" ref="U3297">IF(COUNTIF($B$2:$B7410, $B3297)&gt;1, "Duplicate", "")</f>
        <v/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8"/>
        <v>1.4406666666666668</v>
      </c>
      <c r="P3298">
        <f t="shared" si="309"/>
        <v>45.978723404255319</v>
      </c>
      <c r="Q3298" s="3" t="str">
        <f t="shared" si="310"/>
        <v>theater</v>
      </c>
      <c r="R3298" t="str">
        <f t="shared" si="311"/>
        <v>plays</v>
      </c>
      <c r="S3298" s="11">
        <f t="shared" si="312"/>
        <v>42309.756620370375</v>
      </c>
      <c r="T3298" s="11">
        <f t="shared" si="313"/>
        <v>42330.916666666672</v>
      </c>
      <c r="U3298" t="str">
        <f t="array" ref="U3298">IF(COUNTIF($B$2:$B7411, $B3298)&gt;1, "Duplicate", "")</f>
        <v/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8"/>
        <v>1.0007272727272727</v>
      </c>
      <c r="P3299">
        <f t="shared" si="309"/>
        <v>125.09090909090909</v>
      </c>
      <c r="Q3299" s="3" t="str">
        <f t="shared" si="310"/>
        <v>theater</v>
      </c>
      <c r="R3299" t="str">
        <f t="shared" si="311"/>
        <v>plays</v>
      </c>
      <c r="S3299" s="11">
        <f t="shared" si="312"/>
        <v>42193.771481481483</v>
      </c>
      <c r="T3299" s="11">
        <f t="shared" si="313"/>
        <v>42212.957638888889</v>
      </c>
      <c r="U3299" t="str">
        <f t="array" ref="U3299">IF(COUNTIF($B$2:$B7412, $B3299)&gt;1, "Duplicate", "")</f>
        <v/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8"/>
        <v>1.0173000000000001</v>
      </c>
      <c r="P3300">
        <f t="shared" si="309"/>
        <v>141.29166666666666</v>
      </c>
      <c r="Q3300" s="3" t="str">
        <f t="shared" si="310"/>
        <v>theater</v>
      </c>
      <c r="R3300" t="str">
        <f t="shared" si="311"/>
        <v>plays</v>
      </c>
      <c r="S3300" s="11">
        <f t="shared" si="312"/>
        <v>42239.957962962959</v>
      </c>
      <c r="T3300" s="11">
        <f t="shared" si="313"/>
        <v>42260</v>
      </c>
      <c r="U3300" t="str">
        <f t="array" ref="U3300">IF(COUNTIF($B$2:$B7413, $B3300)&gt;1, "Duplicate", "")</f>
        <v/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8"/>
        <v>1.1619999999999999</v>
      </c>
      <c r="P3301">
        <f t="shared" si="309"/>
        <v>55.333333333333336</v>
      </c>
      <c r="Q3301" s="3" t="str">
        <f t="shared" si="310"/>
        <v>theater</v>
      </c>
      <c r="R3301" t="str">
        <f t="shared" si="311"/>
        <v>plays</v>
      </c>
      <c r="S3301" s="11">
        <f t="shared" si="312"/>
        <v>42261.917395833334</v>
      </c>
      <c r="T3301" s="11">
        <f t="shared" si="313"/>
        <v>42291.917395833334</v>
      </c>
      <c r="U3301" t="str">
        <f t="array" ref="U3301">IF(COUNTIF($B$2:$B7414, $B3301)&gt;1, "Duplicate", "")</f>
        <v/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8"/>
        <v>1.3616666666666666</v>
      </c>
      <c r="P3302">
        <f t="shared" si="309"/>
        <v>46.420454545454547</v>
      </c>
      <c r="Q3302" s="3" t="str">
        <f t="shared" si="310"/>
        <v>theater</v>
      </c>
      <c r="R3302" t="str">
        <f t="shared" si="311"/>
        <v>plays</v>
      </c>
      <c r="S3302" s="11">
        <f t="shared" si="312"/>
        <v>42102.743773148148</v>
      </c>
      <c r="T3302" s="11">
        <f t="shared" si="313"/>
        <v>42123.743773148148</v>
      </c>
      <c r="U3302" t="str">
        <f t="array" ref="U3302">IF(COUNTIF($B$2:$B7415, $B3302)&gt;1, "Duplicate", "")</f>
        <v/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8"/>
        <v>1.3346666666666667</v>
      </c>
      <c r="P3303">
        <f t="shared" si="309"/>
        <v>57.2</v>
      </c>
      <c r="Q3303" s="3" t="str">
        <f t="shared" si="310"/>
        <v>theater</v>
      </c>
      <c r="R3303" t="str">
        <f t="shared" si="311"/>
        <v>plays</v>
      </c>
      <c r="S3303" s="11">
        <f t="shared" si="312"/>
        <v>42538.73583333334</v>
      </c>
      <c r="T3303" s="11">
        <f t="shared" si="313"/>
        <v>42583.290972222225</v>
      </c>
      <c r="U3303" t="str">
        <f t="array" ref="U3303">IF(COUNTIF($B$2:$B7416, $B3303)&gt;1, "Duplicate", "")</f>
        <v/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8"/>
        <v>1.0339285714285715</v>
      </c>
      <c r="P3304">
        <f t="shared" si="309"/>
        <v>173.7</v>
      </c>
      <c r="Q3304" s="3" t="str">
        <f t="shared" si="310"/>
        <v>theater</v>
      </c>
      <c r="R3304" t="str">
        <f t="shared" si="311"/>
        <v>plays</v>
      </c>
      <c r="S3304" s="11">
        <f t="shared" si="312"/>
        <v>42681.35157407407</v>
      </c>
      <c r="T3304" s="11">
        <f t="shared" si="313"/>
        <v>42711.35157407407</v>
      </c>
      <c r="U3304" t="str">
        <f t="array" ref="U3304">IF(COUNTIF($B$2:$B7417, $B3304)&gt;1, "Duplicate", "")</f>
        <v/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8"/>
        <v>1.1588888888888889</v>
      </c>
      <c r="P3305">
        <f t="shared" si="309"/>
        <v>59.6</v>
      </c>
      <c r="Q3305" s="3" t="str">
        <f t="shared" si="310"/>
        <v>theater</v>
      </c>
      <c r="R3305" t="str">
        <f t="shared" si="311"/>
        <v>plays</v>
      </c>
      <c r="S3305" s="11">
        <f t="shared" si="312"/>
        <v>42056.65143518518</v>
      </c>
      <c r="T3305" s="11">
        <f t="shared" si="313"/>
        <v>42091.609768518523</v>
      </c>
      <c r="U3305" t="str">
        <f t="array" ref="U3305">IF(COUNTIF($B$2:$B7418, $B3305)&gt;1, "Duplicate", "")</f>
        <v/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8"/>
        <v>1.0451666666666666</v>
      </c>
      <c r="P3306">
        <f t="shared" si="309"/>
        <v>89.585714285714289</v>
      </c>
      <c r="Q3306" s="3" t="str">
        <f t="shared" si="310"/>
        <v>theater</v>
      </c>
      <c r="R3306" t="str">
        <f t="shared" si="311"/>
        <v>plays</v>
      </c>
      <c r="S3306" s="11">
        <f t="shared" si="312"/>
        <v>42696.624444444446</v>
      </c>
      <c r="T3306" s="11">
        <f t="shared" si="313"/>
        <v>42726.624444444446</v>
      </c>
      <c r="U3306" t="str">
        <f t="array" ref="U3306">IF(COUNTIF($B$2:$B7419, $B3306)&gt;1, "Duplicate", "")</f>
        <v/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8"/>
        <v>1.0202500000000001</v>
      </c>
      <c r="P3307">
        <f t="shared" si="309"/>
        <v>204.05</v>
      </c>
      <c r="Q3307" s="3" t="str">
        <f t="shared" si="310"/>
        <v>theater</v>
      </c>
      <c r="R3307" t="str">
        <f t="shared" si="311"/>
        <v>plays</v>
      </c>
      <c r="S3307" s="11">
        <f t="shared" si="312"/>
        <v>42186.855879629627</v>
      </c>
      <c r="T3307" s="11">
        <f t="shared" si="313"/>
        <v>42216.855879629627</v>
      </c>
      <c r="U3307" t="str">
        <f t="array" ref="U3307">IF(COUNTIF($B$2:$B7420, $B3307)&gt;1, "Duplicate", "")</f>
        <v/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8"/>
        <v>1.7533333333333334</v>
      </c>
      <c r="P3308">
        <f t="shared" si="309"/>
        <v>48.703703703703702</v>
      </c>
      <c r="Q3308" s="3" t="str">
        <f t="shared" si="310"/>
        <v>theater</v>
      </c>
      <c r="R3308" t="str">
        <f t="shared" si="311"/>
        <v>plays</v>
      </c>
      <c r="S3308" s="11">
        <f t="shared" si="312"/>
        <v>42493.219236111108</v>
      </c>
      <c r="T3308" s="11">
        <f t="shared" si="313"/>
        <v>42531.125</v>
      </c>
      <c r="U3308" t="str">
        <f t="array" ref="U3308">IF(COUNTIF($B$2:$B7421, $B3308)&gt;1, "Duplicate", "")</f>
        <v/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8"/>
        <v>1.0668</v>
      </c>
      <c r="P3309">
        <f t="shared" si="309"/>
        <v>53.339999999999996</v>
      </c>
      <c r="Q3309" s="3" t="str">
        <f t="shared" si="310"/>
        <v>theater</v>
      </c>
      <c r="R3309" t="str">
        <f t="shared" si="311"/>
        <v>plays</v>
      </c>
      <c r="S3309" s="11">
        <f t="shared" si="312"/>
        <v>42475.057164351849</v>
      </c>
      <c r="T3309" s="11">
        <f t="shared" si="313"/>
        <v>42505.057164351849</v>
      </c>
      <c r="U3309" t="str">
        <f t="array" ref="U3309">IF(COUNTIF($B$2:$B7422, $B3309)&gt;1, "Duplicate", "")</f>
        <v/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8"/>
        <v>1.2228571428571429</v>
      </c>
      <c r="P3310">
        <f t="shared" si="309"/>
        <v>75.087719298245617</v>
      </c>
      <c r="Q3310" s="3" t="str">
        <f t="shared" si="310"/>
        <v>theater</v>
      </c>
      <c r="R3310" t="str">
        <f t="shared" si="311"/>
        <v>plays</v>
      </c>
      <c r="S3310" s="11">
        <f t="shared" si="312"/>
        <v>42452.876909722225</v>
      </c>
      <c r="T3310" s="11">
        <f t="shared" si="313"/>
        <v>42473.876909722225</v>
      </c>
      <c r="U3310" t="str">
        <f t="array" ref="U3310">IF(COUNTIF($B$2:$B7423, $B3310)&gt;1, "Duplicate", "")</f>
        <v/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8"/>
        <v>1.5942857142857143</v>
      </c>
      <c r="P3311">
        <f t="shared" si="309"/>
        <v>18</v>
      </c>
      <c r="Q3311" s="3" t="str">
        <f t="shared" si="310"/>
        <v>theater</v>
      </c>
      <c r="R3311" t="str">
        <f t="shared" si="311"/>
        <v>plays</v>
      </c>
      <c r="S3311" s="11">
        <f t="shared" si="312"/>
        <v>42628.650208333333</v>
      </c>
      <c r="T3311" s="11">
        <f t="shared" si="313"/>
        <v>42659.650208333333</v>
      </c>
      <c r="U3311" t="str">
        <f t="array" ref="U3311">IF(COUNTIF($B$2:$B7424, $B3311)&gt;1, "Duplicate", "")</f>
        <v/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8"/>
        <v>1.0007692307692309</v>
      </c>
      <c r="P3312">
        <f t="shared" si="309"/>
        <v>209.83870967741936</v>
      </c>
      <c r="Q3312" s="3" t="str">
        <f t="shared" si="310"/>
        <v>theater</v>
      </c>
      <c r="R3312" t="str">
        <f t="shared" si="311"/>
        <v>plays</v>
      </c>
      <c r="S3312" s="11">
        <f t="shared" si="312"/>
        <v>42253.928530092591</v>
      </c>
      <c r="T3312" s="11">
        <f t="shared" si="313"/>
        <v>42283.928530092591</v>
      </c>
      <c r="U3312" t="str">
        <f t="array" ref="U3312">IF(COUNTIF($B$2:$B7425, $B3312)&gt;1, "Duplicate", "")</f>
        <v/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8"/>
        <v>1.0984</v>
      </c>
      <c r="P3313">
        <f t="shared" si="309"/>
        <v>61.022222222222226</v>
      </c>
      <c r="Q3313" s="3" t="str">
        <f t="shared" si="310"/>
        <v>theater</v>
      </c>
      <c r="R3313" t="str">
        <f t="shared" si="311"/>
        <v>plays</v>
      </c>
      <c r="S3313" s="11">
        <f t="shared" si="312"/>
        <v>42264.29178240741</v>
      </c>
      <c r="T3313" s="11">
        <f t="shared" si="313"/>
        <v>42294.29178240741</v>
      </c>
      <c r="U3313" t="str">
        <f t="array" ref="U3313">IF(COUNTIF($B$2:$B7426, $B3313)&gt;1, "Duplicate", "")</f>
        <v/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8"/>
        <v>1.0004</v>
      </c>
      <c r="P3314">
        <f t="shared" si="309"/>
        <v>61</v>
      </c>
      <c r="Q3314" s="3" t="str">
        <f t="shared" si="310"/>
        <v>theater</v>
      </c>
      <c r="R3314" t="str">
        <f t="shared" si="311"/>
        <v>plays</v>
      </c>
      <c r="S3314" s="11">
        <f t="shared" si="312"/>
        <v>42664.809560185182</v>
      </c>
      <c r="T3314" s="11">
        <f t="shared" si="313"/>
        <v>42685.916666666672</v>
      </c>
      <c r="U3314" t="str">
        <f t="array" ref="U3314">IF(COUNTIF($B$2:$B7427, $B3314)&gt;1, "Duplicate", "")</f>
        <v/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8"/>
        <v>1.1605000000000001</v>
      </c>
      <c r="P3315">
        <f t="shared" si="309"/>
        <v>80.034482758620683</v>
      </c>
      <c r="Q3315" s="3" t="str">
        <f t="shared" si="310"/>
        <v>theater</v>
      </c>
      <c r="R3315" t="str">
        <f t="shared" si="311"/>
        <v>plays</v>
      </c>
      <c r="S3315" s="11">
        <f t="shared" si="312"/>
        <v>42382.244409722218</v>
      </c>
      <c r="T3315" s="11">
        <f t="shared" si="313"/>
        <v>42396.041666666672</v>
      </c>
      <c r="U3315" t="str">
        <f t="array" ref="U3315">IF(COUNTIF($B$2:$B7428, $B3315)&gt;1, "Duplicate", "")</f>
        <v/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8"/>
        <v>2.1074999999999999</v>
      </c>
      <c r="P3316">
        <f t="shared" si="309"/>
        <v>29.068965517241381</v>
      </c>
      <c r="Q3316" s="3" t="str">
        <f t="shared" si="310"/>
        <v>theater</v>
      </c>
      <c r="R3316" t="str">
        <f t="shared" si="311"/>
        <v>plays</v>
      </c>
      <c r="S3316" s="11">
        <f t="shared" si="312"/>
        <v>42105.267488425925</v>
      </c>
      <c r="T3316" s="11">
        <f t="shared" si="313"/>
        <v>42132.836805555555</v>
      </c>
      <c r="U3316" t="str">
        <f t="array" ref="U3316">IF(COUNTIF($B$2:$B7429, $B3316)&gt;1, "Duplicate", "")</f>
        <v/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8"/>
        <v>1.1000000000000001</v>
      </c>
      <c r="P3317">
        <f t="shared" si="309"/>
        <v>49.438202247191015</v>
      </c>
      <c r="Q3317" s="3" t="str">
        <f t="shared" si="310"/>
        <v>theater</v>
      </c>
      <c r="R3317" t="str">
        <f t="shared" si="311"/>
        <v>plays</v>
      </c>
      <c r="S3317" s="11">
        <f t="shared" si="312"/>
        <v>42466.303715277783</v>
      </c>
      <c r="T3317" s="11">
        <f t="shared" si="313"/>
        <v>42496.303715277783</v>
      </c>
      <c r="U3317" t="str">
        <f t="array" ref="U3317">IF(COUNTIF($B$2:$B7430, $B3317)&gt;1, "Duplicate", "")</f>
        <v/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8"/>
        <v>1.0008673425918038</v>
      </c>
      <c r="P3318">
        <f t="shared" si="309"/>
        <v>93.977440000000001</v>
      </c>
      <c r="Q3318" s="3" t="str">
        <f t="shared" si="310"/>
        <v>theater</v>
      </c>
      <c r="R3318" t="str">
        <f t="shared" si="311"/>
        <v>plays</v>
      </c>
      <c r="S3318" s="11">
        <f t="shared" si="312"/>
        <v>41826.871238425927</v>
      </c>
      <c r="T3318" s="11">
        <f t="shared" si="313"/>
        <v>41859.57916666667</v>
      </c>
      <c r="U3318" t="str">
        <f t="array" ref="U3318">IF(COUNTIF($B$2:$B7431, $B3318)&gt;1, "Duplicate", "")</f>
        <v/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8"/>
        <v>1.0619047619047619</v>
      </c>
      <c r="P3319">
        <f t="shared" si="309"/>
        <v>61.944444444444443</v>
      </c>
      <c r="Q3319" s="3" t="str">
        <f t="shared" si="310"/>
        <v>theater</v>
      </c>
      <c r="R3319" t="str">
        <f t="shared" si="311"/>
        <v>plays</v>
      </c>
      <c r="S3319" s="11">
        <f t="shared" si="312"/>
        <v>42499.039629629624</v>
      </c>
      <c r="T3319" s="11">
        <f t="shared" si="313"/>
        <v>42529.039629629624</v>
      </c>
      <c r="U3319" t="str">
        <f t="array" ref="U3319">IF(COUNTIF($B$2:$B7432, $B3319)&gt;1, "Duplicate", "")</f>
        <v/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8"/>
        <v>1.256</v>
      </c>
      <c r="P3320">
        <f t="shared" si="309"/>
        <v>78.5</v>
      </c>
      <c r="Q3320" s="3" t="str">
        <f t="shared" si="310"/>
        <v>theater</v>
      </c>
      <c r="R3320" t="str">
        <f t="shared" si="311"/>
        <v>plays</v>
      </c>
      <c r="S3320" s="11">
        <f t="shared" si="312"/>
        <v>42431.302002314813</v>
      </c>
      <c r="T3320" s="11">
        <f t="shared" si="313"/>
        <v>42471.104166666672</v>
      </c>
      <c r="U3320" t="str">
        <f t="array" ref="U3320">IF(COUNTIF($B$2:$B7433, $B3320)&gt;1, "Duplicate", "")</f>
        <v/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8"/>
        <v>1.08</v>
      </c>
      <c r="P3321">
        <f t="shared" si="309"/>
        <v>33.75</v>
      </c>
      <c r="Q3321" s="3" t="str">
        <f t="shared" si="310"/>
        <v>theater</v>
      </c>
      <c r="R3321" t="str">
        <f t="shared" si="311"/>
        <v>plays</v>
      </c>
      <c r="S3321" s="11">
        <f t="shared" si="312"/>
        <v>41990.585486111115</v>
      </c>
      <c r="T3321" s="11">
        <f t="shared" si="313"/>
        <v>42035.585486111115</v>
      </c>
      <c r="U3321" t="str">
        <f t="array" ref="U3321">IF(COUNTIF($B$2:$B7434, $B3321)&gt;1, "Duplicate", "")</f>
        <v/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8"/>
        <v>1.01</v>
      </c>
      <c r="P3322">
        <f t="shared" si="309"/>
        <v>66.44736842105263</v>
      </c>
      <c r="Q3322" s="3" t="str">
        <f t="shared" si="310"/>
        <v>theater</v>
      </c>
      <c r="R3322" t="str">
        <f t="shared" si="311"/>
        <v>plays</v>
      </c>
      <c r="S3322" s="11">
        <f t="shared" si="312"/>
        <v>42513.045798611114</v>
      </c>
      <c r="T3322" s="11">
        <f t="shared" si="313"/>
        <v>42543.045798611114</v>
      </c>
      <c r="U3322" t="str">
        <f t="array" ref="U3322">IF(COUNTIF($B$2:$B7435, $B3322)&gt;1, "Duplicate", "")</f>
        <v/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8"/>
        <v>1.0740000000000001</v>
      </c>
      <c r="P3323">
        <f t="shared" si="309"/>
        <v>35.799999999999997</v>
      </c>
      <c r="Q3323" s="3" t="str">
        <f t="shared" si="310"/>
        <v>theater</v>
      </c>
      <c r="R3323" t="str">
        <f t="shared" si="311"/>
        <v>plays</v>
      </c>
      <c r="S3323" s="11">
        <f t="shared" si="312"/>
        <v>41914.100289351853</v>
      </c>
      <c r="T3323" s="11">
        <f t="shared" si="313"/>
        <v>41928.165972222225</v>
      </c>
      <c r="U3323" t="str">
        <f t="array" ref="U3323">IF(COUNTIF($B$2:$B7436, $B3323)&gt;1, "Duplicate", "")</f>
        <v/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8"/>
        <v>1.0151515151515151</v>
      </c>
      <c r="P3324">
        <f t="shared" si="309"/>
        <v>145.65217391304347</v>
      </c>
      <c r="Q3324" s="3" t="str">
        <f t="shared" si="310"/>
        <v>theater</v>
      </c>
      <c r="R3324" t="str">
        <f t="shared" si="311"/>
        <v>plays</v>
      </c>
      <c r="S3324" s="11">
        <f t="shared" si="312"/>
        <v>42521.010370370372</v>
      </c>
      <c r="T3324" s="11">
        <f t="shared" si="313"/>
        <v>42543.163194444445</v>
      </c>
      <c r="U3324" t="str">
        <f t="array" ref="U3324">IF(COUNTIF($B$2:$B7437, $B3324)&gt;1, "Duplicate", "")</f>
        <v/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8"/>
        <v>1.2589999999999999</v>
      </c>
      <c r="P3325">
        <f t="shared" si="309"/>
        <v>25.693877551020407</v>
      </c>
      <c r="Q3325" s="3" t="str">
        <f t="shared" si="310"/>
        <v>theater</v>
      </c>
      <c r="R3325" t="str">
        <f t="shared" si="311"/>
        <v>plays</v>
      </c>
      <c r="S3325" s="11">
        <f t="shared" si="312"/>
        <v>42608.36583333333</v>
      </c>
      <c r="T3325" s="11">
        <f t="shared" si="313"/>
        <v>42638.36583333333</v>
      </c>
      <c r="U3325" t="str">
        <f t="array" ref="U3325">IF(COUNTIF($B$2:$B7438, $B3325)&gt;1, "Duplicate", "")</f>
        <v/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8"/>
        <v>1.0166666666666666</v>
      </c>
      <c r="P3326">
        <f t="shared" si="309"/>
        <v>152.5</v>
      </c>
      <c r="Q3326" s="3" t="str">
        <f t="shared" si="310"/>
        <v>theater</v>
      </c>
      <c r="R3326" t="str">
        <f t="shared" si="311"/>
        <v>plays</v>
      </c>
      <c r="S3326" s="11">
        <f t="shared" si="312"/>
        <v>42512.58321759259</v>
      </c>
      <c r="T3326" s="11">
        <f t="shared" si="313"/>
        <v>42526.58321759259</v>
      </c>
      <c r="U3326" t="str">
        <f t="array" ref="U3326">IF(COUNTIF($B$2:$B7439, $B3326)&gt;1, "Duplicate", "")</f>
        <v/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8"/>
        <v>1.125</v>
      </c>
      <c r="P3327">
        <f t="shared" si="309"/>
        <v>30</v>
      </c>
      <c r="Q3327" s="3" t="str">
        <f t="shared" si="310"/>
        <v>theater</v>
      </c>
      <c r="R3327" t="str">
        <f t="shared" si="311"/>
        <v>plays</v>
      </c>
      <c r="S3327" s="11">
        <f t="shared" si="312"/>
        <v>42064.785613425927</v>
      </c>
      <c r="T3327" s="11">
        <f t="shared" si="313"/>
        <v>42099.743946759263</v>
      </c>
      <c r="U3327" t="str">
        <f t="array" ref="U3327">IF(COUNTIF($B$2:$B7440, $B3327)&gt;1, "Duplicate", "")</f>
        <v/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8"/>
        <v>1.0137499999999999</v>
      </c>
      <c r="P3328">
        <f t="shared" si="309"/>
        <v>142.28070175438597</v>
      </c>
      <c r="Q3328" s="3" t="str">
        <f t="shared" si="310"/>
        <v>theater</v>
      </c>
      <c r="R3328" t="str">
        <f t="shared" si="311"/>
        <v>plays</v>
      </c>
      <c r="S3328" s="11">
        <f t="shared" si="312"/>
        <v>42041.714178240742</v>
      </c>
      <c r="T3328" s="11">
        <f t="shared" si="313"/>
        <v>42071.67251157407</v>
      </c>
      <c r="U3328" t="str">
        <f t="array" ref="U3328">IF(COUNTIF($B$2:$B7441, $B3328)&gt;1, "Duplicate", "")</f>
        <v/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8"/>
        <v>1.0125</v>
      </c>
      <c r="P3329">
        <f t="shared" si="309"/>
        <v>24.545454545454547</v>
      </c>
      <c r="Q3329" s="3" t="str">
        <f t="shared" si="310"/>
        <v>theater</v>
      </c>
      <c r="R3329" t="str">
        <f t="shared" si="311"/>
        <v>plays</v>
      </c>
      <c r="S3329" s="11">
        <f t="shared" si="312"/>
        <v>42468.374606481477</v>
      </c>
      <c r="T3329" s="11">
        <f t="shared" si="313"/>
        <v>42498.374606481477</v>
      </c>
      <c r="U3329" t="str">
        <f t="array" ref="U3329">IF(COUNTIF($B$2:$B7442, $B3329)&gt;1, "Duplicate", "")</f>
        <v/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8"/>
        <v>1.4638888888888888</v>
      </c>
      <c r="P3330">
        <f t="shared" si="309"/>
        <v>292.77777777777777</v>
      </c>
      <c r="Q3330" s="3" t="str">
        <f t="shared" si="310"/>
        <v>theater</v>
      </c>
      <c r="R3330" t="str">
        <f t="shared" si="311"/>
        <v>plays</v>
      </c>
      <c r="S3330" s="11">
        <f t="shared" si="312"/>
        <v>41822.57503472222</v>
      </c>
      <c r="T3330" s="11">
        <f t="shared" si="313"/>
        <v>41825.041666666664</v>
      </c>
      <c r="U3330" t="str">
        <f t="array" ref="U3330">IF(COUNTIF($B$2:$B7443, $B3330)&gt;1, "Duplicate", "")</f>
        <v/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4">E3331/D3331</f>
        <v>1.1679999999999999</v>
      </c>
      <c r="P3331">
        <f t="shared" ref="P3331:P3394" si="315">IF(L3331=0,0,E3331/L3331)</f>
        <v>44.92307692307692</v>
      </c>
      <c r="Q3331" s="3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11">
        <f t="shared" si="312"/>
        <v>41837.323009259257</v>
      </c>
      <c r="T3331" s="11">
        <f t="shared" si="313"/>
        <v>41847.958333333336</v>
      </c>
      <c r="U3331" t="str">
        <f t="array" ref="U3331">IF(COUNTIF($B$2:$B7444, $B3331)&gt;1, "Duplicate", "")</f>
        <v/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4"/>
        <v>1.0626666666666666</v>
      </c>
      <c r="P3332">
        <f t="shared" si="315"/>
        <v>23.10144927536232</v>
      </c>
      <c r="Q3332" s="3" t="str">
        <f t="shared" si="316"/>
        <v>theater</v>
      </c>
      <c r="R3332" t="str">
        <f t="shared" si="317"/>
        <v>plays</v>
      </c>
      <c r="S3332" s="11">
        <f t="shared" si="312"/>
        <v>42065.887361111112</v>
      </c>
      <c r="T3332" s="11">
        <f t="shared" si="313"/>
        <v>42095.845694444448</v>
      </c>
      <c r="U3332" t="str">
        <f t="array" ref="U3332">IF(COUNTIF($B$2:$B7445, $B3332)&gt;1, "Duplicate", "")</f>
        <v/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4"/>
        <v>1.0451999999999999</v>
      </c>
      <c r="P3333">
        <f t="shared" si="315"/>
        <v>80.400000000000006</v>
      </c>
      <c r="Q3333" s="3" t="str">
        <f t="shared" si="316"/>
        <v>theater</v>
      </c>
      <c r="R3333" t="str">
        <f t="shared" si="317"/>
        <v>plays</v>
      </c>
      <c r="S3333" s="11">
        <f t="shared" si="312"/>
        <v>42248.697754629626</v>
      </c>
      <c r="T3333" s="11">
        <f t="shared" si="313"/>
        <v>42283.697754629626</v>
      </c>
      <c r="U3333" t="str">
        <f t="array" ref="U3333">IF(COUNTIF($B$2:$B7446, $B3333)&gt;1, "Duplicate", "")</f>
        <v/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4"/>
        <v>1</v>
      </c>
      <c r="P3334">
        <f t="shared" si="315"/>
        <v>72.289156626506028</v>
      </c>
      <c r="Q3334" s="3" t="str">
        <f t="shared" si="316"/>
        <v>theater</v>
      </c>
      <c r="R3334" t="str">
        <f t="shared" si="317"/>
        <v>plays</v>
      </c>
      <c r="S3334" s="11">
        <f t="shared" si="312"/>
        <v>41809.860300925924</v>
      </c>
      <c r="T3334" s="11">
        <f t="shared" si="313"/>
        <v>41839.860300925924</v>
      </c>
      <c r="U3334" t="str">
        <f t="array" ref="U3334">IF(COUNTIF($B$2:$B7447, $B3334)&gt;1, "Duplicate", "")</f>
        <v/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4"/>
        <v>1.0457142857142858</v>
      </c>
      <c r="P3335">
        <f t="shared" si="315"/>
        <v>32.972972972972975</v>
      </c>
      <c r="Q3335" s="3" t="str">
        <f t="shared" si="316"/>
        <v>theater</v>
      </c>
      <c r="R3335" t="str">
        <f t="shared" si="317"/>
        <v>plays</v>
      </c>
      <c r="S3335" s="11">
        <f t="shared" ref="S3335:S3398" si="318">(((J3335/60)/60)/24)+DATE(1970,1,1)</f>
        <v>42148.676851851851</v>
      </c>
      <c r="T3335" s="11">
        <f t="shared" ref="T3335:T3398" si="319">(((I3335/60)/60)/24)+DATE(1970,1,1)</f>
        <v>42170.676851851851</v>
      </c>
      <c r="U3335" t="str">
        <f t="array" ref="U3335">IF(COUNTIF($B$2:$B7448, $B3335)&gt;1, "Duplicate", "")</f>
        <v/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4"/>
        <v>1.3862051149573753</v>
      </c>
      <c r="P3336">
        <f t="shared" si="315"/>
        <v>116.65217391304348</v>
      </c>
      <c r="Q3336" s="3" t="str">
        <f t="shared" si="316"/>
        <v>theater</v>
      </c>
      <c r="R3336" t="str">
        <f t="shared" si="317"/>
        <v>plays</v>
      </c>
      <c r="S3336" s="11">
        <f t="shared" si="318"/>
        <v>42185.521087962959</v>
      </c>
      <c r="T3336" s="11">
        <f t="shared" si="319"/>
        <v>42215.521087962959</v>
      </c>
      <c r="U3336" t="str">
        <f t="array" ref="U3336">IF(COUNTIF($B$2:$B7449, $B3336)&gt;1, "Duplicate", "")</f>
        <v/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4"/>
        <v>1.0032000000000001</v>
      </c>
      <c r="P3337">
        <f t="shared" si="315"/>
        <v>79.61904761904762</v>
      </c>
      <c r="Q3337" s="3" t="str">
        <f t="shared" si="316"/>
        <v>theater</v>
      </c>
      <c r="R3337" t="str">
        <f t="shared" si="317"/>
        <v>plays</v>
      </c>
      <c r="S3337" s="11">
        <f t="shared" si="318"/>
        <v>41827.674143518518</v>
      </c>
      <c r="T3337" s="11">
        <f t="shared" si="319"/>
        <v>41854.958333333336</v>
      </c>
      <c r="U3337" t="str">
        <f t="array" ref="U3337">IF(COUNTIF($B$2:$B7450, $B3337)&gt;1, "Duplicate", "")</f>
        <v/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4"/>
        <v>1</v>
      </c>
      <c r="P3338">
        <f t="shared" si="315"/>
        <v>27.777777777777779</v>
      </c>
      <c r="Q3338" s="3" t="str">
        <f t="shared" si="316"/>
        <v>theater</v>
      </c>
      <c r="R3338" t="str">
        <f t="shared" si="317"/>
        <v>plays</v>
      </c>
      <c r="S3338" s="11">
        <f t="shared" si="318"/>
        <v>42437.398680555561</v>
      </c>
      <c r="T3338" s="11">
        <f t="shared" si="319"/>
        <v>42465.35701388889</v>
      </c>
      <c r="U3338" t="str">
        <f t="array" ref="U3338">IF(COUNTIF($B$2:$B7451, $B3338)&gt;1, "Duplicate", "")</f>
        <v/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4"/>
        <v>1.1020000000000001</v>
      </c>
      <c r="P3339">
        <f t="shared" si="315"/>
        <v>81.029411764705884</v>
      </c>
      <c r="Q3339" s="3" t="str">
        <f t="shared" si="316"/>
        <v>theater</v>
      </c>
      <c r="R3339" t="str">
        <f t="shared" si="317"/>
        <v>plays</v>
      </c>
      <c r="S3339" s="11">
        <f t="shared" si="318"/>
        <v>41901.282025462962</v>
      </c>
      <c r="T3339" s="11">
        <f t="shared" si="319"/>
        <v>41922.875</v>
      </c>
      <c r="U3339" t="str">
        <f t="array" ref="U3339">IF(COUNTIF($B$2:$B7452, $B3339)&gt;1, "Duplicate", "")</f>
        <v/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4"/>
        <v>1.0218</v>
      </c>
      <c r="P3340">
        <f t="shared" si="315"/>
        <v>136.84821428571428</v>
      </c>
      <c r="Q3340" s="3" t="str">
        <f t="shared" si="316"/>
        <v>theater</v>
      </c>
      <c r="R3340" t="str">
        <f t="shared" si="317"/>
        <v>plays</v>
      </c>
      <c r="S3340" s="11">
        <f t="shared" si="318"/>
        <v>42769.574999999997</v>
      </c>
      <c r="T3340" s="11">
        <f t="shared" si="319"/>
        <v>42790.574999999997</v>
      </c>
      <c r="U3340" t="str">
        <f t="array" ref="U3340">IF(COUNTIF($B$2:$B7453, $B3340)&gt;1, "Duplicate", "")</f>
        <v/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4"/>
        <v>1.0435000000000001</v>
      </c>
      <c r="P3341">
        <f t="shared" si="315"/>
        <v>177.61702127659575</v>
      </c>
      <c r="Q3341" s="3" t="str">
        <f t="shared" si="316"/>
        <v>theater</v>
      </c>
      <c r="R3341" t="str">
        <f t="shared" si="317"/>
        <v>plays</v>
      </c>
      <c r="S3341" s="11">
        <f t="shared" si="318"/>
        <v>42549.665717592594</v>
      </c>
      <c r="T3341" s="11">
        <f t="shared" si="319"/>
        <v>42579.665717592594</v>
      </c>
      <c r="U3341" t="str">
        <f t="array" ref="U3341">IF(COUNTIF($B$2:$B7454, $B3341)&gt;1, "Duplicate", "")</f>
        <v/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4"/>
        <v>1.3816666666666666</v>
      </c>
      <c r="P3342">
        <f t="shared" si="315"/>
        <v>109.07894736842105</v>
      </c>
      <c r="Q3342" s="3" t="str">
        <f t="shared" si="316"/>
        <v>theater</v>
      </c>
      <c r="R3342" t="str">
        <f t="shared" si="317"/>
        <v>plays</v>
      </c>
      <c r="S3342" s="11">
        <f t="shared" si="318"/>
        <v>42685.974004629628</v>
      </c>
      <c r="T3342" s="11">
        <f t="shared" si="319"/>
        <v>42710.974004629628</v>
      </c>
      <c r="U3342" t="str">
        <f t="array" ref="U3342">IF(COUNTIF($B$2:$B7455, $B3342)&gt;1, "Duplicate", "")</f>
        <v/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4"/>
        <v>1</v>
      </c>
      <c r="P3343">
        <f t="shared" si="315"/>
        <v>119.64285714285714</v>
      </c>
      <c r="Q3343" s="3" t="str">
        <f t="shared" si="316"/>
        <v>theater</v>
      </c>
      <c r="R3343" t="str">
        <f t="shared" si="317"/>
        <v>plays</v>
      </c>
      <c r="S3343" s="11">
        <f t="shared" si="318"/>
        <v>42510.798854166671</v>
      </c>
      <c r="T3343" s="11">
        <f t="shared" si="319"/>
        <v>42533.708333333328</v>
      </c>
      <c r="U3343" t="str">
        <f t="array" ref="U3343">IF(COUNTIF($B$2:$B7456, $B3343)&gt;1, "Duplicate", "")</f>
        <v/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4"/>
        <v>1.0166666666666666</v>
      </c>
      <c r="P3344">
        <f t="shared" si="315"/>
        <v>78.205128205128204</v>
      </c>
      <c r="Q3344" s="3" t="str">
        <f t="shared" si="316"/>
        <v>theater</v>
      </c>
      <c r="R3344" t="str">
        <f t="shared" si="317"/>
        <v>plays</v>
      </c>
      <c r="S3344" s="11">
        <f t="shared" si="318"/>
        <v>42062.296412037031</v>
      </c>
      <c r="T3344" s="11">
        <f t="shared" si="319"/>
        <v>42095.207638888889</v>
      </c>
      <c r="U3344" t="str">
        <f t="array" ref="U3344">IF(COUNTIF($B$2:$B7457, $B3344)&gt;1, "Duplicate", "")</f>
        <v/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4"/>
        <v>1.7142857142857142</v>
      </c>
      <c r="P3345">
        <f t="shared" si="315"/>
        <v>52.173913043478258</v>
      </c>
      <c r="Q3345" s="3" t="str">
        <f t="shared" si="316"/>
        <v>theater</v>
      </c>
      <c r="R3345" t="str">
        <f t="shared" si="317"/>
        <v>plays</v>
      </c>
      <c r="S3345" s="11">
        <f t="shared" si="318"/>
        <v>42452.916481481487</v>
      </c>
      <c r="T3345" s="11">
        <f t="shared" si="319"/>
        <v>42473.554166666669</v>
      </c>
      <c r="U3345" t="str">
        <f t="array" ref="U3345">IF(COUNTIF($B$2:$B7458, $B3345)&gt;1, "Duplicate", "")</f>
        <v/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4"/>
        <v>1.0144444444444445</v>
      </c>
      <c r="P3346">
        <f t="shared" si="315"/>
        <v>114.125</v>
      </c>
      <c r="Q3346" s="3" t="str">
        <f t="shared" si="316"/>
        <v>theater</v>
      </c>
      <c r="R3346" t="str">
        <f t="shared" si="317"/>
        <v>plays</v>
      </c>
      <c r="S3346" s="11">
        <f t="shared" si="318"/>
        <v>41851.200150462959</v>
      </c>
      <c r="T3346" s="11">
        <f t="shared" si="319"/>
        <v>41881.200150462959</v>
      </c>
      <c r="U3346" t="str">
        <f t="array" ref="U3346">IF(COUNTIF($B$2:$B7459, $B3346)&gt;1, "Duplicate", "")</f>
        <v/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4"/>
        <v>1.3</v>
      </c>
      <c r="P3347">
        <f t="shared" si="315"/>
        <v>50</v>
      </c>
      <c r="Q3347" s="3" t="str">
        <f t="shared" si="316"/>
        <v>theater</v>
      </c>
      <c r="R3347" t="str">
        <f t="shared" si="317"/>
        <v>plays</v>
      </c>
      <c r="S3347" s="11">
        <f t="shared" si="318"/>
        <v>42053.106111111112</v>
      </c>
      <c r="T3347" s="11">
        <f t="shared" si="319"/>
        <v>42112.025694444441</v>
      </c>
      <c r="U3347" t="str">
        <f t="array" ref="U3347">IF(COUNTIF($B$2:$B7460, $B3347)&gt;1, "Duplicate", "")</f>
        <v/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4"/>
        <v>1.1000000000000001</v>
      </c>
      <c r="P3348">
        <f t="shared" si="315"/>
        <v>91.666666666666671</v>
      </c>
      <c r="Q3348" s="3" t="str">
        <f t="shared" si="316"/>
        <v>theater</v>
      </c>
      <c r="R3348" t="str">
        <f t="shared" si="317"/>
        <v>plays</v>
      </c>
      <c r="S3348" s="11">
        <f t="shared" si="318"/>
        <v>42054.024421296301</v>
      </c>
      <c r="T3348" s="11">
        <f t="shared" si="319"/>
        <v>42061.024421296301</v>
      </c>
      <c r="U3348" t="str">
        <f t="array" ref="U3348">IF(COUNTIF($B$2:$B7461, $B3348)&gt;1, "Duplicate", "")</f>
        <v/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4"/>
        <v>1.1944999999999999</v>
      </c>
      <c r="P3349">
        <f t="shared" si="315"/>
        <v>108.59090909090909</v>
      </c>
      <c r="Q3349" s="3" t="str">
        <f t="shared" si="316"/>
        <v>theater</v>
      </c>
      <c r="R3349" t="str">
        <f t="shared" si="317"/>
        <v>plays</v>
      </c>
      <c r="S3349" s="11">
        <f t="shared" si="318"/>
        <v>42484.551550925928</v>
      </c>
      <c r="T3349" s="11">
        <f t="shared" si="319"/>
        <v>42498.875</v>
      </c>
      <c r="U3349" t="str">
        <f t="array" ref="U3349">IF(COUNTIF($B$2:$B7462, $B3349)&gt;1, "Duplicate", "")</f>
        <v/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4"/>
        <v>1.002909090909091</v>
      </c>
      <c r="P3350">
        <f t="shared" si="315"/>
        <v>69.822784810126578</v>
      </c>
      <c r="Q3350" s="3" t="str">
        <f t="shared" si="316"/>
        <v>theater</v>
      </c>
      <c r="R3350" t="str">
        <f t="shared" si="317"/>
        <v>plays</v>
      </c>
      <c r="S3350" s="11">
        <f t="shared" si="318"/>
        <v>42466.558796296296</v>
      </c>
      <c r="T3350" s="11">
        <f t="shared" si="319"/>
        <v>42490.165972222225</v>
      </c>
      <c r="U3350" t="str">
        <f t="array" ref="U3350">IF(COUNTIF($B$2:$B7463, $B3350)&gt;1, "Duplicate", "")</f>
        <v>Duplicate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4"/>
        <v>1.534</v>
      </c>
      <c r="P3351">
        <f t="shared" si="315"/>
        <v>109.57142857142857</v>
      </c>
      <c r="Q3351" s="3" t="str">
        <f t="shared" si="316"/>
        <v>theater</v>
      </c>
      <c r="R3351" t="str">
        <f t="shared" si="317"/>
        <v>plays</v>
      </c>
      <c r="S3351" s="11">
        <f t="shared" si="318"/>
        <v>42513.110787037032</v>
      </c>
      <c r="T3351" s="11">
        <f t="shared" si="319"/>
        <v>42534.708333333328</v>
      </c>
      <c r="U3351" t="str">
        <f t="array" ref="U3351">IF(COUNTIF($B$2:$B7464, $B3351)&gt;1, "Duplicate", "")</f>
        <v/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4"/>
        <v>1.0442857142857143</v>
      </c>
      <c r="P3352">
        <f t="shared" si="315"/>
        <v>71.666666666666671</v>
      </c>
      <c r="Q3352" s="3" t="str">
        <f t="shared" si="316"/>
        <v>theater</v>
      </c>
      <c r="R3352" t="str">
        <f t="shared" si="317"/>
        <v>plays</v>
      </c>
      <c r="S3352" s="11">
        <f t="shared" si="318"/>
        <v>42302.701516203699</v>
      </c>
      <c r="T3352" s="11">
        <f t="shared" si="319"/>
        <v>42337.958333333328</v>
      </c>
      <c r="U3352" t="str">
        <f t="array" ref="U3352">IF(COUNTIF($B$2:$B7465, $B3352)&gt;1, "Duplicate", "")</f>
        <v/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4"/>
        <v>1.0109999999999999</v>
      </c>
      <c r="P3353">
        <f t="shared" si="315"/>
        <v>93.611111111111114</v>
      </c>
      <c r="Q3353" s="3" t="str">
        <f t="shared" si="316"/>
        <v>theater</v>
      </c>
      <c r="R3353" t="str">
        <f t="shared" si="317"/>
        <v>plays</v>
      </c>
      <c r="S3353" s="11">
        <f t="shared" si="318"/>
        <v>41806.395428240743</v>
      </c>
      <c r="T3353" s="11">
        <f t="shared" si="319"/>
        <v>41843.458333333336</v>
      </c>
      <c r="U3353" t="str">
        <f t="array" ref="U3353">IF(COUNTIF($B$2:$B7466, $B3353)&gt;1, "Duplicate", "")</f>
        <v/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4"/>
        <v>1.0751999999999999</v>
      </c>
      <c r="P3354">
        <f t="shared" si="315"/>
        <v>76.8</v>
      </c>
      <c r="Q3354" s="3" t="str">
        <f t="shared" si="316"/>
        <v>theater</v>
      </c>
      <c r="R3354" t="str">
        <f t="shared" si="317"/>
        <v>plays</v>
      </c>
      <c r="S3354" s="11">
        <f t="shared" si="318"/>
        <v>42495.992800925931</v>
      </c>
      <c r="T3354" s="11">
        <f t="shared" si="319"/>
        <v>42552.958333333328</v>
      </c>
      <c r="U3354" t="str">
        <f t="array" ref="U3354">IF(COUNTIF($B$2:$B7467, $B3354)&gt;1, "Duplicate", "")</f>
        <v/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4"/>
        <v>3.15</v>
      </c>
      <c r="P3355">
        <f t="shared" si="315"/>
        <v>35.795454545454547</v>
      </c>
      <c r="Q3355" s="3" t="str">
        <f t="shared" si="316"/>
        <v>theater</v>
      </c>
      <c r="R3355" t="str">
        <f t="shared" si="317"/>
        <v>plays</v>
      </c>
      <c r="S3355" s="11">
        <f t="shared" si="318"/>
        <v>42479.432291666672</v>
      </c>
      <c r="T3355" s="11">
        <f t="shared" si="319"/>
        <v>42492.958333333328</v>
      </c>
      <c r="U3355" t="str">
        <f t="array" ref="U3355">IF(COUNTIF($B$2:$B7468, $B3355)&gt;1, "Duplicate", "")</f>
        <v/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4"/>
        <v>1.0193333333333334</v>
      </c>
      <c r="P3356">
        <f t="shared" si="315"/>
        <v>55.6</v>
      </c>
      <c r="Q3356" s="3" t="str">
        <f t="shared" si="316"/>
        <v>theater</v>
      </c>
      <c r="R3356" t="str">
        <f t="shared" si="317"/>
        <v>plays</v>
      </c>
      <c r="S3356" s="11">
        <f t="shared" si="318"/>
        <v>42270.7269212963</v>
      </c>
      <c r="T3356" s="11">
        <f t="shared" si="319"/>
        <v>42306.167361111111</v>
      </c>
      <c r="U3356" t="str">
        <f t="array" ref="U3356">IF(COUNTIF($B$2:$B7469, $B3356)&gt;1, "Duplicate", "")</f>
        <v/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4"/>
        <v>1.2628571428571429</v>
      </c>
      <c r="P3357">
        <f t="shared" si="315"/>
        <v>147.33333333333334</v>
      </c>
      <c r="Q3357" s="3" t="str">
        <f t="shared" si="316"/>
        <v>theater</v>
      </c>
      <c r="R3357" t="str">
        <f t="shared" si="317"/>
        <v>plays</v>
      </c>
      <c r="S3357" s="11">
        <f t="shared" si="318"/>
        <v>42489.619525462964</v>
      </c>
      <c r="T3357" s="11">
        <f t="shared" si="319"/>
        <v>42500.470138888893</v>
      </c>
      <c r="U3357" t="str">
        <f t="array" ref="U3357">IF(COUNTIF($B$2:$B7470, $B3357)&gt;1, "Duplicate", "")</f>
        <v/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4"/>
        <v>1.014</v>
      </c>
      <c r="P3358">
        <f t="shared" si="315"/>
        <v>56.333333333333336</v>
      </c>
      <c r="Q3358" s="3" t="str">
        <f t="shared" si="316"/>
        <v>theater</v>
      </c>
      <c r="R3358" t="str">
        <f t="shared" si="317"/>
        <v>plays</v>
      </c>
      <c r="S3358" s="11">
        <f t="shared" si="318"/>
        <v>42536.815648148149</v>
      </c>
      <c r="T3358" s="11">
        <f t="shared" si="319"/>
        <v>42566.815648148149</v>
      </c>
      <c r="U3358" t="str">
        <f t="array" ref="U3358">IF(COUNTIF($B$2:$B7471, $B3358)&gt;1, "Duplicate", "")</f>
        <v/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4"/>
        <v>1.01</v>
      </c>
      <c r="P3359">
        <f t="shared" si="315"/>
        <v>96.19047619047619</v>
      </c>
      <c r="Q3359" s="3" t="str">
        <f t="shared" si="316"/>
        <v>theater</v>
      </c>
      <c r="R3359" t="str">
        <f t="shared" si="317"/>
        <v>plays</v>
      </c>
      <c r="S3359" s="11">
        <f t="shared" si="318"/>
        <v>41822.417939814812</v>
      </c>
      <c r="T3359" s="11">
        <f t="shared" si="319"/>
        <v>41852.417939814812</v>
      </c>
      <c r="U3359" t="str">
        <f t="array" ref="U3359">IF(COUNTIF($B$2:$B7472, $B3359)&gt;1, "Duplicate", "")</f>
        <v/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4"/>
        <v>1.0299</v>
      </c>
      <c r="P3360">
        <f t="shared" si="315"/>
        <v>63.574074074074076</v>
      </c>
      <c r="Q3360" s="3" t="str">
        <f t="shared" si="316"/>
        <v>theater</v>
      </c>
      <c r="R3360" t="str">
        <f t="shared" si="317"/>
        <v>plays</v>
      </c>
      <c r="S3360" s="11">
        <f t="shared" si="318"/>
        <v>41932.311099537037</v>
      </c>
      <c r="T3360" s="11">
        <f t="shared" si="319"/>
        <v>41962.352766203709</v>
      </c>
      <c r="U3360" t="str">
        <f t="array" ref="U3360">IF(COUNTIF($B$2:$B7473, $B3360)&gt;1, "Duplicate", "")</f>
        <v/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4"/>
        <v>1.0625</v>
      </c>
      <c r="P3361">
        <f t="shared" si="315"/>
        <v>184.78260869565219</v>
      </c>
      <c r="Q3361" s="3" t="str">
        <f t="shared" si="316"/>
        <v>theater</v>
      </c>
      <c r="R3361" t="str">
        <f t="shared" si="317"/>
        <v>plays</v>
      </c>
      <c r="S3361" s="11">
        <f t="shared" si="318"/>
        <v>42746.057106481487</v>
      </c>
      <c r="T3361" s="11">
        <f t="shared" si="319"/>
        <v>42791.057106481487</v>
      </c>
      <c r="U3361" t="str">
        <f t="array" ref="U3361">IF(COUNTIF($B$2:$B7474, $B3361)&gt;1, "Duplicate", "")</f>
        <v>Duplicate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4"/>
        <v>1.0137777777777779</v>
      </c>
      <c r="P3362">
        <f t="shared" si="315"/>
        <v>126.72222222222223</v>
      </c>
      <c r="Q3362" s="3" t="str">
        <f t="shared" si="316"/>
        <v>theater</v>
      </c>
      <c r="R3362" t="str">
        <f t="shared" si="317"/>
        <v>plays</v>
      </c>
      <c r="S3362" s="11">
        <f t="shared" si="318"/>
        <v>42697.082673611112</v>
      </c>
      <c r="T3362" s="11">
        <f t="shared" si="319"/>
        <v>42718.665972222225</v>
      </c>
      <c r="U3362" t="str">
        <f t="array" ref="U3362">IF(COUNTIF($B$2:$B7475, $B3362)&gt;1, "Duplicate", "")</f>
        <v/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4"/>
        <v>1.1346000000000001</v>
      </c>
      <c r="P3363">
        <f t="shared" si="315"/>
        <v>83.42647058823529</v>
      </c>
      <c r="Q3363" s="3" t="str">
        <f t="shared" si="316"/>
        <v>theater</v>
      </c>
      <c r="R3363" t="str">
        <f t="shared" si="317"/>
        <v>plays</v>
      </c>
      <c r="S3363" s="11">
        <f t="shared" si="318"/>
        <v>41866.025347222225</v>
      </c>
      <c r="T3363" s="11">
        <f t="shared" si="319"/>
        <v>41883.665972222225</v>
      </c>
      <c r="U3363" t="str">
        <f t="array" ref="U3363">IF(COUNTIF($B$2:$B7476, $B3363)&gt;1, "Duplicate", "")</f>
        <v/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4"/>
        <v>2.1800000000000002</v>
      </c>
      <c r="P3364">
        <f t="shared" si="315"/>
        <v>54.5</v>
      </c>
      <c r="Q3364" s="3" t="str">
        <f t="shared" si="316"/>
        <v>theater</v>
      </c>
      <c r="R3364" t="str">
        <f t="shared" si="317"/>
        <v>plays</v>
      </c>
      <c r="S3364" s="11">
        <f t="shared" si="318"/>
        <v>42056.091631944444</v>
      </c>
      <c r="T3364" s="11">
        <f t="shared" si="319"/>
        <v>42070.204861111109</v>
      </c>
      <c r="U3364" t="str">
        <f t="array" ref="U3364">IF(COUNTIF($B$2:$B7477, $B3364)&gt;1, "Duplicate", "")</f>
        <v/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4"/>
        <v>1.0141935483870967</v>
      </c>
      <c r="P3365">
        <f t="shared" si="315"/>
        <v>302.30769230769232</v>
      </c>
      <c r="Q3365" s="3" t="str">
        <f t="shared" si="316"/>
        <v>theater</v>
      </c>
      <c r="R3365" t="str">
        <f t="shared" si="317"/>
        <v>plays</v>
      </c>
      <c r="S3365" s="11">
        <f t="shared" si="318"/>
        <v>41851.771354166667</v>
      </c>
      <c r="T3365" s="11">
        <f t="shared" si="319"/>
        <v>41870.666666666664</v>
      </c>
      <c r="U3365" t="str">
        <f t="array" ref="U3365">IF(COUNTIF($B$2:$B7478, $B3365)&gt;1, "Duplicate", "")</f>
        <v/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4"/>
        <v>1.0593333333333332</v>
      </c>
      <c r="P3366">
        <f t="shared" si="315"/>
        <v>44.138888888888886</v>
      </c>
      <c r="Q3366" s="3" t="str">
        <f t="shared" si="316"/>
        <v>theater</v>
      </c>
      <c r="R3366" t="str">
        <f t="shared" si="317"/>
        <v>plays</v>
      </c>
      <c r="S3366" s="11">
        <f t="shared" si="318"/>
        <v>42422.977418981478</v>
      </c>
      <c r="T3366" s="11">
        <f t="shared" si="319"/>
        <v>42444.875</v>
      </c>
      <c r="U3366" t="str">
        <f t="array" ref="U3366">IF(COUNTIF($B$2:$B7479, $B3366)&gt;1, "Duplicate", "")</f>
        <v/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4"/>
        <v>1.04</v>
      </c>
      <c r="P3367">
        <f t="shared" si="315"/>
        <v>866.66666666666663</v>
      </c>
      <c r="Q3367" s="3" t="str">
        <f t="shared" si="316"/>
        <v>theater</v>
      </c>
      <c r="R3367" t="str">
        <f t="shared" si="317"/>
        <v>plays</v>
      </c>
      <c r="S3367" s="11">
        <f t="shared" si="318"/>
        <v>42321.101759259262</v>
      </c>
      <c r="T3367" s="11">
        <f t="shared" si="319"/>
        <v>42351.101759259262</v>
      </c>
      <c r="U3367" t="str">
        <f t="array" ref="U3367">IF(COUNTIF($B$2:$B7480, $B3367)&gt;1, "Duplicate", "")</f>
        <v/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4"/>
        <v>2.21</v>
      </c>
      <c r="P3368">
        <f t="shared" si="315"/>
        <v>61.388888888888886</v>
      </c>
      <c r="Q3368" s="3" t="str">
        <f t="shared" si="316"/>
        <v>theater</v>
      </c>
      <c r="R3368" t="str">
        <f t="shared" si="317"/>
        <v>plays</v>
      </c>
      <c r="S3368" s="11">
        <f t="shared" si="318"/>
        <v>42107.067557870367</v>
      </c>
      <c r="T3368" s="11">
        <f t="shared" si="319"/>
        <v>42137.067557870367</v>
      </c>
      <c r="U3368" t="str">
        <f t="array" ref="U3368">IF(COUNTIF($B$2:$B7481, $B3368)&gt;1, "Duplicate", "")</f>
        <v/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4"/>
        <v>1.1866666666666668</v>
      </c>
      <c r="P3369">
        <f t="shared" si="315"/>
        <v>29.666666666666668</v>
      </c>
      <c r="Q3369" s="3" t="str">
        <f t="shared" si="316"/>
        <v>theater</v>
      </c>
      <c r="R3369" t="str">
        <f t="shared" si="317"/>
        <v>plays</v>
      </c>
      <c r="S3369" s="11">
        <f t="shared" si="318"/>
        <v>42192.933958333335</v>
      </c>
      <c r="T3369" s="11">
        <f t="shared" si="319"/>
        <v>42217.933958333335</v>
      </c>
      <c r="U3369" t="str">
        <f t="array" ref="U3369">IF(COUNTIF($B$2:$B7482, $B3369)&gt;1, "Duplicate", "")</f>
        <v/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4"/>
        <v>1.046</v>
      </c>
      <c r="P3370">
        <f t="shared" si="315"/>
        <v>45.478260869565219</v>
      </c>
      <c r="Q3370" s="3" t="str">
        <f t="shared" si="316"/>
        <v>theater</v>
      </c>
      <c r="R3370" t="str">
        <f t="shared" si="317"/>
        <v>plays</v>
      </c>
      <c r="S3370" s="11">
        <f t="shared" si="318"/>
        <v>41969.199756944443</v>
      </c>
      <c r="T3370" s="11">
        <f t="shared" si="319"/>
        <v>42005.208333333328</v>
      </c>
      <c r="U3370" t="str">
        <f t="array" ref="U3370">IF(COUNTIF($B$2:$B7483, $B3370)&gt;1, "Duplicate", "")</f>
        <v/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4"/>
        <v>1.0389999999999999</v>
      </c>
      <c r="P3371">
        <f t="shared" si="315"/>
        <v>96.203703703703709</v>
      </c>
      <c r="Q3371" s="3" t="str">
        <f t="shared" si="316"/>
        <v>theater</v>
      </c>
      <c r="R3371" t="str">
        <f t="shared" si="317"/>
        <v>plays</v>
      </c>
      <c r="S3371" s="11">
        <f t="shared" si="318"/>
        <v>42690.041435185187</v>
      </c>
      <c r="T3371" s="11">
        <f t="shared" si="319"/>
        <v>42750.041435185187</v>
      </c>
      <c r="U3371" t="str">
        <f t="array" ref="U3371">IF(COUNTIF($B$2:$B7484, $B3371)&gt;1, "Duplicate", "")</f>
        <v/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4"/>
        <v>1.1773333333333333</v>
      </c>
      <c r="P3372">
        <f t="shared" si="315"/>
        <v>67.92307692307692</v>
      </c>
      <c r="Q3372" s="3" t="str">
        <f t="shared" si="316"/>
        <v>theater</v>
      </c>
      <c r="R3372" t="str">
        <f t="shared" si="317"/>
        <v>plays</v>
      </c>
      <c r="S3372" s="11">
        <f t="shared" si="318"/>
        <v>42690.334317129629</v>
      </c>
      <c r="T3372" s="11">
        <f t="shared" si="319"/>
        <v>42721.333333333328</v>
      </c>
      <c r="U3372" t="str">
        <f t="array" ref="U3372">IF(COUNTIF($B$2:$B7485, $B3372)&gt;1, "Duplicate", "")</f>
        <v/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4"/>
        <v>1.385</v>
      </c>
      <c r="P3373">
        <f t="shared" si="315"/>
        <v>30.777777777777779</v>
      </c>
      <c r="Q3373" s="3" t="str">
        <f t="shared" si="316"/>
        <v>theater</v>
      </c>
      <c r="R3373" t="str">
        <f t="shared" si="317"/>
        <v>plays</v>
      </c>
      <c r="S3373" s="11">
        <f t="shared" si="318"/>
        <v>42312.874594907407</v>
      </c>
      <c r="T3373" s="11">
        <f t="shared" si="319"/>
        <v>42340.874594907407</v>
      </c>
      <c r="U3373" t="str">
        <f t="array" ref="U3373">IF(COUNTIF($B$2:$B7486, $B3373)&gt;1, "Duplicate", "")</f>
        <v/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4"/>
        <v>1.0349999999999999</v>
      </c>
      <c r="P3374">
        <f t="shared" si="315"/>
        <v>38.333333333333336</v>
      </c>
      <c r="Q3374" s="3" t="str">
        <f t="shared" si="316"/>
        <v>theater</v>
      </c>
      <c r="R3374" t="str">
        <f t="shared" si="317"/>
        <v>plays</v>
      </c>
      <c r="S3374" s="11">
        <f t="shared" si="318"/>
        <v>41855.548101851848</v>
      </c>
      <c r="T3374" s="11">
        <f t="shared" si="319"/>
        <v>41876.207638888889</v>
      </c>
      <c r="U3374" t="str">
        <f t="array" ref="U3374">IF(COUNTIF($B$2:$B7487, $B3374)&gt;1, "Duplicate", "")</f>
        <v/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4"/>
        <v>1.0024999999999999</v>
      </c>
      <c r="P3375">
        <f t="shared" si="315"/>
        <v>66.833333333333329</v>
      </c>
      <c r="Q3375" s="3" t="str">
        <f t="shared" si="316"/>
        <v>theater</v>
      </c>
      <c r="R3375" t="str">
        <f t="shared" si="317"/>
        <v>plays</v>
      </c>
      <c r="S3375" s="11">
        <f t="shared" si="318"/>
        <v>42179.854629629626</v>
      </c>
      <c r="T3375" s="11">
        <f t="shared" si="319"/>
        <v>42203.666666666672</v>
      </c>
      <c r="U3375" t="str">
        <f t="array" ref="U3375">IF(COUNTIF($B$2:$B7488, $B3375)&gt;1, "Duplicate", "")</f>
        <v/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4"/>
        <v>1.0657142857142856</v>
      </c>
      <c r="P3376">
        <f t="shared" si="315"/>
        <v>71.730769230769226</v>
      </c>
      <c r="Q3376" s="3" t="str">
        <f t="shared" si="316"/>
        <v>theater</v>
      </c>
      <c r="R3376" t="str">
        <f t="shared" si="317"/>
        <v>plays</v>
      </c>
      <c r="S3376" s="11">
        <f t="shared" si="318"/>
        <v>42275.731666666667</v>
      </c>
      <c r="T3376" s="11">
        <f t="shared" si="319"/>
        <v>42305.731666666667</v>
      </c>
      <c r="U3376" t="str">
        <f t="array" ref="U3376">IF(COUNTIF($B$2:$B7489, $B3376)&gt;1, "Duplicate", "")</f>
        <v/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4"/>
        <v>1</v>
      </c>
      <c r="P3377">
        <f t="shared" si="315"/>
        <v>176.47058823529412</v>
      </c>
      <c r="Q3377" s="3" t="str">
        <f t="shared" si="316"/>
        <v>theater</v>
      </c>
      <c r="R3377" t="str">
        <f t="shared" si="317"/>
        <v>plays</v>
      </c>
      <c r="S3377" s="11">
        <f t="shared" si="318"/>
        <v>41765.610798611109</v>
      </c>
      <c r="T3377" s="11">
        <f t="shared" si="319"/>
        <v>41777.610798611109</v>
      </c>
      <c r="U3377" t="str">
        <f t="array" ref="U3377">IF(COUNTIF($B$2:$B7490, $B3377)&gt;1, "Duplicate", "")</f>
        <v/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4"/>
        <v>1.0001249999999999</v>
      </c>
      <c r="P3378">
        <f t="shared" si="315"/>
        <v>421.10526315789474</v>
      </c>
      <c r="Q3378" s="3" t="str">
        <f t="shared" si="316"/>
        <v>theater</v>
      </c>
      <c r="R3378" t="str">
        <f t="shared" si="317"/>
        <v>plays</v>
      </c>
      <c r="S3378" s="11">
        <f t="shared" si="318"/>
        <v>42059.701319444444</v>
      </c>
      <c r="T3378" s="11">
        <f t="shared" si="319"/>
        <v>42119.659652777773</v>
      </c>
      <c r="U3378" t="str">
        <f t="array" ref="U3378">IF(COUNTIF($B$2:$B7491, $B3378)&gt;1, "Duplicate", "")</f>
        <v/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4"/>
        <v>1.0105</v>
      </c>
      <c r="P3379">
        <f t="shared" si="315"/>
        <v>104.98701298701299</v>
      </c>
      <c r="Q3379" s="3" t="str">
        <f t="shared" si="316"/>
        <v>theater</v>
      </c>
      <c r="R3379" t="str">
        <f t="shared" si="317"/>
        <v>plays</v>
      </c>
      <c r="S3379" s="11">
        <f t="shared" si="318"/>
        <v>42053.732627314821</v>
      </c>
      <c r="T3379" s="11">
        <f t="shared" si="319"/>
        <v>42083.705555555556</v>
      </c>
      <c r="U3379" t="str">
        <f t="array" ref="U3379">IF(COUNTIF($B$2:$B7492, $B3379)&gt;1, "Duplicate", "")</f>
        <v/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4"/>
        <v>1.0763636363636364</v>
      </c>
      <c r="P3380">
        <f t="shared" si="315"/>
        <v>28.19047619047619</v>
      </c>
      <c r="Q3380" s="3" t="str">
        <f t="shared" si="316"/>
        <v>theater</v>
      </c>
      <c r="R3380" t="str">
        <f t="shared" si="317"/>
        <v>plays</v>
      </c>
      <c r="S3380" s="11">
        <f t="shared" si="318"/>
        <v>41858.355393518519</v>
      </c>
      <c r="T3380" s="11">
        <f t="shared" si="319"/>
        <v>41882.547222222223</v>
      </c>
      <c r="U3380" t="str">
        <f t="array" ref="U3380">IF(COUNTIF($B$2:$B7493, $B3380)&gt;1, "Duplicate", "")</f>
        <v/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4"/>
        <v>1.0365</v>
      </c>
      <c r="P3381">
        <f t="shared" si="315"/>
        <v>54.55263157894737</v>
      </c>
      <c r="Q3381" s="3" t="str">
        <f t="shared" si="316"/>
        <v>theater</v>
      </c>
      <c r="R3381" t="str">
        <f t="shared" si="317"/>
        <v>plays</v>
      </c>
      <c r="S3381" s="11">
        <f t="shared" si="318"/>
        <v>42225.513888888891</v>
      </c>
      <c r="T3381" s="11">
        <f t="shared" si="319"/>
        <v>42242.958333333328</v>
      </c>
      <c r="U3381" t="str">
        <f t="array" ref="U3381">IF(COUNTIF($B$2:$B7494, $B3381)&gt;1, "Duplicate", "")</f>
        <v/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4"/>
        <v>1.0443333333333333</v>
      </c>
      <c r="P3382">
        <f t="shared" si="315"/>
        <v>111.89285714285714</v>
      </c>
      <c r="Q3382" s="3" t="str">
        <f t="shared" si="316"/>
        <v>theater</v>
      </c>
      <c r="R3382" t="str">
        <f t="shared" si="317"/>
        <v>plays</v>
      </c>
      <c r="S3382" s="11">
        <f t="shared" si="318"/>
        <v>41937.95344907407</v>
      </c>
      <c r="T3382" s="11">
        <f t="shared" si="319"/>
        <v>41972.995115740734</v>
      </c>
      <c r="U3382" t="str">
        <f t="array" ref="U3382">IF(COUNTIF($B$2:$B7495, $B3382)&gt;1, "Duplicate", "")</f>
        <v/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4"/>
        <v>1.0225</v>
      </c>
      <c r="P3383">
        <f t="shared" si="315"/>
        <v>85.208333333333329</v>
      </c>
      <c r="Q3383" s="3" t="str">
        <f t="shared" si="316"/>
        <v>theater</v>
      </c>
      <c r="R3383" t="str">
        <f t="shared" si="317"/>
        <v>plays</v>
      </c>
      <c r="S3383" s="11">
        <f t="shared" si="318"/>
        <v>42044.184988425928</v>
      </c>
      <c r="T3383" s="11">
        <f t="shared" si="319"/>
        <v>42074.143321759257</v>
      </c>
      <c r="U3383" t="str">
        <f t="array" ref="U3383">IF(COUNTIF($B$2:$B7496, $B3383)&gt;1, "Duplicate", "")</f>
        <v/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4"/>
        <v>1.0074285714285713</v>
      </c>
      <c r="P3384">
        <f t="shared" si="315"/>
        <v>76.652173913043484</v>
      </c>
      <c r="Q3384" s="3" t="str">
        <f t="shared" si="316"/>
        <v>theater</v>
      </c>
      <c r="R3384" t="str">
        <f t="shared" si="317"/>
        <v>plays</v>
      </c>
      <c r="S3384" s="11">
        <f t="shared" si="318"/>
        <v>42559.431203703702</v>
      </c>
      <c r="T3384" s="11">
        <f t="shared" si="319"/>
        <v>42583.957638888889</v>
      </c>
      <c r="U3384" t="str">
        <f t="array" ref="U3384">IF(COUNTIF($B$2:$B7497, $B3384)&gt;1, "Duplicate", "")</f>
        <v/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4"/>
        <v>1.1171428571428572</v>
      </c>
      <c r="P3385">
        <f t="shared" si="315"/>
        <v>65.166666666666671</v>
      </c>
      <c r="Q3385" s="3" t="str">
        <f t="shared" si="316"/>
        <v>theater</v>
      </c>
      <c r="R3385" t="str">
        <f t="shared" si="317"/>
        <v>plays</v>
      </c>
      <c r="S3385" s="11">
        <f t="shared" si="318"/>
        <v>42524.782638888893</v>
      </c>
      <c r="T3385" s="11">
        <f t="shared" si="319"/>
        <v>42544.782638888893</v>
      </c>
      <c r="U3385" t="str">
        <f t="array" ref="U3385">IF(COUNTIF($B$2:$B7498, $B3385)&gt;1, "Duplicate", "")</f>
        <v/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4"/>
        <v>1.0001100000000001</v>
      </c>
      <c r="P3386">
        <f t="shared" si="315"/>
        <v>93.760312499999998</v>
      </c>
      <c r="Q3386" s="3" t="str">
        <f t="shared" si="316"/>
        <v>theater</v>
      </c>
      <c r="R3386" t="str">
        <f t="shared" si="317"/>
        <v>plays</v>
      </c>
      <c r="S3386" s="11">
        <f t="shared" si="318"/>
        <v>42292.087592592594</v>
      </c>
      <c r="T3386" s="11">
        <f t="shared" si="319"/>
        <v>42329.125</v>
      </c>
      <c r="U3386" t="str">
        <f t="array" ref="U3386">IF(COUNTIF($B$2:$B7499, $B3386)&gt;1, "Duplicate", "")</f>
        <v/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4"/>
        <v>1</v>
      </c>
      <c r="P3387">
        <f t="shared" si="315"/>
        <v>133.33333333333334</v>
      </c>
      <c r="Q3387" s="3" t="str">
        <f t="shared" si="316"/>
        <v>theater</v>
      </c>
      <c r="R3387" t="str">
        <f t="shared" si="317"/>
        <v>plays</v>
      </c>
      <c r="S3387" s="11">
        <f t="shared" si="318"/>
        <v>41953.8675</v>
      </c>
      <c r="T3387" s="11">
        <f t="shared" si="319"/>
        <v>41983.8675</v>
      </c>
      <c r="U3387" t="str">
        <f t="array" ref="U3387">IF(COUNTIF($B$2:$B7500, $B3387)&gt;1, "Duplicate", "")</f>
        <v/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4"/>
        <v>1.05</v>
      </c>
      <c r="P3388">
        <f t="shared" si="315"/>
        <v>51.219512195121951</v>
      </c>
      <c r="Q3388" s="3" t="str">
        <f t="shared" si="316"/>
        <v>theater</v>
      </c>
      <c r="R3388" t="str">
        <f t="shared" si="317"/>
        <v>plays</v>
      </c>
      <c r="S3388" s="11">
        <f t="shared" si="318"/>
        <v>41946.644745370373</v>
      </c>
      <c r="T3388" s="11">
        <f t="shared" si="319"/>
        <v>41976.644745370373</v>
      </c>
      <c r="U3388" t="str">
        <f t="array" ref="U3388">IF(COUNTIF($B$2:$B7501, $B3388)&gt;1, "Duplicate", "")</f>
        <v/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4"/>
        <v>1.1686666666666667</v>
      </c>
      <c r="P3389">
        <f t="shared" si="315"/>
        <v>100.17142857142858</v>
      </c>
      <c r="Q3389" s="3" t="str">
        <f t="shared" si="316"/>
        <v>theater</v>
      </c>
      <c r="R3389" t="str">
        <f t="shared" si="317"/>
        <v>plays</v>
      </c>
      <c r="S3389" s="11">
        <f t="shared" si="318"/>
        <v>41947.762592592589</v>
      </c>
      <c r="T3389" s="11">
        <f t="shared" si="319"/>
        <v>41987.762592592597</v>
      </c>
      <c r="U3389" t="str">
        <f t="array" ref="U3389">IF(COUNTIF($B$2:$B7502, $B3389)&gt;1, "Duplicate", "")</f>
        <v/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4"/>
        <v>1.038</v>
      </c>
      <c r="P3390">
        <f t="shared" si="315"/>
        <v>34.6</v>
      </c>
      <c r="Q3390" s="3" t="str">
        <f t="shared" si="316"/>
        <v>theater</v>
      </c>
      <c r="R3390" t="str">
        <f t="shared" si="317"/>
        <v>plays</v>
      </c>
      <c r="S3390" s="11">
        <f t="shared" si="318"/>
        <v>42143.461122685185</v>
      </c>
      <c r="T3390" s="11">
        <f t="shared" si="319"/>
        <v>42173.461122685185</v>
      </c>
      <c r="U3390" t="str">
        <f t="array" ref="U3390">IF(COUNTIF($B$2:$B7503, $B3390)&gt;1, "Duplicate", "")</f>
        <v/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4"/>
        <v>1.145</v>
      </c>
      <c r="P3391">
        <f t="shared" si="315"/>
        <v>184.67741935483872</v>
      </c>
      <c r="Q3391" s="3" t="str">
        <f t="shared" si="316"/>
        <v>theater</v>
      </c>
      <c r="R3391" t="str">
        <f t="shared" si="317"/>
        <v>plays</v>
      </c>
      <c r="S3391" s="11">
        <f t="shared" si="318"/>
        <v>42494.563449074078</v>
      </c>
      <c r="T3391" s="11">
        <f t="shared" si="319"/>
        <v>42524.563449074078</v>
      </c>
      <c r="U3391" t="str">
        <f t="array" ref="U3391">IF(COUNTIF($B$2:$B7504, $B3391)&gt;1, "Duplicate", "")</f>
        <v/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4"/>
        <v>1.024</v>
      </c>
      <c r="P3392">
        <f t="shared" si="315"/>
        <v>69.818181818181813</v>
      </c>
      <c r="Q3392" s="3" t="str">
        <f t="shared" si="316"/>
        <v>theater</v>
      </c>
      <c r="R3392" t="str">
        <f t="shared" si="317"/>
        <v>plays</v>
      </c>
      <c r="S3392" s="11">
        <f t="shared" si="318"/>
        <v>41815.774826388886</v>
      </c>
      <c r="T3392" s="11">
        <f t="shared" si="319"/>
        <v>41830.774826388886</v>
      </c>
      <c r="U3392" t="str">
        <f t="array" ref="U3392">IF(COUNTIF($B$2:$B7505, $B3392)&gt;1, "Duplicate", "")</f>
        <v/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4"/>
        <v>2.23</v>
      </c>
      <c r="P3393">
        <f t="shared" si="315"/>
        <v>61.944444444444443</v>
      </c>
      <c r="Q3393" s="3" t="str">
        <f t="shared" si="316"/>
        <v>theater</v>
      </c>
      <c r="R3393" t="str">
        <f t="shared" si="317"/>
        <v>plays</v>
      </c>
      <c r="S3393" s="11">
        <f t="shared" si="318"/>
        <v>41830.545694444445</v>
      </c>
      <c r="T3393" s="11">
        <f t="shared" si="319"/>
        <v>41859.936111111114</v>
      </c>
      <c r="U3393" t="str">
        <f t="array" ref="U3393">IF(COUNTIF($B$2:$B7506, $B3393)&gt;1, "Duplicate", "")</f>
        <v/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4"/>
        <v>1</v>
      </c>
      <c r="P3394">
        <f t="shared" si="315"/>
        <v>41.666666666666664</v>
      </c>
      <c r="Q3394" s="3" t="str">
        <f t="shared" si="316"/>
        <v>theater</v>
      </c>
      <c r="R3394" t="str">
        <f t="shared" si="317"/>
        <v>plays</v>
      </c>
      <c r="S3394" s="11">
        <f t="shared" si="318"/>
        <v>42446.845543981486</v>
      </c>
      <c r="T3394" s="11">
        <f t="shared" si="319"/>
        <v>42496.845543981486</v>
      </c>
      <c r="U3394" t="str">
        <f t="array" ref="U3394">IF(COUNTIF($B$2:$B7507, $B3394)&gt;1, "Duplicate", "")</f>
        <v/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0">E3395/D3395</f>
        <v>1.0580000000000001</v>
      </c>
      <c r="P3395">
        <f t="shared" ref="P3395:P3458" si="321">IF(L3395=0,0,E3395/L3395)</f>
        <v>36.06818181818182</v>
      </c>
      <c r="Q3395" s="3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11">
        <f t="shared" si="318"/>
        <v>41923.921643518523</v>
      </c>
      <c r="T3395" s="11">
        <f t="shared" si="319"/>
        <v>41949.031944444447</v>
      </c>
      <c r="U3395" t="str">
        <f t="array" ref="U3395">IF(COUNTIF($B$2:$B7508, $B3395)&gt;1, "Duplicate", "")</f>
        <v/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0"/>
        <v>1.4236363636363636</v>
      </c>
      <c r="P3396">
        <f t="shared" si="321"/>
        <v>29</v>
      </c>
      <c r="Q3396" s="3" t="str">
        <f t="shared" si="322"/>
        <v>theater</v>
      </c>
      <c r="R3396" t="str">
        <f t="shared" si="323"/>
        <v>plays</v>
      </c>
      <c r="S3396" s="11">
        <f t="shared" si="318"/>
        <v>41817.59542824074</v>
      </c>
      <c r="T3396" s="11">
        <f t="shared" si="319"/>
        <v>41847.59542824074</v>
      </c>
      <c r="U3396" t="str">
        <f t="array" ref="U3396">IF(COUNTIF($B$2:$B7509, $B3396)&gt;1, "Duplicate", "")</f>
        <v/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0"/>
        <v>1.84</v>
      </c>
      <c r="P3397">
        <f t="shared" si="321"/>
        <v>24.210526315789473</v>
      </c>
      <c r="Q3397" s="3" t="str">
        <f t="shared" si="322"/>
        <v>theater</v>
      </c>
      <c r="R3397" t="str">
        <f t="shared" si="323"/>
        <v>plays</v>
      </c>
      <c r="S3397" s="11">
        <f t="shared" si="318"/>
        <v>42140.712314814817</v>
      </c>
      <c r="T3397" s="11">
        <f t="shared" si="319"/>
        <v>42154.756944444445</v>
      </c>
      <c r="U3397" t="str">
        <f t="array" ref="U3397">IF(COUNTIF($B$2:$B7510, $B3397)&gt;1, "Duplicate", "")</f>
        <v/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0"/>
        <v>1.0433333333333332</v>
      </c>
      <c r="P3398">
        <f t="shared" si="321"/>
        <v>55.892857142857146</v>
      </c>
      <c r="Q3398" s="3" t="str">
        <f t="shared" si="322"/>
        <v>theater</v>
      </c>
      <c r="R3398" t="str">
        <f t="shared" si="323"/>
        <v>plays</v>
      </c>
      <c r="S3398" s="11">
        <f t="shared" si="318"/>
        <v>41764.44663194444</v>
      </c>
      <c r="T3398" s="11">
        <f t="shared" si="319"/>
        <v>41791.165972222225</v>
      </c>
      <c r="U3398" t="str">
        <f t="array" ref="U3398">IF(COUNTIF($B$2:$B7511, $B3398)&gt;1, "Duplicate", "")</f>
        <v/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0"/>
        <v>1.1200000000000001</v>
      </c>
      <c r="P3399">
        <f t="shared" si="321"/>
        <v>11.666666666666666</v>
      </c>
      <c r="Q3399" s="3" t="str">
        <f t="shared" si="322"/>
        <v>theater</v>
      </c>
      <c r="R3399" t="str">
        <f t="shared" si="323"/>
        <v>plays</v>
      </c>
      <c r="S3399" s="11">
        <f t="shared" ref="S3399:S3462" si="324">(((J3399/60)/60)/24)+DATE(1970,1,1)</f>
        <v>42378.478344907402</v>
      </c>
      <c r="T3399" s="11">
        <f t="shared" ref="T3399:T3462" si="325">(((I3399/60)/60)/24)+DATE(1970,1,1)</f>
        <v>42418.916666666672</v>
      </c>
      <c r="U3399" t="str">
        <f t="array" ref="U3399">IF(COUNTIF($B$2:$B7512, $B3399)&gt;1, "Duplicate", "")</f>
        <v/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0"/>
        <v>1.1107499999999999</v>
      </c>
      <c r="P3400">
        <f t="shared" si="321"/>
        <v>68.353846153846149</v>
      </c>
      <c r="Q3400" s="3" t="str">
        <f t="shared" si="322"/>
        <v>theater</v>
      </c>
      <c r="R3400" t="str">
        <f t="shared" si="323"/>
        <v>plays</v>
      </c>
      <c r="S3400" s="11">
        <f t="shared" si="324"/>
        <v>41941.75203703704</v>
      </c>
      <c r="T3400" s="11">
        <f t="shared" si="325"/>
        <v>41964.708333333328</v>
      </c>
      <c r="U3400" t="str">
        <f t="array" ref="U3400">IF(COUNTIF($B$2:$B7513, $B3400)&gt;1, "Duplicate", "")</f>
        <v/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0"/>
        <v>1.0375000000000001</v>
      </c>
      <c r="P3401">
        <f t="shared" si="321"/>
        <v>27.065217391304348</v>
      </c>
      <c r="Q3401" s="3" t="str">
        <f t="shared" si="322"/>
        <v>theater</v>
      </c>
      <c r="R3401" t="str">
        <f t="shared" si="323"/>
        <v>plays</v>
      </c>
      <c r="S3401" s="11">
        <f t="shared" si="324"/>
        <v>42026.920428240745</v>
      </c>
      <c r="T3401" s="11">
        <f t="shared" si="325"/>
        <v>42056.920428240745</v>
      </c>
      <c r="U3401" t="str">
        <f t="array" ref="U3401">IF(COUNTIF($B$2:$B7514, $B3401)&gt;1, "Duplicate", "")</f>
        <v/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0"/>
        <v>1.0041</v>
      </c>
      <c r="P3402">
        <f t="shared" si="321"/>
        <v>118.12941176470588</v>
      </c>
      <c r="Q3402" s="3" t="str">
        <f t="shared" si="322"/>
        <v>theater</v>
      </c>
      <c r="R3402" t="str">
        <f t="shared" si="323"/>
        <v>plays</v>
      </c>
      <c r="S3402" s="11">
        <f t="shared" si="324"/>
        <v>41834.953865740739</v>
      </c>
      <c r="T3402" s="11">
        <f t="shared" si="325"/>
        <v>41879.953865740739</v>
      </c>
      <c r="U3402" t="str">
        <f t="array" ref="U3402">IF(COUNTIF($B$2:$B7515, $B3402)&gt;1, "Duplicate", "")</f>
        <v/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0"/>
        <v>1.0186206896551724</v>
      </c>
      <c r="P3403">
        <f t="shared" si="321"/>
        <v>44.757575757575758</v>
      </c>
      <c r="Q3403" s="3" t="str">
        <f t="shared" si="322"/>
        <v>theater</v>
      </c>
      <c r="R3403" t="str">
        <f t="shared" si="323"/>
        <v>plays</v>
      </c>
      <c r="S3403" s="11">
        <f t="shared" si="324"/>
        <v>42193.723912037036</v>
      </c>
      <c r="T3403" s="11">
        <f t="shared" si="325"/>
        <v>42223.723912037036</v>
      </c>
      <c r="U3403" t="str">
        <f t="array" ref="U3403">IF(COUNTIF($B$2:$B7516, $B3403)&gt;1, "Duplicate", "")</f>
        <v/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0"/>
        <v>1.0976666666666666</v>
      </c>
      <c r="P3404">
        <f t="shared" si="321"/>
        <v>99.787878787878782</v>
      </c>
      <c r="Q3404" s="3" t="str">
        <f t="shared" si="322"/>
        <v>theater</v>
      </c>
      <c r="R3404" t="str">
        <f t="shared" si="323"/>
        <v>plays</v>
      </c>
      <c r="S3404" s="11">
        <f t="shared" si="324"/>
        <v>42290.61855324074</v>
      </c>
      <c r="T3404" s="11">
        <f t="shared" si="325"/>
        <v>42320.104861111111</v>
      </c>
      <c r="U3404" t="str">
        <f t="array" ref="U3404">IF(COUNTIF($B$2:$B7517, $B3404)&gt;1, "Duplicate", "")</f>
        <v/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0"/>
        <v>1</v>
      </c>
      <c r="P3405">
        <f t="shared" si="321"/>
        <v>117.64705882352941</v>
      </c>
      <c r="Q3405" s="3" t="str">
        <f t="shared" si="322"/>
        <v>theater</v>
      </c>
      <c r="R3405" t="str">
        <f t="shared" si="323"/>
        <v>plays</v>
      </c>
      <c r="S3405" s="11">
        <f t="shared" si="324"/>
        <v>42150.462083333332</v>
      </c>
      <c r="T3405" s="11">
        <f t="shared" si="325"/>
        <v>42180.462083333332</v>
      </c>
      <c r="U3405" t="str">
        <f t="array" ref="U3405">IF(COUNTIF($B$2:$B7518, $B3405)&gt;1, "Duplicate", "")</f>
        <v/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0"/>
        <v>1.22</v>
      </c>
      <c r="P3406">
        <f t="shared" si="321"/>
        <v>203.33333333333334</v>
      </c>
      <c r="Q3406" s="3" t="str">
        <f t="shared" si="322"/>
        <v>theater</v>
      </c>
      <c r="R3406" t="str">
        <f t="shared" si="323"/>
        <v>plays</v>
      </c>
      <c r="S3406" s="11">
        <f t="shared" si="324"/>
        <v>42152.503495370373</v>
      </c>
      <c r="T3406" s="11">
        <f t="shared" si="325"/>
        <v>42172.503495370373</v>
      </c>
      <c r="U3406" t="str">
        <f t="array" ref="U3406">IF(COUNTIF($B$2:$B7519, $B3406)&gt;1, "Duplicate", "")</f>
        <v/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0"/>
        <v>1.3757142857142857</v>
      </c>
      <c r="P3407">
        <f t="shared" si="321"/>
        <v>28.323529411764707</v>
      </c>
      <c r="Q3407" s="3" t="str">
        <f t="shared" si="322"/>
        <v>theater</v>
      </c>
      <c r="R3407" t="str">
        <f t="shared" si="323"/>
        <v>plays</v>
      </c>
      <c r="S3407" s="11">
        <f t="shared" si="324"/>
        <v>42410.017199074078</v>
      </c>
      <c r="T3407" s="11">
        <f t="shared" si="325"/>
        <v>42430.999305555553</v>
      </c>
      <c r="U3407" t="str">
        <f t="array" ref="U3407">IF(COUNTIF($B$2:$B7520, $B3407)&gt;1, "Duplicate", "")</f>
        <v/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0"/>
        <v>1.0031000000000001</v>
      </c>
      <c r="P3408">
        <f t="shared" si="321"/>
        <v>110.23076923076923</v>
      </c>
      <c r="Q3408" s="3" t="str">
        <f t="shared" si="322"/>
        <v>theater</v>
      </c>
      <c r="R3408" t="str">
        <f t="shared" si="323"/>
        <v>plays</v>
      </c>
      <c r="S3408" s="11">
        <f t="shared" si="324"/>
        <v>41791.492777777778</v>
      </c>
      <c r="T3408" s="11">
        <f t="shared" si="325"/>
        <v>41836.492777777778</v>
      </c>
      <c r="U3408" t="str">
        <f t="array" ref="U3408">IF(COUNTIF($B$2:$B7521, $B3408)&gt;1, "Duplicate", "")</f>
        <v/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0"/>
        <v>1.071</v>
      </c>
      <c r="P3409">
        <f t="shared" si="321"/>
        <v>31.970149253731343</v>
      </c>
      <c r="Q3409" s="3" t="str">
        <f t="shared" si="322"/>
        <v>theater</v>
      </c>
      <c r="R3409" t="str">
        <f t="shared" si="323"/>
        <v>plays</v>
      </c>
      <c r="S3409" s="11">
        <f t="shared" si="324"/>
        <v>41796.422326388885</v>
      </c>
      <c r="T3409" s="11">
        <f t="shared" si="325"/>
        <v>41826.422326388885</v>
      </c>
      <c r="U3409" t="str">
        <f t="array" ref="U3409">IF(COUNTIF($B$2:$B7522, $B3409)&gt;1, "Duplicate", "")</f>
        <v/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0"/>
        <v>2.11</v>
      </c>
      <c r="P3410">
        <f t="shared" si="321"/>
        <v>58.611111111111114</v>
      </c>
      <c r="Q3410" s="3" t="str">
        <f t="shared" si="322"/>
        <v>theater</v>
      </c>
      <c r="R3410" t="str">
        <f t="shared" si="323"/>
        <v>plays</v>
      </c>
      <c r="S3410" s="11">
        <f t="shared" si="324"/>
        <v>41808.991944444446</v>
      </c>
      <c r="T3410" s="11">
        <f t="shared" si="325"/>
        <v>41838.991944444446</v>
      </c>
      <c r="U3410" t="str">
        <f t="array" ref="U3410">IF(COUNTIF($B$2:$B7523, $B3410)&gt;1, "Duplicate", "")</f>
        <v/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0"/>
        <v>1.236</v>
      </c>
      <c r="P3411">
        <f t="shared" si="321"/>
        <v>29.428571428571427</v>
      </c>
      <c r="Q3411" s="3" t="str">
        <f t="shared" si="322"/>
        <v>theater</v>
      </c>
      <c r="R3411" t="str">
        <f t="shared" si="323"/>
        <v>plays</v>
      </c>
      <c r="S3411" s="11">
        <f t="shared" si="324"/>
        <v>42544.814328703709</v>
      </c>
      <c r="T3411" s="11">
        <f t="shared" si="325"/>
        <v>42582.873611111107</v>
      </c>
      <c r="U3411" t="str">
        <f t="array" ref="U3411">IF(COUNTIF($B$2:$B7524, $B3411)&gt;1, "Duplicate", "")</f>
        <v/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0"/>
        <v>1.085</v>
      </c>
      <c r="P3412">
        <f t="shared" si="321"/>
        <v>81.375</v>
      </c>
      <c r="Q3412" s="3" t="str">
        <f t="shared" si="322"/>
        <v>theater</v>
      </c>
      <c r="R3412" t="str">
        <f t="shared" si="323"/>
        <v>plays</v>
      </c>
      <c r="S3412" s="11">
        <f t="shared" si="324"/>
        <v>42500.041550925926</v>
      </c>
      <c r="T3412" s="11">
        <f t="shared" si="325"/>
        <v>42527.291666666672</v>
      </c>
      <c r="U3412" t="str">
        <f t="array" ref="U3412">IF(COUNTIF($B$2:$B7525, $B3412)&gt;1, "Duplicate", "")</f>
        <v/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0"/>
        <v>1.0356666666666667</v>
      </c>
      <c r="P3413">
        <f t="shared" si="321"/>
        <v>199.16666666666666</v>
      </c>
      <c r="Q3413" s="3" t="str">
        <f t="shared" si="322"/>
        <v>theater</v>
      </c>
      <c r="R3413" t="str">
        <f t="shared" si="323"/>
        <v>plays</v>
      </c>
      <c r="S3413" s="11">
        <f t="shared" si="324"/>
        <v>42265.022824074069</v>
      </c>
      <c r="T3413" s="11">
        <f t="shared" si="325"/>
        <v>42285.022824074069</v>
      </c>
      <c r="U3413" t="str">
        <f t="array" ref="U3413">IF(COUNTIF($B$2:$B7526, $B3413)&gt;1, "Duplicate", "")</f>
        <v/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0"/>
        <v>1</v>
      </c>
      <c r="P3414">
        <f t="shared" si="321"/>
        <v>115.38461538461539</v>
      </c>
      <c r="Q3414" s="3" t="str">
        <f t="shared" si="322"/>
        <v>theater</v>
      </c>
      <c r="R3414" t="str">
        <f t="shared" si="323"/>
        <v>plays</v>
      </c>
      <c r="S3414" s="11">
        <f t="shared" si="324"/>
        <v>41879.959050925929</v>
      </c>
      <c r="T3414" s="11">
        <f t="shared" si="325"/>
        <v>41909.959050925929</v>
      </c>
      <c r="U3414" t="str">
        <f t="array" ref="U3414">IF(COUNTIF($B$2:$B7527, $B3414)&gt;1, "Duplicate", "")</f>
        <v/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0"/>
        <v>1.3</v>
      </c>
      <c r="P3415">
        <f t="shared" si="321"/>
        <v>46.428571428571431</v>
      </c>
      <c r="Q3415" s="3" t="str">
        <f t="shared" si="322"/>
        <v>theater</v>
      </c>
      <c r="R3415" t="str">
        <f t="shared" si="323"/>
        <v>plays</v>
      </c>
      <c r="S3415" s="11">
        <f t="shared" si="324"/>
        <v>42053.733078703706</v>
      </c>
      <c r="T3415" s="11">
        <f t="shared" si="325"/>
        <v>42063.207638888889</v>
      </c>
      <c r="U3415" t="str">
        <f t="array" ref="U3415">IF(COUNTIF($B$2:$B7528, $B3415)&gt;1, "Duplicate", "")</f>
        <v/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0"/>
        <v>1.0349999999999999</v>
      </c>
      <c r="P3416">
        <f t="shared" si="321"/>
        <v>70.568181818181813</v>
      </c>
      <c r="Q3416" s="3" t="str">
        <f t="shared" si="322"/>
        <v>theater</v>
      </c>
      <c r="R3416" t="str">
        <f t="shared" si="323"/>
        <v>plays</v>
      </c>
      <c r="S3416" s="11">
        <f t="shared" si="324"/>
        <v>42675.832465277781</v>
      </c>
      <c r="T3416" s="11">
        <f t="shared" si="325"/>
        <v>42705.332638888889</v>
      </c>
      <c r="U3416" t="str">
        <f t="array" ref="U3416">IF(COUNTIF($B$2:$B7529, $B3416)&gt;1, "Duplicate", "")</f>
        <v/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0"/>
        <v>1</v>
      </c>
      <c r="P3417">
        <f t="shared" si="321"/>
        <v>22.222222222222221</v>
      </c>
      <c r="Q3417" s="3" t="str">
        <f t="shared" si="322"/>
        <v>theater</v>
      </c>
      <c r="R3417" t="str">
        <f t="shared" si="323"/>
        <v>plays</v>
      </c>
      <c r="S3417" s="11">
        <f t="shared" si="324"/>
        <v>42467.144166666665</v>
      </c>
      <c r="T3417" s="11">
        <f t="shared" si="325"/>
        <v>42477.979166666672</v>
      </c>
      <c r="U3417" t="str">
        <f t="array" ref="U3417">IF(COUNTIF($B$2:$B7530, $B3417)&gt;1, "Duplicate", "")</f>
        <v/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0"/>
        <v>1.196</v>
      </c>
      <c r="P3418">
        <f t="shared" si="321"/>
        <v>159.46666666666667</v>
      </c>
      <c r="Q3418" s="3" t="str">
        <f t="shared" si="322"/>
        <v>theater</v>
      </c>
      <c r="R3418" t="str">
        <f t="shared" si="323"/>
        <v>plays</v>
      </c>
      <c r="S3418" s="11">
        <f t="shared" si="324"/>
        <v>42089.412557870368</v>
      </c>
      <c r="T3418" s="11">
        <f t="shared" si="325"/>
        <v>42117.770833333328</v>
      </c>
      <c r="U3418" t="str">
        <f t="array" ref="U3418">IF(COUNTIF($B$2:$B7531, $B3418)&gt;1, "Duplicate", "")</f>
        <v/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0"/>
        <v>1.0000058823529412</v>
      </c>
      <c r="P3419">
        <f t="shared" si="321"/>
        <v>37.777999999999999</v>
      </c>
      <c r="Q3419" s="3" t="str">
        <f t="shared" si="322"/>
        <v>theater</v>
      </c>
      <c r="R3419" t="str">
        <f t="shared" si="323"/>
        <v>plays</v>
      </c>
      <c r="S3419" s="11">
        <f t="shared" si="324"/>
        <v>41894.91375</v>
      </c>
      <c r="T3419" s="11">
        <f t="shared" si="325"/>
        <v>41938.029861111114</v>
      </c>
      <c r="U3419" t="str">
        <f t="array" ref="U3419">IF(COUNTIF($B$2:$B7532, $B3419)&gt;1, "Duplicate", "")</f>
        <v/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0"/>
        <v>1.00875</v>
      </c>
      <c r="P3420">
        <f t="shared" si="321"/>
        <v>72.053571428571431</v>
      </c>
      <c r="Q3420" s="3" t="str">
        <f t="shared" si="322"/>
        <v>theater</v>
      </c>
      <c r="R3420" t="str">
        <f t="shared" si="323"/>
        <v>plays</v>
      </c>
      <c r="S3420" s="11">
        <f t="shared" si="324"/>
        <v>41752.83457175926</v>
      </c>
      <c r="T3420" s="11">
        <f t="shared" si="325"/>
        <v>41782.83457175926</v>
      </c>
      <c r="U3420" t="str">
        <f t="array" ref="U3420">IF(COUNTIF($B$2:$B7533, $B3420)&gt;1, "Duplicate", "")</f>
        <v/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0"/>
        <v>1.0654545454545454</v>
      </c>
      <c r="P3421">
        <f t="shared" si="321"/>
        <v>63.695652173913047</v>
      </c>
      <c r="Q3421" s="3" t="str">
        <f t="shared" si="322"/>
        <v>theater</v>
      </c>
      <c r="R3421" t="str">
        <f t="shared" si="323"/>
        <v>plays</v>
      </c>
      <c r="S3421" s="11">
        <f t="shared" si="324"/>
        <v>42448.821585648147</v>
      </c>
      <c r="T3421" s="11">
        <f t="shared" si="325"/>
        <v>42466.895833333328</v>
      </c>
      <c r="U3421" t="str">
        <f t="array" ref="U3421">IF(COUNTIF($B$2:$B7534, $B3421)&gt;1, "Duplicate", "")</f>
        <v/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0"/>
        <v>1.38</v>
      </c>
      <c r="P3422">
        <f t="shared" si="321"/>
        <v>28.411764705882351</v>
      </c>
      <c r="Q3422" s="3" t="str">
        <f t="shared" si="322"/>
        <v>theater</v>
      </c>
      <c r="R3422" t="str">
        <f t="shared" si="323"/>
        <v>plays</v>
      </c>
      <c r="S3422" s="11">
        <f t="shared" si="324"/>
        <v>42405.090300925927</v>
      </c>
      <c r="T3422" s="11">
        <f t="shared" si="325"/>
        <v>42414</v>
      </c>
      <c r="U3422" t="str">
        <f t="array" ref="U3422">IF(COUNTIF($B$2:$B7535, $B3422)&gt;1, "Duplicate", "")</f>
        <v/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0"/>
        <v>1.0115000000000001</v>
      </c>
      <c r="P3423">
        <f t="shared" si="321"/>
        <v>103.21428571428571</v>
      </c>
      <c r="Q3423" s="3" t="str">
        <f t="shared" si="322"/>
        <v>theater</v>
      </c>
      <c r="R3423" t="str">
        <f t="shared" si="323"/>
        <v>plays</v>
      </c>
      <c r="S3423" s="11">
        <f t="shared" si="324"/>
        <v>42037.791238425925</v>
      </c>
      <c r="T3423" s="11">
        <f t="shared" si="325"/>
        <v>42067.791238425925</v>
      </c>
      <c r="U3423" t="str">
        <f t="array" ref="U3423">IF(COUNTIF($B$2:$B7536, $B3423)&gt;1, "Duplicate", "")</f>
        <v/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0"/>
        <v>1.091</v>
      </c>
      <c r="P3424">
        <f t="shared" si="321"/>
        <v>71.152173913043484</v>
      </c>
      <c r="Q3424" s="3" t="str">
        <f t="shared" si="322"/>
        <v>theater</v>
      </c>
      <c r="R3424" t="str">
        <f t="shared" si="323"/>
        <v>plays</v>
      </c>
      <c r="S3424" s="11">
        <f t="shared" si="324"/>
        <v>42323.562222222223</v>
      </c>
      <c r="T3424" s="11">
        <f t="shared" si="325"/>
        <v>42352</v>
      </c>
      <c r="U3424" t="str">
        <f t="array" ref="U3424">IF(COUNTIF($B$2:$B7537, $B3424)&gt;1, "Duplicate", "")</f>
        <v/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0"/>
        <v>1.4</v>
      </c>
      <c r="P3425">
        <f t="shared" si="321"/>
        <v>35</v>
      </c>
      <c r="Q3425" s="3" t="str">
        <f t="shared" si="322"/>
        <v>theater</v>
      </c>
      <c r="R3425" t="str">
        <f t="shared" si="323"/>
        <v>plays</v>
      </c>
      <c r="S3425" s="11">
        <f t="shared" si="324"/>
        <v>42088.911354166667</v>
      </c>
      <c r="T3425" s="11">
        <f t="shared" si="325"/>
        <v>42118.911354166667</v>
      </c>
      <c r="U3425" t="str">
        <f t="array" ref="U3425">IF(COUNTIF($B$2:$B7538, $B3425)&gt;1, "Duplicate", "")</f>
        <v/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0"/>
        <v>1.0358333333333334</v>
      </c>
      <c r="P3426">
        <f t="shared" si="321"/>
        <v>81.776315789473685</v>
      </c>
      <c r="Q3426" s="3" t="str">
        <f t="shared" si="322"/>
        <v>theater</v>
      </c>
      <c r="R3426" t="str">
        <f t="shared" si="323"/>
        <v>plays</v>
      </c>
      <c r="S3426" s="11">
        <f t="shared" si="324"/>
        <v>42018.676898148144</v>
      </c>
      <c r="T3426" s="11">
        <f t="shared" si="325"/>
        <v>42040.290972222225</v>
      </c>
      <c r="U3426" t="str">
        <f t="array" ref="U3426">IF(COUNTIF($B$2:$B7539, $B3426)&gt;1, "Duplicate", "")</f>
        <v/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0"/>
        <v>1.0297033333333332</v>
      </c>
      <c r="P3427">
        <f t="shared" si="321"/>
        <v>297.02980769230766</v>
      </c>
      <c r="Q3427" s="3" t="str">
        <f t="shared" si="322"/>
        <v>theater</v>
      </c>
      <c r="R3427" t="str">
        <f t="shared" si="323"/>
        <v>plays</v>
      </c>
      <c r="S3427" s="11">
        <f t="shared" si="324"/>
        <v>41884.617314814815</v>
      </c>
      <c r="T3427" s="11">
        <f t="shared" si="325"/>
        <v>41916.617314814815</v>
      </c>
      <c r="U3427" t="str">
        <f t="array" ref="U3427">IF(COUNTIF($B$2:$B7540, $B3427)&gt;1, "Duplicate", "")</f>
        <v/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0"/>
        <v>1.0813333333333333</v>
      </c>
      <c r="P3428">
        <f t="shared" si="321"/>
        <v>46.609195402298852</v>
      </c>
      <c r="Q3428" s="3" t="str">
        <f t="shared" si="322"/>
        <v>theater</v>
      </c>
      <c r="R3428" t="str">
        <f t="shared" si="323"/>
        <v>plays</v>
      </c>
      <c r="S3428" s="11">
        <f t="shared" si="324"/>
        <v>41884.056747685187</v>
      </c>
      <c r="T3428" s="11">
        <f t="shared" si="325"/>
        <v>41903.083333333336</v>
      </c>
      <c r="U3428" t="str">
        <f t="array" ref="U3428">IF(COUNTIF($B$2:$B7541, $B3428)&gt;1, "Duplicate", "")</f>
        <v/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0"/>
        <v>1</v>
      </c>
      <c r="P3429">
        <f t="shared" si="321"/>
        <v>51.724137931034484</v>
      </c>
      <c r="Q3429" s="3" t="str">
        <f t="shared" si="322"/>
        <v>theater</v>
      </c>
      <c r="R3429" t="str">
        <f t="shared" si="323"/>
        <v>plays</v>
      </c>
      <c r="S3429" s="11">
        <f t="shared" si="324"/>
        <v>41792.645277777774</v>
      </c>
      <c r="T3429" s="11">
        <f t="shared" si="325"/>
        <v>41822.645277777774</v>
      </c>
      <c r="U3429" t="str">
        <f t="array" ref="U3429">IF(COUNTIF($B$2:$B7542, $B3429)&gt;1, "Duplicate", "")</f>
        <v/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0"/>
        <v>1.0275000000000001</v>
      </c>
      <c r="P3430">
        <f t="shared" si="321"/>
        <v>40.294117647058826</v>
      </c>
      <c r="Q3430" s="3" t="str">
        <f t="shared" si="322"/>
        <v>theater</v>
      </c>
      <c r="R3430" t="str">
        <f t="shared" si="323"/>
        <v>plays</v>
      </c>
      <c r="S3430" s="11">
        <f t="shared" si="324"/>
        <v>42038.720451388886</v>
      </c>
      <c r="T3430" s="11">
        <f t="shared" si="325"/>
        <v>42063.708333333328</v>
      </c>
      <c r="U3430" t="str">
        <f t="array" ref="U3430">IF(COUNTIF($B$2:$B7543, $B3430)&gt;1, "Duplicate", "")</f>
        <v/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0"/>
        <v>1.3</v>
      </c>
      <c r="P3431">
        <f t="shared" si="321"/>
        <v>16.25</v>
      </c>
      <c r="Q3431" s="3" t="str">
        <f t="shared" si="322"/>
        <v>theater</v>
      </c>
      <c r="R3431" t="str">
        <f t="shared" si="323"/>
        <v>plays</v>
      </c>
      <c r="S3431" s="11">
        <f t="shared" si="324"/>
        <v>42662.021539351852</v>
      </c>
      <c r="T3431" s="11">
        <f t="shared" si="325"/>
        <v>42676.021539351852</v>
      </c>
      <c r="U3431" t="str">
        <f t="array" ref="U3431">IF(COUNTIF($B$2:$B7544, $B3431)&gt;1, "Duplicate", "")</f>
        <v/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0"/>
        <v>1.0854949999999999</v>
      </c>
      <c r="P3432">
        <f t="shared" si="321"/>
        <v>30.152638888888887</v>
      </c>
      <c r="Q3432" s="3" t="str">
        <f t="shared" si="322"/>
        <v>theater</v>
      </c>
      <c r="R3432" t="str">
        <f t="shared" si="323"/>
        <v>plays</v>
      </c>
      <c r="S3432" s="11">
        <f t="shared" si="324"/>
        <v>41820.945613425924</v>
      </c>
      <c r="T3432" s="11">
        <f t="shared" si="325"/>
        <v>41850.945613425924</v>
      </c>
      <c r="U3432" t="str">
        <f t="array" ref="U3432">IF(COUNTIF($B$2:$B7545, $B3432)&gt;1, "Duplicate", "")</f>
        <v/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0"/>
        <v>1</v>
      </c>
      <c r="P3433">
        <f t="shared" si="321"/>
        <v>95.238095238095241</v>
      </c>
      <c r="Q3433" s="3" t="str">
        <f t="shared" si="322"/>
        <v>theater</v>
      </c>
      <c r="R3433" t="str">
        <f t="shared" si="323"/>
        <v>plays</v>
      </c>
      <c r="S3433" s="11">
        <f t="shared" si="324"/>
        <v>41839.730937500004</v>
      </c>
      <c r="T3433" s="11">
        <f t="shared" si="325"/>
        <v>41869.730937500004</v>
      </c>
      <c r="U3433" t="str">
        <f t="array" ref="U3433">IF(COUNTIF($B$2:$B7546, $B3433)&gt;1, "Duplicate", "")</f>
        <v/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0"/>
        <v>1.0965</v>
      </c>
      <c r="P3434">
        <f t="shared" si="321"/>
        <v>52.214285714285715</v>
      </c>
      <c r="Q3434" s="3" t="str">
        <f t="shared" si="322"/>
        <v>theater</v>
      </c>
      <c r="R3434" t="str">
        <f t="shared" si="323"/>
        <v>plays</v>
      </c>
      <c r="S3434" s="11">
        <f t="shared" si="324"/>
        <v>42380.581180555557</v>
      </c>
      <c r="T3434" s="11">
        <f t="shared" si="325"/>
        <v>42405.916666666672</v>
      </c>
      <c r="U3434" t="str">
        <f t="array" ref="U3434">IF(COUNTIF($B$2:$B7547, $B3434)&gt;1, "Duplicate", "")</f>
        <v/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0"/>
        <v>1.0026315789473683</v>
      </c>
      <c r="P3435">
        <f t="shared" si="321"/>
        <v>134.1549295774648</v>
      </c>
      <c r="Q3435" s="3" t="str">
        <f t="shared" si="322"/>
        <v>theater</v>
      </c>
      <c r="R3435" t="str">
        <f t="shared" si="323"/>
        <v>plays</v>
      </c>
      <c r="S3435" s="11">
        <f t="shared" si="324"/>
        <v>41776.063136574077</v>
      </c>
      <c r="T3435" s="11">
        <f t="shared" si="325"/>
        <v>41807.125</v>
      </c>
      <c r="U3435" t="str">
        <f t="array" ref="U3435">IF(COUNTIF($B$2:$B7548, $B3435)&gt;1, "Duplicate", "")</f>
        <v/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0"/>
        <v>1.0555000000000001</v>
      </c>
      <c r="P3436">
        <f t="shared" si="321"/>
        <v>62.827380952380949</v>
      </c>
      <c r="Q3436" s="3" t="str">
        <f t="shared" si="322"/>
        <v>theater</v>
      </c>
      <c r="R3436" t="str">
        <f t="shared" si="323"/>
        <v>plays</v>
      </c>
      <c r="S3436" s="11">
        <f t="shared" si="324"/>
        <v>41800.380428240744</v>
      </c>
      <c r="T3436" s="11">
        <f t="shared" si="325"/>
        <v>41830.380428240744</v>
      </c>
      <c r="U3436" t="str">
        <f t="array" ref="U3436">IF(COUNTIF($B$2:$B7549, $B3436)&gt;1, "Duplicate", "")</f>
        <v/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0"/>
        <v>1.1200000000000001</v>
      </c>
      <c r="P3437">
        <f t="shared" si="321"/>
        <v>58.94736842105263</v>
      </c>
      <c r="Q3437" s="3" t="str">
        <f t="shared" si="322"/>
        <v>theater</v>
      </c>
      <c r="R3437" t="str">
        <f t="shared" si="323"/>
        <v>plays</v>
      </c>
      <c r="S3437" s="11">
        <f t="shared" si="324"/>
        <v>42572.61681712963</v>
      </c>
      <c r="T3437" s="11">
        <f t="shared" si="325"/>
        <v>42589.125</v>
      </c>
      <c r="U3437" t="str">
        <f t="array" ref="U3437">IF(COUNTIF($B$2:$B7550, $B3437)&gt;1, "Duplicate", "")</f>
        <v/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0"/>
        <v>1.0589999999999999</v>
      </c>
      <c r="P3438">
        <f t="shared" si="321"/>
        <v>143.1081081081081</v>
      </c>
      <c r="Q3438" s="3" t="str">
        <f t="shared" si="322"/>
        <v>theater</v>
      </c>
      <c r="R3438" t="str">
        <f t="shared" si="323"/>
        <v>plays</v>
      </c>
      <c r="S3438" s="11">
        <f t="shared" si="324"/>
        <v>41851.541585648149</v>
      </c>
      <c r="T3438" s="11">
        <f t="shared" si="325"/>
        <v>41872.686111111114</v>
      </c>
      <c r="U3438" t="str">
        <f t="array" ref="U3438">IF(COUNTIF($B$2:$B7551, $B3438)&gt;1, "Duplicate", "")</f>
        <v/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0"/>
        <v>1.01</v>
      </c>
      <c r="P3439">
        <f t="shared" si="321"/>
        <v>84.166666666666671</v>
      </c>
      <c r="Q3439" s="3" t="str">
        <f t="shared" si="322"/>
        <v>theater</v>
      </c>
      <c r="R3439" t="str">
        <f t="shared" si="323"/>
        <v>plays</v>
      </c>
      <c r="S3439" s="11">
        <f t="shared" si="324"/>
        <v>42205.710879629631</v>
      </c>
      <c r="T3439" s="11">
        <f t="shared" si="325"/>
        <v>42235.710879629631</v>
      </c>
      <c r="U3439" t="str">
        <f t="array" ref="U3439">IF(COUNTIF($B$2:$B7552, $B3439)&gt;1, "Duplicate", "")</f>
        <v/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0"/>
        <v>1.042</v>
      </c>
      <c r="P3440">
        <f t="shared" si="321"/>
        <v>186.07142857142858</v>
      </c>
      <c r="Q3440" s="3" t="str">
        <f t="shared" si="322"/>
        <v>theater</v>
      </c>
      <c r="R3440" t="str">
        <f t="shared" si="323"/>
        <v>plays</v>
      </c>
      <c r="S3440" s="11">
        <f t="shared" si="324"/>
        <v>42100.927858796291</v>
      </c>
      <c r="T3440" s="11">
        <f t="shared" si="325"/>
        <v>42126.875</v>
      </c>
      <c r="U3440" t="str">
        <f t="array" ref="U3440">IF(COUNTIF($B$2:$B7553, $B3440)&gt;1, "Duplicate", "")</f>
        <v/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0"/>
        <v>1.3467833333333334</v>
      </c>
      <c r="P3441">
        <f t="shared" si="321"/>
        <v>89.785555555555561</v>
      </c>
      <c r="Q3441" s="3" t="str">
        <f t="shared" si="322"/>
        <v>theater</v>
      </c>
      <c r="R3441" t="str">
        <f t="shared" si="323"/>
        <v>plays</v>
      </c>
      <c r="S3441" s="11">
        <f t="shared" si="324"/>
        <v>42374.911226851851</v>
      </c>
      <c r="T3441" s="11">
        <f t="shared" si="325"/>
        <v>42388.207638888889</v>
      </c>
      <c r="U3441" t="str">
        <f t="array" ref="U3441">IF(COUNTIF($B$2:$B7554, $B3441)&gt;1, "Duplicate", "")</f>
        <v/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0"/>
        <v>1.052184</v>
      </c>
      <c r="P3442">
        <f t="shared" si="321"/>
        <v>64.157560975609755</v>
      </c>
      <c r="Q3442" s="3" t="str">
        <f t="shared" si="322"/>
        <v>theater</v>
      </c>
      <c r="R3442" t="str">
        <f t="shared" si="323"/>
        <v>plays</v>
      </c>
      <c r="S3442" s="11">
        <f t="shared" si="324"/>
        <v>41809.12300925926</v>
      </c>
      <c r="T3442" s="11">
        <f t="shared" si="325"/>
        <v>41831.677083333336</v>
      </c>
      <c r="U3442" t="str">
        <f t="array" ref="U3442">IF(COUNTIF($B$2:$B7555, $B3442)&gt;1, "Duplicate", "")</f>
        <v>Duplicate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0"/>
        <v>1.026</v>
      </c>
      <c r="P3443">
        <f t="shared" si="321"/>
        <v>59.651162790697676</v>
      </c>
      <c r="Q3443" s="3" t="str">
        <f t="shared" si="322"/>
        <v>theater</v>
      </c>
      <c r="R3443" t="str">
        <f t="shared" si="323"/>
        <v>plays</v>
      </c>
      <c r="S3443" s="11">
        <f t="shared" si="324"/>
        <v>42294.429641203707</v>
      </c>
      <c r="T3443" s="11">
        <f t="shared" si="325"/>
        <v>42321.845138888893</v>
      </c>
      <c r="U3443" t="str">
        <f t="array" ref="U3443">IF(COUNTIF($B$2:$B7556, $B3443)&gt;1, "Duplicate", "")</f>
        <v/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0"/>
        <v>1</v>
      </c>
      <c r="P3444">
        <f t="shared" si="321"/>
        <v>31.25</v>
      </c>
      <c r="Q3444" s="3" t="str">
        <f t="shared" si="322"/>
        <v>theater</v>
      </c>
      <c r="R3444" t="str">
        <f t="shared" si="323"/>
        <v>plays</v>
      </c>
      <c r="S3444" s="11">
        <f t="shared" si="324"/>
        <v>42124.841111111105</v>
      </c>
      <c r="T3444" s="11">
        <f t="shared" si="325"/>
        <v>42154.841111111105</v>
      </c>
      <c r="U3444" t="str">
        <f t="array" ref="U3444">IF(COUNTIF($B$2:$B7557, $B3444)&gt;1, "Duplicate", "")</f>
        <v/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0"/>
        <v>1.855</v>
      </c>
      <c r="P3445">
        <f t="shared" si="321"/>
        <v>41.222222222222221</v>
      </c>
      <c r="Q3445" s="3" t="str">
        <f t="shared" si="322"/>
        <v>theater</v>
      </c>
      <c r="R3445" t="str">
        <f t="shared" si="323"/>
        <v>plays</v>
      </c>
      <c r="S3445" s="11">
        <f t="shared" si="324"/>
        <v>41861.524837962963</v>
      </c>
      <c r="T3445" s="11">
        <f t="shared" si="325"/>
        <v>41891.524837962963</v>
      </c>
      <c r="U3445" t="str">
        <f t="array" ref="U3445">IF(COUNTIF($B$2:$B7558, $B3445)&gt;1, "Duplicate", "")</f>
        <v/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0"/>
        <v>2.89</v>
      </c>
      <c r="P3446">
        <f t="shared" si="321"/>
        <v>43.35</v>
      </c>
      <c r="Q3446" s="3" t="str">
        <f t="shared" si="322"/>
        <v>theater</v>
      </c>
      <c r="R3446" t="str">
        <f t="shared" si="323"/>
        <v>plays</v>
      </c>
      <c r="S3446" s="11">
        <f t="shared" si="324"/>
        <v>42521.291504629626</v>
      </c>
      <c r="T3446" s="11">
        <f t="shared" si="325"/>
        <v>42529.582638888889</v>
      </c>
      <c r="U3446" t="str">
        <f t="array" ref="U3446">IF(COUNTIF($B$2:$B7559, $B3446)&gt;1, "Duplicate", "")</f>
        <v/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0"/>
        <v>1</v>
      </c>
      <c r="P3447">
        <f t="shared" si="321"/>
        <v>64.516129032258064</v>
      </c>
      <c r="Q3447" s="3" t="str">
        <f t="shared" si="322"/>
        <v>theater</v>
      </c>
      <c r="R3447" t="str">
        <f t="shared" si="323"/>
        <v>plays</v>
      </c>
      <c r="S3447" s="11">
        <f t="shared" si="324"/>
        <v>42272.530509259261</v>
      </c>
      <c r="T3447" s="11">
        <f t="shared" si="325"/>
        <v>42300.530509259261</v>
      </c>
      <c r="U3447" t="str">
        <f t="array" ref="U3447">IF(COUNTIF($B$2:$B7560, $B3447)&gt;1, "Duplicate", "")</f>
        <v/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0"/>
        <v>1.0820000000000001</v>
      </c>
      <c r="P3448">
        <f t="shared" si="321"/>
        <v>43.28</v>
      </c>
      <c r="Q3448" s="3" t="str">
        <f t="shared" si="322"/>
        <v>theater</v>
      </c>
      <c r="R3448" t="str">
        <f t="shared" si="323"/>
        <v>plays</v>
      </c>
      <c r="S3448" s="11">
        <f t="shared" si="324"/>
        <v>42016.832465277781</v>
      </c>
      <c r="T3448" s="11">
        <f t="shared" si="325"/>
        <v>42040.513888888891</v>
      </c>
      <c r="U3448" t="str">
        <f t="array" ref="U3448">IF(COUNTIF($B$2:$B7561, $B3448)&gt;1, "Duplicate", "")</f>
        <v/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0"/>
        <v>1.0780000000000001</v>
      </c>
      <c r="P3449">
        <f t="shared" si="321"/>
        <v>77</v>
      </c>
      <c r="Q3449" s="3" t="str">
        <f t="shared" si="322"/>
        <v>theater</v>
      </c>
      <c r="R3449" t="str">
        <f t="shared" si="323"/>
        <v>plays</v>
      </c>
      <c r="S3449" s="11">
        <f t="shared" si="324"/>
        <v>42402.889027777783</v>
      </c>
      <c r="T3449" s="11">
        <f t="shared" si="325"/>
        <v>42447.847361111111</v>
      </c>
      <c r="U3449" t="str">
        <f t="array" ref="U3449">IF(COUNTIF($B$2:$B7562, $B3449)&gt;1, "Duplicate", "")</f>
        <v/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0"/>
        <v>1.0976190476190477</v>
      </c>
      <c r="P3450">
        <f t="shared" si="321"/>
        <v>51.222222222222221</v>
      </c>
      <c r="Q3450" s="3" t="str">
        <f t="shared" si="322"/>
        <v>theater</v>
      </c>
      <c r="R3450" t="str">
        <f t="shared" si="323"/>
        <v>plays</v>
      </c>
      <c r="S3450" s="11">
        <f t="shared" si="324"/>
        <v>41960.119085648148</v>
      </c>
      <c r="T3450" s="11">
        <f t="shared" si="325"/>
        <v>41990.119085648148</v>
      </c>
      <c r="U3450" t="str">
        <f t="array" ref="U3450">IF(COUNTIF($B$2:$B7563, $B3450)&gt;1, "Duplicate", "")</f>
        <v/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0"/>
        <v>1.70625</v>
      </c>
      <c r="P3451">
        <f t="shared" si="321"/>
        <v>68.25</v>
      </c>
      <c r="Q3451" s="3" t="str">
        <f t="shared" si="322"/>
        <v>theater</v>
      </c>
      <c r="R3451" t="str">
        <f t="shared" si="323"/>
        <v>plays</v>
      </c>
      <c r="S3451" s="11">
        <f t="shared" si="324"/>
        <v>42532.052523148144</v>
      </c>
      <c r="T3451" s="11">
        <f t="shared" si="325"/>
        <v>42560.166666666672</v>
      </c>
      <c r="U3451" t="str">
        <f t="array" ref="U3451">IF(COUNTIF($B$2:$B7564, $B3451)&gt;1, "Duplicate", "")</f>
        <v/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0"/>
        <v>1.52</v>
      </c>
      <c r="P3452">
        <f t="shared" si="321"/>
        <v>19.487179487179485</v>
      </c>
      <c r="Q3452" s="3" t="str">
        <f t="shared" si="322"/>
        <v>theater</v>
      </c>
      <c r="R3452" t="str">
        <f t="shared" si="323"/>
        <v>plays</v>
      </c>
      <c r="S3452" s="11">
        <f t="shared" si="324"/>
        <v>42036.704525462963</v>
      </c>
      <c r="T3452" s="11">
        <f t="shared" si="325"/>
        <v>42096.662858796291</v>
      </c>
      <c r="U3452" t="str">
        <f t="array" ref="U3452">IF(COUNTIF($B$2:$B7565, $B3452)&gt;1, "Duplicate", "")</f>
        <v/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0"/>
        <v>1.0123076923076924</v>
      </c>
      <c r="P3453">
        <f t="shared" si="321"/>
        <v>41.125</v>
      </c>
      <c r="Q3453" s="3" t="str">
        <f t="shared" si="322"/>
        <v>theater</v>
      </c>
      <c r="R3453" t="str">
        <f t="shared" si="323"/>
        <v>plays</v>
      </c>
      <c r="S3453" s="11">
        <f t="shared" si="324"/>
        <v>42088.723692129628</v>
      </c>
      <c r="T3453" s="11">
        <f t="shared" si="325"/>
        <v>42115.723692129628</v>
      </c>
      <c r="U3453" t="str">
        <f t="array" ref="U3453">IF(COUNTIF($B$2:$B7566, $B3453)&gt;1, "Duplicate", "")</f>
        <v/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0"/>
        <v>1.532</v>
      </c>
      <c r="P3454">
        <f t="shared" si="321"/>
        <v>41.405405405405403</v>
      </c>
      <c r="Q3454" s="3" t="str">
        <f t="shared" si="322"/>
        <v>theater</v>
      </c>
      <c r="R3454" t="str">
        <f t="shared" si="323"/>
        <v>plays</v>
      </c>
      <c r="S3454" s="11">
        <f t="shared" si="324"/>
        <v>41820.639189814814</v>
      </c>
      <c r="T3454" s="11">
        <f t="shared" si="325"/>
        <v>41843.165972222225</v>
      </c>
      <c r="U3454" t="str">
        <f t="array" ref="U3454">IF(COUNTIF($B$2:$B7567, $B3454)&gt;1, "Duplicate", "")</f>
        <v/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0"/>
        <v>1.2833333333333334</v>
      </c>
      <c r="P3455">
        <f t="shared" si="321"/>
        <v>27.5</v>
      </c>
      <c r="Q3455" s="3" t="str">
        <f t="shared" si="322"/>
        <v>theater</v>
      </c>
      <c r="R3455" t="str">
        <f t="shared" si="323"/>
        <v>plays</v>
      </c>
      <c r="S3455" s="11">
        <f t="shared" si="324"/>
        <v>42535.97865740741</v>
      </c>
      <c r="T3455" s="11">
        <f t="shared" si="325"/>
        <v>42595.97865740741</v>
      </c>
      <c r="U3455" t="str">
        <f t="array" ref="U3455">IF(COUNTIF($B$2:$B7568, $B3455)&gt;1, "Duplicate", "")</f>
        <v/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0"/>
        <v>1.0071428571428571</v>
      </c>
      <c r="P3456">
        <f t="shared" si="321"/>
        <v>33.571428571428569</v>
      </c>
      <c r="Q3456" s="3" t="str">
        <f t="shared" si="322"/>
        <v>theater</v>
      </c>
      <c r="R3456" t="str">
        <f t="shared" si="323"/>
        <v>plays</v>
      </c>
      <c r="S3456" s="11">
        <f t="shared" si="324"/>
        <v>41821.698599537034</v>
      </c>
      <c r="T3456" s="11">
        <f t="shared" si="325"/>
        <v>41851.698599537034</v>
      </c>
      <c r="U3456" t="str">
        <f t="array" ref="U3456">IF(COUNTIF($B$2:$B7569, $B3456)&gt;1, "Duplicate", "")</f>
        <v/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0"/>
        <v>1.0065</v>
      </c>
      <c r="P3457">
        <f t="shared" si="321"/>
        <v>145.86956521739131</v>
      </c>
      <c r="Q3457" s="3" t="str">
        <f t="shared" si="322"/>
        <v>theater</v>
      </c>
      <c r="R3457" t="str">
        <f t="shared" si="323"/>
        <v>plays</v>
      </c>
      <c r="S3457" s="11">
        <f t="shared" si="324"/>
        <v>42626.7503125</v>
      </c>
      <c r="T3457" s="11">
        <f t="shared" si="325"/>
        <v>42656.7503125</v>
      </c>
      <c r="U3457" t="str">
        <f t="array" ref="U3457">IF(COUNTIF($B$2:$B7570, $B3457)&gt;1, "Duplicate", "")</f>
        <v/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0"/>
        <v>1.913</v>
      </c>
      <c r="P3458">
        <f t="shared" si="321"/>
        <v>358.6875</v>
      </c>
      <c r="Q3458" s="3" t="str">
        <f t="shared" si="322"/>
        <v>theater</v>
      </c>
      <c r="R3458" t="str">
        <f t="shared" si="323"/>
        <v>plays</v>
      </c>
      <c r="S3458" s="11">
        <f t="shared" si="324"/>
        <v>41821.205636574072</v>
      </c>
      <c r="T3458" s="11">
        <f t="shared" si="325"/>
        <v>41852.290972222225</v>
      </c>
      <c r="U3458" t="str">
        <f t="array" ref="U3458">IF(COUNTIF($B$2:$B7571, $B3458)&gt;1, "Duplicate", "")</f>
        <v/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6">E3459/D3459</f>
        <v>1.4019999999999999</v>
      </c>
      <c r="P3459">
        <f t="shared" ref="P3459:P3522" si="327">IF(L3459=0,0,E3459/L3459)</f>
        <v>50.981818181818184</v>
      </c>
      <c r="Q3459" s="3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11">
        <f t="shared" si="324"/>
        <v>42016.706678240742</v>
      </c>
      <c r="T3459" s="11">
        <f t="shared" si="325"/>
        <v>42047.249305555553</v>
      </c>
      <c r="U3459" t="str">
        <f t="array" ref="U3459">IF(COUNTIF($B$2:$B7572, $B3459)&gt;1, "Duplicate", "")</f>
        <v/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6"/>
        <v>1.2433537832310839</v>
      </c>
      <c r="P3460">
        <f t="shared" si="327"/>
        <v>45.037037037037038</v>
      </c>
      <c r="Q3460" s="3" t="str">
        <f t="shared" si="328"/>
        <v>theater</v>
      </c>
      <c r="R3460" t="str">
        <f t="shared" si="329"/>
        <v>plays</v>
      </c>
      <c r="S3460" s="11">
        <f t="shared" si="324"/>
        <v>42011.202581018515</v>
      </c>
      <c r="T3460" s="11">
        <f t="shared" si="325"/>
        <v>42038.185416666667</v>
      </c>
      <c r="U3460" t="str">
        <f t="array" ref="U3460">IF(COUNTIF($B$2:$B7573, $B3460)&gt;1, "Duplicate", "")</f>
        <v/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6"/>
        <v>1.262</v>
      </c>
      <c r="P3461">
        <f t="shared" si="327"/>
        <v>17.527777777777779</v>
      </c>
      <c r="Q3461" s="3" t="str">
        <f t="shared" si="328"/>
        <v>theater</v>
      </c>
      <c r="R3461" t="str">
        <f t="shared" si="329"/>
        <v>plays</v>
      </c>
      <c r="S3461" s="11">
        <f t="shared" si="324"/>
        <v>42480.479861111111</v>
      </c>
      <c r="T3461" s="11">
        <f t="shared" si="325"/>
        <v>42510.479861111111</v>
      </c>
      <c r="U3461" t="str">
        <f t="array" ref="U3461">IF(COUNTIF($B$2:$B7574, $B3461)&gt;1, "Duplicate", "")</f>
        <v/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6"/>
        <v>1.9</v>
      </c>
      <c r="P3462">
        <f t="shared" si="327"/>
        <v>50</v>
      </c>
      <c r="Q3462" s="3" t="str">
        <f t="shared" si="328"/>
        <v>theater</v>
      </c>
      <c r="R3462" t="str">
        <f t="shared" si="329"/>
        <v>plays</v>
      </c>
      <c r="S3462" s="11">
        <f t="shared" si="324"/>
        <v>41852.527222222219</v>
      </c>
      <c r="T3462" s="11">
        <f t="shared" si="325"/>
        <v>41866.527222222219</v>
      </c>
      <c r="U3462" t="str">
        <f t="array" ref="U3462">IF(COUNTIF($B$2:$B7575, $B3462)&gt;1, "Duplicate", "")</f>
        <v/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6"/>
        <v>1.39</v>
      </c>
      <c r="P3463">
        <f t="shared" si="327"/>
        <v>57.916666666666664</v>
      </c>
      <c r="Q3463" s="3" t="str">
        <f t="shared" si="328"/>
        <v>theater</v>
      </c>
      <c r="R3463" t="str">
        <f t="shared" si="329"/>
        <v>plays</v>
      </c>
      <c r="S3463" s="11">
        <f t="shared" ref="S3463:S3526" si="330">(((J3463/60)/60)/24)+DATE(1970,1,1)</f>
        <v>42643.632858796293</v>
      </c>
      <c r="T3463" s="11">
        <f t="shared" ref="T3463:T3526" si="331">(((I3463/60)/60)/24)+DATE(1970,1,1)</f>
        <v>42672.125</v>
      </c>
      <c r="U3463" t="str">
        <f t="array" ref="U3463">IF(COUNTIF($B$2:$B7576, $B3463)&gt;1, "Duplicate", "")</f>
        <v/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6"/>
        <v>2.02</v>
      </c>
      <c r="P3464">
        <f t="shared" si="327"/>
        <v>29.705882352941178</v>
      </c>
      <c r="Q3464" s="3" t="str">
        <f t="shared" si="328"/>
        <v>theater</v>
      </c>
      <c r="R3464" t="str">
        <f t="shared" si="329"/>
        <v>plays</v>
      </c>
      <c r="S3464" s="11">
        <f t="shared" si="330"/>
        <v>42179.898472222223</v>
      </c>
      <c r="T3464" s="11">
        <f t="shared" si="331"/>
        <v>42195.75</v>
      </c>
      <c r="U3464" t="str">
        <f t="array" ref="U3464">IF(COUNTIF($B$2:$B7577, $B3464)&gt;1, "Duplicate", "")</f>
        <v/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6"/>
        <v>1.0338000000000001</v>
      </c>
      <c r="P3465">
        <f t="shared" si="327"/>
        <v>90.684210526315795</v>
      </c>
      <c r="Q3465" s="3" t="str">
        <f t="shared" si="328"/>
        <v>theater</v>
      </c>
      <c r="R3465" t="str">
        <f t="shared" si="329"/>
        <v>plays</v>
      </c>
      <c r="S3465" s="11">
        <f t="shared" si="330"/>
        <v>42612.918807870374</v>
      </c>
      <c r="T3465" s="11">
        <f t="shared" si="331"/>
        <v>42654.165972222225</v>
      </c>
      <c r="U3465" t="str">
        <f t="array" ref="U3465">IF(COUNTIF($B$2:$B7578, $B3465)&gt;1, "Duplicate", "")</f>
        <v/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6"/>
        <v>1.023236</v>
      </c>
      <c r="P3466">
        <f t="shared" si="327"/>
        <v>55.012688172043013</v>
      </c>
      <c r="Q3466" s="3" t="str">
        <f t="shared" si="328"/>
        <v>theater</v>
      </c>
      <c r="R3466" t="str">
        <f t="shared" si="329"/>
        <v>plays</v>
      </c>
      <c r="S3466" s="11">
        <f t="shared" si="330"/>
        <v>42575.130057870367</v>
      </c>
      <c r="T3466" s="11">
        <f t="shared" si="331"/>
        <v>42605.130057870367</v>
      </c>
      <c r="U3466" t="str">
        <f t="array" ref="U3466">IF(COUNTIF($B$2:$B7579, $B3466)&gt;1, "Duplicate", "")</f>
        <v/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6"/>
        <v>1.03</v>
      </c>
      <c r="P3467">
        <f t="shared" si="327"/>
        <v>57.222222222222221</v>
      </c>
      <c r="Q3467" s="3" t="str">
        <f t="shared" si="328"/>
        <v>theater</v>
      </c>
      <c r="R3467" t="str">
        <f t="shared" si="329"/>
        <v>plays</v>
      </c>
      <c r="S3467" s="11">
        <f t="shared" si="330"/>
        <v>42200.625833333332</v>
      </c>
      <c r="T3467" s="11">
        <f t="shared" si="331"/>
        <v>42225.666666666672</v>
      </c>
      <c r="U3467" t="str">
        <f t="array" ref="U3467">IF(COUNTIF($B$2:$B7580, $B3467)&gt;1, "Duplicate", "")</f>
        <v/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6"/>
        <v>1.2714285714285714</v>
      </c>
      <c r="P3468">
        <f t="shared" si="327"/>
        <v>72.950819672131146</v>
      </c>
      <c r="Q3468" s="3" t="str">
        <f t="shared" si="328"/>
        <v>theater</v>
      </c>
      <c r="R3468" t="str">
        <f t="shared" si="329"/>
        <v>plays</v>
      </c>
      <c r="S3468" s="11">
        <f t="shared" si="330"/>
        <v>42420.019097222219</v>
      </c>
      <c r="T3468" s="11">
        <f t="shared" si="331"/>
        <v>42479.977430555555</v>
      </c>
      <c r="U3468" t="str">
        <f t="array" ref="U3468">IF(COUNTIF($B$2:$B7581, $B3468)&gt;1, "Duplicate", "")</f>
        <v/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6"/>
        <v>1.01</v>
      </c>
      <c r="P3469">
        <f t="shared" si="327"/>
        <v>64.468085106382972</v>
      </c>
      <c r="Q3469" s="3" t="str">
        <f t="shared" si="328"/>
        <v>theater</v>
      </c>
      <c r="R3469" t="str">
        <f t="shared" si="329"/>
        <v>plays</v>
      </c>
      <c r="S3469" s="11">
        <f t="shared" si="330"/>
        <v>42053.671666666662</v>
      </c>
      <c r="T3469" s="11">
        <f t="shared" si="331"/>
        <v>42083.630000000005</v>
      </c>
      <c r="U3469" t="str">
        <f t="array" ref="U3469">IF(COUNTIF($B$2:$B7582, $B3469)&gt;1, "Duplicate", "")</f>
        <v/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6"/>
        <v>1.2178</v>
      </c>
      <c r="P3470">
        <f t="shared" si="327"/>
        <v>716.35294117647061</v>
      </c>
      <c r="Q3470" s="3" t="str">
        <f t="shared" si="328"/>
        <v>theater</v>
      </c>
      <c r="R3470" t="str">
        <f t="shared" si="329"/>
        <v>plays</v>
      </c>
      <c r="S3470" s="11">
        <f t="shared" si="330"/>
        <v>42605.765381944439</v>
      </c>
      <c r="T3470" s="11">
        <f t="shared" si="331"/>
        <v>42634.125</v>
      </c>
      <c r="U3470" t="str">
        <f t="array" ref="U3470">IF(COUNTIF($B$2:$B7583, $B3470)&gt;1, "Duplicate", "")</f>
        <v/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6"/>
        <v>1.1339285714285714</v>
      </c>
      <c r="P3471">
        <f t="shared" si="327"/>
        <v>50.396825396825399</v>
      </c>
      <c r="Q3471" s="3" t="str">
        <f t="shared" si="328"/>
        <v>theater</v>
      </c>
      <c r="R3471" t="str">
        <f t="shared" si="329"/>
        <v>plays</v>
      </c>
      <c r="S3471" s="11">
        <f t="shared" si="330"/>
        <v>42458.641724537039</v>
      </c>
      <c r="T3471" s="11">
        <f t="shared" si="331"/>
        <v>42488.641724537039</v>
      </c>
      <c r="U3471" t="str">
        <f t="array" ref="U3471">IF(COUNTIF($B$2:$B7584, $B3471)&gt;1, "Duplicate", "")</f>
        <v/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6"/>
        <v>1.5</v>
      </c>
      <c r="P3472">
        <f t="shared" si="327"/>
        <v>41.666666666666664</v>
      </c>
      <c r="Q3472" s="3" t="str">
        <f t="shared" si="328"/>
        <v>theater</v>
      </c>
      <c r="R3472" t="str">
        <f t="shared" si="329"/>
        <v>plays</v>
      </c>
      <c r="S3472" s="11">
        <f t="shared" si="330"/>
        <v>42529.022013888884</v>
      </c>
      <c r="T3472" s="11">
        <f t="shared" si="331"/>
        <v>42566.901388888888</v>
      </c>
      <c r="U3472" t="str">
        <f t="array" ref="U3472">IF(COUNTIF($B$2:$B7585, $B3472)&gt;1, "Duplicate", "")</f>
        <v/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6"/>
        <v>2.1459999999999999</v>
      </c>
      <c r="P3473">
        <f t="shared" si="327"/>
        <v>35.766666666666666</v>
      </c>
      <c r="Q3473" s="3" t="str">
        <f t="shared" si="328"/>
        <v>theater</v>
      </c>
      <c r="R3473" t="str">
        <f t="shared" si="329"/>
        <v>plays</v>
      </c>
      <c r="S3473" s="11">
        <f t="shared" si="330"/>
        <v>41841.820486111108</v>
      </c>
      <c r="T3473" s="11">
        <f t="shared" si="331"/>
        <v>41882.833333333336</v>
      </c>
      <c r="U3473" t="str">
        <f t="array" ref="U3473">IF(COUNTIF($B$2:$B7586, $B3473)&gt;1, "Duplicate", "")</f>
        <v/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6"/>
        <v>1.0205</v>
      </c>
      <c r="P3474">
        <f t="shared" si="327"/>
        <v>88.739130434782609</v>
      </c>
      <c r="Q3474" s="3" t="str">
        <f t="shared" si="328"/>
        <v>theater</v>
      </c>
      <c r="R3474" t="str">
        <f t="shared" si="329"/>
        <v>plays</v>
      </c>
      <c r="S3474" s="11">
        <f t="shared" si="330"/>
        <v>41928.170497685183</v>
      </c>
      <c r="T3474" s="11">
        <f t="shared" si="331"/>
        <v>41949.249305555553</v>
      </c>
      <c r="U3474" t="str">
        <f t="array" ref="U3474">IF(COUNTIF($B$2:$B7587, $B3474)&gt;1, "Duplicate", "")</f>
        <v/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6"/>
        <v>1</v>
      </c>
      <c r="P3475">
        <f t="shared" si="327"/>
        <v>148.4848484848485</v>
      </c>
      <c r="Q3475" s="3" t="str">
        <f t="shared" si="328"/>
        <v>theater</v>
      </c>
      <c r="R3475" t="str">
        <f t="shared" si="329"/>
        <v>plays</v>
      </c>
      <c r="S3475" s="11">
        <f t="shared" si="330"/>
        <v>42062.834444444445</v>
      </c>
      <c r="T3475" s="11">
        <f t="shared" si="331"/>
        <v>42083.852083333331</v>
      </c>
      <c r="U3475" t="str">
        <f t="array" ref="U3475">IF(COUNTIF($B$2:$B7588, $B3475)&gt;1, "Duplicate", "")</f>
        <v/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6"/>
        <v>1.01</v>
      </c>
      <c r="P3476">
        <f t="shared" si="327"/>
        <v>51.794871794871796</v>
      </c>
      <c r="Q3476" s="3" t="str">
        <f t="shared" si="328"/>
        <v>theater</v>
      </c>
      <c r="R3476" t="str">
        <f t="shared" si="329"/>
        <v>plays</v>
      </c>
      <c r="S3476" s="11">
        <f t="shared" si="330"/>
        <v>42541.501516203702</v>
      </c>
      <c r="T3476" s="11">
        <f t="shared" si="331"/>
        <v>42571.501516203702</v>
      </c>
      <c r="U3476" t="str">
        <f t="array" ref="U3476">IF(COUNTIF($B$2:$B7589, $B3476)&gt;1, "Duplicate", "")</f>
        <v/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6"/>
        <v>1.1333333333333333</v>
      </c>
      <c r="P3477">
        <f t="shared" si="327"/>
        <v>20</v>
      </c>
      <c r="Q3477" s="3" t="str">
        <f t="shared" si="328"/>
        <v>theater</v>
      </c>
      <c r="R3477" t="str">
        <f t="shared" si="329"/>
        <v>plays</v>
      </c>
      <c r="S3477" s="11">
        <f t="shared" si="330"/>
        <v>41918.880833333329</v>
      </c>
      <c r="T3477" s="11">
        <f t="shared" si="331"/>
        <v>41946</v>
      </c>
      <c r="U3477" t="str">
        <f t="array" ref="U3477">IF(COUNTIF($B$2:$B7590, $B3477)&gt;1, "Duplicate", "")</f>
        <v/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6"/>
        <v>1.04</v>
      </c>
      <c r="P3478">
        <f t="shared" si="327"/>
        <v>52</v>
      </c>
      <c r="Q3478" s="3" t="str">
        <f t="shared" si="328"/>
        <v>theater</v>
      </c>
      <c r="R3478" t="str">
        <f t="shared" si="329"/>
        <v>plays</v>
      </c>
      <c r="S3478" s="11">
        <f t="shared" si="330"/>
        <v>41921.279976851853</v>
      </c>
      <c r="T3478" s="11">
        <f t="shared" si="331"/>
        <v>41939.125</v>
      </c>
      <c r="U3478" t="str">
        <f t="array" ref="U3478">IF(COUNTIF($B$2:$B7591, $B3478)&gt;1, "Duplicate", "")</f>
        <v/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6"/>
        <v>1.1533333333333333</v>
      </c>
      <c r="P3479">
        <f t="shared" si="327"/>
        <v>53.230769230769234</v>
      </c>
      <c r="Q3479" s="3" t="str">
        <f t="shared" si="328"/>
        <v>theater</v>
      </c>
      <c r="R3479" t="str">
        <f t="shared" si="329"/>
        <v>plays</v>
      </c>
      <c r="S3479" s="11">
        <f t="shared" si="330"/>
        <v>42128.736608796295</v>
      </c>
      <c r="T3479" s="11">
        <f t="shared" si="331"/>
        <v>42141.125</v>
      </c>
      <c r="U3479" t="str">
        <f t="array" ref="U3479">IF(COUNTIF($B$2:$B7592, $B3479)&gt;1, "Duplicate", "")</f>
        <v/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6"/>
        <v>1.1285000000000001</v>
      </c>
      <c r="P3480">
        <f t="shared" si="327"/>
        <v>39.596491228070178</v>
      </c>
      <c r="Q3480" s="3" t="str">
        <f t="shared" si="328"/>
        <v>theater</v>
      </c>
      <c r="R3480" t="str">
        <f t="shared" si="329"/>
        <v>plays</v>
      </c>
      <c r="S3480" s="11">
        <f t="shared" si="330"/>
        <v>42053.916921296302</v>
      </c>
      <c r="T3480" s="11">
        <f t="shared" si="331"/>
        <v>42079.875</v>
      </c>
      <c r="U3480" t="str">
        <f t="array" ref="U3480">IF(COUNTIF($B$2:$B7593, $B3480)&gt;1, "Duplicate", "")</f>
        <v>Duplicate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6"/>
        <v>1.2786666666666666</v>
      </c>
      <c r="P3481">
        <f t="shared" si="327"/>
        <v>34.25</v>
      </c>
      <c r="Q3481" s="3" t="str">
        <f t="shared" si="328"/>
        <v>theater</v>
      </c>
      <c r="R3481" t="str">
        <f t="shared" si="329"/>
        <v>plays</v>
      </c>
      <c r="S3481" s="11">
        <f t="shared" si="330"/>
        <v>41781.855092592588</v>
      </c>
      <c r="T3481" s="11">
        <f t="shared" si="331"/>
        <v>41811.855092592588</v>
      </c>
      <c r="U3481" t="str">
        <f t="array" ref="U3481">IF(COUNTIF($B$2:$B7594, $B3481)&gt;1, "Duplicate", "")</f>
        <v/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6"/>
        <v>1.4266666666666667</v>
      </c>
      <c r="P3482">
        <f t="shared" si="327"/>
        <v>164.61538461538461</v>
      </c>
      <c r="Q3482" s="3" t="str">
        <f t="shared" si="328"/>
        <v>theater</v>
      </c>
      <c r="R3482" t="str">
        <f t="shared" si="329"/>
        <v>plays</v>
      </c>
      <c r="S3482" s="11">
        <f t="shared" si="330"/>
        <v>42171.317442129628</v>
      </c>
      <c r="T3482" s="11">
        <f t="shared" si="331"/>
        <v>42195.875</v>
      </c>
      <c r="U3482" t="str">
        <f t="array" ref="U3482">IF(COUNTIF($B$2:$B7595, $B3482)&gt;1, "Duplicate", "")</f>
        <v/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6"/>
        <v>1.1879999999999999</v>
      </c>
      <c r="P3483">
        <f t="shared" si="327"/>
        <v>125.05263157894737</v>
      </c>
      <c r="Q3483" s="3" t="str">
        <f t="shared" si="328"/>
        <v>theater</v>
      </c>
      <c r="R3483" t="str">
        <f t="shared" si="329"/>
        <v>plays</v>
      </c>
      <c r="S3483" s="11">
        <f t="shared" si="330"/>
        <v>41989.24754629629</v>
      </c>
      <c r="T3483" s="11">
        <f t="shared" si="331"/>
        <v>42006.24754629629</v>
      </c>
      <c r="U3483" t="str">
        <f t="array" ref="U3483">IF(COUNTIF($B$2:$B7596, $B3483)&gt;1, "Duplicate", "")</f>
        <v/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6"/>
        <v>1.3833333333333333</v>
      </c>
      <c r="P3484">
        <f t="shared" si="327"/>
        <v>51.875</v>
      </c>
      <c r="Q3484" s="3" t="str">
        <f t="shared" si="328"/>
        <v>theater</v>
      </c>
      <c r="R3484" t="str">
        <f t="shared" si="329"/>
        <v>plays</v>
      </c>
      <c r="S3484" s="11">
        <f t="shared" si="330"/>
        <v>41796.771597222221</v>
      </c>
      <c r="T3484" s="11">
        <f t="shared" si="331"/>
        <v>41826.771597222221</v>
      </c>
      <c r="U3484" t="str">
        <f t="array" ref="U3484">IF(COUNTIF($B$2:$B7597, $B3484)&gt;1, "Duplicate", "")</f>
        <v/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6"/>
        <v>1.599402985074627</v>
      </c>
      <c r="P3485">
        <f t="shared" si="327"/>
        <v>40.285714285714285</v>
      </c>
      <c r="Q3485" s="3" t="str">
        <f t="shared" si="328"/>
        <v>theater</v>
      </c>
      <c r="R3485" t="str">
        <f t="shared" si="329"/>
        <v>plays</v>
      </c>
      <c r="S3485" s="11">
        <f t="shared" si="330"/>
        <v>41793.668761574074</v>
      </c>
      <c r="T3485" s="11">
        <f t="shared" si="331"/>
        <v>41823.668761574074</v>
      </c>
      <c r="U3485" t="str">
        <f t="array" ref="U3485">IF(COUNTIF($B$2:$B7598, $B3485)&gt;1, "Duplicate", "")</f>
        <v/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6"/>
        <v>1.1424000000000001</v>
      </c>
      <c r="P3486">
        <f t="shared" si="327"/>
        <v>64.909090909090907</v>
      </c>
      <c r="Q3486" s="3" t="str">
        <f t="shared" si="328"/>
        <v>theater</v>
      </c>
      <c r="R3486" t="str">
        <f t="shared" si="329"/>
        <v>plays</v>
      </c>
      <c r="S3486" s="11">
        <f t="shared" si="330"/>
        <v>42506.760405092587</v>
      </c>
      <c r="T3486" s="11">
        <f t="shared" si="331"/>
        <v>42536.760405092587</v>
      </c>
      <c r="U3486" t="str">
        <f t="array" ref="U3486">IF(COUNTIF($B$2:$B7599, $B3486)&gt;1, "Duplicate", "")</f>
        <v/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6"/>
        <v>1.0060606060606061</v>
      </c>
      <c r="P3487">
        <f t="shared" si="327"/>
        <v>55.333333333333336</v>
      </c>
      <c r="Q3487" s="3" t="str">
        <f t="shared" si="328"/>
        <v>theater</v>
      </c>
      <c r="R3487" t="str">
        <f t="shared" si="329"/>
        <v>plays</v>
      </c>
      <c r="S3487" s="11">
        <f t="shared" si="330"/>
        <v>42372.693055555559</v>
      </c>
      <c r="T3487" s="11">
        <f t="shared" si="331"/>
        <v>42402.693055555559</v>
      </c>
      <c r="U3487" t="str">
        <f t="array" ref="U3487">IF(COUNTIF($B$2:$B7600, $B3487)&gt;1, "Duplicate", "")</f>
        <v/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6"/>
        <v>1.552</v>
      </c>
      <c r="P3488">
        <f t="shared" si="327"/>
        <v>83.142857142857139</v>
      </c>
      <c r="Q3488" s="3" t="str">
        <f t="shared" si="328"/>
        <v>theater</v>
      </c>
      <c r="R3488" t="str">
        <f t="shared" si="329"/>
        <v>plays</v>
      </c>
      <c r="S3488" s="11">
        <f t="shared" si="330"/>
        <v>42126.87501157407</v>
      </c>
      <c r="T3488" s="11">
        <f t="shared" si="331"/>
        <v>42158.290972222225</v>
      </c>
      <c r="U3488" t="str">
        <f t="array" ref="U3488">IF(COUNTIF($B$2:$B7601, $B3488)&gt;1, "Duplicate", "")</f>
        <v/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6"/>
        <v>1.2775000000000001</v>
      </c>
      <c r="P3489">
        <f t="shared" si="327"/>
        <v>38.712121212121211</v>
      </c>
      <c r="Q3489" s="3" t="str">
        <f t="shared" si="328"/>
        <v>theater</v>
      </c>
      <c r="R3489" t="str">
        <f t="shared" si="329"/>
        <v>plays</v>
      </c>
      <c r="S3489" s="11">
        <f t="shared" si="330"/>
        <v>42149.940416666665</v>
      </c>
      <c r="T3489" s="11">
        <f t="shared" si="331"/>
        <v>42179.940416666665</v>
      </c>
      <c r="U3489" t="str">
        <f t="array" ref="U3489">IF(COUNTIF($B$2:$B7602, $B3489)&gt;1, "Duplicate", "")</f>
        <v/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6"/>
        <v>1.212</v>
      </c>
      <c r="P3490">
        <f t="shared" si="327"/>
        <v>125.37931034482759</v>
      </c>
      <c r="Q3490" s="3" t="str">
        <f t="shared" si="328"/>
        <v>theater</v>
      </c>
      <c r="R3490" t="str">
        <f t="shared" si="329"/>
        <v>plays</v>
      </c>
      <c r="S3490" s="11">
        <f t="shared" si="330"/>
        <v>42087.768055555556</v>
      </c>
      <c r="T3490" s="11">
        <f t="shared" si="331"/>
        <v>42111.666666666672</v>
      </c>
      <c r="U3490" t="str">
        <f t="array" ref="U3490">IF(COUNTIF($B$2:$B7603, $B3490)&gt;1, "Duplicate", "")</f>
        <v/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6"/>
        <v>1.127</v>
      </c>
      <c r="P3491">
        <f t="shared" si="327"/>
        <v>78.263888888888886</v>
      </c>
      <c r="Q3491" s="3" t="str">
        <f t="shared" si="328"/>
        <v>theater</v>
      </c>
      <c r="R3491" t="str">
        <f t="shared" si="329"/>
        <v>plays</v>
      </c>
      <c r="S3491" s="11">
        <f t="shared" si="330"/>
        <v>41753.635775462964</v>
      </c>
      <c r="T3491" s="11">
        <f t="shared" si="331"/>
        <v>41783.875</v>
      </c>
      <c r="U3491" t="str">
        <f t="array" ref="U3491">IF(COUNTIF($B$2:$B7604, $B3491)&gt;1, "Duplicate", "")</f>
        <v/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6"/>
        <v>1.2749999999999999</v>
      </c>
      <c r="P3492">
        <f t="shared" si="327"/>
        <v>47.222222222222221</v>
      </c>
      <c r="Q3492" s="3" t="str">
        <f t="shared" si="328"/>
        <v>theater</v>
      </c>
      <c r="R3492" t="str">
        <f t="shared" si="329"/>
        <v>plays</v>
      </c>
      <c r="S3492" s="11">
        <f t="shared" si="330"/>
        <v>42443.802361111113</v>
      </c>
      <c r="T3492" s="11">
        <f t="shared" si="331"/>
        <v>42473.802361111113</v>
      </c>
      <c r="U3492" t="str">
        <f t="array" ref="U3492">IF(COUNTIF($B$2:$B7605, $B3492)&gt;1, "Duplicate", "")</f>
        <v/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6"/>
        <v>1.5820000000000001</v>
      </c>
      <c r="P3493">
        <f t="shared" si="327"/>
        <v>79.099999999999994</v>
      </c>
      <c r="Q3493" s="3" t="str">
        <f t="shared" si="328"/>
        <v>theater</v>
      </c>
      <c r="R3493" t="str">
        <f t="shared" si="329"/>
        <v>plays</v>
      </c>
      <c r="S3493" s="11">
        <f t="shared" si="330"/>
        <v>42121.249814814815</v>
      </c>
      <c r="T3493" s="11">
        <f t="shared" si="331"/>
        <v>42142.249814814815</v>
      </c>
      <c r="U3493" t="str">
        <f t="array" ref="U3493">IF(COUNTIF($B$2:$B7606, $B3493)&gt;1, "Duplicate", "")</f>
        <v/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6"/>
        <v>1.0526894736842105</v>
      </c>
      <c r="P3494">
        <f t="shared" si="327"/>
        <v>114.29199999999999</v>
      </c>
      <c r="Q3494" s="3" t="str">
        <f t="shared" si="328"/>
        <v>theater</v>
      </c>
      <c r="R3494" t="str">
        <f t="shared" si="329"/>
        <v>plays</v>
      </c>
      <c r="S3494" s="11">
        <f t="shared" si="330"/>
        <v>42268.009224537032</v>
      </c>
      <c r="T3494" s="11">
        <f t="shared" si="331"/>
        <v>42303.009224537032</v>
      </c>
      <c r="U3494" t="str">
        <f t="array" ref="U3494">IF(COUNTIF($B$2:$B7607, $B3494)&gt;1, "Duplicate", "")</f>
        <v/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6"/>
        <v>1</v>
      </c>
      <c r="P3495">
        <f t="shared" si="327"/>
        <v>51.724137931034484</v>
      </c>
      <c r="Q3495" s="3" t="str">
        <f t="shared" si="328"/>
        <v>theater</v>
      </c>
      <c r="R3495" t="str">
        <f t="shared" si="329"/>
        <v>plays</v>
      </c>
      <c r="S3495" s="11">
        <f t="shared" si="330"/>
        <v>41848.866157407407</v>
      </c>
      <c r="T3495" s="11">
        <f t="shared" si="331"/>
        <v>41868.21597222222</v>
      </c>
      <c r="U3495" t="str">
        <f t="array" ref="U3495">IF(COUNTIF($B$2:$B7608, $B3495)&gt;1, "Duplicate", "")</f>
        <v/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6"/>
        <v>1</v>
      </c>
      <c r="P3496">
        <f t="shared" si="327"/>
        <v>30.76923076923077</v>
      </c>
      <c r="Q3496" s="3" t="str">
        <f t="shared" si="328"/>
        <v>theater</v>
      </c>
      <c r="R3496" t="str">
        <f t="shared" si="329"/>
        <v>plays</v>
      </c>
      <c r="S3496" s="11">
        <f t="shared" si="330"/>
        <v>42689.214988425927</v>
      </c>
      <c r="T3496" s="11">
        <f t="shared" si="331"/>
        <v>42700.25</v>
      </c>
      <c r="U3496" t="str">
        <f t="array" ref="U3496">IF(COUNTIF($B$2:$B7609, $B3496)&gt;1, "Duplicate", "")</f>
        <v/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6"/>
        <v>1.0686</v>
      </c>
      <c r="P3497">
        <f t="shared" si="327"/>
        <v>74.208333333333329</v>
      </c>
      <c r="Q3497" s="3" t="str">
        <f t="shared" si="328"/>
        <v>theater</v>
      </c>
      <c r="R3497" t="str">
        <f t="shared" si="329"/>
        <v>plays</v>
      </c>
      <c r="S3497" s="11">
        <f t="shared" si="330"/>
        <v>41915.762835648151</v>
      </c>
      <c r="T3497" s="11">
        <f t="shared" si="331"/>
        <v>41944.720833333333</v>
      </c>
      <c r="U3497" t="str">
        <f t="array" ref="U3497">IF(COUNTIF($B$2:$B7610, $B3497)&gt;1, "Duplicate", "")</f>
        <v/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6"/>
        <v>1.244</v>
      </c>
      <c r="P3498">
        <f t="shared" si="327"/>
        <v>47.846153846153847</v>
      </c>
      <c r="Q3498" s="3" t="str">
        <f t="shared" si="328"/>
        <v>theater</v>
      </c>
      <c r="R3498" t="str">
        <f t="shared" si="329"/>
        <v>plays</v>
      </c>
      <c r="S3498" s="11">
        <f t="shared" si="330"/>
        <v>42584.846828703703</v>
      </c>
      <c r="T3498" s="11">
        <f t="shared" si="331"/>
        <v>42624.846828703703</v>
      </c>
      <c r="U3498" t="str">
        <f t="array" ref="U3498">IF(COUNTIF($B$2:$B7611, $B3498)&gt;1, "Duplicate", "")</f>
        <v/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6"/>
        <v>1.0870406189555126</v>
      </c>
      <c r="P3499">
        <f t="shared" si="327"/>
        <v>34.408163265306122</v>
      </c>
      <c r="Q3499" s="3" t="str">
        <f t="shared" si="328"/>
        <v>theater</v>
      </c>
      <c r="R3499" t="str">
        <f t="shared" si="329"/>
        <v>plays</v>
      </c>
      <c r="S3499" s="11">
        <f t="shared" si="330"/>
        <v>42511.741944444439</v>
      </c>
      <c r="T3499" s="11">
        <f t="shared" si="331"/>
        <v>42523.916666666672</v>
      </c>
      <c r="U3499" t="str">
        <f t="array" ref="U3499">IF(COUNTIF($B$2:$B7612, $B3499)&gt;1, "Duplicate", "")</f>
        <v/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6"/>
        <v>1.0242424242424242</v>
      </c>
      <c r="P3500">
        <f t="shared" si="327"/>
        <v>40.238095238095241</v>
      </c>
      <c r="Q3500" s="3" t="str">
        <f t="shared" si="328"/>
        <v>theater</v>
      </c>
      <c r="R3500" t="str">
        <f t="shared" si="329"/>
        <v>plays</v>
      </c>
      <c r="S3500" s="11">
        <f t="shared" si="330"/>
        <v>42459.15861111111</v>
      </c>
      <c r="T3500" s="11">
        <f t="shared" si="331"/>
        <v>42518.905555555553</v>
      </c>
      <c r="U3500" t="str">
        <f t="array" ref="U3500">IF(COUNTIF($B$2:$B7613, $B3500)&gt;1, "Duplicate", "")</f>
        <v/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6"/>
        <v>1.0549999999999999</v>
      </c>
      <c r="P3501">
        <f t="shared" si="327"/>
        <v>60.285714285714285</v>
      </c>
      <c r="Q3501" s="3" t="str">
        <f t="shared" si="328"/>
        <v>theater</v>
      </c>
      <c r="R3501" t="str">
        <f t="shared" si="329"/>
        <v>plays</v>
      </c>
      <c r="S3501" s="11">
        <f t="shared" si="330"/>
        <v>42132.036168981482</v>
      </c>
      <c r="T3501" s="11">
        <f t="shared" si="331"/>
        <v>42186.290972222225</v>
      </c>
      <c r="U3501" t="str">
        <f t="array" ref="U3501">IF(COUNTIF($B$2:$B7614, $B3501)&gt;1, "Duplicate", "")</f>
        <v/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6"/>
        <v>1.0629999999999999</v>
      </c>
      <c r="P3502">
        <f t="shared" si="327"/>
        <v>25.30952380952381</v>
      </c>
      <c r="Q3502" s="3" t="str">
        <f t="shared" si="328"/>
        <v>theater</v>
      </c>
      <c r="R3502" t="str">
        <f t="shared" si="329"/>
        <v>plays</v>
      </c>
      <c r="S3502" s="11">
        <f t="shared" si="330"/>
        <v>42419.91942129629</v>
      </c>
      <c r="T3502" s="11">
        <f t="shared" si="331"/>
        <v>42436.207638888889</v>
      </c>
      <c r="U3502" t="str">
        <f t="array" ref="U3502">IF(COUNTIF($B$2:$B7615, $B3502)&gt;1, "Duplicate", "")</f>
        <v/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6"/>
        <v>1.0066666666666666</v>
      </c>
      <c r="P3503">
        <f t="shared" si="327"/>
        <v>35.952380952380949</v>
      </c>
      <c r="Q3503" s="3" t="str">
        <f t="shared" si="328"/>
        <v>theater</v>
      </c>
      <c r="R3503" t="str">
        <f t="shared" si="329"/>
        <v>plays</v>
      </c>
      <c r="S3503" s="11">
        <f t="shared" si="330"/>
        <v>42233.763831018514</v>
      </c>
      <c r="T3503" s="11">
        <f t="shared" si="331"/>
        <v>42258.763831018514</v>
      </c>
      <c r="U3503" t="str">
        <f t="array" ref="U3503">IF(COUNTIF($B$2:$B7616, $B3503)&gt;1, "Duplicate", "")</f>
        <v/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6"/>
        <v>1.054</v>
      </c>
      <c r="P3504">
        <f t="shared" si="327"/>
        <v>136</v>
      </c>
      <c r="Q3504" s="3" t="str">
        <f t="shared" si="328"/>
        <v>theater</v>
      </c>
      <c r="R3504" t="str">
        <f t="shared" si="329"/>
        <v>plays</v>
      </c>
      <c r="S3504" s="11">
        <f t="shared" si="330"/>
        <v>42430.839398148149</v>
      </c>
      <c r="T3504" s="11">
        <f t="shared" si="331"/>
        <v>42445.165972222225</v>
      </c>
      <c r="U3504" t="str">
        <f t="array" ref="U3504">IF(COUNTIF($B$2:$B7617, $B3504)&gt;1, "Duplicate", "")</f>
        <v/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6"/>
        <v>1.0755999999999999</v>
      </c>
      <c r="P3505">
        <f t="shared" si="327"/>
        <v>70.763157894736835</v>
      </c>
      <c r="Q3505" s="3" t="str">
        <f t="shared" si="328"/>
        <v>theater</v>
      </c>
      <c r="R3505" t="str">
        <f t="shared" si="329"/>
        <v>plays</v>
      </c>
      <c r="S3505" s="11">
        <f t="shared" si="330"/>
        <v>42545.478333333333</v>
      </c>
      <c r="T3505" s="11">
        <f t="shared" si="331"/>
        <v>42575.478333333333</v>
      </c>
      <c r="U3505" t="str">
        <f t="array" ref="U3505">IF(COUNTIF($B$2:$B7618, $B3505)&gt;1, "Duplicate", "")</f>
        <v/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6"/>
        <v>1</v>
      </c>
      <c r="P3506">
        <f t="shared" si="327"/>
        <v>125</v>
      </c>
      <c r="Q3506" s="3" t="str">
        <f t="shared" si="328"/>
        <v>theater</v>
      </c>
      <c r="R3506" t="str">
        <f t="shared" si="329"/>
        <v>plays</v>
      </c>
      <c r="S3506" s="11">
        <f t="shared" si="330"/>
        <v>42297.748738425929</v>
      </c>
      <c r="T3506" s="11">
        <f t="shared" si="331"/>
        <v>42327.790405092594</v>
      </c>
      <c r="U3506" t="str">
        <f t="array" ref="U3506">IF(COUNTIF($B$2:$B7619, $B3506)&gt;1, "Duplicate", "")</f>
        <v/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6"/>
        <v>1.0376000000000001</v>
      </c>
      <c r="P3507">
        <f t="shared" si="327"/>
        <v>66.512820512820511</v>
      </c>
      <c r="Q3507" s="3" t="str">
        <f t="shared" si="328"/>
        <v>theater</v>
      </c>
      <c r="R3507" t="str">
        <f t="shared" si="329"/>
        <v>plays</v>
      </c>
      <c r="S3507" s="11">
        <f t="shared" si="330"/>
        <v>41760.935706018521</v>
      </c>
      <c r="T3507" s="11">
        <f t="shared" si="331"/>
        <v>41772.166666666664</v>
      </c>
      <c r="U3507" t="str">
        <f t="array" ref="U3507">IF(COUNTIF($B$2:$B7620, $B3507)&gt;1, "Duplicate", "")</f>
        <v/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6"/>
        <v>1.0149999999999999</v>
      </c>
      <c r="P3508">
        <f t="shared" si="327"/>
        <v>105</v>
      </c>
      <c r="Q3508" s="3" t="str">
        <f t="shared" si="328"/>
        <v>theater</v>
      </c>
      <c r="R3508" t="str">
        <f t="shared" si="329"/>
        <v>plays</v>
      </c>
      <c r="S3508" s="11">
        <f t="shared" si="330"/>
        <v>41829.734259259261</v>
      </c>
      <c r="T3508" s="11">
        <f t="shared" si="331"/>
        <v>41874.734259259261</v>
      </c>
      <c r="U3508" t="str">
        <f t="array" ref="U3508">IF(COUNTIF($B$2:$B7621, $B3508)&gt;1, "Duplicate", "")</f>
        <v/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6"/>
        <v>1.044</v>
      </c>
      <c r="P3509">
        <f t="shared" si="327"/>
        <v>145</v>
      </c>
      <c r="Q3509" s="3" t="str">
        <f t="shared" si="328"/>
        <v>theater</v>
      </c>
      <c r="R3509" t="str">
        <f t="shared" si="329"/>
        <v>plays</v>
      </c>
      <c r="S3509" s="11">
        <f t="shared" si="330"/>
        <v>42491.92288194444</v>
      </c>
      <c r="T3509" s="11">
        <f t="shared" si="331"/>
        <v>42521.92288194444</v>
      </c>
      <c r="U3509" t="str">
        <f t="array" ref="U3509">IF(COUNTIF($B$2:$B7622, $B3509)&gt;1, "Duplicate", "")</f>
        <v/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6"/>
        <v>1.8</v>
      </c>
      <c r="P3510">
        <f t="shared" si="327"/>
        <v>12</v>
      </c>
      <c r="Q3510" s="3" t="str">
        <f t="shared" si="328"/>
        <v>theater</v>
      </c>
      <c r="R3510" t="str">
        <f t="shared" si="329"/>
        <v>plays</v>
      </c>
      <c r="S3510" s="11">
        <f t="shared" si="330"/>
        <v>42477.729780092588</v>
      </c>
      <c r="T3510" s="11">
        <f t="shared" si="331"/>
        <v>42500.875</v>
      </c>
      <c r="U3510" t="str">
        <f t="array" ref="U3510">IF(COUNTIF($B$2:$B7623, $B3510)&gt;1, "Duplicate", "")</f>
        <v/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6"/>
        <v>1.0633333333333332</v>
      </c>
      <c r="P3511">
        <f t="shared" si="327"/>
        <v>96.666666666666671</v>
      </c>
      <c r="Q3511" s="3" t="str">
        <f t="shared" si="328"/>
        <v>theater</v>
      </c>
      <c r="R3511" t="str">
        <f t="shared" si="329"/>
        <v>plays</v>
      </c>
      <c r="S3511" s="11">
        <f t="shared" si="330"/>
        <v>41950.859560185185</v>
      </c>
      <c r="T3511" s="11">
        <f t="shared" si="331"/>
        <v>41964.204861111109</v>
      </c>
      <c r="U3511" t="str">
        <f t="array" ref="U3511">IF(COUNTIF($B$2:$B7624, $B3511)&gt;1, "Duplicate", "")</f>
        <v/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6"/>
        <v>1.0055555555555555</v>
      </c>
      <c r="P3512">
        <f t="shared" si="327"/>
        <v>60.333333333333336</v>
      </c>
      <c r="Q3512" s="3" t="str">
        <f t="shared" si="328"/>
        <v>theater</v>
      </c>
      <c r="R3512" t="str">
        <f t="shared" si="329"/>
        <v>plays</v>
      </c>
      <c r="S3512" s="11">
        <f t="shared" si="330"/>
        <v>41802.62090277778</v>
      </c>
      <c r="T3512" s="11">
        <f t="shared" si="331"/>
        <v>41822.62090277778</v>
      </c>
      <c r="U3512" t="str">
        <f t="array" ref="U3512">IF(COUNTIF($B$2:$B7625, $B3512)&gt;1, "Duplicate", "")</f>
        <v/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6"/>
        <v>1.012</v>
      </c>
      <c r="P3513">
        <f t="shared" si="327"/>
        <v>79.89473684210526</v>
      </c>
      <c r="Q3513" s="3" t="str">
        <f t="shared" si="328"/>
        <v>theater</v>
      </c>
      <c r="R3513" t="str">
        <f t="shared" si="329"/>
        <v>plays</v>
      </c>
      <c r="S3513" s="11">
        <f t="shared" si="330"/>
        <v>41927.873784722222</v>
      </c>
      <c r="T3513" s="11">
        <f t="shared" si="331"/>
        <v>41950.770833333336</v>
      </c>
      <c r="U3513" t="str">
        <f t="array" ref="U3513">IF(COUNTIF($B$2:$B7626, $B3513)&gt;1, "Duplicate", "")</f>
        <v/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6"/>
        <v>1</v>
      </c>
      <c r="P3514">
        <f t="shared" si="327"/>
        <v>58.823529411764703</v>
      </c>
      <c r="Q3514" s="3" t="str">
        <f t="shared" si="328"/>
        <v>theater</v>
      </c>
      <c r="R3514" t="str">
        <f t="shared" si="329"/>
        <v>plays</v>
      </c>
      <c r="S3514" s="11">
        <f t="shared" si="330"/>
        <v>42057.536944444444</v>
      </c>
      <c r="T3514" s="11">
        <f t="shared" si="331"/>
        <v>42117.49527777778</v>
      </c>
      <c r="U3514" t="str">
        <f t="array" ref="U3514">IF(COUNTIF($B$2:$B7627, $B3514)&gt;1, "Duplicate", "")</f>
        <v/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6"/>
        <v>1.1839285714285714</v>
      </c>
      <c r="P3515">
        <f t="shared" si="327"/>
        <v>75.340909090909093</v>
      </c>
      <c r="Q3515" s="3" t="str">
        <f t="shared" si="328"/>
        <v>theater</v>
      </c>
      <c r="R3515" t="str">
        <f t="shared" si="329"/>
        <v>plays</v>
      </c>
      <c r="S3515" s="11">
        <f t="shared" si="330"/>
        <v>41781.096203703702</v>
      </c>
      <c r="T3515" s="11">
        <f t="shared" si="331"/>
        <v>41794.207638888889</v>
      </c>
      <c r="U3515" t="str">
        <f t="array" ref="U3515">IF(COUNTIF($B$2:$B7628, $B3515)&gt;1, "Duplicate", "")</f>
        <v/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6"/>
        <v>1.1000000000000001</v>
      </c>
      <c r="P3516">
        <f t="shared" si="327"/>
        <v>55</v>
      </c>
      <c r="Q3516" s="3" t="str">
        <f t="shared" si="328"/>
        <v>theater</v>
      </c>
      <c r="R3516" t="str">
        <f t="shared" si="329"/>
        <v>plays</v>
      </c>
      <c r="S3516" s="11">
        <f t="shared" si="330"/>
        <v>42020.846666666665</v>
      </c>
      <c r="T3516" s="11">
        <f t="shared" si="331"/>
        <v>42037.207638888889</v>
      </c>
      <c r="U3516" t="str">
        <f t="array" ref="U3516">IF(COUNTIF($B$2:$B7629, $B3516)&gt;1, "Duplicate", "")</f>
        <v/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6"/>
        <v>1.0266666666666666</v>
      </c>
      <c r="P3517">
        <f t="shared" si="327"/>
        <v>66.956521739130437</v>
      </c>
      <c r="Q3517" s="3" t="str">
        <f t="shared" si="328"/>
        <v>theater</v>
      </c>
      <c r="R3517" t="str">
        <f t="shared" si="329"/>
        <v>plays</v>
      </c>
      <c r="S3517" s="11">
        <f t="shared" si="330"/>
        <v>42125.772812499999</v>
      </c>
      <c r="T3517" s="11">
        <f t="shared" si="331"/>
        <v>42155.772812499999</v>
      </c>
      <c r="U3517" t="str">
        <f t="array" ref="U3517">IF(COUNTIF($B$2:$B7630, $B3517)&gt;1, "Duplicate", "")</f>
        <v/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6"/>
        <v>1</v>
      </c>
      <c r="P3518">
        <f t="shared" si="327"/>
        <v>227.27272727272728</v>
      </c>
      <c r="Q3518" s="3" t="str">
        <f t="shared" si="328"/>
        <v>theater</v>
      </c>
      <c r="R3518" t="str">
        <f t="shared" si="329"/>
        <v>plays</v>
      </c>
      <c r="S3518" s="11">
        <f t="shared" si="330"/>
        <v>41856.010069444441</v>
      </c>
      <c r="T3518" s="11">
        <f t="shared" si="331"/>
        <v>41890.125</v>
      </c>
      <c r="U3518" t="str">
        <f t="array" ref="U3518">IF(COUNTIF($B$2:$B7631, $B3518)&gt;1, "Duplicate", "")</f>
        <v/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6"/>
        <v>1</v>
      </c>
      <c r="P3519">
        <f t="shared" si="327"/>
        <v>307.69230769230768</v>
      </c>
      <c r="Q3519" s="3" t="str">
        <f t="shared" si="328"/>
        <v>theater</v>
      </c>
      <c r="R3519" t="str">
        <f t="shared" si="329"/>
        <v>plays</v>
      </c>
      <c r="S3519" s="11">
        <f t="shared" si="330"/>
        <v>41794.817523148151</v>
      </c>
      <c r="T3519" s="11">
        <f t="shared" si="331"/>
        <v>41824.458333333336</v>
      </c>
      <c r="U3519" t="str">
        <f t="array" ref="U3519">IF(COUNTIF($B$2:$B7632, $B3519)&gt;1, "Duplicate", "")</f>
        <v/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6"/>
        <v>1.10046</v>
      </c>
      <c r="P3520">
        <f t="shared" si="327"/>
        <v>50.020909090909093</v>
      </c>
      <c r="Q3520" s="3" t="str">
        <f t="shared" si="328"/>
        <v>theater</v>
      </c>
      <c r="R3520" t="str">
        <f t="shared" si="329"/>
        <v>plays</v>
      </c>
      <c r="S3520" s="11">
        <f t="shared" si="330"/>
        <v>41893.783553240741</v>
      </c>
      <c r="T3520" s="11">
        <f t="shared" si="331"/>
        <v>41914.597916666666</v>
      </c>
      <c r="U3520" t="str">
        <f t="array" ref="U3520">IF(COUNTIF($B$2:$B7633, $B3520)&gt;1, "Duplicate", "")</f>
        <v/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6"/>
        <v>1.0135000000000001</v>
      </c>
      <c r="P3521">
        <f t="shared" si="327"/>
        <v>72.392857142857139</v>
      </c>
      <c r="Q3521" s="3" t="str">
        <f t="shared" si="328"/>
        <v>theater</v>
      </c>
      <c r="R3521" t="str">
        <f t="shared" si="329"/>
        <v>plays</v>
      </c>
      <c r="S3521" s="11">
        <f t="shared" si="330"/>
        <v>42037.598958333328</v>
      </c>
      <c r="T3521" s="11">
        <f t="shared" si="331"/>
        <v>42067.598958333328</v>
      </c>
      <c r="U3521" t="str">
        <f t="array" ref="U3521">IF(COUNTIF($B$2:$B7634, $B3521)&gt;1, "Duplicate", "")</f>
        <v/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6"/>
        <v>1.0075000000000001</v>
      </c>
      <c r="P3522">
        <f t="shared" si="327"/>
        <v>95.952380952380949</v>
      </c>
      <c r="Q3522" s="3" t="str">
        <f t="shared" si="328"/>
        <v>theater</v>
      </c>
      <c r="R3522" t="str">
        <f t="shared" si="329"/>
        <v>plays</v>
      </c>
      <c r="S3522" s="11">
        <f t="shared" si="330"/>
        <v>42227.824212962965</v>
      </c>
      <c r="T3522" s="11">
        <f t="shared" si="331"/>
        <v>42253.57430555555</v>
      </c>
      <c r="U3522" t="str">
        <f t="array" ref="U3522">IF(COUNTIF($B$2:$B7635, $B3522)&gt;1, "Duplicate", "")</f>
        <v/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2">E3523/D3523</f>
        <v>1.6942857142857144</v>
      </c>
      <c r="P3523">
        <f t="shared" ref="P3523:P3586" si="333">IF(L3523=0,0,E3523/L3523)</f>
        <v>45.615384615384613</v>
      </c>
      <c r="Q3523" s="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11">
        <f t="shared" si="330"/>
        <v>41881.361342592594</v>
      </c>
      <c r="T3523" s="11">
        <f t="shared" si="331"/>
        <v>41911.361342592594</v>
      </c>
      <c r="U3523" t="str">
        <f t="array" ref="U3523">IF(COUNTIF($B$2:$B7636, $B3523)&gt;1, "Duplicate", "")</f>
        <v/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2"/>
        <v>1</v>
      </c>
      <c r="P3524">
        <f t="shared" si="333"/>
        <v>41.029411764705884</v>
      </c>
      <c r="Q3524" s="3" t="str">
        <f t="shared" si="334"/>
        <v>theater</v>
      </c>
      <c r="R3524" t="str">
        <f t="shared" si="335"/>
        <v>plays</v>
      </c>
      <c r="S3524" s="11">
        <f t="shared" si="330"/>
        <v>42234.789884259255</v>
      </c>
      <c r="T3524" s="11">
        <f t="shared" si="331"/>
        <v>42262.420833333337</v>
      </c>
      <c r="U3524" t="str">
        <f t="array" ref="U3524">IF(COUNTIF($B$2:$B7637, $B3524)&gt;1, "Duplicate", "")</f>
        <v/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2"/>
        <v>1.1365000000000001</v>
      </c>
      <c r="P3525">
        <f t="shared" si="333"/>
        <v>56.825000000000003</v>
      </c>
      <c r="Q3525" s="3" t="str">
        <f t="shared" si="334"/>
        <v>theater</v>
      </c>
      <c r="R3525" t="str">
        <f t="shared" si="335"/>
        <v>plays</v>
      </c>
      <c r="S3525" s="11">
        <f t="shared" si="330"/>
        <v>42581.397546296299</v>
      </c>
      <c r="T3525" s="11">
        <f t="shared" si="331"/>
        <v>42638.958333333328</v>
      </c>
      <c r="U3525" t="str">
        <f t="array" ref="U3525">IF(COUNTIF($B$2:$B7638, $B3525)&gt;1, "Duplicate", "")</f>
        <v/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2"/>
        <v>1.0156000000000001</v>
      </c>
      <c r="P3526">
        <f t="shared" si="333"/>
        <v>137.24324324324326</v>
      </c>
      <c r="Q3526" s="3" t="str">
        <f t="shared" si="334"/>
        <v>theater</v>
      </c>
      <c r="R3526" t="str">
        <f t="shared" si="335"/>
        <v>plays</v>
      </c>
      <c r="S3526" s="11">
        <f t="shared" si="330"/>
        <v>41880.76357638889</v>
      </c>
      <c r="T3526" s="11">
        <f t="shared" si="331"/>
        <v>41895.166666666664</v>
      </c>
      <c r="U3526" t="str">
        <f t="array" ref="U3526">IF(COUNTIF($B$2:$B7639, $B3526)&gt;1, "Duplicate", "")</f>
        <v/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2"/>
        <v>1.06</v>
      </c>
      <c r="P3527">
        <f t="shared" si="333"/>
        <v>75.714285714285708</v>
      </c>
      <c r="Q3527" s="3" t="str">
        <f t="shared" si="334"/>
        <v>theater</v>
      </c>
      <c r="R3527" t="str">
        <f t="shared" si="335"/>
        <v>plays</v>
      </c>
      <c r="S3527" s="11">
        <f t="shared" ref="S3527:S3590" si="336">(((J3527/60)/60)/24)+DATE(1970,1,1)</f>
        <v>42214.6956712963</v>
      </c>
      <c r="T3527" s="11">
        <f t="shared" ref="T3527:T3590" si="337">(((I3527/60)/60)/24)+DATE(1970,1,1)</f>
        <v>42225.666666666672</v>
      </c>
      <c r="U3527" t="str">
        <f t="array" ref="U3527">IF(COUNTIF($B$2:$B7640, $B3527)&gt;1, "Duplicate", "")</f>
        <v/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2"/>
        <v>1.02</v>
      </c>
      <c r="P3528">
        <f t="shared" si="333"/>
        <v>99</v>
      </c>
      <c r="Q3528" s="3" t="str">
        <f t="shared" si="334"/>
        <v>theater</v>
      </c>
      <c r="R3528" t="str">
        <f t="shared" si="335"/>
        <v>plays</v>
      </c>
      <c r="S3528" s="11">
        <f t="shared" si="336"/>
        <v>42460.335312499999</v>
      </c>
      <c r="T3528" s="11">
        <f t="shared" si="337"/>
        <v>42488.249305555553</v>
      </c>
      <c r="U3528" t="str">
        <f t="array" ref="U3528">IF(COUNTIF($B$2:$B7641, $B3528)&gt;1, "Duplicate", "")</f>
        <v/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2"/>
        <v>1.1691666666666667</v>
      </c>
      <c r="P3529">
        <f t="shared" si="333"/>
        <v>81.569767441860463</v>
      </c>
      <c r="Q3529" s="3" t="str">
        <f t="shared" si="334"/>
        <v>theater</v>
      </c>
      <c r="R3529" t="str">
        <f t="shared" si="335"/>
        <v>plays</v>
      </c>
      <c r="S3529" s="11">
        <f t="shared" si="336"/>
        <v>42167.023206018523</v>
      </c>
      <c r="T3529" s="11">
        <f t="shared" si="337"/>
        <v>42196.165972222225</v>
      </c>
      <c r="U3529" t="str">
        <f t="array" ref="U3529">IF(COUNTIF($B$2:$B7642, $B3529)&gt;1, "Duplicate", "")</f>
        <v/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2"/>
        <v>1.0115151515151515</v>
      </c>
      <c r="P3530">
        <f t="shared" si="333"/>
        <v>45.108108108108105</v>
      </c>
      <c r="Q3530" s="3" t="str">
        <f t="shared" si="334"/>
        <v>theater</v>
      </c>
      <c r="R3530" t="str">
        <f t="shared" si="335"/>
        <v>plays</v>
      </c>
      <c r="S3530" s="11">
        <f t="shared" si="336"/>
        <v>42733.50136574074</v>
      </c>
      <c r="T3530" s="11">
        <f t="shared" si="337"/>
        <v>42753.50136574074</v>
      </c>
      <c r="U3530" t="str">
        <f t="array" ref="U3530">IF(COUNTIF($B$2:$B7643, $B3530)&gt;1, "Duplicate", "")</f>
        <v/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2"/>
        <v>1.32</v>
      </c>
      <c r="P3531">
        <f t="shared" si="333"/>
        <v>36.666666666666664</v>
      </c>
      <c r="Q3531" s="3" t="str">
        <f t="shared" si="334"/>
        <v>theater</v>
      </c>
      <c r="R3531" t="str">
        <f t="shared" si="335"/>
        <v>plays</v>
      </c>
      <c r="S3531" s="11">
        <f t="shared" si="336"/>
        <v>42177.761782407411</v>
      </c>
      <c r="T3531" s="11">
        <f t="shared" si="337"/>
        <v>42198.041666666672</v>
      </c>
      <c r="U3531" t="str">
        <f t="array" ref="U3531">IF(COUNTIF($B$2:$B7644, $B3531)&gt;1, "Duplicate", "")</f>
        <v/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2"/>
        <v>1</v>
      </c>
      <c r="P3532">
        <f t="shared" si="333"/>
        <v>125</v>
      </c>
      <c r="Q3532" s="3" t="str">
        <f t="shared" si="334"/>
        <v>theater</v>
      </c>
      <c r="R3532" t="str">
        <f t="shared" si="335"/>
        <v>plays</v>
      </c>
      <c r="S3532" s="11">
        <f t="shared" si="336"/>
        <v>42442.623344907406</v>
      </c>
      <c r="T3532" s="11">
        <f t="shared" si="337"/>
        <v>42470.833333333328</v>
      </c>
      <c r="U3532" t="str">
        <f t="array" ref="U3532">IF(COUNTIF($B$2:$B7645, $B3532)&gt;1, "Duplicate", "")</f>
        <v/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2"/>
        <v>1.28</v>
      </c>
      <c r="P3533">
        <f t="shared" si="333"/>
        <v>49.230769230769234</v>
      </c>
      <c r="Q3533" s="3" t="str">
        <f t="shared" si="334"/>
        <v>theater</v>
      </c>
      <c r="R3533" t="str">
        <f t="shared" si="335"/>
        <v>plays</v>
      </c>
      <c r="S3533" s="11">
        <f t="shared" si="336"/>
        <v>42521.654328703706</v>
      </c>
      <c r="T3533" s="11">
        <f t="shared" si="337"/>
        <v>42551.654328703706</v>
      </c>
      <c r="U3533" t="str">
        <f t="array" ref="U3533">IF(COUNTIF($B$2:$B7646, $B3533)&gt;1, "Duplicate", "")</f>
        <v/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2"/>
        <v>1.1895833333333334</v>
      </c>
      <c r="P3534">
        <f t="shared" si="333"/>
        <v>42.296296296296298</v>
      </c>
      <c r="Q3534" s="3" t="str">
        <f t="shared" si="334"/>
        <v>theater</v>
      </c>
      <c r="R3534" t="str">
        <f t="shared" si="335"/>
        <v>plays</v>
      </c>
      <c r="S3534" s="11">
        <f t="shared" si="336"/>
        <v>41884.599849537037</v>
      </c>
      <c r="T3534" s="11">
        <f t="shared" si="337"/>
        <v>41900.165972222225</v>
      </c>
      <c r="U3534" t="str">
        <f t="array" ref="U3534">IF(COUNTIF($B$2:$B7647, $B3534)&gt;1, "Duplicate", "")</f>
        <v/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2"/>
        <v>1.262</v>
      </c>
      <c r="P3535">
        <f t="shared" si="333"/>
        <v>78.875</v>
      </c>
      <c r="Q3535" s="3" t="str">
        <f t="shared" si="334"/>
        <v>theater</v>
      </c>
      <c r="R3535" t="str">
        <f t="shared" si="335"/>
        <v>plays</v>
      </c>
      <c r="S3535" s="11">
        <f t="shared" si="336"/>
        <v>42289.761192129634</v>
      </c>
      <c r="T3535" s="11">
        <f t="shared" si="337"/>
        <v>42319.802858796291</v>
      </c>
      <c r="U3535" t="str">
        <f t="array" ref="U3535">IF(COUNTIF($B$2:$B7648, $B3535)&gt;1, "Duplicate", "")</f>
        <v/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2"/>
        <v>1.5620000000000001</v>
      </c>
      <c r="P3536">
        <f t="shared" si="333"/>
        <v>38.284313725490193</v>
      </c>
      <c r="Q3536" s="3" t="str">
        <f t="shared" si="334"/>
        <v>theater</v>
      </c>
      <c r="R3536" t="str">
        <f t="shared" si="335"/>
        <v>plays</v>
      </c>
      <c r="S3536" s="11">
        <f t="shared" si="336"/>
        <v>42243.6252662037</v>
      </c>
      <c r="T3536" s="11">
        <f t="shared" si="337"/>
        <v>42278.6252662037</v>
      </c>
      <c r="U3536" t="str">
        <f t="array" ref="U3536">IF(COUNTIF($B$2:$B7649, $B3536)&gt;1, "Duplicate", "")</f>
        <v/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2"/>
        <v>1.0315000000000001</v>
      </c>
      <c r="P3537">
        <f t="shared" si="333"/>
        <v>44.847826086956523</v>
      </c>
      <c r="Q3537" s="3" t="str">
        <f t="shared" si="334"/>
        <v>theater</v>
      </c>
      <c r="R3537" t="str">
        <f t="shared" si="335"/>
        <v>plays</v>
      </c>
      <c r="S3537" s="11">
        <f t="shared" si="336"/>
        <v>42248.640162037031</v>
      </c>
      <c r="T3537" s="11">
        <f t="shared" si="337"/>
        <v>42279.75</v>
      </c>
      <c r="U3537" t="str">
        <f t="array" ref="U3537">IF(COUNTIF($B$2:$B7650, $B3537)&gt;1, "Duplicate", "")</f>
        <v/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2"/>
        <v>1.5333333333333334</v>
      </c>
      <c r="P3538">
        <f t="shared" si="333"/>
        <v>13.529411764705882</v>
      </c>
      <c r="Q3538" s="3" t="str">
        <f t="shared" si="334"/>
        <v>theater</v>
      </c>
      <c r="R3538" t="str">
        <f t="shared" si="335"/>
        <v>plays</v>
      </c>
      <c r="S3538" s="11">
        <f t="shared" si="336"/>
        <v>42328.727141203708</v>
      </c>
      <c r="T3538" s="11">
        <f t="shared" si="337"/>
        <v>42358.499305555553</v>
      </c>
      <c r="U3538" t="str">
        <f t="array" ref="U3538">IF(COUNTIF($B$2:$B7651, $B3538)&gt;1, "Duplicate", "")</f>
        <v/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2"/>
        <v>1.8044444444444445</v>
      </c>
      <c r="P3539">
        <f t="shared" si="333"/>
        <v>43.5</v>
      </c>
      <c r="Q3539" s="3" t="str">
        <f t="shared" si="334"/>
        <v>theater</v>
      </c>
      <c r="R3539" t="str">
        <f t="shared" si="335"/>
        <v>plays</v>
      </c>
      <c r="S3539" s="11">
        <f t="shared" si="336"/>
        <v>41923.354351851849</v>
      </c>
      <c r="T3539" s="11">
        <f t="shared" si="337"/>
        <v>41960.332638888889</v>
      </c>
      <c r="U3539" t="str">
        <f t="array" ref="U3539">IF(COUNTIF($B$2:$B7652, $B3539)&gt;1, "Duplicate", "")</f>
        <v/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2"/>
        <v>1.2845</v>
      </c>
      <c r="P3540">
        <f t="shared" si="333"/>
        <v>30.951807228915662</v>
      </c>
      <c r="Q3540" s="3" t="str">
        <f t="shared" si="334"/>
        <v>theater</v>
      </c>
      <c r="R3540" t="str">
        <f t="shared" si="335"/>
        <v>plays</v>
      </c>
      <c r="S3540" s="11">
        <f t="shared" si="336"/>
        <v>42571.420601851853</v>
      </c>
      <c r="T3540" s="11">
        <f t="shared" si="337"/>
        <v>42599.420601851853</v>
      </c>
      <c r="U3540" t="str">
        <f t="array" ref="U3540">IF(COUNTIF($B$2:$B7653, $B3540)&gt;1, "Duplicate", "")</f>
        <v/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2"/>
        <v>1.1966666666666668</v>
      </c>
      <c r="P3541">
        <f t="shared" si="333"/>
        <v>55.230769230769234</v>
      </c>
      <c r="Q3541" s="3" t="str">
        <f t="shared" si="334"/>
        <v>theater</v>
      </c>
      <c r="R3541" t="str">
        <f t="shared" si="335"/>
        <v>plays</v>
      </c>
      <c r="S3541" s="11">
        <f t="shared" si="336"/>
        <v>42600.756041666667</v>
      </c>
      <c r="T3541" s="11">
        <f t="shared" si="337"/>
        <v>42621.756041666667</v>
      </c>
      <c r="U3541" t="str">
        <f t="array" ref="U3541">IF(COUNTIF($B$2:$B7654, $B3541)&gt;1, "Duplicate", "")</f>
        <v/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2"/>
        <v>1.23</v>
      </c>
      <c r="P3542">
        <f t="shared" si="333"/>
        <v>46.125</v>
      </c>
      <c r="Q3542" s="3" t="str">
        <f t="shared" si="334"/>
        <v>theater</v>
      </c>
      <c r="R3542" t="str">
        <f t="shared" si="335"/>
        <v>plays</v>
      </c>
      <c r="S3542" s="11">
        <f t="shared" si="336"/>
        <v>42517.003368055557</v>
      </c>
      <c r="T3542" s="11">
        <f t="shared" si="337"/>
        <v>42547.003368055557</v>
      </c>
      <c r="U3542" t="str">
        <f t="array" ref="U3542">IF(COUNTIF($B$2:$B7655, $B3542)&gt;1, "Duplicate", "")</f>
        <v/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2"/>
        <v>1.05</v>
      </c>
      <c r="P3543">
        <f t="shared" si="333"/>
        <v>39.375</v>
      </c>
      <c r="Q3543" s="3" t="str">
        <f t="shared" si="334"/>
        <v>theater</v>
      </c>
      <c r="R3543" t="str">
        <f t="shared" si="335"/>
        <v>plays</v>
      </c>
      <c r="S3543" s="11">
        <f t="shared" si="336"/>
        <v>42222.730034722219</v>
      </c>
      <c r="T3543" s="11">
        <f t="shared" si="337"/>
        <v>42247.730034722219</v>
      </c>
      <c r="U3543" t="str">
        <f t="array" ref="U3543">IF(COUNTIF($B$2:$B7656, $B3543)&gt;1, "Duplicate", "")</f>
        <v/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2"/>
        <v>1.0223636363636364</v>
      </c>
      <c r="P3544">
        <f t="shared" si="333"/>
        <v>66.152941176470591</v>
      </c>
      <c r="Q3544" s="3" t="str">
        <f t="shared" si="334"/>
        <v>theater</v>
      </c>
      <c r="R3544" t="str">
        <f t="shared" si="335"/>
        <v>plays</v>
      </c>
      <c r="S3544" s="11">
        <f t="shared" si="336"/>
        <v>41829.599791666667</v>
      </c>
      <c r="T3544" s="11">
        <f t="shared" si="337"/>
        <v>41889.599791666667</v>
      </c>
      <c r="U3544" t="str">
        <f t="array" ref="U3544">IF(COUNTIF($B$2:$B7657, $B3544)&gt;1, "Duplicate", "")</f>
        <v/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2"/>
        <v>1.0466666666666666</v>
      </c>
      <c r="P3545">
        <f t="shared" si="333"/>
        <v>54.137931034482762</v>
      </c>
      <c r="Q3545" s="3" t="str">
        <f t="shared" si="334"/>
        <v>theater</v>
      </c>
      <c r="R3545" t="str">
        <f t="shared" si="335"/>
        <v>plays</v>
      </c>
      <c r="S3545" s="11">
        <f t="shared" si="336"/>
        <v>42150.755312499998</v>
      </c>
      <c r="T3545" s="11">
        <f t="shared" si="337"/>
        <v>42180.755312499998</v>
      </c>
      <c r="U3545" t="str">
        <f t="array" ref="U3545">IF(COUNTIF($B$2:$B7658, $B3545)&gt;1, "Duplicate", "")</f>
        <v/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2"/>
        <v>1</v>
      </c>
      <c r="P3546">
        <f t="shared" si="333"/>
        <v>104.16666666666667</v>
      </c>
      <c r="Q3546" s="3" t="str">
        <f t="shared" si="334"/>
        <v>theater</v>
      </c>
      <c r="R3546" t="str">
        <f t="shared" si="335"/>
        <v>plays</v>
      </c>
      <c r="S3546" s="11">
        <f t="shared" si="336"/>
        <v>42040.831678240742</v>
      </c>
      <c r="T3546" s="11">
        <f t="shared" si="337"/>
        <v>42070.831678240742</v>
      </c>
      <c r="U3546" t="str">
        <f t="array" ref="U3546">IF(COUNTIF($B$2:$B7659, $B3546)&gt;1, "Duplicate", "")</f>
        <v/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2"/>
        <v>1.004</v>
      </c>
      <c r="P3547">
        <f t="shared" si="333"/>
        <v>31.375</v>
      </c>
      <c r="Q3547" s="3" t="str">
        <f t="shared" si="334"/>
        <v>theater</v>
      </c>
      <c r="R3547" t="str">
        <f t="shared" si="335"/>
        <v>plays</v>
      </c>
      <c r="S3547" s="11">
        <f t="shared" si="336"/>
        <v>42075.807395833333</v>
      </c>
      <c r="T3547" s="11">
        <f t="shared" si="337"/>
        <v>42105.807395833333</v>
      </c>
      <c r="U3547" t="str">
        <f t="array" ref="U3547">IF(COUNTIF($B$2:$B7660, $B3547)&gt;1, "Duplicate", "")</f>
        <v/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2"/>
        <v>1.0227272727272727</v>
      </c>
      <c r="P3548">
        <f t="shared" si="333"/>
        <v>59.210526315789473</v>
      </c>
      <c r="Q3548" s="3" t="str">
        <f t="shared" si="334"/>
        <v>theater</v>
      </c>
      <c r="R3548" t="str">
        <f t="shared" si="335"/>
        <v>plays</v>
      </c>
      <c r="S3548" s="11">
        <f t="shared" si="336"/>
        <v>42073.660694444443</v>
      </c>
      <c r="T3548" s="11">
        <f t="shared" si="337"/>
        <v>42095.165972222225</v>
      </c>
      <c r="U3548" t="str">
        <f t="array" ref="U3548">IF(COUNTIF($B$2:$B7661, $B3548)&gt;1, "Duplicate", "")</f>
        <v/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2"/>
        <v>1.1440928571428572</v>
      </c>
      <c r="P3549">
        <f t="shared" si="333"/>
        <v>119.17633928571429</v>
      </c>
      <c r="Q3549" s="3" t="str">
        <f t="shared" si="334"/>
        <v>theater</v>
      </c>
      <c r="R3549" t="str">
        <f t="shared" si="335"/>
        <v>plays</v>
      </c>
      <c r="S3549" s="11">
        <f t="shared" si="336"/>
        <v>42480.078715277778</v>
      </c>
      <c r="T3549" s="11">
        <f t="shared" si="337"/>
        <v>42504.165972222225</v>
      </c>
      <c r="U3549" t="str">
        <f t="array" ref="U3549">IF(COUNTIF($B$2:$B7662, $B3549)&gt;1, "Duplicate", "")</f>
        <v/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2"/>
        <v>1.019047619047619</v>
      </c>
      <c r="P3550">
        <f t="shared" si="333"/>
        <v>164.61538461538461</v>
      </c>
      <c r="Q3550" s="3" t="str">
        <f t="shared" si="334"/>
        <v>theater</v>
      </c>
      <c r="R3550" t="str">
        <f t="shared" si="335"/>
        <v>plays</v>
      </c>
      <c r="S3550" s="11">
        <f t="shared" si="336"/>
        <v>42411.942291666666</v>
      </c>
      <c r="T3550" s="11">
        <f t="shared" si="337"/>
        <v>42434.041666666672</v>
      </c>
      <c r="U3550" t="str">
        <f t="array" ref="U3550">IF(COUNTIF($B$2:$B7663, $B3550)&gt;1, "Duplicate", "")</f>
        <v/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2"/>
        <v>1.02</v>
      </c>
      <c r="P3551">
        <f t="shared" si="333"/>
        <v>24.285714285714285</v>
      </c>
      <c r="Q3551" s="3" t="str">
        <f t="shared" si="334"/>
        <v>theater</v>
      </c>
      <c r="R3551" t="str">
        <f t="shared" si="335"/>
        <v>plays</v>
      </c>
      <c r="S3551" s="11">
        <f t="shared" si="336"/>
        <v>42223.394363425927</v>
      </c>
      <c r="T3551" s="11">
        <f t="shared" si="337"/>
        <v>42251.394363425927</v>
      </c>
      <c r="U3551" t="str">
        <f t="array" ref="U3551">IF(COUNTIF($B$2:$B7664, $B3551)&gt;1, "Duplicate", "")</f>
        <v/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2"/>
        <v>1.048</v>
      </c>
      <c r="P3552">
        <f t="shared" si="333"/>
        <v>40.9375</v>
      </c>
      <c r="Q3552" s="3" t="str">
        <f t="shared" si="334"/>
        <v>theater</v>
      </c>
      <c r="R3552" t="str">
        <f t="shared" si="335"/>
        <v>plays</v>
      </c>
      <c r="S3552" s="11">
        <f t="shared" si="336"/>
        <v>42462.893495370372</v>
      </c>
      <c r="T3552" s="11">
        <f t="shared" si="337"/>
        <v>42492.893495370372</v>
      </c>
      <c r="U3552" t="str">
        <f t="array" ref="U3552">IF(COUNTIF($B$2:$B7665, $B3552)&gt;1, "Duplicate", "")</f>
        <v/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2"/>
        <v>1.0183333333333333</v>
      </c>
      <c r="P3553">
        <f t="shared" si="333"/>
        <v>61.1</v>
      </c>
      <c r="Q3553" s="3" t="str">
        <f t="shared" si="334"/>
        <v>theater</v>
      </c>
      <c r="R3553" t="str">
        <f t="shared" si="335"/>
        <v>plays</v>
      </c>
      <c r="S3553" s="11">
        <f t="shared" si="336"/>
        <v>41753.515856481477</v>
      </c>
      <c r="T3553" s="11">
        <f t="shared" si="337"/>
        <v>41781.921527777777</v>
      </c>
      <c r="U3553" t="str">
        <f t="array" ref="U3553">IF(COUNTIF($B$2:$B7666, $B3553)&gt;1, "Duplicate", "")</f>
        <v/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2"/>
        <v>1</v>
      </c>
      <c r="P3554">
        <f t="shared" si="333"/>
        <v>38.65</v>
      </c>
      <c r="Q3554" s="3" t="str">
        <f t="shared" si="334"/>
        <v>theater</v>
      </c>
      <c r="R3554" t="str">
        <f t="shared" si="335"/>
        <v>plays</v>
      </c>
      <c r="S3554" s="11">
        <f t="shared" si="336"/>
        <v>41788.587083333332</v>
      </c>
      <c r="T3554" s="11">
        <f t="shared" si="337"/>
        <v>41818.587083333332</v>
      </c>
      <c r="U3554" t="str">
        <f t="array" ref="U3554">IF(COUNTIF($B$2:$B7667, $B3554)&gt;1, "Duplicate", "")</f>
        <v/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2"/>
        <v>1.0627272727272727</v>
      </c>
      <c r="P3555">
        <f t="shared" si="333"/>
        <v>56.20192307692308</v>
      </c>
      <c r="Q3555" s="3" t="str">
        <f t="shared" si="334"/>
        <v>theater</v>
      </c>
      <c r="R3555" t="str">
        <f t="shared" si="335"/>
        <v>plays</v>
      </c>
      <c r="S3555" s="11">
        <f t="shared" si="336"/>
        <v>42196.028703703705</v>
      </c>
      <c r="T3555" s="11">
        <f t="shared" si="337"/>
        <v>42228</v>
      </c>
      <c r="U3555" t="str">
        <f t="array" ref="U3555">IF(COUNTIF($B$2:$B7668, $B3555)&gt;1, "Duplicate", "")</f>
        <v/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2"/>
        <v>1.1342219999999998</v>
      </c>
      <c r="P3556">
        <f t="shared" si="333"/>
        <v>107.00207547169811</v>
      </c>
      <c r="Q3556" s="3" t="str">
        <f t="shared" si="334"/>
        <v>theater</v>
      </c>
      <c r="R3556" t="str">
        <f t="shared" si="335"/>
        <v>plays</v>
      </c>
      <c r="S3556" s="11">
        <f t="shared" si="336"/>
        <v>42016.050451388888</v>
      </c>
      <c r="T3556" s="11">
        <f t="shared" si="337"/>
        <v>42046.708333333328</v>
      </c>
      <c r="U3556" t="str">
        <f t="array" ref="U3556">IF(COUNTIF($B$2:$B7669, $B3556)&gt;1, "Duplicate", "")</f>
        <v/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2"/>
        <v>1</v>
      </c>
      <c r="P3557">
        <f t="shared" si="333"/>
        <v>171.42857142857142</v>
      </c>
      <c r="Q3557" s="3" t="str">
        <f t="shared" si="334"/>
        <v>theater</v>
      </c>
      <c r="R3557" t="str">
        <f t="shared" si="335"/>
        <v>plays</v>
      </c>
      <c r="S3557" s="11">
        <f t="shared" si="336"/>
        <v>42661.442060185189</v>
      </c>
      <c r="T3557" s="11">
        <f t="shared" si="337"/>
        <v>42691.483726851846</v>
      </c>
      <c r="U3557" t="str">
        <f t="array" ref="U3557">IF(COUNTIF($B$2:$B7670, $B3557)&gt;1, "Duplicate", "")</f>
        <v/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2"/>
        <v>1.0045454545454546</v>
      </c>
      <c r="P3558">
        <f t="shared" si="333"/>
        <v>110.5</v>
      </c>
      <c r="Q3558" s="3" t="str">
        <f t="shared" si="334"/>
        <v>theater</v>
      </c>
      <c r="R3558" t="str">
        <f t="shared" si="335"/>
        <v>plays</v>
      </c>
      <c r="S3558" s="11">
        <f t="shared" si="336"/>
        <v>41808.649583333332</v>
      </c>
      <c r="T3558" s="11">
        <f t="shared" si="337"/>
        <v>41868.649583333332</v>
      </c>
      <c r="U3558" t="str">
        <f t="array" ref="U3558">IF(COUNTIF($B$2:$B7671, $B3558)&gt;1, "Duplicate", "")</f>
        <v/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2"/>
        <v>1.0003599999999999</v>
      </c>
      <c r="P3559">
        <f t="shared" si="333"/>
        <v>179.27598566308242</v>
      </c>
      <c r="Q3559" s="3" t="str">
        <f t="shared" si="334"/>
        <v>theater</v>
      </c>
      <c r="R3559" t="str">
        <f t="shared" si="335"/>
        <v>plays</v>
      </c>
      <c r="S3559" s="11">
        <f t="shared" si="336"/>
        <v>41730.276747685188</v>
      </c>
      <c r="T3559" s="11">
        <f t="shared" si="337"/>
        <v>41764.276747685188</v>
      </c>
      <c r="U3559" t="str">
        <f t="array" ref="U3559">IF(COUNTIF($B$2:$B7672, $B3559)&gt;1, "Duplicate", "")</f>
        <v/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2"/>
        <v>1.44</v>
      </c>
      <c r="P3560">
        <f t="shared" si="333"/>
        <v>22.90909090909091</v>
      </c>
      <c r="Q3560" s="3" t="str">
        <f t="shared" si="334"/>
        <v>theater</v>
      </c>
      <c r="R3560" t="str">
        <f t="shared" si="335"/>
        <v>plays</v>
      </c>
      <c r="S3560" s="11">
        <f t="shared" si="336"/>
        <v>42139.816840277781</v>
      </c>
      <c r="T3560" s="11">
        <f t="shared" si="337"/>
        <v>42181.875</v>
      </c>
      <c r="U3560" t="str">
        <f t="array" ref="U3560">IF(COUNTIF($B$2:$B7673, $B3560)&gt;1, "Duplicate", "")</f>
        <v/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2"/>
        <v>1.0349999999999999</v>
      </c>
      <c r="P3561">
        <f t="shared" si="333"/>
        <v>43.125</v>
      </c>
      <c r="Q3561" s="3" t="str">
        <f t="shared" si="334"/>
        <v>theater</v>
      </c>
      <c r="R3561" t="str">
        <f t="shared" si="335"/>
        <v>plays</v>
      </c>
      <c r="S3561" s="11">
        <f t="shared" si="336"/>
        <v>42194.096157407403</v>
      </c>
      <c r="T3561" s="11">
        <f t="shared" si="337"/>
        <v>42216.373611111107</v>
      </c>
      <c r="U3561" t="str">
        <f t="array" ref="U3561">IF(COUNTIF($B$2:$B7674, $B3561)&gt;1, "Duplicate", "")</f>
        <v/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2"/>
        <v>1.0843750000000001</v>
      </c>
      <c r="P3562">
        <f t="shared" si="333"/>
        <v>46.891891891891895</v>
      </c>
      <c r="Q3562" s="3" t="str">
        <f t="shared" si="334"/>
        <v>theater</v>
      </c>
      <c r="R3562" t="str">
        <f t="shared" si="335"/>
        <v>plays</v>
      </c>
      <c r="S3562" s="11">
        <f t="shared" si="336"/>
        <v>42115.889652777783</v>
      </c>
      <c r="T3562" s="11">
        <f t="shared" si="337"/>
        <v>42151.114583333328</v>
      </c>
      <c r="U3562" t="str">
        <f t="array" ref="U3562">IF(COUNTIF($B$2:$B7675, $B3562)&gt;1, "Duplicate", "")</f>
        <v/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2"/>
        <v>1.024</v>
      </c>
      <c r="P3563">
        <f t="shared" si="333"/>
        <v>47.407407407407405</v>
      </c>
      <c r="Q3563" s="3" t="str">
        <f t="shared" si="334"/>
        <v>theater</v>
      </c>
      <c r="R3563" t="str">
        <f t="shared" si="335"/>
        <v>plays</v>
      </c>
      <c r="S3563" s="11">
        <f t="shared" si="336"/>
        <v>42203.680300925931</v>
      </c>
      <c r="T3563" s="11">
        <f t="shared" si="337"/>
        <v>42221.774999999994</v>
      </c>
      <c r="U3563" t="str">
        <f t="array" ref="U3563">IF(COUNTIF($B$2:$B7676, $B3563)&gt;1, "Duplicate", "")</f>
        <v/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2"/>
        <v>1.4888888888888889</v>
      </c>
      <c r="P3564">
        <f t="shared" si="333"/>
        <v>15.129032258064516</v>
      </c>
      <c r="Q3564" s="3" t="str">
        <f t="shared" si="334"/>
        <v>theater</v>
      </c>
      <c r="R3564" t="str">
        <f t="shared" si="335"/>
        <v>plays</v>
      </c>
      <c r="S3564" s="11">
        <f t="shared" si="336"/>
        <v>42433.761886574073</v>
      </c>
      <c r="T3564" s="11">
        <f t="shared" si="337"/>
        <v>42442.916666666672</v>
      </c>
      <c r="U3564" t="str">
        <f t="array" ref="U3564">IF(COUNTIF($B$2:$B7677, $B3564)&gt;1, "Duplicate", "")</f>
        <v/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2"/>
        <v>1.0549000000000002</v>
      </c>
      <c r="P3565">
        <f t="shared" si="333"/>
        <v>21.098000000000003</v>
      </c>
      <c r="Q3565" s="3" t="str">
        <f t="shared" si="334"/>
        <v>theater</v>
      </c>
      <c r="R3565" t="str">
        <f t="shared" si="335"/>
        <v>plays</v>
      </c>
      <c r="S3565" s="11">
        <f t="shared" si="336"/>
        <v>42555.671944444446</v>
      </c>
      <c r="T3565" s="11">
        <f t="shared" si="337"/>
        <v>42583.791666666672</v>
      </c>
      <c r="U3565" t="str">
        <f t="array" ref="U3565">IF(COUNTIF($B$2:$B7678, $B3565)&gt;1, "Duplicate", "")</f>
        <v/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2"/>
        <v>1.0049999999999999</v>
      </c>
      <c r="P3566">
        <f t="shared" si="333"/>
        <v>59.117647058823529</v>
      </c>
      <c r="Q3566" s="3" t="str">
        <f t="shared" si="334"/>
        <v>theater</v>
      </c>
      <c r="R3566" t="str">
        <f t="shared" si="335"/>
        <v>plays</v>
      </c>
      <c r="S3566" s="11">
        <f t="shared" si="336"/>
        <v>42236.623252314821</v>
      </c>
      <c r="T3566" s="11">
        <f t="shared" si="337"/>
        <v>42282.666666666672</v>
      </c>
      <c r="U3566" t="str">
        <f t="array" ref="U3566">IF(COUNTIF($B$2:$B7679, $B3566)&gt;1, "Duplicate", "")</f>
        <v/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2"/>
        <v>1.3055555555555556</v>
      </c>
      <c r="P3567">
        <f t="shared" si="333"/>
        <v>97.916666666666671</v>
      </c>
      <c r="Q3567" s="3" t="str">
        <f t="shared" si="334"/>
        <v>theater</v>
      </c>
      <c r="R3567" t="str">
        <f t="shared" si="335"/>
        <v>plays</v>
      </c>
      <c r="S3567" s="11">
        <f t="shared" si="336"/>
        <v>41974.743148148147</v>
      </c>
      <c r="T3567" s="11">
        <f t="shared" si="337"/>
        <v>42004.743148148147</v>
      </c>
      <c r="U3567" t="str">
        <f t="array" ref="U3567">IF(COUNTIF($B$2:$B7680, $B3567)&gt;1, "Duplicate", "")</f>
        <v/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2"/>
        <v>1.0475000000000001</v>
      </c>
      <c r="P3568">
        <f t="shared" si="333"/>
        <v>55.131578947368418</v>
      </c>
      <c r="Q3568" s="3" t="str">
        <f t="shared" si="334"/>
        <v>theater</v>
      </c>
      <c r="R3568" t="str">
        <f t="shared" si="335"/>
        <v>plays</v>
      </c>
      <c r="S3568" s="11">
        <f t="shared" si="336"/>
        <v>41997.507905092592</v>
      </c>
      <c r="T3568" s="11">
        <f t="shared" si="337"/>
        <v>42027.507905092592</v>
      </c>
      <c r="U3568" t="str">
        <f t="array" ref="U3568">IF(COUNTIF($B$2:$B7681, $B3568)&gt;1, "Duplicate", "")</f>
        <v/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2"/>
        <v>1.0880000000000001</v>
      </c>
      <c r="P3569">
        <f t="shared" si="333"/>
        <v>26.536585365853657</v>
      </c>
      <c r="Q3569" s="3" t="str">
        <f t="shared" si="334"/>
        <v>theater</v>
      </c>
      <c r="R3569" t="str">
        <f t="shared" si="335"/>
        <v>plays</v>
      </c>
      <c r="S3569" s="11">
        <f t="shared" si="336"/>
        <v>42135.810694444444</v>
      </c>
      <c r="T3569" s="11">
        <f t="shared" si="337"/>
        <v>42165.810694444444</v>
      </c>
      <c r="U3569" t="str">
        <f t="array" ref="U3569">IF(COUNTIF($B$2:$B7682, $B3569)&gt;1, "Duplicate", "")</f>
        <v/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2"/>
        <v>1.1100000000000001</v>
      </c>
      <c r="P3570">
        <f t="shared" si="333"/>
        <v>58.421052631578945</v>
      </c>
      <c r="Q3570" s="3" t="str">
        <f t="shared" si="334"/>
        <v>theater</v>
      </c>
      <c r="R3570" t="str">
        <f t="shared" si="335"/>
        <v>plays</v>
      </c>
      <c r="S3570" s="11">
        <f t="shared" si="336"/>
        <v>41869.740671296298</v>
      </c>
      <c r="T3570" s="11">
        <f t="shared" si="337"/>
        <v>41899.740671296298</v>
      </c>
      <c r="U3570" t="str">
        <f t="array" ref="U3570">IF(COUNTIF($B$2:$B7683, $B3570)&gt;1, "Duplicate", "")</f>
        <v/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2"/>
        <v>1.0047999999999999</v>
      </c>
      <c r="P3571">
        <f t="shared" si="333"/>
        <v>122.53658536585365</v>
      </c>
      <c r="Q3571" s="3" t="str">
        <f t="shared" si="334"/>
        <v>theater</v>
      </c>
      <c r="R3571" t="str">
        <f t="shared" si="335"/>
        <v>plays</v>
      </c>
      <c r="S3571" s="11">
        <f t="shared" si="336"/>
        <v>41982.688611111109</v>
      </c>
      <c r="T3571" s="11">
        <f t="shared" si="337"/>
        <v>42012.688611111109</v>
      </c>
      <c r="U3571" t="str">
        <f t="array" ref="U3571">IF(COUNTIF($B$2:$B7684, $B3571)&gt;1, "Duplicate", "")</f>
        <v/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2"/>
        <v>1.1435</v>
      </c>
      <c r="P3572">
        <f t="shared" si="333"/>
        <v>87.961538461538467</v>
      </c>
      <c r="Q3572" s="3" t="str">
        <f t="shared" si="334"/>
        <v>theater</v>
      </c>
      <c r="R3572" t="str">
        <f t="shared" si="335"/>
        <v>plays</v>
      </c>
      <c r="S3572" s="11">
        <f t="shared" si="336"/>
        <v>41976.331979166673</v>
      </c>
      <c r="T3572" s="11">
        <f t="shared" si="337"/>
        <v>42004.291666666672</v>
      </c>
      <c r="U3572" t="str">
        <f t="array" ref="U3572">IF(COUNTIF($B$2:$B7685, $B3572)&gt;1, "Duplicate", "")</f>
        <v/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2"/>
        <v>1.2206666666666666</v>
      </c>
      <c r="P3573">
        <f t="shared" si="333"/>
        <v>73.239999999999995</v>
      </c>
      <c r="Q3573" s="3" t="str">
        <f t="shared" si="334"/>
        <v>theater</v>
      </c>
      <c r="R3573" t="str">
        <f t="shared" si="335"/>
        <v>plays</v>
      </c>
      <c r="S3573" s="11">
        <f t="shared" si="336"/>
        <v>41912.858946759261</v>
      </c>
      <c r="T3573" s="11">
        <f t="shared" si="337"/>
        <v>41942.858946759261</v>
      </c>
      <c r="U3573" t="str">
        <f t="array" ref="U3573">IF(COUNTIF($B$2:$B7686, $B3573)&gt;1, "Duplicate", "")</f>
        <v/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2"/>
        <v>1</v>
      </c>
      <c r="P3574">
        <f t="shared" si="333"/>
        <v>55.555555555555557</v>
      </c>
      <c r="Q3574" s="3" t="str">
        <f t="shared" si="334"/>
        <v>theater</v>
      </c>
      <c r="R3574" t="str">
        <f t="shared" si="335"/>
        <v>plays</v>
      </c>
      <c r="S3574" s="11">
        <f t="shared" si="336"/>
        <v>42146.570393518516</v>
      </c>
      <c r="T3574" s="11">
        <f t="shared" si="337"/>
        <v>42176.570393518516</v>
      </c>
      <c r="U3574" t="str">
        <f t="array" ref="U3574">IF(COUNTIF($B$2:$B7687, $B3574)&gt;1, "Duplicate", "")</f>
        <v/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2"/>
        <v>1.028</v>
      </c>
      <c r="P3575">
        <f t="shared" si="333"/>
        <v>39.53846153846154</v>
      </c>
      <c r="Q3575" s="3" t="str">
        <f t="shared" si="334"/>
        <v>theater</v>
      </c>
      <c r="R3575" t="str">
        <f t="shared" si="335"/>
        <v>plays</v>
      </c>
      <c r="S3575" s="11">
        <f t="shared" si="336"/>
        <v>41921.375532407408</v>
      </c>
      <c r="T3575" s="11">
        <f t="shared" si="337"/>
        <v>41951.417199074072</v>
      </c>
      <c r="U3575" t="str">
        <f t="array" ref="U3575">IF(COUNTIF($B$2:$B7688, $B3575)&gt;1, "Duplicate", "")</f>
        <v/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2"/>
        <v>1.0612068965517241</v>
      </c>
      <c r="P3576">
        <f t="shared" si="333"/>
        <v>136.77777777777777</v>
      </c>
      <c r="Q3576" s="3" t="str">
        <f t="shared" si="334"/>
        <v>theater</v>
      </c>
      <c r="R3576" t="str">
        <f t="shared" si="335"/>
        <v>plays</v>
      </c>
      <c r="S3576" s="11">
        <f t="shared" si="336"/>
        <v>41926.942685185182</v>
      </c>
      <c r="T3576" s="11">
        <f t="shared" si="337"/>
        <v>41956.984351851846</v>
      </c>
      <c r="U3576" t="str">
        <f t="array" ref="U3576">IF(COUNTIF($B$2:$B7689, $B3576)&gt;1, "Duplicate", "")</f>
        <v/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2"/>
        <v>1.0133000000000001</v>
      </c>
      <c r="P3577">
        <f t="shared" si="333"/>
        <v>99.343137254901961</v>
      </c>
      <c r="Q3577" s="3" t="str">
        <f t="shared" si="334"/>
        <v>theater</v>
      </c>
      <c r="R3577" t="str">
        <f t="shared" si="335"/>
        <v>plays</v>
      </c>
      <c r="S3577" s="11">
        <f t="shared" si="336"/>
        <v>42561.783877314811</v>
      </c>
      <c r="T3577" s="11">
        <f t="shared" si="337"/>
        <v>42593.165972222225</v>
      </c>
      <c r="U3577" t="str">
        <f t="array" ref="U3577">IF(COUNTIF($B$2:$B7690, $B3577)&gt;1, "Duplicate", "")</f>
        <v/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2"/>
        <v>1</v>
      </c>
      <c r="P3578">
        <f t="shared" si="333"/>
        <v>20</v>
      </c>
      <c r="Q3578" s="3" t="str">
        <f t="shared" si="334"/>
        <v>theater</v>
      </c>
      <c r="R3578" t="str">
        <f t="shared" si="335"/>
        <v>plays</v>
      </c>
      <c r="S3578" s="11">
        <f t="shared" si="336"/>
        <v>42649.54923611111</v>
      </c>
      <c r="T3578" s="11">
        <f t="shared" si="337"/>
        <v>42709.590902777782</v>
      </c>
      <c r="U3578" t="str">
        <f t="array" ref="U3578">IF(COUNTIF($B$2:$B7691, $B3578)&gt;1, "Duplicate", "")</f>
        <v/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2"/>
        <v>1.3</v>
      </c>
      <c r="P3579">
        <f t="shared" si="333"/>
        <v>28.888888888888889</v>
      </c>
      <c r="Q3579" s="3" t="str">
        <f t="shared" si="334"/>
        <v>theater</v>
      </c>
      <c r="R3579" t="str">
        <f t="shared" si="335"/>
        <v>plays</v>
      </c>
      <c r="S3579" s="11">
        <f t="shared" si="336"/>
        <v>42093.786840277782</v>
      </c>
      <c r="T3579" s="11">
        <f t="shared" si="337"/>
        <v>42120.26944444445</v>
      </c>
      <c r="U3579" t="str">
        <f t="array" ref="U3579">IF(COUNTIF($B$2:$B7692, $B3579)&gt;1, "Duplicate", "")</f>
        <v/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2"/>
        <v>1.0001333333333333</v>
      </c>
      <c r="P3580">
        <f t="shared" si="333"/>
        <v>40.545945945945945</v>
      </c>
      <c r="Q3580" s="3" t="str">
        <f t="shared" si="334"/>
        <v>theater</v>
      </c>
      <c r="R3580" t="str">
        <f t="shared" si="335"/>
        <v>plays</v>
      </c>
      <c r="S3580" s="11">
        <f t="shared" si="336"/>
        <v>42460.733530092592</v>
      </c>
      <c r="T3580" s="11">
        <f t="shared" si="337"/>
        <v>42490.733530092592</v>
      </c>
      <c r="U3580" t="str">
        <f t="array" ref="U3580">IF(COUNTIF($B$2:$B7693, $B3580)&gt;1, "Duplicate", "")</f>
        <v/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2"/>
        <v>1</v>
      </c>
      <c r="P3581">
        <f t="shared" si="333"/>
        <v>35.714285714285715</v>
      </c>
      <c r="Q3581" s="3" t="str">
        <f t="shared" si="334"/>
        <v>theater</v>
      </c>
      <c r="R3581" t="str">
        <f t="shared" si="335"/>
        <v>plays</v>
      </c>
      <c r="S3581" s="11">
        <f t="shared" si="336"/>
        <v>42430.762222222227</v>
      </c>
      <c r="T3581" s="11">
        <f t="shared" si="337"/>
        <v>42460.720555555556</v>
      </c>
      <c r="U3581" t="str">
        <f t="array" ref="U3581">IF(COUNTIF($B$2:$B7694, $B3581)&gt;1, "Duplicate", "")</f>
        <v/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2"/>
        <v>1.1388888888888888</v>
      </c>
      <c r="P3582">
        <f t="shared" si="333"/>
        <v>37.962962962962962</v>
      </c>
      <c r="Q3582" s="3" t="str">
        <f t="shared" si="334"/>
        <v>theater</v>
      </c>
      <c r="R3582" t="str">
        <f t="shared" si="335"/>
        <v>plays</v>
      </c>
      <c r="S3582" s="11">
        <f t="shared" si="336"/>
        <v>42026.176180555558</v>
      </c>
      <c r="T3582" s="11">
        <f t="shared" si="337"/>
        <v>42064.207638888889</v>
      </c>
      <c r="U3582" t="str">
        <f t="array" ref="U3582">IF(COUNTIF($B$2:$B7695, $B3582)&gt;1, "Duplicate", "")</f>
        <v/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2"/>
        <v>1</v>
      </c>
      <c r="P3583">
        <f t="shared" si="333"/>
        <v>33.333333333333336</v>
      </c>
      <c r="Q3583" s="3" t="str">
        <f t="shared" si="334"/>
        <v>theater</v>
      </c>
      <c r="R3583" t="str">
        <f t="shared" si="335"/>
        <v>plays</v>
      </c>
      <c r="S3583" s="11">
        <f t="shared" si="336"/>
        <v>41836.471180555556</v>
      </c>
      <c r="T3583" s="11">
        <f t="shared" si="337"/>
        <v>41850.471180555556</v>
      </c>
      <c r="U3583" t="str">
        <f t="array" ref="U3583">IF(COUNTIF($B$2:$B7696, $B3583)&gt;1, "Duplicate", "")</f>
        <v/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2"/>
        <v>2.87</v>
      </c>
      <c r="P3584">
        <f t="shared" si="333"/>
        <v>58.571428571428569</v>
      </c>
      <c r="Q3584" s="3" t="str">
        <f t="shared" si="334"/>
        <v>theater</v>
      </c>
      <c r="R3584" t="str">
        <f t="shared" si="335"/>
        <v>plays</v>
      </c>
      <c r="S3584" s="11">
        <f t="shared" si="336"/>
        <v>42451.095856481479</v>
      </c>
      <c r="T3584" s="11">
        <f t="shared" si="337"/>
        <v>42465.095856481479</v>
      </c>
      <c r="U3584" t="str">
        <f t="array" ref="U3584">IF(COUNTIF($B$2:$B7697, $B3584)&gt;1, "Duplicate", "")</f>
        <v/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2"/>
        <v>1.085</v>
      </c>
      <c r="P3585">
        <f t="shared" si="333"/>
        <v>135.625</v>
      </c>
      <c r="Q3585" s="3" t="str">
        <f t="shared" si="334"/>
        <v>theater</v>
      </c>
      <c r="R3585" t="str">
        <f t="shared" si="335"/>
        <v>plays</v>
      </c>
      <c r="S3585" s="11">
        <f t="shared" si="336"/>
        <v>42418.425983796296</v>
      </c>
      <c r="T3585" s="11">
        <f t="shared" si="337"/>
        <v>42478.384317129632</v>
      </c>
      <c r="U3585" t="str">
        <f t="array" ref="U3585">IF(COUNTIF($B$2:$B7698, $B3585)&gt;1, "Duplicate", "")</f>
        <v/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2"/>
        <v>1.155</v>
      </c>
      <c r="P3586">
        <f t="shared" si="333"/>
        <v>30.9375</v>
      </c>
      <c r="Q3586" s="3" t="str">
        <f t="shared" si="334"/>
        <v>theater</v>
      </c>
      <c r="R3586" t="str">
        <f t="shared" si="335"/>
        <v>plays</v>
      </c>
      <c r="S3586" s="11">
        <f t="shared" si="336"/>
        <v>42168.316481481481</v>
      </c>
      <c r="T3586" s="11">
        <f t="shared" si="337"/>
        <v>42198.316481481481</v>
      </c>
      <c r="U3586" t="str">
        <f t="array" ref="U3586">IF(COUNTIF($B$2:$B7699, $B3586)&gt;1, "Duplicate", "")</f>
        <v/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8">E3587/D3587</f>
        <v>1.1911764705882353</v>
      </c>
      <c r="P3587">
        <f t="shared" ref="P3587:P3650" si="339">IF(L3587=0,0,E3587/L3587)</f>
        <v>176.08695652173913</v>
      </c>
      <c r="Q3587" s="3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11">
        <f t="shared" si="336"/>
        <v>41964.716319444444</v>
      </c>
      <c r="T3587" s="11">
        <f t="shared" si="337"/>
        <v>41994.716319444444</v>
      </c>
      <c r="U3587" t="str">
        <f t="array" ref="U3587">IF(COUNTIF($B$2:$B7700, $B3587)&gt;1, "Duplicate", "")</f>
        <v/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8"/>
        <v>1.0942666666666667</v>
      </c>
      <c r="P3588">
        <f t="shared" si="339"/>
        <v>151.9814814814815</v>
      </c>
      <c r="Q3588" s="3" t="str">
        <f t="shared" si="340"/>
        <v>theater</v>
      </c>
      <c r="R3588" t="str">
        <f t="shared" si="341"/>
        <v>plays</v>
      </c>
      <c r="S3588" s="11">
        <f t="shared" si="336"/>
        <v>42576.697569444441</v>
      </c>
      <c r="T3588" s="11">
        <f t="shared" si="337"/>
        <v>42636.697569444441</v>
      </c>
      <c r="U3588" t="str">
        <f t="array" ref="U3588">IF(COUNTIF($B$2:$B7701, $B3588)&gt;1, "Duplicate", "")</f>
        <v/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8"/>
        <v>1.266</v>
      </c>
      <c r="P3589">
        <f t="shared" si="339"/>
        <v>22.607142857142858</v>
      </c>
      <c r="Q3589" s="3" t="str">
        <f t="shared" si="340"/>
        <v>theater</v>
      </c>
      <c r="R3589" t="str">
        <f t="shared" si="341"/>
        <v>plays</v>
      </c>
      <c r="S3589" s="11">
        <f t="shared" si="336"/>
        <v>42503.539976851855</v>
      </c>
      <c r="T3589" s="11">
        <f t="shared" si="337"/>
        <v>42548.791666666672</v>
      </c>
      <c r="U3589" t="str">
        <f t="array" ref="U3589">IF(COUNTIF($B$2:$B7702, $B3589)&gt;1, "Duplicate", "")</f>
        <v/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8"/>
        <v>1.0049999999999999</v>
      </c>
      <c r="P3590">
        <f t="shared" si="339"/>
        <v>18.272727272727273</v>
      </c>
      <c r="Q3590" s="3" t="str">
        <f t="shared" si="340"/>
        <v>theater</v>
      </c>
      <c r="R3590" t="str">
        <f t="shared" si="341"/>
        <v>plays</v>
      </c>
      <c r="S3590" s="11">
        <f t="shared" si="336"/>
        <v>42101.828819444447</v>
      </c>
      <c r="T3590" s="11">
        <f t="shared" si="337"/>
        <v>42123.958333333328</v>
      </c>
      <c r="U3590" t="str">
        <f t="array" ref="U3590">IF(COUNTIF($B$2:$B7703, $B3590)&gt;1, "Duplicate", "")</f>
        <v/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8"/>
        <v>1.2749999999999999</v>
      </c>
      <c r="P3591">
        <f t="shared" si="339"/>
        <v>82.258064516129039</v>
      </c>
      <c r="Q3591" s="3" t="str">
        <f t="shared" si="340"/>
        <v>theater</v>
      </c>
      <c r="R3591" t="str">
        <f t="shared" si="341"/>
        <v>plays</v>
      </c>
      <c r="S3591" s="11">
        <f t="shared" ref="S3591:S3654" si="342">(((J3591/60)/60)/24)+DATE(1970,1,1)</f>
        <v>42125.647534722222</v>
      </c>
      <c r="T3591" s="11">
        <f t="shared" ref="T3591:T3654" si="343">(((I3591/60)/60)/24)+DATE(1970,1,1)</f>
        <v>42150.647534722222</v>
      </c>
      <c r="U3591" t="str">
        <f t="array" ref="U3591">IF(COUNTIF($B$2:$B7704, $B3591)&gt;1, "Duplicate", "")</f>
        <v/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8"/>
        <v>1.0005999999999999</v>
      </c>
      <c r="P3592">
        <f t="shared" si="339"/>
        <v>68.534246575342465</v>
      </c>
      <c r="Q3592" s="3" t="str">
        <f t="shared" si="340"/>
        <v>theater</v>
      </c>
      <c r="R3592" t="str">
        <f t="shared" si="341"/>
        <v>plays</v>
      </c>
      <c r="S3592" s="11">
        <f t="shared" si="342"/>
        <v>41902.333726851852</v>
      </c>
      <c r="T3592" s="11">
        <f t="shared" si="343"/>
        <v>41932.333726851852</v>
      </c>
      <c r="U3592" t="str">
        <f t="array" ref="U3592">IF(COUNTIF($B$2:$B7705, $B3592)&gt;1, "Duplicate", "")</f>
        <v/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8"/>
        <v>1.75</v>
      </c>
      <c r="P3593">
        <f t="shared" si="339"/>
        <v>68.055555555555557</v>
      </c>
      <c r="Q3593" s="3" t="str">
        <f t="shared" si="340"/>
        <v>theater</v>
      </c>
      <c r="R3593" t="str">
        <f t="shared" si="341"/>
        <v>plays</v>
      </c>
      <c r="S3593" s="11">
        <f t="shared" si="342"/>
        <v>42003.948425925926</v>
      </c>
      <c r="T3593" s="11">
        <f t="shared" si="343"/>
        <v>42028.207638888889</v>
      </c>
      <c r="U3593" t="str">
        <f t="array" ref="U3593">IF(COUNTIF($B$2:$B7706, $B3593)&gt;1, "Duplicate", "")</f>
        <v/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8"/>
        <v>1.2725</v>
      </c>
      <c r="P3594">
        <f t="shared" si="339"/>
        <v>72.714285714285708</v>
      </c>
      <c r="Q3594" s="3" t="str">
        <f t="shared" si="340"/>
        <v>theater</v>
      </c>
      <c r="R3594" t="str">
        <f t="shared" si="341"/>
        <v>plays</v>
      </c>
      <c r="S3594" s="11">
        <f t="shared" si="342"/>
        <v>41988.829942129625</v>
      </c>
      <c r="T3594" s="11">
        <f t="shared" si="343"/>
        <v>42046.207638888889</v>
      </c>
      <c r="U3594" t="str">
        <f t="array" ref="U3594">IF(COUNTIF($B$2:$B7707, $B3594)&gt;1, "Duplicate", "")</f>
        <v/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8"/>
        <v>1.1063333333333334</v>
      </c>
      <c r="P3595">
        <f t="shared" si="339"/>
        <v>77.186046511627907</v>
      </c>
      <c r="Q3595" s="3" t="str">
        <f t="shared" si="340"/>
        <v>theater</v>
      </c>
      <c r="R3595" t="str">
        <f t="shared" si="341"/>
        <v>plays</v>
      </c>
      <c r="S3595" s="11">
        <f t="shared" si="342"/>
        <v>41974.898599537039</v>
      </c>
      <c r="T3595" s="11">
        <f t="shared" si="343"/>
        <v>42009.851388888885</v>
      </c>
      <c r="U3595" t="str">
        <f t="array" ref="U3595">IF(COUNTIF($B$2:$B7708, $B3595)&gt;1, "Duplicate", "")</f>
        <v/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8"/>
        <v>1.2593749999999999</v>
      </c>
      <c r="P3596">
        <f t="shared" si="339"/>
        <v>55.972222222222221</v>
      </c>
      <c r="Q3596" s="3" t="str">
        <f t="shared" si="340"/>
        <v>theater</v>
      </c>
      <c r="R3596" t="str">
        <f t="shared" si="341"/>
        <v>plays</v>
      </c>
      <c r="S3596" s="11">
        <f t="shared" si="342"/>
        <v>42592.066921296297</v>
      </c>
      <c r="T3596" s="11">
        <f t="shared" si="343"/>
        <v>42617.066921296297</v>
      </c>
      <c r="U3596" t="str">
        <f t="array" ref="U3596">IF(COUNTIF($B$2:$B7709, $B3596)&gt;1, "Duplicate", "")</f>
        <v/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8"/>
        <v>1.1850000000000001</v>
      </c>
      <c r="P3597">
        <f t="shared" si="339"/>
        <v>49.693548387096776</v>
      </c>
      <c r="Q3597" s="3" t="str">
        <f t="shared" si="340"/>
        <v>theater</v>
      </c>
      <c r="R3597" t="str">
        <f t="shared" si="341"/>
        <v>plays</v>
      </c>
      <c r="S3597" s="11">
        <f t="shared" si="342"/>
        <v>42050.008368055554</v>
      </c>
      <c r="T3597" s="11">
        <f t="shared" si="343"/>
        <v>42076.290972222225</v>
      </c>
      <c r="U3597" t="str">
        <f t="array" ref="U3597">IF(COUNTIF($B$2:$B7710, $B3597)&gt;1, "Duplicate", "")</f>
        <v/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8"/>
        <v>1.0772727272727274</v>
      </c>
      <c r="P3598">
        <f t="shared" si="339"/>
        <v>79</v>
      </c>
      <c r="Q3598" s="3" t="str">
        <f t="shared" si="340"/>
        <v>theater</v>
      </c>
      <c r="R3598" t="str">
        <f t="shared" si="341"/>
        <v>plays</v>
      </c>
      <c r="S3598" s="11">
        <f t="shared" si="342"/>
        <v>41856.715069444443</v>
      </c>
      <c r="T3598" s="11">
        <f t="shared" si="343"/>
        <v>41877.715069444443</v>
      </c>
      <c r="U3598" t="str">
        <f t="array" ref="U3598">IF(COUNTIF($B$2:$B7711, $B3598)&gt;1, "Duplicate", "")</f>
        <v/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8"/>
        <v>1.026</v>
      </c>
      <c r="P3599">
        <f t="shared" si="339"/>
        <v>77.727272727272734</v>
      </c>
      <c r="Q3599" s="3" t="str">
        <f t="shared" si="340"/>
        <v>theater</v>
      </c>
      <c r="R3599" t="str">
        <f t="shared" si="341"/>
        <v>plays</v>
      </c>
      <c r="S3599" s="11">
        <f t="shared" si="342"/>
        <v>42417.585532407407</v>
      </c>
      <c r="T3599" s="11">
        <f t="shared" si="343"/>
        <v>42432.249305555553</v>
      </c>
      <c r="U3599" t="str">
        <f t="array" ref="U3599">IF(COUNTIF($B$2:$B7712, $B3599)&gt;1, "Duplicate", "")</f>
        <v/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8"/>
        <v>1.101</v>
      </c>
      <c r="P3600">
        <f t="shared" si="339"/>
        <v>40.777777777777779</v>
      </c>
      <c r="Q3600" s="3" t="str">
        <f t="shared" si="340"/>
        <v>theater</v>
      </c>
      <c r="R3600" t="str">
        <f t="shared" si="341"/>
        <v>plays</v>
      </c>
      <c r="S3600" s="11">
        <f t="shared" si="342"/>
        <v>41866.79886574074</v>
      </c>
      <c r="T3600" s="11">
        <f t="shared" si="343"/>
        <v>41885.207638888889</v>
      </c>
      <c r="U3600" t="str">
        <f t="array" ref="U3600">IF(COUNTIF($B$2:$B7713, $B3600)&gt;1, "Duplicate", "")</f>
        <v/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8"/>
        <v>2.02</v>
      </c>
      <c r="P3601">
        <f t="shared" si="339"/>
        <v>59.411764705882355</v>
      </c>
      <c r="Q3601" s="3" t="str">
        <f t="shared" si="340"/>
        <v>theater</v>
      </c>
      <c r="R3601" t="str">
        <f t="shared" si="341"/>
        <v>plays</v>
      </c>
      <c r="S3601" s="11">
        <f t="shared" si="342"/>
        <v>42220.79487268519</v>
      </c>
      <c r="T3601" s="11">
        <f t="shared" si="343"/>
        <v>42246</v>
      </c>
      <c r="U3601" t="str">
        <f t="array" ref="U3601">IF(COUNTIF($B$2:$B7714, $B3601)&gt;1, "Duplicate", "")</f>
        <v/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8"/>
        <v>1.3</v>
      </c>
      <c r="P3602">
        <f t="shared" si="339"/>
        <v>3.25</v>
      </c>
      <c r="Q3602" s="3" t="str">
        <f t="shared" si="340"/>
        <v>theater</v>
      </c>
      <c r="R3602" t="str">
        <f t="shared" si="341"/>
        <v>plays</v>
      </c>
      <c r="S3602" s="11">
        <f t="shared" si="342"/>
        <v>42628.849120370374</v>
      </c>
      <c r="T3602" s="11">
        <f t="shared" si="343"/>
        <v>42656.849120370374</v>
      </c>
      <c r="U3602" t="str">
        <f t="array" ref="U3602">IF(COUNTIF($B$2:$B7715, $B3602)&gt;1, "Duplicate", "")</f>
        <v/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8"/>
        <v>1.0435000000000001</v>
      </c>
      <c r="P3603">
        <f t="shared" si="339"/>
        <v>39.377358490566039</v>
      </c>
      <c r="Q3603" s="3" t="str">
        <f t="shared" si="340"/>
        <v>theater</v>
      </c>
      <c r="R3603" t="str">
        <f t="shared" si="341"/>
        <v>plays</v>
      </c>
      <c r="S3603" s="11">
        <f t="shared" si="342"/>
        <v>41990.99863425926</v>
      </c>
      <c r="T3603" s="11">
        <f t="shared" si="343"/>
        <v>42020.99863425926</v>
      </c>
      <c r="U3603" t="str">
        <f t="array" ref="U3603">IF(COUNTIF($B$2:$B7716, $B3603)&gt;1, "Duplicate", "")</f>
        <v/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8"/>
        <v>1.0004999999999999</v>
      </c>
      <c r="P3604">
        <f t="shared" si="339"/>
        <v>81.673469387755105</v>
      </c>
      <c r="Q3604" s="3" t="str">
        <f t="shared" si="340"/>
        <v>theater</v>
      </c>
      <c r="R3604" t="str">
        <f t="shared" si="341"/>
        <v>plays</v>
      </c>
      <c r="S3604" s="11">
        <f t="shared" si="342"/>
        <v>42447.894432870366</v>
      </c>
      <c r="T3604" s="11">
        <f t="shared" si="343"/>
        <v>42507.894432870366</v>
      </c>
      <c r="U3604" t="str">
        <f t="array" ref="U3604">IF(COUNTIF($B$2:$B7717, $B3604)&gt;1, "Duplicate", "")</f>
        <v/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8"/>
        <v>1.7066666666666668</v>
      </c>
      <c r="P3605">
        <f t="shared" si="339"/>
        <v>44.912280701754383</v>
      </c>
      <c r="Q3605" s="3" t="str">
        <f t="shared" si="340"/>
        <v>theater</v>
      </c>
      <c r="R3605" t="str">
        <f t="shared" si="341"/>
        <v>plays</v>
      </c>
      <c r="S3605" s="11">
        <f t="shared" si="342"/>
        <v>42283.864351851851</v>
      </c>
      <c r="T3605" s="11">
        <f t="shared" si="343"/>
        <v>42313.906018518523</v>
      </c>
      <c r="U3605" t="str">
        <f t="array" ref="U3605">IF(COUNTIF($B$2:$B7718, $B3605)&gt;1, "Duplicate", "")</f>
        <v/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8"/>
        <v>1.1283333333333334</v>
      </c>
      <c r="P3606">
        <f t="shared" si="339"/>
        <v>49.05797101449275</v>
      </c>
      <c r="Q3606" s="3" t="str">
        <f t="shared" si="340"/>
        <v>theater</v>
      </c>
      <c r="R3606" t="str">
        <f t="shared" si="341"/>
        <v>plays</v>
      </c>
      <c r="S3606" s="11">
        <f t="shared" si="342"/>
        <v>42483.015694444446</v>
      </c>
      <c r="T3606" s="11">
        <f t="shared" si="343"/>
        <v>42489.290972222225</v>
      </c>
      <c r="U3606" t="str">
        <f t="array" ref="U3606">IF(COUNTIF($B$2:$B7719, $B3606)&gt;1, "Duplicate", "")</f>
        <v/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8"/>
        <v>1.84</v>
      </c>
      <c r="P3607">
        <f t="shared" si="339"/>
        <v>30.666666666666668</v>
      </c>
      <c r="Q3607" s="3" t="str">
        <f t="shared" si="340"/>
        <v>theater</v>
      </c>
      <c r="R3607" t="str">
        <f t="shared" si="341"/>
        <v>plays</v>
      </c>
      <c r="S3607" s="11">
        <f t="shared" si="342"/>
        <v>42383.793124999997</v>
      </c>
      <c r="T3607" s="11">
        <f t="shared" si="343"/>
        <v>42413.793124999997</v>
      </c>
      <c r="U3607" t="str">
        <f t="array" ref="U3607">IF(COUNTIF($B$2:$B7720, $B3607)&gt;1, "Duplicate", "")</f>
        <v/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8"/>
        <v>1.3026666666666666</v>
      </c>
      <c r="P3608">
        <f t="shared" si="339"/>
        <v>61.0625</v>
      </c>
      <c r="Q3608" s="3" t="str">
        <f t="shared" si="340"/>
        <v>theater</v>
      </c>
      <c r="R3608" t="str">
        <f t="shared" si="341"/>
        <v>plays</v>
      </c>
      <c r="S3608" s="11">
        <f t="shared" si="342"/>
        <v>42566.604826388888</v>
      </c>
      <c r="T3608" s="11">
        <f t="shared" si="343"/>
        <v>42596.604826388888</v>
      </c>
      <c r="U3608" t="str">
        <f t="array" ref="U3608">IF(COUNTIF($B$2:$B7721, $B3608)&gt;1, "Duplicate", "")</f>
        <v/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8"/>
        <v>1.0545454545454545</v>
      </c>
      <c r="P3609">
        <f t="shared" si="339"/>
        <v>29</v>
      </c>
      <c r="Q3609" s="3" t="str">
        <f t="shared" si="340"/>
        <v>theater</v>
      </c>
      <c r="R3609" t="str">
        <f t="shared" si="341"/>
        <v>plays</v>
      </c>
      <c r="S3609" s="11">
        <f t="shared" si="342"/>
        <v>42338.963912037041</v>
      </c>
      <c r="T3609" s="11">
        <f t="shared" si="343"/>
        <v>42353</v>
      </c>
      <c r="U3609" t="str">
        <f t="array" ref="U3609">IF(COUNTIF($B$2:$B7722, $B3609)&gt;1, "Duplicate", "")</f>
        <v/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8"/>
        <v>1</v>
      </c>
      <c r="P3610">
        <f t="shared" si="339"/>
        <v>29.62962962962963</v>
      </c>
      <c r="Q3610" s="3" t="str">
        <f t="shared" si="340"/>
        <v>theater</v>
      </c>
      <c r="R3610" t="str">
        <f t="shared" si="341"/>
        <v>plays</v>
      </c>
      <c r="S3610" s="11">
        <f t="shared" si="342"/>
        <v>42506.709375000006</v>
      </c>
      <c r="T3610" s="11">
        <f t="shared" si="343"/>
        <v>42538.583333333328</v>
      </c>
      <c r="U3610" t="str">
        <f t="array" ref="U3610">IF(COUNTIF($B$2:$B7723, $B3610)&gt;1, "Duplicate", "")</f>
        <v/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8"/>
        <v>1.5331632653061225</v>
      </c>
      <c r="P3611">
        <f t="shared" si="339"/>
        <v>143.0952380952381</v>
      </c>
      <c r="Q3611" s="3" t="str">
        <f t="shared" si="340"/>
        <v>theater</v>
      </c>
      <c r="R3611" t="str">
        <f t="shared" si="341"/>
        <v>plays</v>
      </c>
      <c r="S3611" s="11">
        <f t="shared" si="342"/>
        <v>42429.991724537031</v>
      </c>
      <c r="T3611" s="11">
        <f t="shared" si="343"/>
        <v>42459.950057870374</v>
      </c>
      <c r="U3611" t="str">
        <f t="array" ref="U3611">IF(COUNTIF($B$2:$B7724, $B3611)&gt;1, "Duplicate", "")</f>
        <v/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8"/>
        <v>1.623</v>
      </c>
      <c r="P3612">
        <f t="shared" si="339"/>
        <v>52.354838709677416</v>
      </c>
      <c r="Q3612" s="3" t="str">
        <f t="shared" si="340"/>
        <v>theater</v>
      </c>
      <c r="R3612" t="str">
        <f t="shared" si="341"/>
        <v>plays</v>
      </c>
      <c r="S3612" s="11">
        <f t="shared" si="342"/>
        <v>42203.432129629626</v>
      </c>
      <c r="T3612" s="11">
        <f t="shared" si="343"/>
        <v>42233.432129629626</v>
      </c>
      <c r="U3612" t="str">
        <f t="array" ref="U3612">IF(COUNTIF($B$2:$B7725, $B3612)&gt;1, "Duplicate", "")</f>
        <v/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8"/>
        <v>1.36</v>
      </c>
      <c r="P3613">
        <f t="shared" si="339"/>
        <v>66.666666666666671</v>
      </c>
      <c r="Q3613" s="3" t="str">
        <f t="shared" si="340"/>
        <v>theater</v>
      </c>
      <c r="R3613" t="str">
        <f t="shared" si="341"/>
        <v>plays</v>
      </c>
      <c r="S3613" s="11">
        <f t="shared" si="342"/>
        <v>42072.370381944449</v>
      </c>
      <c r="T3613" s="11">
        <f t="shared" si="343"/>
        <v>42102.370381944449</v>
      </c>
      <c r="U3613" t="str">
        <f t="array" ref="U3613">IF(COUNTIF($B$2:$B7726, $B3613)&gt;1, "Duplicate", "")</f>
        <v/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8"/>
        <v>1.444</v>
      </c>
      <c r="P3614">
        <f t="shared" si="339"/>
        <v>126.66666666666667</v>
      </c>
      <c r="Q3614" s="3" t="str">
        <f t="shared" si="340"/>
        <v>theater</v>
      </c>
      <c r="R3614" t="str">
        <f t="shared" si="341"/>
        <v>plays</v>
      </c>
      <c r="S3614" s="11">
        <f t="shared" si="342"/>
        <v>41789.726979166669</v>
      </c>
      <c r="T3614" s="11">
        <f t="shared" si="343"/>
        <v>41799.726979166669</v>
      </c>
      <c r="U3614" t="str">
        <f t="array" ref="U3614">IF(COUNTIF($B$2:$B7727, $B3614)&gt;1, "Duplicate", "")</f>
        <v/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8"/>
        <v>1</v>
      </c>
      <c r="P3615">
        <f t="shared" si="339"/>
        <v>62.5</v>
      </c>
      <c r="Q3615" s="3" t="str">
        <f t="shared" si="340"/>
        <v>theater</v>
      </c>
      <c r="R3615" t="str">
        <f t="shared" si="341"/>
        <v>plays</v>
      </c>
      <c r="S3615" s="11">
        <f t="shared" si="342"/>
        <v>41788.58997685185</v>
      </c>
      <c r="T3615" s="11">
        <f t="shared" si="343"/>
        <v>41818.58997685185</v>
      </c>
      <c r="U3615" t="str">
        <f t="array" ref="U3615">IF(COUNTIF($B$2:$B7728, $B3615)&gt;1, "Duplicate", "")</f>
        <v/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8"/>
        <v>1.008</v>
      </c>
      <c r="P3616">
        <f t="shared" si="339"/>
        <v>35.492957746478872</v>
      </c>
      <c r="Q3616" s="3" t="str">
        <f t="shared" si="340"/>
        <v>theater</v>
      </c>
      <c r="R3616" t="str">
        <f t="shared" si="341"/>
        <v>plays</v>
      </c>
      <c r="S3616" s="11">
        <f t="shared" si="342"/>
        <v>42144.041851851856</v>
      </c>
      <c r="T3616" s="11">
        <f t="shared" si="343"/>
        <v>42174.041851851856</v>
      </c>
      <c r="U3616" t="str">
        <f t="array" ref="U3616">IF(COUNTIF($B$2:$B7729, $B3616)&gt;1, "Duplicate", "")</f>
        <v>Duplicate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8"/>
        <v>1.0680000000000001</v>
      </c>
      <c r="P3617">
        <f t="shared" si="339"/>
        <v>37.083333333333336</v>
      </c>
      <c r="Q3617" s="3" t="str">
        <f t="shared" si="340"/>
        <v>theater</v>
      </c>
      <c r="R3617" t="str">
        <f t="shared" si="341"/>
        <v>plays</v>
      </c>
      <c r="S3617" s="11">
        <f t="shared" si="342"/>
        <v>42318.593703703707</v>
      </c>
      <c r="T3617" s="11">
        <f t="shared" si="343"/>
        <v>42348.593703703707</v>
      </c>
      <c r="U3617" t="str">
        <f t="array" ref="U3617">IF(COUNTIF($B$2:$B7730, $B3617)&gt;1, "Duplicate", "")</f>
        <v/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8"/>
        <v>1.248</v>
      </c>
      <c r="P3618">
        <f t="shared" si="339"/>
        <v>69.333333333333329</v>
      </c>
      <c r="Q3618" s="3" t="str">
        <f t="shared" si="340"/>
        <v>theater</v>
      </c>
      <c r="R3618" t="str">
        <f t="shared" si="341"/>
        <v>plays</v>
      </c>
      <c r="S3618" s="11">
        <f t="shared" si="342"/>
        <v>42052.949814814812</v>
      </c>
      <c r="T3618" s="11">
        <f t="shared" si="343"/>
        <v>42082.908148148148</v>
      </c>
      <c r="U3618" t="str">
        <f t="array" ref="U3618">IF(COUNTIF($B$2:$B7731, $B3618)&gt;1, "Duplicate", "")</f>
        <v/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8"/>
        <v>1.1891891891891893</v>
      </c>
      <c r="P3619">
        <f t="shared" si="339"/>
        <v>17.254901960784313</v>
      </c>
      <c r="Q3619" s="3" t="str">
        <f t="shared" si="340"/>
        <v>theater</v>
      </c>
      <c r="R3619" t="str">
        <f t="shared" si="341"/>
        <v>plays</v>
      </c>
      <c r="S3619" s="11">
        <f t="shared" si="342"/>
        <v>42779.610289351855</v>
      </c>
      <c r="T3619" s="11">
        <f t="shared" si="343"/>
        <v>42794</v>
      </c>
      <c r="U3619" t="str">
        <f t="array" ref="U3619">IF(COUNTIF($B$2:$B7732, $B3619)&gt;1, "Duplicate", "")</f>
        <v/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8"/>
        <v>1.01</v>
      </c>
      <c r="P3620">
        <f t="shared" si="339"/>
        <v>36.071428571428569</v>
      </c>
      <c r="Q3620" s="3" t="str">
        <f t="shared" si="340"/>
        <v>theater</v>
      </c>
      <c r="R3620" t="str">
        <f t="shared" si="341"/>
        <v>plays</v>
      </c>
      <c r="S3620" s="11">
        <f t="shared" si="342"/>
        <v>42128.627893518518</v>
      </c>
      <c r="T3620" s="11">
        <f t="shared" si="343"/>
        <v>42158.627893518518</v>
      </c>
      <c r="U3620" t="str">
        <f t="array" ref="U3620">IF(COUNTIF($B$2:$B7733, $B3620)&gt;1, "Duplicate", "")</f>
        <v/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8"/>
        <v>1.1299999999999999</v>
      </c>
      <c r="P3621">
        <f t="shared" si="339"/>
        <v>66.470588235294116</v>
      </c>
      <c r="Q3621" s="3" t="str">
        <f t="shared" si="340"/>
        <v>theater</v>
      </c>
      <c r="R3621" t="str">
        <f t="shared" si="341"/>
        <v>plays</v>
      </c>
      <c r="S3621" s="11">
        <f t="shared" si="342"/>
        <v>42661.132245370376</v>
      </c>
      <c r="T3621" s="11">
        <f t="shared" si="343"/>
        <v>42693.916666666672</v>
      </c>
      <c r="U3621" t="str">
        <f t="array" ref="U3621">IF(COUNTIF($B$2:$B7734, $B3621)&gt;1, "Duplicate", "")</f>
        <v/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8"/>
        <v>1.0519047619047619</v>
      </c>
      <c r="P3622">
        <f t="shared" si="339"/>
        <v>56.065989847715734</v>
      </c>
      <c r="Q3622" s="3" t="str">
        <f t="shared" si="340"/>
        <v>theater</v>
      </c>
      <c r="R3622" t="str">
        <f t="shared" si="341"/>
        <v>plays</v>
      </c>
      <c r="S3622" s="11">
        <f t="shared" si="342"/>
        <v>42037.938206018516</v>
      </c>
      <c r="T3622" s="11">
        <f t="shared" si="343"/>
        <v>42068.166666666672</v>
      </c>
      <c r="U3622" t="str">
        <f t="array" ref="U3622">IF(COUNTIF($B$2:$B7735, $B3622)&gt;1, "Duplicate", "")</f>
        <v/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8"/>
        <v>1.0973333333333333</v>
      </c>
      <c r="P3623">
        <f t="shared" si="339"/>
        <v>47.028571428571432</v>
      </c>
      <c r="Q3623" s="3" t="str">
        <f t="shared" si="340"/>
        <v>theater</v>
      </c>
      <c r="R3623" t="str">
        <f t="shared" si="341"/>
        <v>plays</v>
      </c>
      <c r="S3623" s="11">
        <f t="shared" si="342"/>
        <v>42619.935694444444</v>
      </c>
      <c r="T3623" s="11">
        <f t="shared" si="343"/>
        <v>42643.875</v>
      </c>
      <c r="U3623" t="str">
        <f t="array" ref="U3623">IF(COUNTIF($B$2:$B7736, $B3623)&gt;1, "Duplicate", "")</f>
        <v/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8"/>
        <v>1.00099</v>
      </c>
      <c r="P3624">
        <f t="shared" si="339"/>
        <v>47.666190476190479</v>
      </c>
      <c r="Q3624" s="3" t="str">
        <f t="shared" si="340"/>
        <v>theater</v>
      </c>
      <c r="R3624" t="str">
        <f t="shared" si="341"/>
        <v>plays</v>
      </c>
      <c r="S3624" s="11">
        <f t="shared" si="342"/>
        <v>41877.221886574072</v>
      </c>
      <c r="T3624" s="11">
        <f t="shared" si="343"/>
        <v>41910.140972222223</v>
      </c>
      <c r="U3624" t="str">
        <f t="array" ref="U3624">IF(COUNTIF($B$2:$B7737, $B3624)&gt;1, "Duplicate", "")</f>
        <v/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8"/>
        <v>1.2</v>
      </c>
      <c r="P3625">
        <f t="shared" si="339"/>
        <v>88.235294117647058</v>
      </c>
      <c r="Q3625" s="3" t="str">
        <f t="shared" si="340"/>
        <v>theater</v>
      </c>
      <c r="R3625" t="str">
        <f t="shared" si="341"/>
        <v>plays</v>
      </c>
      <c r="S3625" s="11">
        <f t="shared" si="342"/>
        <v>41828.736921296295</v>
      </c>
      <c r="T3625" s="11">
        <f t="shared" si="343"/>
        <v>41846.291666666664</v>
      </c>
      <c r="U3625" t="str">
        <f t="array" ref="U3625">IF(COUNTIF($B$2:$B7738, $B3625)&gt;1, "Duplicate", "")</f>
        <v/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8"/>
        <v>1.0493333333333332</v>
      </c>
      <c r="P3626">
        <f t="shared" si="339"/>
        <v>80.717948717948715</v>
      </c>
      <c r="Q3626" s="3" t="str">
        <f t="shared" si="340"/>
        <v>theater</v>
      </c>
      <c r="R3626" t="str">
        <f t="shared" si="341"/>
        <v>plays</v>
      </c>
      <c r="S3626" s="11">
        <f t="shared" si="342"/>
        <v>42545.774189814809</v>
      </c>
      <c r="T3626" s="11">
        <f t="shared" si="343"/>
        <v>42605.774189814809</v>
      </c>
      <c r="U3626" t="str">
        <f t="array" ref="U3626">IF(COUNTIF($B$2:$B7739, $B3626)&gt;1, "Duplicate", "")</f>
        <v/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8"/>
        <v>1.0266666666666666</v>
      </c>
      <c r="P3627">
        <f t="shared" si="339"/>
        <v>39.487179487179489</v>
      </c>
      <c r="Q3627" s="3" t="str">
        <f t="shared" si="340"/>
        <v>theater</v>
      </c>
      <c r="R3627" t="str">
        <f t="shared" si="341"/>
        <v>plays</v>
      </c>
      <c r="S3627" s="11">
        <f t="shared" si="342"/>
        <v>42157.652511574073</v>
      </c>
      <c r="T3627" s="11">
        <f t="shared" si="343"/>
        <v>42187.652511574073</v>
      </c>
      <c r="U3627" t="str">
        <f t="array" ref="U3627">IF(COUNTIF($B$2:$B7740, $B3627)&gt;1, "Duplicate", "")</f>
        <v/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8"/>
        <v>1.0182500000000001</v>
      </c>
      <c r="P3628">
        <f t="shared" si="339"/>
        <v>84.854166666666671</v>
      </c>
      <c r="Q3628" s="3" t="str">
        <f t="shared" si="340"/>
        <v>theater</v>
      </c>
      <c r="R3628" t="str">
        <f t="shared" si="341"/>
        <v>plays</v>
      </c>
      <c r="S3628" s="11">
        <f t="shared" si="342"/>
        <v>41846.667326388888</v>
      </c>
      <c r="T3628" s="11">
        <f t="shared" si="343"/>
        <v>41867.667326388888</v>
      </c>
      <c r="U3628" t="str">
        <f t="array" ref="U3628">IF(COUNTIF($B$2:$B7741, $B3628)&gt;1, "Duplicate", "")</f>
        <v/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8"/>
        <v>1</v>
      </c>
      <c r="P3629">
        <f t="shared" si="339"/>
        <v>68.965517241379317</v>
      </c>
      <c r="Q3629" s="3" t="str">
        <f t="shared" si="340"/>
        <v>theater</v>
      </c>
      <c r="R3629" t="str">
        <f t="shared" si="341"/>
        <v>plays</v>
      </c>
      <c r="S3629" s="11">
        <f t="shared" si="342"/>
        <v>42460.741747685184</v>
      </c>
      <c r="T3629" s="11">
        <f t="shared" si="343"/>
        <v>42511.165972222225</v>
      </c>
      <c r="U3629" t="str">
        <f t="array" ref="U3629">IF(COUNTIF($B$2:$B7742, $B3629)&gt;1, "Duplicate", "")</f>
        <v/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8"/>
        <v>0</v>
      </c>
      <c r="P3630">
        <f t="shared" si="339"/>
        <v>0</v>
      </c>
      <c r="Q3630" s="3" t="str">
        <f t="shared" si="340"/>
        <v>theater</v>
      </c>
      <c r="R3630" t="str">
        <f t="shared" si="341"/>
        <v>musical</v>
      </c>
      <c r="S3630" s="11">
        <f t="shared" si="342"/>
        <v>42291.833287037036</v>
      </c>
      <c r="T3630" s="11">
        <f t="shared" si="343"/>
        <v>42351.874953703707</v>
      </c>
      <c r="U3630" t="str">
        <f t="array" ref="U3630">IF(COUNTIF($B$2:$B7743, $B3630)&gt;1, "Duplicate", "")</f>
        <v/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8"/>
        <v>1.9999999999999999E-6</v>
      </c>
      <c r="P3631">
        <f t="shared" si="339"/>
        <v>1</v>
      </c>
      <c r="Q3631" s="3" t="str">
        <f t="shared" si="340"/>
        <v>theater</v>
      </c>
      <c r="R3631" t="str">
        <f t="shared" si="341"/>
        <v>musical</v>
      </c>
      <c r="S3631" s="11">
        <f t="shared" si="342"/>
        <v>42437.094490740739</v>
      </c>
      <c r="T3631" s="11">
        <f t="shared" si="343"/>
        <v>42495.708333333328</v>
      </c>
      <c r="U3631" t="str">
        <f t="array" ref="U3631">IF(COUNTIF($B$2:$B7744, $B3631)&gt;1, "Duplicate", "")</f>
        <v/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8"/>
        <v>3.3333333333333332E-4</v>
      </c>
      <c r="P3632">
        <f t="shared" si="339"/>
        <v>1</v>
      </c>
      <c r="Q3632" s="3" t="str">
        <f t="shared" si="340"/>
        <v>theater</v>
      </c>
      <c r="R3632" t="str">
        <f t="shared" si="341"/>
        <v>musical</v>
      </c>
      <c r="S3632" s="11">
        <f t="shared" si="342"/>
        <v>41942.84710648148</v>
      </c>
      <c r="T3632" s="11">
        <f t="shared" si="343"/>
        <v>41972.888773148152</v>
      </c>
      <c r="U3632" t="str">
        <f t="array" ref="U3632">IF(COUNTIF($B$2:$B7745, $B3632)&gt;1, "Duplicate", "")</f>
        <v/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8"/>
        <v>0.51023391812865493</v>
      </c>
      <c r="P3633">
        <f t="shared" si="339"/>
        <v>147.88135593220338</v>
      </c>
      <c r="Q3633" s="3" t="str">
        <f t="shared" si="340"/>
        <v>theater</v>
      </c>
      <c r="R3633" t="str">
        <f t="shared" si="341"/>
        <v>musical</v>
      </c>
      <c r="S3633" s="11">
        <f t="shared" si="342"/>
        <v>41880.753437499996</v>
      </c>
      <c r="T3633" s="11">
        <f t="shared" si="343"/>
        <v>41905.165972222225</v>
      </c>
      <c r="U3633" t="str">
        <f t="array" ref="U3633">IF(COUNTIF($B$2:$B7746, $B3633)&gt;1, "Duplicate", "")</f>
        <v/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8"/>
        <v>0.2</v>
      </c>
      <c r="P3634">
        <f t="shared" si="339"/>
        <v>100</v>
      </c>
      <c r="Q3634" s="3" t="str">
        <f t="shared" si="340"/>
        <v>theater</v>
      </c>
      <c r="R3634" t="str">
        <f t="shared" si="341"/>
        <v>musical</v>
      </c>
      <c r="S3634" s="11">
        <f t="shared" si="342"/>
        <v>41946.936909722222</v>
      </c>
      <c r="T3634" s="11">
        <f t="shared" si="343"/>
        <v>41966.936909722222</v>
      </c>
      <c r="U3634" t="str">
        <f t="array" ref="U3634">IF(COUNTIF($B$2:$B7747, $B3634)&gt;1, "Duplicate", "")</f>
        <v/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8"/>
        <v>0.35239999999999999</v>
      </c>
      <c r="P3635">
        <f t="shared" si="339"/>
        <v>56.838709677419352</v>
      </c>
      <c r="Q3635" s="3" t="str">
        <f t="shared" si="340"/>
        <v>theater</v>
      </c>
      <c r="R3635" t="str">
        <f t="shared" si="341"/>
        <v>musical</v>
      </c>
      <c r="S3635" s="11">
        <f t="shared" si="342"/>
        <v>42649.623460648145</v>
      </c>
      <c r="T3635" s="11">
        <f t="shared" si="343"/>
        <v>42693.041666666672</v>
      </c>
      <c r="U3635" t="str">
        <f t="array" ref="U3635">IF(COUNTIF($B$2:$B7748, $B3635)&gt;1, "Duplicate", "")</f>
        <v/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8"/>
        <v>4.2466666666666666E-2</v>
      </c>
      <c r="P3636">
        <f t="shared" si="339"/>
        <v>176.94444444444446</v>
      </c>
      <c r="Q3636" s="3" t="str">
        <f t="shared" si="340"/>
        <v>theater</v>
      </c>
      <c r="R3636" t="str">
        <f t="shared" si="341"/>
        <v>musical</v>
      </c>
      <c r="S3636" s="11">
        <f t="shared" si="342"/>
        <v>42701.166365740741</v>
      </c>
      <c r="T3636" s="11">
        <f t="shared" si="343"/>
        <v>42749.165972222225</v>
      </c>
      <c r="U3636" t="str">
        <f t="array" ref="U3636">IF(COUNTIF($B$2:$B7749, $B3636)&gt;1, "Duplicate", "")</f>
        <v/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8"/>
        <v>0.36457142857142855</v>
      </c>
      <c r="P3637">
        <f t="shared" si="339"/>
        <v>127.6</v>
      </c>
      <c r="Q3637" s="3" t="str">
        <f t="shared" si="340"/>
        <v>theater</v>
      </c>
      <c r="R3637" t="str">
        <f t="shared" si="341"/>
        <v>musical</v>
      </c>
      <c r="S3637" s="11">
        <f t="shared" si="342"/>
        <v>42450.88282407407</v>
      </c>
      <c r="T3637" s="11">
        <f t="shared" si="343"/>
        <v>42480.88282407407</v>
      </c>
      <c r="U3637" t="str">
        <f t="array" ref="U3637">IF(COUNTIF($B$2:$B7750, $B3637)&gt;1, "Duplicate", "")</f>
        <v/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8"/>
        <v>0</v>
      </c>
      <c r="P3638">
        <f t="shared" si="339"/>
        <v>0</v>
      </c>
      <c r="Q3638" s="3" t="str">
        <f t="shared" si="340"/>
        <v>theater</v>
      </c>
      <c r="R3638" t="str">
        <f t="shared" si="341"/>
        <v>musical</v>
      </c>
      <c r="S3638" s="11">
        <f t="shared" si="342"/>
        <v>42226.694780092599</v>
      </c>
      <c r="T3638" s="11">
        <f t="shared" si="343"/>
        <v>42261.694780092599</v>
      </c>
      <c r="U3638" t="str">
        <f t="array" ref="U3638">IF(COUNTIF($B$2:$B7751, $B3638)&gt;1, "Duplicate", "")</f>
        <v/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8"/>
        <v>0.30866666666666664</v>
      </c>
      <c r="P3639">
        <f t="shared" si="339"/>
        <v>66.142857142857139</v>
      </c>
      <c r="Q3639" s="3" t="str">
        <f t="shared" si="340"/>
        <v>theater</v>
      </c>
      <c r="R3639" t="str">
        <f t="shared" si="341"/>
        <v>musical</v>
      </c>
      <c r="S3639" s="11">
        <f t="shared" si="342"/>
        <v>41975.700636574074</v>
      </c>
      <c r="T3639" s="11">
        <f t="shared" si="343"/>
        <v>42005.700636574074</v>
      </c>
      <c r="U3639" t="str">
        <f t="array" ref="U3639">IF(COUNTIF($B$2:$B7752, $B3639)&gt;1, "Duplicate", "")</f>
        <v/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8"/>
        <v>6.545454545454546E-2</v>
      </c>
      <c r="P3640">
        <f t="shared" si="339"/>
        <v>108</v>
      </c>
      <c r="Q3640" s="3" t="str">
        <f t="shared" si="340"/>
        <v>theater</v>
      </c>
      <c r="R3640" t="str">
        <f t="shared" si="341"/>
        <v>musical</v>
      </c>
      <c r="S3640" s="11">
        <f t="shared" si="342"/>
        <v>42053.672824074078</v>
      </c>
      <c r="T3640" s="11">
        <f t="shared" si="343"/>
        <v>42113.631157407406</v>
      </c>
      <c r="U3640" t="str">
        <f t="array" ref="U3640">IF(COUNTIF($B$2:$B7753, $B3640)&gt;1, "Duplicate", "")</f>
        <v/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8"/>
        <v>4.0000000000000003E-5</v>
      </c>
      <c r="P3641">
        <f t="shared" si="339"/>
        <v>1</v>
      </c>
      <c r="Q3641" s="3" t="str">
        <f t="shared" si="340"/>
        <v>theater</v>
      </c>
      <c r="R3641" t="str">
        <f t="shared" si="341"/>
        <v>musical</v>
      </c>
      <c r="S3641" s="11">
        <f t="shared" si="342"/>
        <v>42590.677152777775</v>
      </c>
      <c r="T3641" s="11">
        <f t="shared" si="343"/>
        <v>42650.632638888885</v>
      </c>
      <c r="U3641" t="str">
        <f t="array" ref="U3641">IF(COUNTIF($B$2:$B7754, $B3641)&gt;1, "Duplicate", "")</f>
        <v/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8"/>
        <v>5.5E-2</v>
      </c>
      <c r="P3642">
        <f t="shared" si="339"/>
        <v>18.333333333333332</v>
      </c>
      <c r="Q3642" s="3" t="str">
        <f t="shared" si="340"/>
        <v>theater</v>
      </c>
      <c r="R3642" t="str">
        <f t="shared" si="341"/>
        <v>musical</v>
      </c>
      <c r="S3642" s="11">
        <f t="shared" si="342"/>
        <v>42104.781597222223</v>
      </c>
      <c r="T3642" s="11">
        <f t="shared" si="343"/>
        <v>42134.781597222223</v>
      </c>
      <c r="U3642" t="str">
        <f t="array" ref="U3642">IF(COUNTIF($B$2:$B7755, $B3642)&gt;1, "Duplicate", "")</f>
        <v/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8"/>
        <v>0</v>
      </c>
      <c r="P3643">
        <f t="shared" si="339"/>
        <v>0</v>
      </c>
      <c r="Q3643" s="3" t="str">
        <f t="shared" si="340"/>
        <v>theater</v>
      </c>
      <c r="R3643" t="str">
        <f t="shared" si="341"/>
        <v>musical</v>
      </c>
      <c r="S3643" s="11">
        <f t="shared" si="342"/>
        <v>41899.627071759263</v>
      </c>
      <c r="T3643" s="11">
        <f t="shared" si="343"/>
        <v>41917.208333333336</v>
      </c>
      <c r="U3643" t="str">
        <f t="array" ref="U3643">IF(COUNTIF($B$2:$B7756, $B3643)&gt;1, "Duplicate", "")</f>
        <v/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8"/>
        <v>2.1428571428571429E-2</v>
      </c>
      <c r="P3644">
        <f t="shared" si="339"/>
        <v>7.5</v>
      </c>
      <c r="Q3644" s="3" t="str">
        <f t="shared" si="340"/>
        <v>theater</v>
      </c>
      <c r="R3644" t="str">
        <f t="shared" si="341"/>
        <v>musical</v>
      </c>
      <c r="S3644" s="11">
        <f t="shared" si="342"/>
        <v>42297.816284722227</v>
      </c>
      <c r="T3644" s="11">
        <f t="shared" si="343"/>
        <v>42338.708333333328</v>
      </c>
      <c r="U3644" t="str">
        <f t="array" ref="U3644">IF(COUNTIF($B$2:$B7757, $B3644)&gt;1, "Duplicate", "")</f>
        <v/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8"/>
        <v>0</v>
      </c>
      <c r="P3645">
        <f t="shared" si="339"/>
        <v>0</v>
      </c>
      <c r="Q3645" s="3" t="str">
        <f t="shared" si="340"/>
        <v>theater</v>
      </c>
      <c r="R3645" t="str">
        <f t="shared" si="341"/>
        <v>musical</v>
      </c>
      <c r="S3645" s="11">
        <f t="shared" si="342"/>
        <v>42285.143969907411</v>
      </c>
      <c r="T3645" s="11">
        <f t="shared" si="343"/>
        <v>42325.185636574075</v>
      </c>
      <c r="U3645" t="str">
        <f t="array" ref="U3645">IF(COUNTIF($B$2:$B7758, $B3645)&gt;1, "Duplicate", "")</f>
        <v/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8"/>
        <v>0.16420000000000001</v>
      </c>
      <c r="P3646">
        <f t="shared" si="339"/>
        <v>68.416666666666671</v>
      </c>
      <c r="Q3646" s="3" t="str">
        <f t="shared" si="340"/>
        <v>theater</v>
      </c>
      <c r="R3646" t="str">
        <f t="shared" si="341"/>
        <v>musical</v>
      </c>
      <c r="S3646" s="11">
        <f t="shared" si="342"/>
        <v>42409.241747685184</v>
      </c>
      <c r="T3646" s="11">
        <f t="shared" si="343"/>
        <v>42437.207638888889</v>
      </c>
      <c r="U3646" t="str">
        <f t="array" ref="U3646">IF(COUNTIF($B$2:$B7759, $B3646)&gt;1, "Duplicate", "")</f>
        <v/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8"/>
        <v>1E-3</v>
      </c>
      <c r="P3647">
        <f t="shared" si="339"/>
        <v>1</v>
      </c>
      <c r="Q3647" s="3" t="str">
        <f t="shared" si="340"/>
        <v>theater</v>
      </c>
      <c r="R3647" t="str">
        <f t="shared" si="341"/>
        <v>musical</v>
      </c>
      <c r="S3647" s="11">
        <f t="shared" si="342"/>
        <v>42665.970347222217</v>
      </c>
      <c r="T3647" s="11">
        <f t="shared" si="343"/>
        <v>42696.012013888889</v>
      </c>
      <c r="U3647" t="str">
        <f t="array" ref="U3647">IF(COUNTIF($B$2:$B7760, $B3647)&gt;1, "Duplicate", "")</f>
        <v/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8"/>
        <v>4.8099999999999997E-2</v>
      </c>
      <c r="P3648">
        <f t="shared" si="339"/>
        <v>60.125</v>
      </c>
      <c r="Q3648" s="3" t="str">
        <f t="shared" si="340"/>
        <v>theater</v>
      </c>
      <c r="R3648" t="str">
        <f t="shared" si="341"/>
        <v>musical</v>
      </c>
      <c r="S3648" s="11">
        <f t="shared" si="342"/>
        <v>42140.421319444446</v>
      </c>
      <c r="T3648" s="11">
        <f t="shared" si="343"/>
        <v>42171.979166666672</v>
      </c>
      <c r="U3648" t="str">
        <f t="array" ref="U3648">IF(COUNTIF($B$2:$B7761, $B3648)&gt;1, "Duplicate", "")</f>
        <v/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8"/>
        <v>0.06</v>
      </c>
      <c r="P3649">
        <f t="shared" si="339"/>
        <v>15</v>
      </c>
      <c r="Q3649" s="3" t="str">
        <f t="shared" si="340"/>
        <v>theater</v>
      </c>
      <c r="R3649" t="str">
        <f t="shared" si="341"/>
        <v>musical</v>
      </c>
      <c r="S3649" s="11">
        <f t="shared" si="342"/>
        <v>42598.749155092592</v>
      </c>
      <c r="T3649" s="11">
        <f t="shared" si="343"/>
        <v>42643.749155092592</v>
      </c>
      <c r="U3649" t="str">
        <f t="array" ref="U3649">IF(COUNTIF($B$2:$B7762, $B3649)&gt;1, "Duplicate", "")</f>
        <v/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8"/>
        <v>1.003825</v>
      </c>
      <c r="P3650">
        <f t="shared" si="339"/>
        <v>550.04109589041093</v>
      </c>
      <c r="Q3650" s="3" t="str">
        <f t="shared" si="340"/>
        <v>theater</v>
      </c>
      <c r="R3650" t="str">
        <f t="shared" si="341"/>
        <v>plays</v>
      </c>
      <c r="S3650" s="11">
        <f t="shared" si="342"/>
        <v>41887.292187500003</v>
      </c>
      <c r="T3650" s="11">
        <f t="shared" si="343"/>
        <v>41917.292187500003</v>
      </c>
      <c r="U3650" t="str">
        <f t="array" ref="U3650">IF(COUNTIF($B$2:$B7763, $B3650)&gt;1, "Duplicate", "")</f>
        <v/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4">E3651/D3651</f>
        <v>1.04</v>
      </c>
      <c r="P3651">
        <f t="shared" ref="P3651:P3714" si="345">IF(L3651=0,0,E3651/L3651)</f>
        <v>97.5</v>
      </c>
      <c r="Q3651" s="3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11">
        <f t="shared" si="342"/>
        <v>41780.712893518517</v>
      </c>
      <c r="T3651" s="11">
        <f t="shared" si="343"/>
        <v>41806.712893518517</v>
      </c>
      <c r="U3651" t="str">
        <f t="array" ref="U3651">IF(COUNTIF($B$2:$B7764, $B3651)&gt;1, "Duplicate", "")</f>
        <v/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4"/>
        <v>1</v>
      </c>
      <c r="P3652">
        <f t="shared" si="345"/>
        <v>29.411764705882351</v>
      </c>
      <c r="Q3652" s="3" t="str">
        <f t="shared" si="346"/>
        <v>theater</v>
      </c>
      <c r="R3652" t="str">
        <f t="shared" si="347"/>
        <v>plays</v>
      </c>
      <c r="S3652" s="11">
        <f t="shared" si="342"/>
        <v>42381.478981481487</v>
      </c>
      <c r="T3652" s="11">
        <f t="shared" si="343"/>
        <v>42402.478981481487</v>
      </c>
      <c r="U3652" t="str">
        <f t="array" ref="U3652">IF(COUNTIF($B$2:$B7765, $B3652)&gt;1, "Duplicate", "")</f>
        <v/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4"/>
        <v>1.04</v>
      </c>
      <c r="P3653">
        <f t="shared" si="345"/>
        <v>57.777777777777779</v>
      </c>
      <c r="Q3653" s="3" t="str">
        <f t="shared" si="346"/>
        <v>theater</v>
      </c>
      <c r="R3653" t="str">
        <f t="shared" si="347"/>
        <v>plays</v>
      </c>
      <c r="S3653" s="11">
        <f t="shared" si="342"/>
        <v>41828.646319444444</v>
      </c>
      <c r="T3653" s="11">
        <f t="shared" si="343"/>
        <v>41861.665972222225</v>
      </c>
      <c r="U3653" t="str">
        <f t="array" ref="U3653">IF(COUNTIF($B$2:$B7766, $B3653)&gt;1, "Duplicate", "")</f>
        <v/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4"/>
        <v>2.5066666666666668</v>
      </c>
      <c r="P3654">
        <f t="shared" si="345"/>
        <v>44.235294117647058</v>
      </c>
      <c r="Q3654" s="3" t="str">
        <f t="shared" si="346"/>
        <v>theater</v>
      </c>
      <c r="R3654" t="str">
        <f t="shared" si="347"/>
        <v>plays</v>
      </c>
      <c r="S3654" s="11">
        <f t="shared" si="342"/>
        <v>42596.644699074073</v>
      </c>
      <c r="T3654" s="11">
        <f t="shared" si="343"/>
        <v>42607.165972222225</v>
      </c>
      <c r="U3654" t="str">
        <f t="array" ref="U3654">IF(COUNTIF($B$2:$B7767, $B3654)&gt;1, "Duplicate", "")</f>
        <v>Duplicate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4"/>
        <v>1.0049999999999999</v>
      </c>
      <c r="P3655">
        <f t="shared" si="345"/>
        <v>60.909090909090907</v>
      </c>
      <c r="Q3655" s="3" t="str">
        <f t="shared" si="346"/>
        <v>theater</v>
      </c>
      <c r="R3655" t="str">
        <f t="shared" si="347"/>
        <v>plays</v>
      </c>
      <c r="S3655" s="11">
        <f t="shared" ref="S3655:S3718" si="348">(((J3655/60)/60)/24)+DATE(1970,1,1)</f>
        <v>42191.363506944443</v>
      </c>
      <c r="T3655" s="11">
        <f t="shared" ref="T3655:T3718" si="349">(((I3655/60)/60)/24)+DATE(1970,1,1)</f>
        <v>42221.363506944443</v>
      </c>
      <c r="U3655" t="str">
        <f t="array" ref="U3655">IF(COUNTIF($B$2:$B7768, $B3655)&gt;1, "Duplicate", "")</f>
        <v/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4"/>
        <v>1.744</v>
      </c>
      <c r="P3656">
        <f t="shared" si="345"/>
        <v>68.84210526315789</v>
      </c>
      <c r="Q3656" s="3" t="str">
        <f t="shared" si="346"/>
        <v>theater</v>
      </c>
      <c r="R3656" t="str">
        <f t="shared" si="347"/>
        <v>plays</v>
      </c>
      <c r="S3656" s="11">
        <f t="shared" si="348"/>
        <v>42440.416504629626</v>
      </c>
      <c r="T3656" s="11">
        <f t="shared" si="349"/>
        <v>42463.708333333328</v>
      </c>
      <c r="U3656" t="str">
        <f t="array" ref="U3656">IF(COUNTIF($B$2:$B7769, $B3656)&gt;1, "Duplicate", "")</f>
        <v/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4"/>
        <v>1.1626000000000001</v>
      </c>
      <c r="P3657">
        <f t="shared" si="345"/>
        <v>73.582278481012665</v>
      </c>
      <c r="Q3657" s="3" t="str">
        <f t="shared" si="346"/>
        <v>theater</v>
      </c>
      <c r="R3657" t="str">
        <f t="shared" si="347"/>
        <v>plays</v>
      </c>
      <c r="S3657" s="11">
        <f t="shared" si="348"/>
        <v>42173.803217592591</v>
      </c>
      <c r="T3657" s="11">
        <f t="shared" si="349"/>
        <v>42203.290972222225</v>
      </c>
      <c r="U3657" t="str">
        <f t="array" ref="U3657">IF(COUNTIF($B$2:$B7770, $B3657)&gt;1, "Duplicate", "")</f>
        <v/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4"/>
        <v>1.0582</v>
      </c>
      <c r="P3658">
        <f t="shared" si="345"/>
        <v>115.02173913043478</v>
      </c>
      <c r="Q3658" s="3" t="str">
        <f t="shared" si="346"/>
        <v>theater</v>
      </c>
      <c r="R3658" t="str">
        <f t="shared" si="347"/>
        <v>plays</v>
      </c>
      <c r="S3658" s="11">
        <f t="shared" si="348"/>
        <v>42737.910138888896</v>
      </c>
      <c r="T3658" s="11">
        <f t="shared" si="349"/>
        <v>42767.957638888889</v>
      </c>
      <c r="U3658" t="str">
        <f t="array" ref="U3658">IF(COUNTIF($B$2:$B7771, $B3658)&gt;1, "Duplicate", "")</f>
        <v/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4"/>
        <v>1.1074999999999999</v>
      </c>
      <c r="P3659">
        <f t="shared" si="345"/>
        <v>110.75</v>
      </c>
      <c r="Q3659" s="3" t="str">
        <f t="shared" si="346"/>
        <v>theater</v>
      </c>
      <c r="R3659" t="str">
        <f t="shared" si="347"/>
        <v>plays</v>
      </c>
      <c r="S3659" s="11">
        <f t="shared" si="348"/>
        <v>42499.629849537043</v>
      </c>
      <c r="T3659" s="11">
        <f t="shared" si="349"/>
        <v>42522.904166666667</v>
      </c>
      <c r="U3659" t="str">
        <f t="array" ref="U3659">IF(COUNTIF($B$2:$B7772, $B3659)&gt;1, "Duplicate", "")</f>
        <v/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4"/>
        <v>1.0066666666666666</v>
      </c>
      <c r="P3660">
        <f t="shared" si="345"/>
        <v>75.5</v>
      </c>
      <c r="Q3660" s="3" t="str">
        <f t="shared" si="346"/>
        <v>theater</v>
      </c>
      <c r="R3660" t="str">
        <f t="shared" si="347"/>
        <v>plays</v>
      </c>
      <c r="S3660" s="11">
        <f t="shared" si="348"/>
        <v>41775.858564814815</v>
      </c>
      <c r="T3660" s="11">
        <f t="shared" si="349"/>
        <v>41822.165972222225</v>
      </c>
      <c r="U3660" t="str">
        <f t="array" ref="U3660">IF(COUNTIF($B$2:$B7773, $B3660)&gt;1, "Duplicate", "")</f>
        <v/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4"/>
        <v>1.0203333333333333</v>
      </c>
      <c r="P3661">
        <f t="shared" si="345"/>
        <v>235.46153846153845</v>
      </c>
      <c r="Q3661" s="3" t="str">
        <f t="shared" si="346"/>
        <v>theater</v>
      </c>
      <c r="R3661" t="str">
        <f t="shared" si="347"/>
        <v>plays</v>
      </c>
      <c r="S3661" s="11">
        <f t="shared" si="348"/>
        <v>42055.277199074073</v>
      </c>
      <c r="T3661" s="11">
        <f t="shared" si="349"/>
        <v>42082.610416666663</v>
      </c>
      <c r="U3661" t="str">
        <f t="array" ref="U3661">IF(COUNTIF($B$2:$B7774, $B3661)&gt;1, "Duplicate", "")</f>
        <v/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4"/>
        <v>1</v>
      </c>
      <c r="P3662">
        <f t="shared" si="345"/>
        <v>11.363636363636363</v>
      </c>
      <c r="Q3662" s="3" t="str">
        <f t="shared" si="346"/>
        <v>theater</v>
      </c>
      <c r="R3662" t="str">
        <f t="shared" si="347"/>
        <v>plays</v>
      </c>
      <c r="S3662" s="11">
        <f t="shared" si="348"/>
        <v>41971.881076388891</v>
      </c>
      <c r="T3662" s="11">
        <f t="shared" si="349"/>
        <v>41996.881076388891</v>
      </c>
      <c r="U3662" t="str">
        <f t="array" ref="U3662">IF(COUNTIF($B$2:$B7775, $B3662)&gt;1, "Duplicate", "")</f>
        <v/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4"/>
        <v>1.1100000000000001</v>
      </c>
      <c r="P3663">
        <f t="shared" si="345"/>
        <v>92.5</v>
      </c>
      <c r="Q3663" s="3" t="str">
        <f t="shared" si="346"/>
        <v>theater</v>
      </c>
      <c r="R3663" t="str">
        <f t="shared" si="347"/>
        <v>plays</v>
      </c>
      <c r="S3663" s="11">
        <f t="shared" si="348"/>
        <v>42447.896666666667</v>
      </c>
      <c r="T3663" s="11">
        <f t="shared" si="349"/>
        <v>42470.166666666672</v>
      </c>
      <c r="U3663" t="str">
        <f t="array" ref="U3663">IF(COUNTIF($B$2:$B7776, $B3663)&gt;1, "Duplicate", "")</f>
        <v/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4"/>
        <v>1.0142500000000001</v>
      </c>
      <c r="P3664">
        <f t="shared" si="345"/>
        <v>202.85</v>
      </c>
      <c r="Q3664" s="3" t="str">
        <f t="shared" si="346"/>
        <v>theater</v>
      </c>
      <c r="R3664" t="str">
        <f t="shared" si="347"/>
        <v>plays</v>
      </c>
      <c r="S3664" s="11">
        <f t="shared" si="348"/>
        <v>42064.220069444447</v>
      </c>
      <c r="T3664" s="11">
        <f t="shared" si="349"/>
        <v>42094.178402777776</v>
      </c>
      <c r="U3664" t="str">
        <f t="array" ref="U3664">IF(COUNTIF($B$2:$B7777, $B3664)&gt;1, "Duplicate", "")</f>
        <v/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4"/>
        <v>1.04</v>
      </c>
      <c r="P3665">
        <f t="shared" si="345"/>
        <v>26</v>
      </c>
      <c r="Q3665" s="3" t="str">
        <f t="shared" si="346"/>
        <v>theater</v>
      </c>
      <c r="R3665" t="str">
        <f t="shared" si="347"/>
        <v>plays</v>
      </c>
      <c r="S3665" s="11">
        <f t="shared" si="348"/>
        <v>42665.451736111107</v>
      </c>
      <c r="T3665" s="11">
        <f t="shared" si="349"/>
        <v>42725.493402777778</v>
      </c>
      <c r="U3665" t="str">
        <f t="array" ref="U3665">IF(COUNTIF($B$2:$B7778, $B3665)&gt;1, "Duplicate", "")</f>
        <v/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4"/>
        <v>1.09375</v>
      </c>
      <c r="P3666">
        <f t="shared" si="345"/>
        <v>46.05263157894737</v>
      </c>
      <c r="Q3666" s="3" t="str">
        <f t="shared" si="346"/>
        <v>theater</v>
      </c>
      <c r="R3666" t="str">
        <f t="shared" si="347"/>
        <v>plays</v>
      </c>
      <c r="S3666" s="11">
        <f t="shared" si="348"/>
        <v>42523.248715277776</v>
      </c>
      <c r="T3666" s="11">
        <f t="shared" si="349"/>
        <v>42537.248715277776</v>
      </c>
      <c r="U3666" t="str">
        <f t="array" ref="U3666">IF(COUNTIF($B$2:$B7779, $B3666)&gt;1, "Duplicate", "")</f>
        <v/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4"/>
        <v>1.1516129032258065</v>
      </c>
      <c r="P3667">
        <f t="shared" si="345"/>
        <v>51</v>
      </c>
      <c r="Q3667" s="3" t="str">
        <f t="shared" si="346"/>
        <v>theater</v>
      </c>
      <c r="R3667" t="str">
        <f t="shared" si="347"/>
        <v>plays</v>
      </c>
      <c r="S3667" s="11">
        <f t="shared" si="348"/>
        <v>42294.808124999996</v>
      </c>
      <c r="T3667" s="11">
        <f t="shared" si="349"/>
        <v>42305.829166666663</v>
      </c>
      <c r="U3667" t="str">
        <f t="array" ref="U3667">IF(COUNTIF($B$2:$B7780, $B3667)&gt;1, "Duplicate", "")</f>
        <v/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4"/>
        <v>1</v>
      </c>
      <c r="P3668">
        <f t="shared" si="345"/>
        <v>31.578947368421051</v>
      </c>
      <c r="Q3668" s="3" t="str">
        <f t="shared" si="346"/>
        <v>theater</v>
      </c>
      <c r="R3668" t="str">
        <f t="shared" si="347"/>
        <v>plays</v>
      </c>
      <c r="S3668" s="11">
        <f t="shared" si="348"/>
        <v>41822.90488425926</v>
      </c>
      <c r="T3668" s="11">
        <f t="shared" si="349"/>
        <v>41844.291666666664</v>
      </c>
      <c r="U3668" t="str">
        <f t="array" ref="U3668">IF(COUNTIF($B$2:$B7781, $B3668)&gt;1, "Duplicate", "")</f>
        <v/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4"/>
        <v>1.0317033333333334</v>
      </c>
      <c r="P3669">
        <f t="shared" si="345"/>
        <v>53.363965517241382</v>
      </c>
      <c r="Q3669" s="3" t="str">
        <f t="shared" si="346"/>
        <v>theater</v>
      </c>
      <c r="R3669" t="str">
        <f t="shared" si="347"/>
        <v>plays</v>
      </c>
      <c r="S3669" s="11">
        <f t="shared" si="348"/>
        <v>42173.970127314817</v>
      </c>
      <c r="T3669" s="11">
        <f t="shared" si="349"/>
        <v>42203.970127314817</v>
      </c>
      <c r="U3669" t="str">
        <f t="array" ref="U3669">IF(COUNTIF($B$2:$B7782, $B3669)&gt;1, "Duplicate", "")</f>
        <v/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4"/>
        <v>1.0349999999999999</v>
      </c>
      <c r="P3670">
        <f t="shared" si="345"/>
        <v>36.964285714285715</v>
      </c>
      <c r="Q3670" s="3" t="str">
        <f t="shared" si="346"/>
        <v>theater</v>
      </c>
      <c r="R3670" t="str">
        <f t="shared" si="347"/>
        <v>plays</v>
      </c>
      <c r="S3670" s="11">
        <f t="shared" si="348"/>
        <v>42185.556157407409</v>
      </c>
      <c r="T3670" s="11">
        <f t="shared" si="349"/>
        <v>42208.772916666669</v>
      </c>
      <c r="U3670" t="str">
        <f t="array" ref="U3670">IF(COUNTIF($B$2:$B7783, $B3670)&gt;1, "Duplicate", "")</f>
        <v/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4"/>
        <v>1.3819999999999999</v>
      </c>
      <c r="P3671">
        <f t="shared" si="345"/>
        <v>81.294117647058826</v>
      </c>
      <c r="Q3671" s="3" t="str">
        <f t="shared" si="346"/>
        <v>theater</v>
      </c>
      <c r="R3671" t="str">
        <f t="shared" si="347"/>
        <v>plays</v>
      </c>
      <c r="S3671" s="11">
        <f t="shared" si="348"/>
        <v>42136.675196759257</v>
      </c>
      <c r="T3671" s="11">
        <f t="shared" si="349"/>
        <v>42166.675196759257</v>
      </c>
      <c r="U3671" t="str">
        <f t="array" ref="U3671">IF(COUNTIF($B$2:$B7784, $B3671)&gt;1, "Duplicate", "")</f>
        <v/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4"/>
        <v>1.0954545454545455</v>
      </c>
      <c r="P3672">
        <f t="shared" si="345"/>
        <v>20.083333333333332</v>
      </c>
      <c r="Q3672" s="3" t="str">
        <f t="shared" si="346"/>
        <v>theater</v>
      </c>
      <c r="R3672" t="str">
        <f t="shared" si="347"/>
        <v>plays</v>
      </c>
      <c r="S3672" s="11">
        <f t="shared" si="348"/>
        <v>42142.514016203699</v>
      </c>
      <c r="T3672" s="11">
        <f t="shared" si="349"/>
        <v>42155.958333333328</v>
      </c>
      <c r="U3672" t="str">
        <f t="array" ref="U3672">IF(COUNTIF($B$2:$B7785, $B3672)&gt;1, "Duplicate", "")</f>
        <v/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4"/>
        <v>1.0085714285714287</v>
      </c>
      <c r="P3673">
        <f t="shared" si="345"/>
        <v>88.25</v>
      </c>
      <c r="Q3673" s="3" t="str">
        <f t="shared" si="346"/>
        <v>theater</v>
      </c>
      <c r="R3673" t="str">
        <f t="shared" si="347"/>
        <v>plays</v>
      </c>
      <c r="S3673" s="11">
        <f t="shared" si="348"/>
        <v>41820.62809027778</v>
      </c>
      <c r="T3673" s="11">
        <f t="shared" si="349"/>
        <v>41841.165972222225</v>
      </c>
      <c r="U3673" t="str">
        <f t="array" ref="U3673">IF(COUNTIF($B$2:$B7786, $B3673)&gt;1, "Duplicate", "")</f>
        <v/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4"/>
        <v>1.0153333333333334</v>
      </c>
      <c r="P3674">
        <f t="shared" si="345"/>
        <v>53.438596491228068</v>
      </c>
      <c r="Q3674" s="3" t="str">
        <f t="shared" si="346"/>
        <v>theater</v>
      </c>
      <c r="R3674" t="str">
        <f t="shared" si="347"/>
        <v>plays</v>
      </c>
      <c r="S3674" s="11">
        <f t="shared" si="348"/>
        <v>41878.946574074071</v>
      </c>
      <c r="T3674" s="11">
        <f t="shared" si="349"/>
        <v>41908.946574074071</v>
      </c>
      <c r="U3674" t="str">
        <f t="array" ref="U3674">IF(COUNTIF($B$2:$B7787, $B3674)&gt;1, "Duplicate", "")</f>
        <v/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4"/>
        <v>1.13625</v>
      </c>
      <c r="P3675">
        <f t="shared" si="345"/>
        <v>39.868421052631582</v>
      </c>
      <c r="Q3675" s="3" t="str">
        <f t="shared" si="346"/>
        <v>theater</v>
      </c>
      <c r="R3675" t="str">
        <f t="shared" si="347"/>
        <v>plays</v>
      </c>
      <c r="S3675" s="11">
        <f t="shared" si="348"/>
        <v>41914.295104166667</v>
      </c>
      <c r="T3675" s="11">
        <f t="shared" si="349"/>
        <v>41948.536111111112</v>
      </c>
      <c r="U3675" t="str">
        <f t="array" ref="U3675">IF(COUNTIF($B$2:$B7788, $B3675)&gt;1, "Duplicate", "")</f>
        <v/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4"/>
        <v>1</v>
      </c>
      <c r="P3676">
        <f t="shared" si="345"/>
        <v>145.16129032258064</v>
      </c>
      <c r="Q3676" s="3" t="str">
        <f t="shared" si="346"/>
        <v>theater</v>
      </c>
      <c r="R3676" t="str">
        <f t="shared" si="347"/>
        <v>plays</v>
      </c>
      <c r="S3676" s="11">
        <f t="shared" si="348"/>
        <v>42556.873020833329</v>
      </c>
      <c r="T3676" s="11">
        <f t="shared" si="349"/>
        <v>42616.873020833329</v>
      </c>
      <c r="U3676" t="str">
        <f t="array" ref="U3676">IF(COUNTIF($B$2:$B7789, $B3676)&gt;1, "Duplicate", "")</f>
        <v/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4"/>
        <v>1.4</v>
      </c>
      <c r="P3677">
        <f t="shared" si="345"/>
        <v>23.333333333333332</v>
      </c>
      <c r="Q3677" s="3" t="str">
        <f t="shared" si="346"/>
        <v>theater</v>
      </c>
      <c r="R3677" t="str">
        <f t="shared" si="347"/>
        <v>plays</v>
      </c>
      <c r="S3677" s="11">
        <f t="shared" si="348"/>
        <v>42493.597013888888</v>
      </c>
      <c r="T3677" s="11">
        <f t="shared" si="349"/>
        <v>42505.958333333328</v>
      </c>
      <c r="U3677" t="str">
        <f t="array" ref="U3677">IF(COUNTIF($B$2:$B7790, $B3677)&gt;1, "Duplicate", "")</f>
        <v/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4"/>
        <v>1.2875000000000001</v>
      </c>
      <c r="P3678">
        <f t="shared" si="345"/>
        <v>64.375</v>
      </c>
      <c r="Q3678" s="3" t="str">
        <f t="shared" si="346"/>
        <v>theater</v>
      </c>
      <c r="R3678" t="str">
        <f t="shared" si="347"/>
        <v>plays</v>
      </c>
      <c r="S3678" s="11">
        <f t="shared" si="348"/>
        <v>41876.815787037034</v>
      </c>
      <c r="T3678" s="11">
        <f t="shared" si="349"/>
        <v>41894.815787037034</v>
      </c>
      <c r="U3678" t="str">
        <f t="array" ref="U3678">IF(COUNTIF($B$2:$B7791, $B3678)&gt;1, "Duplicate", "")</f>
        <v/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4"/>
        <v>1.0290416666666666</v>
      </c>
      <c r="P3679">
        <f t="shared" si="345"/>
        <v>62.052763819095475</v>
      </c>
      <c r="Q3679" s="3" t="str">
        <f t="shared" si="346"/>
        <v>theater</v>
      </c>
      <c r="R3679" t="str">
        <f t="shared" si="347"/>
        <v>plays</v>
      </c>
      <c r="S3679" s="11">
        <f t="shared" si="348"/>
        <v>41802.574282407404</v>
      </c>
      <c r="T3679" s="11">
        <f t="shared" si="349"/>
        <v>41823.165972222225</v>
      </c>
      <c r="U3679" t="str">
        <f t="array" ref="U3679">IF(COUNTIF($B$2:$B7792, $B3679)&gt;1, "Duplicate", "")</f>
        <v/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4"/>
        <v>1.0249999999999999</v>
      </c>
      <c r="P3680">
        <f t="shared" si="345"/>
        <v>66.129032258064512</v>
      </c>
      <c r="Q3680" s="3" t="str">
        <f t="shared" si="346"/>
        <v>theater</v>
      </c>
      <c r="R3680" t="str">
        <f t="shared" si="347"/>
        <v>plays</v>
      </c>
      <c r="S3680" s="11">
        <f t="shared" si="348"/>
        <v>42120.531226851846</v>
      </c>
      <c r="T3680" s="11">
        <f t="shared" si="349"/>
        <v>42155.531226851846</v>
      </c>
      <c r="U3680" t="str">
        <f t="array" ref="U3680">IF(COUNTIF($B$2:$B7793, $B3680)&gt;1, "Duplicate", "")</f>
        <v/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4"/>
        <v>1.101</v>
      </c>
      <c r="P3681">
        <f t="shared" si="345"/>
        <v>73.400000000000006</v>
      </c>
      <c r="Q3681" s="3" t="str">
        <f t="shared" si="346"/>
        <v>theater</v>
      </c>
      <c r="R3681" t="str">
        <f t="shared" si="347"/>
        <v>plays</v>
      </c>
      <c r="S3681" s="11">
        <f t="shared" si="348"/>
        <v>41786.761354166665</v>
      </c>
      <c r="T3681" s="11">
        <f t="shared" si="349"/>
        <v>41821.207638888889</v>
      </c>
      <c r="U3681" t="str">
        <f t="array" ref="U3681">IF(COUNTIF($B$2:$B7794, $B3681)&gt;1, "Duplicate", "")</f>
        <v/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4"/>
        <v>1.1276666666666666</v>
      </c>
      <c r="P3682">
        <f t="shared" si="345"/>
        <v>99.5</v>
      </c>
      <c r="Q3682" s="3" t="str">
        <f t="shared" si="346"/>
        <v>theater</v>
      </c>
      <c r="R3682" t="str">
        <f t="shared" si="347"/>
        <v>plays</v>
      </c>
      <c r="S3682" s="11">
        <f t="shared" si="348"/>
        <v>42627.454097222217</v>
      </c>
      <c r="T3682" s="11">
        <f t="shared" si="349"/>
        <v>42648.454097222217</v>
      </c>
      <c r="U3682" t="str">
        <f t="array" ref="U3682">IF(COUNTIF($B$2:$B7795, $B3682)&gt;1, "Duplicate", "")</f>
        <v/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4"/>
        <v>1.119</v>
      </c>
      <c r="P3683">
        <f t="shared" si="345"/>
        <v>62.166666666666664</v>
      </c>
      <c r="Q3683" s="3" t="str">
        <f t="shared" si="346"/>
        <v>theater</v>
      </c>
      <c r="R3683" t="str">
        <f t="shared" si="347"/>
        <v>plays</v>
      </c>
      <c r="S3683" s="11">
        <f t="shared" si="348"/>
        <v>42374.651504629626</v>
      </c>
      <c r="T3683" s="11">
        <f t="shared" si="349"/>
        <v>42384.651504629626</v>
      </c>
      <c r="U3683" t="str">
        <f t="array" ref="U3683">IF(COUNTIF($B$2:$B7796, $B3683)&gt;1, "Duplicate", "")</f>
        <v/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4"/>
        <v>1.3919999999999999</v>
      </c>
      <c r="P3684">
        <f t="shared" si="345"/>
        <v>62.328358208955223</v>
      </c>
      <c r="Q3684" s="3" t="str">
        <f t="shared" si="346"/>
        <v>theater</v>
      </c>
      <c r="R3684" t="str">
        <f t="shared" si="347"/>
        <v>plays</v>
      </c>
      <c r="S3684" s="11">
        <f t="shared" si="348"/>
        <v>41772.685393518521</v>
      </c>
      <c r="T3684" s="11">
        <f t="shared" si="349"/>
        <v>41806.290972222225</v>
      </c>
      <c r="U3684" t="str">
        <f t="array" ref="U3684">IF(COUNTIF($B$2:$B7797, $B3684)&gt;1, "Duplicate", "")</f>
        <v/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4"/>
        <v>1.1085714285714285</v>
      </c>
      <c r="P3685">
        <f t="shared" si="345"/>
        <v>58.787878787878789</v>
      </c>
      <c r="Q3685" s="3" t="str">
        <f t="shared" si="346"/>
        <v>theater</v>
      </c>
      <c r="R3685" t="str">
        <f t="shared" si="347"/>
        <v>plays</v>
      </c>
      <c r="S3685" s="11">
        <f t="shared" si="348"/>
        <v>42633.116851851853</v>
      </c>
      <c r="T3685" s="11">
        <f t="shared" si="349"/>
        <v>42663.116851851853</v>
      </c>
      <c r="U3685" t="str">
        <f t="array" ref="U3685">IF(COUNTIF($B$2:$B7798, $B3685)&gt;1, "Duplicate", "")</f>
        <v/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4"/>
        <v>1.3906666666666667</v>
      </c>
      <c r="P3686">
        <f t="shared" si="345"/>
        <v>45.347826086956523</v>
      </c>
      <c r="Q3686" s="3" t="str">
        <f t="shared" si="346"/>
        <v>theater</v>
      </c>
      <c r="R3686" t="str">
        <f t="shared" si="347"/>
        <v>plays</v>
      </c>
      <c r="S3686" s="11">
        <f t="shared" si="348"/>
        <v>42219.180393518516</v>
      </c>
      <c r="T3686" s="11">
        <f t="shared" si="349"/>
        <v>42249.180393518516</v>
      </c>
      <c r="U3686" t="str">
        <f t="array" ref="U3686">IF(COUNTIF($B$2:$B7799, $B3686)&gt;1, "Duplicate", "")</f>
        <v/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4"/>
        <v>1.0569999999999999</v>
      </c>
      <c r="P3687">
        <f t="shared" si="345"/>
        <v>41.944444444444443</v>
      </c>
      <c r="Q3687" s="3" t="str">
        <f t="shared" si="346"/>
        <v>theater</v>
      </c>
      <c r="R3687" t="str">
        <f t="shared" si="347"/>
        <v>plays</v>
      </c>
      <c r="S3687" s="11">
        <f t="shared" si="348"/>
        <v>41753.593275462961</v>
      </c>
      <c r="T3687" s="11">
        <f t="shared" si="349"/>
        <v>41778.875</v>
      </c>
      <c r="U3687" t="str">
        <f t="array" ref="U3687">IF(COUNTIF($B$2:$B7800, $B3687)&gt;1, "Duplicate", "")</f>
        <v/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4"/>
        <v>1.0142857142857142</v>
      </c>
      <c r="P3688">
        <f t="shared" si="345"/>
        <v>59.166666666666664</v>
      </c>
      <c r="Q3688" s="3" t="str">
        <f t="shared" si="346"/>
        <v>theater</v>
      </c>
      <c r="R3688" t="str">
        <f t="shared" si="347"/>
        <v>plays</v>
      </c>
      <c r="S3688" s="11">
        <f t="shared" si="348"/>
        <v>42230.662731481483</v>
      </c>
      <c r="T3688" s="11">
        <f t="shared" si="349"/>
        <v>42245.165972222225</v>
      </c>
      <c r="U3688" t="str">
        <f t="array" ref="U3688">IF(COUNTIF($B$2:$B7801, $B3688)&gt;1, "Duplicate", "")</f>
        <v/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4"/>
        <v>1.0024500000000001</v>
      </c>
      <c r="P3689">
        <f t="shared" si="345"/>
        <v>200.49</v>
      </c>
      <c r="Q3689" s="3" t="str">
        <f t="shared" si="346"/>
        <v>theater</v>
      </c>
      <c r="R3689" t="str">
        <f t="shared" si="347"/>
        <v>plays</v>
      </c>
      <c r="S3689" s="11">
        <f t="shared" si="348"/>
        <v>41787.218229166669</v>
      </c>
      <c r="T3689" s="11">
        <f t="shared" si="349"/>
        <v>41817.218229166669</v>
      </c>
      <c r="U3689" t="str">
        <f t="array" ref="U3689">IF(COUNTIF($B$2:$B7802, $B3689)&gt;1, "Duplicate", "")</f>
        <v/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4"/>
        <v>1.0916666666666666</v>
      </c>
      <c r="P3690">
        <f t="shared" si="345"/>
        <v>83.974358974358978</v>
      </c>
      <c r="Q3690" s="3" t="str">
        <f t="shared" si="346"/>
        <v>theater</v>
      </c>
      <c r="R3690" t="str">
        <f t="shared" si="347"/>
        <v>plays</v>
      </c>
      <c r="S3690" s="11">
        <f t="shared" si="348"/>
        <v>41829.787083333329</v>
      </c>
      <c r="T3690" s="11">
        <f t="shared" si="349"/>
        <v>41859.787083333329</v>
      </c>
      <c r="U3690" t="str">
        <f t="array" ref="U3690">IF(COUNTIF($B$2:$B7803, $B3690)&gt;1, "Duplicate", "")</f>
        <v/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4"/>
        <v>1.1833333333333333</v>
      </c>
      <c r="P3691">
        <f t="shared" si="345"/>
        <v>57.258064516129032</v>
      </c>
      <c r="Q3691" s="3" t="str">
        <f t="shared" si="346"/>
        <v>theater</v>
      </c>
      <c r="R3691" t="str">
        <f t="shared" si="347"/>
        <v>plays</v>
      </c>
      <c r="S3691" s="11">
        <f t="shared" si="348"/>
        <v>42147.826840277776</v>
      </c>
      <c r="T3691" s="11">
        <f t="shared" si="349"/>
        <v>42176.934027777781</v>
      </c>
      <c r="U3691" t="str">
        <f t="array" ref="U3691">IF(COUNTIF($B$2:$B7804, $B3691)&gt;1, "Duplicate", "")</f>
        <v/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4"/>
        <v>1.2</v>
      </c>
      <c r="P3692">
        <f t="shared" si="345"/>
        <v>58.064516129032256</v>
      </c>
      <c r="Q3692" s="3" t="str">
        <f t="shared" si="346"/>
        <v>theater</v>
      </c>
      <c r="R3692" t="str">
        <f t="shared" si="347"/>
        <v>plays</v>
      </c>
      <c r="S3692" s="11">
        <f t="shared" si="348"/>
        <v>41940.598182870373</v>
      </c>
      <c r="T3692" s="11">
        <f t="shared" si="349"/>
        <v>41970.639849537038</v>
      </c>
      <c r="U3692" t="str">
        <f t="array" ref="U3692">IF(COUNTIF($B$2:$B7805, $B3692)&gt;1, "Duplicate", "")</f>
        <v/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4"/>
        <v>1.2796000000000001</v>
      </c>
      <c r="P3693">
        <f t="shared" si="345"/>
        <v>186.80291970802921</v>
      </c>
      <c r="Q3693" s="3" t="str">
        <f t="shared" si="346"/>
        <v>theater</v>
      </c>
      <c r="R3693" t="str">
        <f t="shared" si="347"/>
        <v>plays</v>
      </c>
      <c r="S3693" s="11">
        <f t="shared" si="348"/>
        <v>42020.700567129628</v>
      </c>
      <c r="T3693" s="11">
        <f t="shared" si="349"/>
        <v>42065.207638888889</v>
      </c>
      <c r="U3693" t="str">
        <f t="array" ref="U3693">IF(COUNTIF($B$2:$B7806, $B3693)&gt;1, "Duplicate", "")</f>
        <v/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4"/>
        <v>1.26</v>
      </c>
      <c r="P3694">
        <f t="shared" si="345"/>
        <v>74.117647058823536</v>
      </c>
      <c r="Q3694" s="3" t="str">
        <f t="shared" si="346"/>
        <v>theater</v>
      </c>
      <c r="R3694" t="str">
        <f t="shared" si="347"/>
        <v>plays</v>
      </c>
      <c r="S3694" s="11">
        <f t="shared" si="348"/>
        <v>41891.96503472222</v>
      </c>
      <c r="T3694" s="11">
        <f t="shared" si="349"/>
        <v>41901</v>
      </c>
      <c r="U3694" t="str">
        <f t="array" ref="U3694">IF(COUNTIF($B$2:$B7807, $B3694)&gt;1, "Duplicate", "")</f>
        <v/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4"/>
        <v>1.2912912912912913</v>
      </c>
      <c r="P3695">
        <f t="shared" si="345"/>
        <v>30.714285714285715</v>
      </c>
      <c r="Q3695" s="3" t="str">
        <f t="shared" si="346"/>
        <v>theater</v>
      </c>
      <c r="R3695" t="str">
        <f t="shared" si="347"/>
        <v>plays</v>
      </c>
      <c r="S3695" s="11">
        <f t="shared" si="348"/>
        <v>42309.191307870366</v>
      </c>
      <c r="T3695" s="11">
        <f t="shared" si="349"/>
        <v>42338.9375</v>
      </c>
      <c r="U3695" t="str">
        <f t="array" ref="U3695">IF(COUNTIF($B$2:$B7808, $B3695)&gt;1, "Duplicate", "")</f>
        <v/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4"/>
        <v>1.0742857142857143</v>
      </c>
      <c r="P3696">
        <f t="shared" si="345"/>
        <v>62.666666666666664</v>
      </c>
      <c r="Q3696" s="3" t="str">
        <f t="shared" si="346"/>
        <v>theater</v>
      </c>
      <c r="R3696" t="str">
        <f t="shared" si="347"/>
        <v>plays</v>
      </c>
      <c r="S3696" s="11">
        <f t="shared" si="348"/>
        <v>42490.133877314816</v>
      </c>
      <c r="T3696" s="11">
        <f t="shared" si="349"/>
        <v>42527.083333333328</v>
      </c>
      <c r="U3696" t="str">
        <f t="array" ref="U3696">IF(COUNTIF($B$2:$B7809, $B3696)&gt;1, "Duplicate", "")</f>
        <v/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4"/>
        <v>1.00125</v>
      </c>
      <c r="P3697">
        <f t="shared" si="345"/>
        <v>121.36363636363636</v>
      </c>
      <c r="Q3697" s="3" t="str">
        <f t="shared" si="346"/>
        <v>theater</v>
      </c>
      <c r="R3697" t="str">
        <f t="shared" si="347"/>
        <v>plays</v>
      </c>
      <c r="S3697" s="11">
        <f t="shared" si="348"/>
        <v>41995.870486111111</v>
      </c>
      <c r="T3697" s="11">
        <f t="shared" si="349"/>
        <v>42015.870486111111</v>
      </c>
      <c r="U3697" t="str">
        <f t="array" ref="U3697">IF(COUNTIF($B$2:$B7810, $B3697)&gt;1, "Duplicate", "")</f>
        <v/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4"/>
        <v>1.55</v>
      </c>
      <c r="P3698">
        <f t="shared" si="345"/>
        <v>39.743589743589745</v>
      </c>
      <c r="Q3698" s="3" t="str">
        <f t="shared" si="346"/>
        <v>theater</v>
      </c>
      <c r="R3698" t="str">
        <f t="shared" si="347"/>
        <v>plays</v>
      </c>
      <c r="S3698" s="11">
        <f t="shared" si="348"/>
        <v>41988.617083333331</v>
      </c>
      <c r="T3698" s="11">
        <f t="shared" si="349"/>
        <v>42048.617083333331</v>
      </c>
      <c r="U3698" t="str">
        <f t="array" ref="U3698">IF(COUNTIF($B$2:$B7811, $B3698)&gt;1, "Duplicate", "")</f>
        <v/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4"/>
        <v>1.08</v>
      </c>
      <c r="P3699">
        <f t="shared" si="345"/>
        <v>72</v>
      </c>
      <c r="Q3699" s="3" t="str">
        <f t="shared" si="346"/>
        <v>theater</v>
      </c>
      <c r="R3699" t="str">
        <f t="shared" si="347"/>
        <v>plays</v>
      </c>
      <c r="S3699" s="11">
        <f t="shared" si="348"/>
        <v>42479.465833333335</v>
      </c>
      <c r="T3699" s="11">
        <f t="shared" si="349"/>
        <v>42500.465833333335</v>
      </c>
      <c r="U3699" t="str">
        <f t="array" ref="U3699">IF(COUNTIF($B$2:$B7812, $B3699)&gt;1, "Duplicate", "")</f>
        <v/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4"/>
        <v>1.1052</v>
      </c>
      <c r="P3700">
        <f t="shared" si="345"/>
        <v>40.632352941176471</v>
      </c>
      <c r="Q3700" s="3" t="str">
        <f t="shared" si="346"/>
        <v>theater</v>
      </c>
      <c r="R3700" t="str">
        <f t="shared" si="347"/>
        <v>plays</v>
      </c>
      <c r="S3700" s="11">
        <f t="shared" si="348"/>
        <v>42401.806562500002</v>
      </c>
      <c r="T3700" s="11">
        <f t="shared" si="349"/>
        <v>42431.806562500002</v>
      </c>
      <c r="U3700" t="str">
        <f t="array" ref="U3700">IF(COUNTIF($B$2:$B7813, $B3700)&gt;1, "Duplicate", "")</f>
        <v/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4"/>
        <v>1.008</v>
      </c>
      <c r="P3701">
        <f t="shared" si="345"/>
        <v>63</v>
      </c>
      <c r="Q3701" s="3" t="str">
        <f t="shared" si="346"/>
        <v>theater</v>
      </c>
      <c r="R3701" t="str">
        <f t="shared" si="347"/>
        <v>plays</v>
      </c>
      <c r="S3701" s="11">
        <f t="shared" si="348"/>
        <v>41897.602037037039</v>
      </c>
      <c r="T3701" s="11">
        <f t="shared" si="349"/>
        <v>41927.602037037039</v>
      </c>
      <c r="U3701" t="str">
        <f t="array" ref="U3701">IF(COUNTIF($B$2:$B7814, $B3701)&gt;1, "Duplicate", "")</f>
        <v/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4"/>
        <v>1.212</v>
      </c>
      <c r="P3702">
        <f t="shared" si="345"/>
        <v>33.666666666666664</v>
      </c>
      <c r="Q3702" s="3" t="str">
        <f t="shared" si="346"/>
        <v>theater</v>
      </c>
      <c r="R3702" t="str">
        <f t="shared" si="347"/>
        <v>plays</v>
      </c>
      <c r="S3702" s="11">
        <f t="shared" si="348"/>
        <v>41882.585648148146</v>
      </c>
      <c r="T3702" s="11">
        <f t="shared" si="349"/>
        <v>41912.666666666664</v>
      </c>
      <c r="U3702" t="str">
        <f t="array" ref="U3702">IF(COUNTIF($B$2:$B7815, $B3702)&gt;1, "Duplicate", "")</f>
        <v/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4"/>
        <v>1.0033333333333334</v>
      </c>
      <c r="P3703">
        <f t="shared" si="345"/>
        <v>38.589743589743591</v>
      </c>
      <c r="Q3703" s="3" t="str">
        <f t="shared" si="346"/>
        <v>theater</v>
      </c>
      <c r="R3703" t="str">
        <f t="shared" si="347"/>
        <v>plays</v>
      </c>
      <c r="S3703" s="11">
        <f t="shared" si="348"/>
        <v>42129.541585648149</v>
      </c>
      <c r="T3703" s="11">
        <f t="shared" si="349"/>
        <v>42159.541585648149</v>
      </c>
      <c r="U3703" t="str">
        <f t="array" ref="U3703">IF(COUNTIF($B$2:$B7816, $B3703)&gt;1, "Duplicate", "")</f>
        <v/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4"/>
        <v>1.0916666666666666</v>
      </c>
      <c r="P3704">
        <f t="shared" si="345"/>
        <v>155.95238095238096</v>
      </c>
      <c r="Q3704" s="3" t="str">
        <f t="shared" si="346"/>
        <v>theater</v>
      </c>
      <c r="R3704" t="str">
        <f t="shared" si="347"/>
        <v>plays</v>
      </c>
      <c r="S3704" s="11">
        <f t="shared" si="348"/>
        <v>42524.53800925926</v>
      </c>
      <c r="T3704" s="11">
        <f t="shared" si="349"/>
        <v>42561.957638888889</v>
      </c>
      <c r="U3704" t="str">
        <f t="array" ref="U3704">IF(COUNTIF($B$2:$B7817, $B3704)&gt;1, "Duplicate", "")</f>
        <v/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4"/>
        <v>1.2342857142857142</v>
      </c>
      <c r="P3705">
        <f t="shared" si="345"/>
        <v>43.2</v>
      </c>
      <c r="Q3705" s="3" t="str">
        <f t="shared" si="346"/>
        <v>theater</v>
      </c>
      <c r="R3705" t="str">
        <f t="shared" si="347"/>
        <v>plays</v>
      </c>
      <c r="S3705" s="11">
        <f t="shared" si="348"/>
        <v>42556.504490740743</v>
      </c>
      <c r="T3705" s="11">
        <f t="shared" si="349"/>
        <v>42595.290972222225</v>
      </c>
      <c r="U3705" t="str">
        <f t="array" ref="U3705">IF(COUNTIF($B$2:$B7818, $B3705)&gt;1, "Duplicate", "")</f>
        <v/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4"/>
        <v>1.3633666666666666</v>
      </c>
      <c r="P3706">
        <f t="shared" si="345"/>
        <v>15.148518518518518</v>
      </c>
      <c r="Q3706" s="3" t="str">
        <f t="shared" si="346"/>
        <v>theater</v>
      </c>
      <c r="R3706" t="str">
        <f t="shared" si="347"/>
        <v>plays</v>
      </c>
      <c r="S3706" s="11">
        <f t="shared" si="348"/>
        <v>42461.689745370371</v>
      </c>
      <c r="T3706" s="11">
        <f t="shared" si="349"/>
        <v>42521.689745370371</v>
      </c>
      <c r="U3706" t="str">
        <f t="array" ref="U3706">IF(COUNTIF($B$2:$B7819, $B3706)&gt;1, "Duplicate", "")</f>
        <v/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4"/>
        <v>1.0346657233816767</v>
      </c>
      <c r="P3707">
        <f t="shared" si="345"/>
        <v>83.571428571428569</v>
      </c>
      <c r="Q3707" s="3" t="str">
        <f t="shared" si="346"/>
        <v>theater</v>
      </c>
      <c r="R3707" t="str">
        <f t="shared" si="347"/>
        <v>plays</v>
      </c>
      <c r="S3707" s="11">
        <f t="shared" si="348"/>
        <v>41792.542986111112</v>
      </c>
      <c r="T3707" s="11">
        <f t="shared" si="349"/>
        <v>41813.75</v>
      </c>
      <c r="U3707" t="str">
        <f t="array" ref="U3707">IF(COUNTIF($B$2:$B7820, $B3707)&gt;1, "Duplicate", "")</f>
        <v/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4"/>
        <v>1.2133333333333334</v>
      </c>
      <c r="P3708">
        <f t="shared" si="345"/>
        <v>140</v>
      </c>
      <c r="Q3708" s="3" t="str">
        <f t="shared" si="346"/>
        <v>theater</v>
      </c>
      <c r="R3708" t="str">
        <f t="shared" si="347"/>
        <v>plays</v>
      </c>
      <c r="S3708" s="11">
        <f t="shared" si="348"/>
        <v>41879.913761574076</v>
      </c>
      <c r="T3708" s="11">
        <f t="shared" si="349"/>
        <v>41894.913761574076</v>
      </c>
      <c r="U3708" t="str">
        <f t="array" ref="U3708">IF(COUNTIF($B$2:$B7821, $B3708)&gt;1, "Duplicate", "")</f>
        <v/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4"/>
        <v>1.86</v>
      </c>
      <c r="P3709">
        <f t="shared" si="345"/>
        <v>80.869565217391298</v>
      </c>
      <c r="Q3709" s="3" t="str">
        <f t="shared" si="346"/>
        <v>theater</v>
      </c>
      <c r="R3709" t="str">
        <f t="shared" si="347"/>
        <v>plays</v>
      </c>
      <c r="S3709" s="11">
        <f t="shared" si="348"/>
        <v>42552.048356481479</v>
      </c>
      <c r="T3709" s="11">
        <f t="shared" si="349"/>
        <v>42573.226388888885</v>
      </c>
      <c r="U3709" t="str">
        <f t="array" ref="U3709">IF(COUNTIF($B$2:$B7822, $B3709)&gt;1, "Duplicate", "")</f>
        <v/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4"/>
        <v>3</v>
      </c>
      <c r="P3710">
        <f t="shared" si="345"/>
        <v>53.846153846153847</v>
      </c>
      <c r="Q3710" s="3" t="str">
        <f t="shared" si="346"/>
        <v>theater</v>
      </c>
      <c r="R3710" t="str">
        <f t="shared" si="347"/>
        <v>plays</v>
      </c>
      <c r="S3710" s="11">
        <f t="shared" si="348"/>
        <v>41810.142199074071</v>
      </c>
      <c r="T3710" s="11">
        <f t="shared" si="349"/>
        <v>41824.142199074071</v>
      </c>
      <c r="U3710" t="str">
        <f t="array" ref="U3710">IF(COUNTIF($B$2:$B7823, $B3710)&gt;1, "Duplicate", "")</f>
        <v/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4"/>
        <v>1.0825</v>
      </c>
      <c r="P3711">
        <f t="shared" si="345"/>
        <v>30.928571428571427</v>
      </c>
      <c r="Q3711" s="3" t="str">
        <f t="shared" si="346"/>
        <v>theater</v>
      </c>
      <c r="R3711" t="str">
        <f t="shared" si="347"/>
        <v>plays</v>
      </c>
      <c r="S3711" s="11">
        <f t="shared" si="348"/>
        <v>41785.707708333335</v>
      </c>
      <c r="T3711" s="11">
        <f t="shared" si="349"/>
        <v>41815.707708333335</v>
      </c>
      <c r="U3711" t="str">
        <f t="array" ref="U3711">IF(COUNTIF($B$2:$B7824, $B3711)&gt;1, "Duplicate", "")</f>
        <v/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4"/>
        <v>1.4115384615384616</v>
      </c>
      <c r="P3712">
        <f t="shared" si="345"/>
        <v>67.962962962962962</v>
      </c>
      <c r="Q3712" s="3" t="str">
        <f t="shared" si="346"/>
        <v>theater</v>
      </c>
      <c r="R3712" t="str">
        <f t="shared" si="347"/>
        <v>plays</v>
      </c>
      <c r="S3712" s="11">
        <f t="shared" si="348"/>
        <v>42072.576249999998</v>
      </c>
      <c r="T3712" s="11">
        <f t="shared" si="349"/>
        <v>42097.576249999998</v>
      </c>
      <c r="U3712" t="str">
        <f t="array" ref="U3712">IF(COUNTIF($B$2:$B7825, $B3712)&gt;1, "Duplicate", "")</f>
        <v/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4"/>
        <v>1.1399999999999999</v>
      </c>
      <c r="P3713">
        <f t="shared" si="345"/>
        <v>27.142857142857142</v>
      </c>
      <c r="Q3713" s="3" t="str">
        <f t="shared" si="346"/>
        <v>theater</v>
      </c>
      <c r="R3713" t="str">
        <f t="shared" si="347"/>
        <v>plays</v>
      </c>
      <c r="S3713" s="11">
        <f t="shared" si="348"/>
        <v>41779.724224537036</v>
      </c>
      <c r="T3713" s="11">
        <f t="shared" si="349"/>
        <v>41805.666666666664</v>
      </c>
      <c r="U3713" t="str">
        <f t="array" ref="U3713">IF(COUNTIF($B$2:$B7826, $B3713)&gt;1, "Duplicate", "")</f>
        <v/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4"/>
        <v>1.5373333333333334</v>
      </c>
      <c r="P3714">
        <f t="shared" si="345"/>
        <v>110.86538461538461</v>
      </c>
      <c r="Q3714" s="3" t="str">
        <f t="shared" si="346"/>
        <v>theater</v>
      </c>
      <c r="R3714" t="str">
        <f t="shared" si="347"/>
        <v>plays</v>
      </c>
      <c r="S3714" s="11">
        <f t="shared" si="348"/>
        <v>42134.172071759262</v>
      </c>
      <c r="T3714" s="11">
        <f t="shared" si="349"/>
        <v>42155.290972222225</v>
      </c>
      <c r="U3714" t="str">
        <f t="array" ref="U3714">IF(COUNTIF($B$2:$B7827, $B3714)&gt;1, "Duplicate", "")</f>
        <v/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0">E3715/D3715</f>
        <v>1.0149999999999999</v>
      </c>
      <c r="P3715">
        <f t="shared" ref="P3715:P3778" si="351">IF(L3715=0,0,E3715/L3715)</f>
        <v>106.84210526315789</v>
      </c>
      <c r="Q3715" s="3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11">
        <f t="shared" si="348"/>
        <v>42505.738032407404</v>
      </c>
      <c r="T3715" s="11">
        <f t="shared" si="349"/>
        <v>42525.738032407404</v>
      </c>
      <c r="U3715" t="str">
        <f t="array" ref="U3715">IF(COUNTIF($B$2:$B7828, $B3715)&gt;1, "Duplicate", "")</f>
        <v/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0"/>
        <v>1.0235000000000001</v>
      </c>
      <c r="P3716">
        <f t="shared" si="351"/>
        <v>105.51546391752578</v>
      </c>
      <c r="Q3716" s="3" t="str">
        <f t="shared" si="352"/>
        <v>theater</v>
      </c>
      <c r="R3716" t="str">
        <f t="shared" si="353"/>
        <v>plays</v>
      </c>
      <c r="S3716" s="11">
        <f t="shared" si="348"/>
        <v>42118.556331018524</v>
      </c>
      <c r="T3716" s="11">
        <f t="shared" si="349"/>
        <v>42150.165972222225</v>
      </c>
      <c r="U3716" t="str">
        <f t="array" ref="U3716">IF(COUNTIF($B$2:$B7829, $B3716)&gt;1, "Duplicate", "")</f>
        <v/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0"/>
        <v>1.0257142857142858</v>
      </c>
      <c r="P3717">
        <f t="shared" si="351"/>
        <v>132.96296296296296</v>
      </c>
      <c r="Q3717" s="3" t="str">
        <f t="shared" si="352"/>
        <v>theater</v>
      </c>
      <c r="R3717" t="str">
        <f t="shared" si="353"/>
        <v>plays</v>
      </c>
      <c r="S3717" s="11">
        <f t="shared" si="348"/>
        <v>42036.995590277773</v>
      </c>
      <c r="T3717" s="11">
        <f t="shared" si="349"/>
        <v>42094.536111111112</v>
      </c>
      <c r="U3717" t="str">
        <f t="array" ref="U3717">IF(COUNTIF($B$2:$B7830, $B3717)&gt;1, "Duplicate", "")</f>
        <v/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0"/>
        <v>1.5575000000000001</v>
      </c>
      <c r="P3718">
        <f t="shared" si="351"/>
        <v>51.916666666666664</v>
      </c>
      <c r="Q3718" s="3" t="str">
        <f t="shared" si="352"/>
        <v>theater</v>
      </c>
      <c r="R3718" t="str">
        <f t="shared" si="353"/>
        <v>plays</v>
      </c>
      <c r="S3718" s="11">
        <f t="shared" si="348"/>
        <v>42360.887835648144</v>
      </c>
      <c r="T3718" s="11">
        <f t="shared" si="349"/>
        <v>42390.887835648144</v>
      </c>
      <c r="U3718" t="str">
        <f t="array" ref="U3718">IF(COUNTIF($B$2:$B7831, $B3718)&gt;1, "Duplicate", "")</f>
        <v/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0"/>
        <v>1.0075000000000001</v>
      </c>
      <c r="P3719">
        <f t="shared" si="351"/>
        <v>310</v>
      </c>
      <c r="Q3719" s="3" t="str">
        <f t="shared" si="352"/>
        <v>theater</v>
      </c>
      <c r="R3719" t="str">
        <f t="shared" si="353"/>
        <v>plays</v>
      </c>
      <c r="S3719" s="11">
        <f t="shared" ref="S3719:S3782" si="354">(((J3719/60)/60)/24)+DATE(1970,1,1)</f>
        <v>42102.866307870368</v>
      </c>
      <c r="T3719" s="11">
        <f t="shared" ref="T3719:T3782" si="355">(((I3719/60)/60)/24)+DATE(1970,1,1)</f>
        <v>42133.866307870368</v>
      </c>
      <c r="U3719" t="str">
        <f t="array" ref="U3719">IF(COUNTIF($B$2:$B7832, $B3719)&gt;1, "Duplicate", "")</f>
        <v/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0"/>
        <v>2.3940000000000001</v>
      </c>
      <c r="P3720">
        <f t="shared" si="351"/>
        <v>26.021739130434781</v>
      </c>
      <c r="Q3720" s="3" t="str">
        <f t="shared" si="352"/>
        <v>theater</v>
      </c>
      <c r="R3720" t="str">
        <f t="shared" si="353"/>
        <v>plays</v>
      </c>
      <c r="S3720" s="11">
        <f t="shared" si="354"/>
        <v>42032.716145833328</v>
      </c>
      <c r="T3720" s="11">
        <f t="shared" si="355"/>
        <v>42062.716145833328</v>
      </c>
      <c r="U3720" t="str">
        <f t="array" ref="U3720">IF(COUNTIF($B$2:$B7833, $B3720)&gt;1, "Duplicate", "")</f>
        <v/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0"/>
        <v>2.1</v>
      </c>
      <c r="P3721">
        <f t="shared" si="351"/>
        <v>105</v>
      </c>
      <c r="Q3721" s="3" t="str">
        <f t="shared" si="352"/>
        <v>theater</v>
      </c>
      <c r="R3721" t="str">
        <f t="shared" si="353"/>
        <v>plays</v>
      </c>
      <c r="S3721" s="11">
        <f t="shared" si="354"/>
        <v>42147.729930555557</v>
      </c>
      <c r="T3721" s="11">
        <f t="shared" si="355"/>
        <v>42177.729930555557</v>
      </c>
      <c r="U3721" t="str">
        <f t="array" ref="U3721">IF(COUNTIF($B$2:$B7834, $B3721)&gt;1, "Duplicate", "")</f>
        <v/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0"/>
        <v>1.0451515151515152</v>
      </c>
      <c r="P3722">
        <f t="shared" si="351"/>
        <v>86.224999999999994</v>
      </c>
      <c r="Q3722" s="3" t="str">
        <f t="shared" si="352"/>
        <v>theater</v>
      </c>
      <c r="R3722" t="str">
        <f t="shared" si="353"/>
        <v>plays</v>
      </c>
      <c r="S3722" s="11">
        <f t="shared" si="354"/>
        <v>42165.993125000001</v>
      </c>
      <c r="T3722" s="11">
        <f t="shared" si="355"/>
        <v>42187.993125000001</v>
      </c>
      <c r="U3722" t="str">
        <f t="array" ref="U3722">IF(COUNTIF($B$2:$B7835, $B3722)&gt;1, "Duplicate", "")</f>
        <v/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0"/>
        <v>1.008</v>
      </c>
      <c r="P3723">
        <f t="shared" si="351"/>
        <v>114.54545454545455</v>
      </c>
      <c r="Q3723" s="3" t="str">
        <f t="shared" si="352"/>
        <v>theater</v>
      </c>
      <c r="R3723" t="str">
        <f t="shared" si="353"/>
        <v>plays</v>
      </c>
      <c r="S3723" s="11">
        <f t="shared" si="354"/>
        <v>41927.936157407406</v>
      </c>
      <c r="T3723" s="11">
        <f t="shared" si="355"/>
        <v>41948.977824074071</v>
      </c>
      <c r="U3723" t="str">
        <f t="array" ref="U3723">IF(COUNTIF($B$2:$B7836, $B3723)&gt;1, "Duplicate", "")</f>
        <v/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0"/>
        <v>1.1120000000000001</v>
      </c>
      <c r="P3724">
        <f t="shared" si="351"/>
        <v>47.657142857142858</v>
      </c>
      <c r="Q3724" s="3" t="str">
        <f t="shared" si="352"/>
        <v>theater</v>
      </c>
      <c r="R3724" t="str">
        <f t="shared" si="353"/>
        <v>plays</v>
      </c>
      <c r="S3724" s="11">
        <f t="shared" si="354"/>
        <v>42381.671840277777</v>
      </c>
      <c r="T3724" s="11">
        <f t="shared" si="355"/>
        <v>42411.957638888889</v>
      </c>
      <c r="U3724" t="str">
        <f t="array" ref="U3724">IF(COUNTIF($B$2:$B7837, $B3724)&gt;1, "Duplicate", "")</f>
        <v/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0"/>
        <v>1.0204444444444445</v>
      </c>
      <c r="P3725">
        <f t="shared" si="351"/>
        <v>72.888888888888886</v>
      </c>
      <c r="Q3725" s="3" t="str">
        <f t="shared" si="352"/>
        <v>theater</v>
      </c>
      <c r="R3725" t="str">
        <f t="shared" si="353"/>
        <v>plays</v>
      </c>
      <c r="S3725" s="11">
        <f t="shared" si="354"/>
        <v>41943.753032407411</v>
      </c>
      <c r="T3725" s="11">
        <f t="shared" si="355"/>
        <v>41973.794699074075</v>
      </c>
      <c r="U3725" t="str">
        <f t="array" ref="U3725">IF(COUNTIF($B$2:$B7838, $B3725)&gt;1, "Duplicate", "")</f>
        <v/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0"/>
        <v>1.0254767441860466</v>
      </c>
      <c r="P3726">
        <f t="shared" si="351"/>
        <v>49.545505617977533</v>
      </c>
      <c r="Q3726" s="3" t="str">
        <f t="shared" si="352"/>
        <v>theater</v>
      </c>
      <c r="R3726" t="str">
        <f t="shared" si="353"/>
        <v>plays</v>
      </c>
      <c r="S3726" s="11">
        <f t="shared" si="354"/>
        <v>42465.491435185191</v>
      </c>
      <c r="T3726" s="11">
        <f t="shared" si="355"/>
        <v>42494.958333333328</v>
      </c>
      <c r="U3726" t="str">
        <f t="array" ref="U3726">IF(COUNTIF($B$2:$B7839, $B3726)&gt;1, "Duplicate", "")</f>
        <v/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0"/>
        <v>1.27</v>
      </c>
      <c r="P3727">
        <f t="shared" si="351"/>
        <v>25.4</v>
      </c>
      <c r="Q3727" s="3" t="str">
        <f t="shared" si="352"/>
        <v>theater</v>
      </c>
      <c r="R3727" t="str">
        <f t="shared" si="353"/>
        <v>plays</v>
      </c>
      <c r="S3727" s="11">
        <f t="shared" si="354"/>
        <v>42401.945219907408</v>
      </c>
      <c r="T3727" s="11">
        <f t="shared" si="355"/>
        <v>42418.895833333328</v>
      </c>
      <c r="U3727" t="str">
        <f t="array" ref="U3727">IF(COUNTIF($B$2:$B7840, $B3727)&gt;1, "Duplicate", "")</f>
        <v/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0"/>
        <v>3.3870588235294119</v>
      </c>
      <c r="P3728">
        <f t="shared" si="351"/>
        <v>62.586956521739133</v>
      </c>
      <c r="Q3728" s="3" t="str">
        <f t="shared" si="352"/>
        <v>theater</v>
      </c>
      <c r="R3728" t="str">
        <f t="shared" si="353"/>
        <v>plays</v>
      </c>
      <c r="S3728" s="11">
        <f t="shared" si="354"/>
        <v>42462.140868055561</v>
      </c>
      <c r="T3728" s="11">
        <f t="shared" si="355"/>
        <v>42489.875</v>
      </c>
      <c r="U3728" t="str">
        <f t="array" ref="U3728">IF(COUNTIF($B$2:$B7841, $B3728)&gt;1, "Duplicate", "")</f>
        <v/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0"/>
        <v>1.0075000000000001</v>
      </c>
      <c r="P3729">
        <f t="shared" si="351"/>
        <v>61.060606060606062</v>
      </c>
      <c r="Q3729" s="3" t="str">
        <f t="shared" si="352"/>
        <v>theater</v>
      </c>
      <c r="R3729" t="str">
        <f t="shared" si="353"/>
        <v>plays</v>
      </c>
      <c r="S3729" s="11">
        <f t="shared" si="354"/>
        <v>42632.348310185189</v>
      </c>
      <c r="T3729" s="11">
        <f t="shared" si="355"/>
        <v>42663.204861111109</v>
      </c>
      <c r="U3729" t="str">
        <f t="array" ref="U3729">IF(COUNTIF($B$2:$B7842, $B3729)&gt;1, "Duplicate", "")</f>
        <v/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0"/>
        <v>9.3100000000000002E-2</v>
      </c>
      <c r="P3730">
        <f t="shared" si="351"/>
        <v>60.064516129032256</v>
      </c>
      <c r="Q3730" s="3" t="str">
        <f t="shared" si="352"/>
        <v>theater</v>
      </c>
      <c r="R3730" t="str">
        <f t="shared" si="353"/>
        <v>plays</v>
      </c>
      <c r="S3730" s="11">
        <f t="shared" si="354"/>
        <v>42205.171018518522</v>
      </c>
      <c r="T3730" s="11">
        <f t="shared" si="355"/>
        <v>42235.171018518522</v>
      </c>
      <c r="U3730" t="str">
        <f t="array" ref="U3730">IF(COUNTIF($B$2:$B7843, $B3730)&gt;1, "Duplicate", "")</f>
        <v/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0"/>
        <v>7.2400000000000006E-2</v>
      </c>
      <c r="P3731">
        <f t="shared" si="351"/>
        <v>72.400000000000006</v>
      </c>
      <c r="Q3731" s="3" t="str">
        <f t="shared" si="352"/>
        <v>theater</v>
      </c>
      <c r="R3731" t="str">
        <f t="shared" si="353"/>
        <v>plays</v>
      </c>
      <c r="S3731" s="11">
        <f t="shared" si="354"/>
        <v>42041.205000000002</v>
      </c>
      <c r="T3731" s="11">
        <f t="shared" si="355"/>
        <v>42086.16333333333</v>
      </c>
      <c r="U3731" t="str">
        <f t="array" ref="U3731">IF(COUNTIF($B$2:$B7844, $B3731)&gt;1, "Duplicate", "")</f>
        <v/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0"/>
        <v>0.1</v>
      </c>
      <c r="P3732">
        <f t="shared" si="351"/>
        <v>100</v>
      </c>
      <c r="Q3732" s="3" t="str">
        <f t="shared" si="352"/>
        <v>theater</v>
      </c>
      <c r="R3732" t="str">
        <f t="shared" si="353"/>
        <v>plays</v>
      </c>
      <c r="S3732" s="11">
        <f t="shared" si="354"/>
        <v>42203.677766203706</v>
      </c>
      <c r="T3732" s="11">
        <f t="shared" si="355"/>
        <v>42233.677766203706</v>
      </c>
      <c r="U3732" t="str">
        <f t="array" ref="U3732">IF(COUNTIF($B$2:$B7845, $B3732)&gt;1, "Duplicate", "")</f>
        <v/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0"/>
        <v>0.11272727272727273</v>
      </c>
      <c r="P3733">
        <f t="shared" si="351"/>
        <v>51.666666666666664</v>
      </c>
      <c r="Q3733" s="3" t="str">
        <f t="shared" si="352"/>
        <v>theater</v>
      </c>
      <c r="R3733" t="str">
        <f t="shared" si="353"/>
        <v>plays</v>
      </c>
      <c r="S3733" s="11">
        <f t="shared" si="354"/>
        <v>41983.752847222218</v>
      </c>
      <c r="T3733" s="11">
        <f t="shared" si="355"/>
        <v>42014.140972222223</v>
      </c>
      <c r="U3733" t="str">
        <f t="array" ref="U3733">IF(COUNTIF($B$2:$B7846, $B3733)&gt;1, "Duplicate", "")</f>
        <v/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0"/>
        <v>0.15411764705882353</v>
      </c>
      <c r="P3734">
        <f t="shared" si="351"/>
        <v>32.75</v>
      </c>
      <c r="Q3734" s="3" t="str">
        <f t="shared" si="352"/>
        <v>theater</v>
      </c>
      <c r="R3734" t="str">
        <f t="shared" si="353"/>
        <v>plays</v>
      </c>
      <c r="S3734" s="11">
        <f t="shared" si="354"/>
        <v>41968.677465277782</v>
      </c>
      <c r="T3734" s="11">
        <f t="shared" si="355"/>
        <v>42028.5</v>
      </c>
      <c r="U3734" t="str">
        <f t="array" ref="U3734">IF(COUNTIF($B$2:$B7847, $B3734)&gt;1, "Duplicate", "")</f>
        <v/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0"/>
        <v>0</v>
      </c>
      <c r="P3735">
        <f t="shared" si="351"/>
        <v>0</v>
      </c>
      <c r="Q3735" s="3" t="str">
        <f t="shared" si="352"/>
        <v>theater</v>
      </c>
      <c r="R3735" t="str">
        <f t="shared" si="353"/>
        <v>plays</v>
      </c>
      <c r="S3735" s="11">
        <f t="shared" si="354"/>
        <v>42103.024398148147</v>
      </c>
      <c r="T3735" s="11">
        <f t="shared" si="355"/>
        <v>42112.9375</v>
      </c>
      <c r="U3735" t="str">
        <f t="array" ref="U3735">IF(COUNTIF($B$2:$B7848, $B3735)&gt;1, "Duplicate", "")</f>
        <v/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0"/>
        <v>0.28466666666666668</v>
      </c>
      <c r="P3736">
        <f t="shared" si="351"/>
        <v>61</v>
      </c>
      <c r="Q3736" s="3" t="str">
        <f t="shared" si="352"/>
        <v>theater</v>
      </c>
      <c r="R3736" t="str">
        <f t="shared" si="353"/>
        <v>plays</v>
      </c>
      <c r="S3736" s="11">
        <f t="shared" si="354"/>
        <v>42089.901574074072</v>
      </c>
      <c r="T3736" s="11">
        <f t="shared" si="355"/>
        <v>42149.901574074072</v>
      </c>
      <c r="U3736" t="str">
        <f t="array" ref="U3736">IF(COUNTIF($B$2:$B7849, $B3736)&gt;1, "Duplicate", "")</f>
        <v/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0"/>
        <v>0.13333333333333333</v>
      </c>
      <c r="P3737">
        <f t="shared" si="351"/>
        <v>10</v>
      </c>
      <c r="Q3737" s="3" t="str">
        <f t="shared" si="352"/>
        <v>theater</v>
      </c>
      <c r="R3737" t="str">
        <f t="shared" si="353"/>
        <v>plays</v>
      </c>
      <c r="S3737" s="11">
        <f t="shared" si="354"/>
        <v>42122.693159722221</v>
      </c>
      <c r="T3737" s="11">
        <f t="shared" si="355"/>
        <v>42152.693159722221</v>
      </c>
      <c r="U3737" t="str">
        <f t="array" ref="U3737">IF(COUNTIF($B$2:$B7850, $B3737)&gt;1, "Duplicate", "")</f>
        <v/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0"/>
        <v>6.6666666666666671E-3</v>
      </c>
      <c r="P3738">
        <f t="shared" si="351"/>
        <v>10</v>
      </c>
      <c r="Q3738" s="3" t="str">
        <f t="shared" si="352"/>
        <v>theater</v>
      </c>
      <c r="R3738" t="str">
        <f t="shared" si="353"/>
        <v>plays</v>
      </c>
      <c r="S3738" s="11">
        <f t="shared" si="354"/>
        <v>42048.711724537032</v>
      </c>
      <c r="T3738" s="11">
        <f t="shared" si="355"/>
        <v>42086.75</v>
      </c>
      <c r="U3738" t="str">
        <f t="array" ref="U3738">IF(COUNTIF($B$2:$B7851, $B3738)&gt;1, "Duplicate", "")</f>
        <v/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0"/>
        <v>0.21428571428571427</v>
      </c>
      <c r="P3739">
        <f t="shared" si="351"/>
        <v>37.5</v>
      </c>
      <c r="Q3739" s="3" t="str">
        <f t="shared" si="352"/>
        <v>theater</v>
      </c>
      <c r="R3739" t="str">
        <f t="shared" si="353"/>
        <v>plays</v>
      </c>
      <c r="S3739" s="11">
        <f t="shared" si="354"/>
        <v>42297.691006944442</v>
      </c>
      <c r="T3739" s="11">
        <f t="shared" si="355"/>
        <v>42320.290972222225</v>
      </c>
      <c r="U3739" t="str">
        <f t="array" ref="U3739">IF(COUNTIF($B$2:$B7852, $B3739)&gt;1, "Duplicate", "")</f>
        <v>Duplicate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0"/>
        <v>0.18</v>
      </c>
      <c r="P3740">
        <f t="shared" si="351"/>
        <v>45</v>
      </c>
      <c r="Q3740" s="3" t="str">
        <f t="shared" si="352"/>
        <v>theater</v>
      </c>
      <c r="R3740" t="str">
        <f t="shared" si="353"/>
        <v>plays</v>
      </c>
      <c r="S3740" s="11">
        <f t="shared" si="354"/>
        <v>41813.938715277778</v>
      </c>
      <c r="T3740" s="11">
        <f t="shared" si="355"/>
        <v>41835.916666666664</v>
      </c>
      <c r="U3740" t="str">
        <f t="array" ref="U3740">IF(COUNTIF($B$2:$B7853, $B3740)&gt;1, "Duplicate", "")</f>
        <v/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0"/>
        <v>0.20125000000000001</v>
      </c>
      <c r="P3741">
        <f t="shared" si="351"/>
        <v>100.625</v>
      </c>
      <c r="Q3741" s="3" t="str">
        <f t="shared" si="352"/>
        <v>theater</v>
      </c>
      <c r="R3741" t="str">
        <f t="shared" si="353"/>
        <v>plays</v>
      </c>
      <c r="S3741" s="11">
        <f t="shared" si="354"/>
        <v>42548.449861111112</v>
      </c>
      <c r="T3741" s="11">
        <f t="shared" si="355"/>
        <v>42568.449861111112</v>
      </c>
      <c r="U3741" t="str">
        <f t="array" ref="U3741">IF(COUNTIF($B$2:$B7854, $B3741)&gt;1, "Duplicate", "")</f>
        <v/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0"/>
        <v>0.17899999999999999</v>
      </c>
      <c r="P3742">
        <f t="shared" si="351"/>
        <v>25.571428571428573</v>
      </c>
      <c r="Q3742" s="3" t="str">
        <f t="shared" si="352"/>
        <v>theater</v>
      </c>
      <c r="R3742" t="str">
        <f t="shared" si="353"/>
        <v>plays</v>
      </c>
      <c r="S3742" s="11">
        <f t="shared" si="354"/>
        <v>41833.089756944442</v>
      </c>
      <c r="T3742" s="11">
        <f t="shared" si="355"/>
        <v>41863.079143518517</v>
      </c>
      <c r="U3742" t="str">
        <f t="array" ref="U3742">IF(COUNTIF($B$2:$B7855, $B3742)&gt;1, "Duplicate", "")</f>
        <v/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0"/>
        <v>0</v>
      </c>
      <c r="P3743">
        <f t="shared" si="351"/>
        <v>0</v>
      </c>
      <c r="Q3743" s="3" t="str">
        <f t="shared" si="352"/>
        <v>theater</v>
      </c>
      <c r="R3743" t="str">
        <f t="shared" si="353"/>
        <v>plays</v>
      </c>
      <c r="S3743" s="11">
        <f t="shared" si="354"/>
        <v>42325.920717592591</v>
      </c>
      <c r="T3743" s="11">
        <f t="shared" si="355"/>
        <v>42355.920717592591</v>
      </c>
      <c r="U3743" t="str">
        <f t="array" ref="U3743">IF(COUNTIF($B$2:$B7856, $B3743)&gt;1, "Duplicate", "")</f>
        <v/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0"/>
        <v>0.02</v>
      </c>
      <c r="P3744">
        <f t="shared" si="351"/>
        <v>25</v>
      </c>
      <c r="Q3744" s="3" t="str">
        <f t="shared" si="352"/>
        <v>theater</v>
      </c>
      <c r="R3744" t="str">
        <f t="shared" si="353"/>
        <v>plays</v>
      </c>
      <c r="S3744" s="11">
        <f t="shared" si="354"/>
        <v>41858.214629629627</v>
      </c>
      <c r="T3744" s="11">
        <f t="shared" si="355"/>
        <v>41888.214629629627</v>
      </c>
      <c r="U3744" t="str">
        <f t="array" ref="U3744">IF(COUNTIF($B$2:$B7857, $B3744)&gt;1, "Duplicate", "")</f>
        <v/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0"/>
        <v>0</v>
      </c>
      <c r="P3745">
        <f t="shared" si="351"/>
        <v>0</v>
      </c>
      <c r="Q3745" s="3" t="str">
        <f t="shared" si="352"/>
        <v>theater</v>
      </c>
      <c r="R3745" t="str">
        <f t="shared" si="353"/>
        <v>plays</v>
      </c>
      <c r="S3745" s="11">
        <f t="shared" si="354"/>
        <v>41793.710231481484</v>
      </c>
      <c r="T3745" s="11">
        <f t="shared" si="355"/>
        <v>41823.710231481484</v>
      </c>
      <c r="U3745" t="str">
        <f t="array" ref="U3745">IF(COUNTIF($B$2:$B7858, $B3745)&gt;1, "Duplicate", "")</f>
        <v/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0"/>
        <v>0</v>
      </c>
      <c r="P3746">
        <f t="shared" si="351"/>
        <v>0</v>
      </c>
      <c r="Q3746" s="3" t="str">
        <f t="shared" si="352"/>
        <v>theater</v>
      </c>
      <c r="R3746" t="str">
        <f t="shared" si="353"/>
        <v>plays</v>
      </c>
      <c r="S3746" s="11">
        <f t="shared" si="354"/>
        <v>41793.814259259263</v>
      </c>
      <c r="T3746" s="11">
        <f t="shared" si="355"/>
        <v>41825.165972222225</v>
      </c>
      <c r="U3746" t="str">
        <f t="array" ref="U3746">IF(COUNTIF($B$2:$B7859, $B3746)&gt;1, "Duplicate", "")</f>
        <v/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0"/>
        <v>0.1</v>
      </c>
      <c r="P3747">
        <f t="shared" si="351"/>
        <v>10</v>
      </c>
      <c r="Q3747" s="3" t="str">
        <f t="shared" si="352"/>
        <v>theater</v>
      </c>
      <c r="R3747" t="str">
        <f t="shared" si="353"/>
        <v>plays</v>
      </c>
      <c r="S3747" s="11">
        <f t="shared" si="354"/>
        <v>41831.697939814818</v>
      </c>
      <c r="T3747" s="11">
        <f t="shared" si="355"/>
        <v>41861.697939814818</v>
      </c>
      <c r="U3747" t="str">
        <f t="array" ref="U3747">IF(COUNTIF($B$2:$B7860, $B3747)&gt;1, "Duplicate", "")</f>
        <v/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0"/>
        <v>2.3764705882352941E-2</v>
      </c>
      <c r="P3748">
        <f t="shared" si="351"/>
        <v>202</v>
      </c>
      <c r="Q3748" s="3" t="str">
        <f t="shared" si="352"/>
        <v>theater</v>
      </c>
      <c r="R3748" t="str">
        <f t="shared" si="353"/>
        <v>plays</v>
      </c>
      <c r="S3748" s="11">
        <f t="shared" si="354"/>
        <v>42621.389340277776</v>
      </c>
      <c r="T3748" s="11">
        <f t="shared" si="355"/>
        <v>42651.389340277776</v>
      </c>
      <c r="U3748" t="str">
        <f t="array" ref="U3748">IF(COUNTIF($B$2:$B7861, $B3748)&gt;1, "Duplicate", "")</f>
        <v/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0"/>
        <v>0.01</v>
      </c>
      <c r="P3749">
        <f t="shared" si="351"/>
        <v>25</v>
      </c>
      <c r="Q3749" s="3" t="str">
        <f t="shared" si="352"/>
        <v>theater</v>
      </c>
      <c r="R3749" t="str">
        <f t="shared" si="353"/>
        <v>plays</v>
      </c>
      <c r="S3749" s="11">
        <f t="shared" si="354"/>
        <v>42164.299722222218</v>
      </c>
      <c r="T3749" s="11">
        <f t="shared" si="355"/>
        <v>42190.957638888889</v>
      </c>
      <c r="U3749" t="str">
        <f t="array" ref="U3749">IF(COUNTIF($B$2:$B7862, $B3749)&gt;1, "Duplicate", "")</f>
        <v/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0"/>
        <v>1.0351999999999999</v>
      </c>
      <c r="P3750">
        <f t="shared" si="351"/>
        <v>99.538461538461533</v>
      </c>
      <c r="Q3750" s="3" t="str">
        <f t="shared" si="352"/>
        <v>theater</v>
      </c>
      <c r="R3750" t="str">
        <f t="shared" si="353"/>
        <v>musical</v>
      </c>
      <c r="S3750" s="11">
        <f t="shared" si="354"/>
        <v>42395.706435185188</v>
      </c>
      <c r="T3750" s="11">
        <f t="shared" si="355"/>
        <v>42416.249305555553</v>
      </c>
      <c r="U3750" t="str">
        <f t="array" ref="U3750">IF(COUNTIF($B$2:$B7863, $B3750)&gt;1, "Duplicate", "")</f>
        <v/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0"/>
        <v>1.05</v>
      </c>
      <c r="P3751">
        <f t="shared" si="351"/>
        <v>75</v>
      </c>
      <c r="Q3751" s="3" t="str">
        <f t="shared" si="352"/>
        <v>theater</v>
      </c>
      <c r="R3751" t="str">
        <f t="shared" si="353"/>
        <v>musical</v>
      </c>
      <c r="S3751" s="11">
        <f t="shared" si="354"/>
        <v>42458.127175925925</v>
      </c>
      <c r="T3751" s="11">
        <f t="shared" si="355"/>
        <v>42489.165972222225</v>
      </c>
      <c r="U3751" t="str">
        <f t="array" ref="U3751">IF(COUNTIF($B$2:$B7864, $B3751)&gt;1, "Duplicate", "")</f>
        <v/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0"/>
        <v>1.0044999999999999</v>
      </c>
      <c r="P3752">
        <f t="shared" si="351"/>
        <v>215.25</v>
      </c>
      <c r="Q3752" s="3" t="str">
        <f t="shared" si="352"/>
        <v>theater</v>
      </c>
      <c r="R3752" t="str">
        <f t="shared" si="353"/>
        <v>musical</v>
      </c>
      <c r="S3752" s="11">
        <f t="shared" si="354"/>
        <v>42016.981574074074</v>
      </c>
      <c r="T3752" s="11">
        <f t="shared" si="355"/>
        <v>42045.332638888889</v>
      </c>
      <c r="U3752" t="str">
        <f t="array" ref="U3752">IF(COUNTIF($B$2:$B7865, $B3752)&gt;1, "Duplicate", "")</f>
        <v/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0"/>
        <v>1.3260000000000001</v>
      </c>
      <c r="P3753">
        <f t="shared" si="351"/>
        <v>120.54545454545455</v>
      </c>
      <c r="Q3753" s="3" t="str">
        <f t="shared" si="352"/>
        <v>theater</v>
      </c>
      <c r="R3753" t="str">
        <f t="shared" si="353"/>
        <v>musical</v>
      </c>
      <c r="S3753" s="11">
        <f t="shared" si="354"/>
        <v>42403.035567129627</v>
      </c>
      <c r="T3753" s="11">
        <f t="shared" si="355"/>
        <v>42462.993900462956</v>
      </c>
      <c r="U3753" t="str">
        <f t="array" ref="U3753">IF(COUNTIF($B$2:$B7866, $B3753)&gt;1, "Duplicate", "")</f>
        <v/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0"/>
        <v>1.1299999999999999</v>
      </c>
      <c r="P3754">
        <f t="shared" si="351"/>
        <v>37.666666666666664</v>
      </c>
      <c r="Q3754" s="3" t="str">
        <f t="shared" si="352"/>
        <v>theater</v>
      </c>
      <c r="R3754" t="str">
        <f t="shared" si="353"/>
        <v>musical</v>
      </c>
      <c r="S3754" s="11">
        <f t="shared" si="354"/>
        <v>42619.802488425921</v>
      </c>
      <c r="T3754" s="11">
        <f t="shared" si="355"/>
        <v>42659.875</v>
      </c>
      <c r="U3754" t="str">
        <f t="array" ref="U3754">IF(COUNTIF($B$2:$B7867, $B3754)&gt;1, "Duplicate", "")</f>
        <v/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0"/>
        <v>1.0334000000000001</v>
      </c>
      <c r="P3755">
        <f t="shared" si="351"/>
        <v>172.23333333333332</v>
      </c>
      <c r="Q3755" s="3" t="str">
        <f t="shared" si="352"/>
        <v>theater</v>
      </c>
      <c r="R3755" t="str">
        <f t="shared" si="353"/>
        <v>musical</v>
      </c>
      <c r="S3755" s="11">
        <f t="shared" si="354"/>
        <v>42128.824074074073</v>
      </c>
      <c r="T3755" s="11">
        <f t="shared" si="355"/>
        <v>42158</v>
      </c>
      <c r="U3755" t="str">
        <f t="array" ref="U3755">IF(COUNTIF($B$2:$B7868, $B3755)&gt;1, "Duplicate", "")</f>
        <v/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0"/>
        <v>1.2</v>
      </c>
      <c r="P3756">
        <f t="shared" si="351"/>
        <v>111.11111111111111</v>
      </c>
      <c r="Q3756" s="3" t="str">
        <f t="shared" si="352"/>
        <v>theater</v>
      </c>
      <c r="R3756" t="str">
        <f t="shared" si="353"/>
        <v>musical</v>
      </c>
      <c r="S3756" s="11">
        <f t="shared" si="354"/>
        <v>41808.881215277775</v>
      </c>
      <c r="T3756" s="11">
        <f t="shared" si="355"/>
        <v>41846.207638888889</v>
      </c>
      <c r="U3756" t="str">
        <f t="array" ref="U3756">IF(COUNTIF($B$2:$B7869, $B3756)&gt;1, "Duplicate", "")</f>
        <v/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0"/>
        <v>1.2963636363636364</v>
      </c>
      <c r="P3757">
        <f t="shared" si="351"/>
        <v>25.464285714285715</v>
      </c>
      <c r="Q3757" s="3" t="str">
        <f t="shared" si="352"/>
        <v>theater</v>
      </c>
      <c r="R3757" t="str">
        <f t="shared" si="353"/>
        <v>musical</v>
      </c>
      <c r="S3757" s="11">
        <f t="shared" si="354"/>
        <v>42445.866979166662</v>
      </c>
      <c r="T3757" s="11">
        <f t="shared" si="355"/>
        <v>42475.866979166662</v>
      </c>
      <c r="U3757" t="str">
        <f t="array" ref="U3757">IF(COUNTIF($B$2:$B7870, $B3757)&gt;1, "Duplicate", "")</f>
        <v/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0"/>
        <v>1.0111111111111111</v>
      </c>
      <c r="P3758">
        <f t="shared" si="351"/>
        <v>267.64705882352939</v>
      </c>
      <c r="Q3758" s="3" t="str">
        <f t="shared" si="352"/>
        <v>theater</v>
      </c>
      <c r="R3758" t="str">
        <f t="shared" si="353"/>
        <v>musical</v>
      </c>
      <c r="S3758" s="11">
        <f t="shared" si="354"/>
        <v>41771.814791666664</v>
      </c>
      <c r="T3758" s="11">
        <f t="shared" si="355"/>
        <v>41801.814791666664</v>
      </c>
      <c r="U3758" t="str">
        <f t="array" ref="U3758">IF(COUNTIF($B$2:$B7871, $B3758)&gt;1, "Duplicate", "")</f>
        <v/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0"/>
        <v>1.0851428571428572</v>
      </c>
      <c r="P3759">
        <f t="shared" si="351"/>
        <v>75.959999999999994</v>
      </c>
      <c r="Q3759" s="3" t="str">
        <f t="shared" si="352"/>
        <v>theater</v>
      </c>
      <c r="R3759" t="str">
        <f t="shared" si="353"/>
        <v>musical</v>
      </c>
      <c r="S3759" s="11">
        <f t="shared" si="354"/>
        <v>41954.850868055553</v>
      </c>
      <c r="T3759" s="11">
        <f t="shared" si="355"/>
        <v>41974.850868055553</v>
      </c>
      <c r="U3759" t="str">
        <f t="array" ref="U3759">IF(COUNTIF($B$2:$B7872, $B3759)&gt;1, "Duplicate", "")</f>
        <v/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0"/>
        <v>1.0233333333333334</v>
      </c>
      <c r="P3760">
        <f t="shared" si="351"/>
        <v>59.03846153846154</v>
      </c>
      <c r="Q3760" s="3" t="str">
        <f t="shared" si="352"/>
        <v>theater</v>
      </c>
      <c r="R3760" t="str">
        <f t="shared" si="353"/>
        <v>musical</v>
      </c>
      <c r="S3760" s="11">
        <f t="shared" si="354"/>
        <v>41747.471504629626</v>
      </c>
      <c r="T3760" s="11">
        <f t="shared" si="355"/>
        <v>41778.208333333336</v>
      </c>
      <c r="U3760" t="str">
        <f t="array" ref="U3760">IF(COUNTIF($B$2:$B7873, $B3760)&gt;1, "Duplicate", "")</f>
        <v/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0"/>
        <v>1.1024425000000002</v>
      </c>
      <c r="P3761">
        <f t="shared" si="351"/>
        <v>50.111022727272733</v>
      </c>
      <c r="Q3761" s="3" t="str">
        <f t="shared" si="352"/>
        <v>theater</v>
      </c>
      <c r="R3761" t="str">
        <f t="shared" si="353"/>
        <v>musical</v>
      </c>
      <c r="S3761" s="11">
        <f t="shared" si="354"/>
        <v>42182.108252314814</v>
      </c>
      <c r="T3761" s="11">
        <f t="shared" si="355"/>
        <v>42242.108252314814</v>
      </c>
      <c r="U3761" t="str">
        <f t="array" ref="U3761">IF(COUNTIF($B$2:$B7874, $B3761)&gt;1, "Duplicate", "")</f>
        <v/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0"/>
        <v>1.010154</v>
      </c>
      <c r="P3762">
        <f t="shared" si="351"/>
        <v>55.502967032967035</v>
      </c>
      <c r="Q3762" s="3" t="str">
        <f t="shared" si="352"/>
        <v>theater</v>
      </c>
      <c r="R3762" t="str">
        <f t="shared" si="353"/>
        <v>musical</v>
      </c>
      <c r="S3762" s="11">
        <f t="shared" si="354"/>
        <v>41739.525300925925</v>
      </c>
      <c r="T3762" s="11">
        <f t="shared" si="355"/>
        <v>41764.525300925925</v>
      </c>
      <c r="U3762" t="str">
        <f t="array" ref="U3762">IF(COUNTIF($B$2:$B7875, $B3762)&gt;1, "Duplicate", "")</f>
        <v/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0"/>
        <v>1</v>
      </c>
      <c r="P3763">
        <f t="shared" si="351"/>
        <v>166.66666666666666</v>
      </c>
      <c r="Q3763" s="3" t="str">
        <f t="shared" si="352"/>
        <v>theater</v>
      </c>
      <c r="R3763" t="str">
        <f t="shared" si="353"/>
        <v>musical</v>
      </c>
      <c r="S3763" s="11">
        <f t="shared" si="354"/>
        <v>42173.466863425929</v>
      </c>
      <c r="T3763" s="11">
        <f t="shared" si="355"/>
        <v>42226.958333333328</v>
      </c>
      <c r="U3763" t="str">
        <f t="array" ref="U3763">IF(COUNTIF($B$2:$B7876, $B3763)&gt;1, "Duplicate", "")</f>
        <v/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0"/>
        <v>1.0624</v>
      </c>
      <c r="P3764">
        <f t="shared" si="351"/>
        <v>47.428571428571431</v>
      </c>
      <c r="Q3764" s="3" t="str">
        <f t="shared" si="352"/>
        <v>theater</v>
      </c>
      <c r="R3764" t="str">
        <f t="shared" si="353"/>
        <v>musical</v>
      </c>
      <c r="S3764" s="11">
        <f t="shared" si="354"/>
        <v>42193.813530092593</v>
      </c>
      <c r="T3764" s="11">
        <f t="shared" si="355"/>
        <v>42218.813530092593</v>
      </c>
      <c r="U3764" t="str">
        <f t="array" ref="U3764">IF(COUNTIF($B$2:$B7877, $B3764)&gt;1, "Duplicate", "")</f>
        <v/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0"/>
        <v>1</v>
      </c>
      <c r="P3765">
        <f t="shared" si="351"/>
        <v>64.935064935064929</v>
      </c>
      <c r="Q3765" s="3" t="str">
        <f t="shared" si="352"/>
        <v>theater</v>
      </c>
      <c r="R3765" t="str">
        <f t="shared" si="353"/>
        <v>musical</v>
      </c>
      <c r="S3765" s="11">
        <f t="shared" si="354"/>
        <v>42065.750300925924</v>
      </c>
      <c r="T3765" s="11">
        <f t="shared" si="355"/>
        <v>42095.708634259259</v>
      </c>
      <c r="U3765" t="str">
        <f t="array" ref="U3765">IF(COUNTIF($B$2:$B7878, $B3765)&gt;1, "Duplicate", "")</f>
        <v/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0"/>
        <v>1</v>
      </c>
      <c r="P3766">
        <f t="shared" si="351"/>
        <v>55.555555555555557</v>
      </c>
      <c r="Q3766" s="3" t="str">
        <f t="shared" si="352"/>
        <v>theater</v>
      </c>
      <c r="R3766" t="str">
        <f t="shared" si="353"/>
        <v>musical</v>
      </c>
      <c r="S3766" s="11">
        <f t="shared" si="354"/>
        <v>42499.842962962968</v>
      </c>
      <c r="T3766" s="11">
        <f t="shared" si="355"/>
        <v>42519.024999999994</v>
      </c>
      <c r="U3766" t="str">
        <f t="array" ref="U3766">IF(COUNTIF($B$2:$B7879, $B3766)&gt;1, "Duplicate", "")</f>
        <v/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0"/>
        <v>1.1345714285714286</v>
      </c>
      <c r="P3767">
        <f t="shared" si="351"/>
        <v>74.224299065420567</v>
      </c>
      <c r="Q3767" s="3" t="str">
        <f t="shared" si="352"/>
        <v>theater</v>
      </c>
      <c r="R3767" t="str">
        <f t="shared" si="353"/>
        <v>musical</v>
      </c>
      <c r="S3767" s="11">
        <f t="shared" si="354"/>
        <v>41820.776412037041</v>
      </c>
      <c r="T3767" s="11">
        <f t="shared" si="355"/>
        <v>41850.776412037041</v>
      </c>
      <c r="U3767" t="str">
        <f t="array" ref="U3767">IF(COUNTIF($B$2:$B7880, $B3767)&gt;1, "Duplicate", "")</f>
        <v/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0"/>
        <v>1.0265010000000001</v>
      </c>
      <c r="P3768">
        <f t="shared" si="351"/>
        <v>106.9271875</v>
      </c>
      <c r="Q3768" s="3" t="str">
        <f t="shared" si="352"/>
        <v>theater</v>
      </c>
      <c r="R3768" t="str">
        <f t="shared" si="353"/>
        <v>musical</v>
      </c>
      <c r="S3768" s="11">
        <f t="shared" si="354"/>
        <v>41788.167187500003</v>
      </c>
      <c r="T3768" s="11">
        <f t="shared" si="355"/>
        <v>41823.167187500003</v>
      </c>
      <c r="U3768" t="str">
        <f t="array" ref="U3768">IF(COUNTIF($B$2:$B7881, $B3768)&gt;1, "Duplicate", "")</f>
        <v/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0"/>
        <v>1.1675</v>
      </c>
      <c r="P3769">
        <f t="shared" si="351"/>
        <v>41.696428571428569</v>
      </c>
      <c r="Q3769" s="3" t="str">
        <f t="shared" si="352"/>
        <v>theater</v>
      </c>
      <c r="R3769" t="str">
        <f t="shared" si="353"/>
        <v>musical</v>
      </c>
      <c r="S3769" s="11">
        <f t="shared" si="354"/>
        <v>42050.019641203704</v>
      </c>
      <c r="T3769" s="11">
        <f t="shared" si="355"/>
        <v>42064.207638888889</v>
      </c>
      <c r="U3769" t="str">
        <f t="array" ref="U3769">IF(COUNTIF($B$2:$B7882, $B3769)&gt;1, "Duplicate", "")</f>
        <v/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0"/>
        <v>1.0765274999999999</v>
      </c>
      <c r="P3770">
        <f t="shared" si="351"/>
        <v>74.243275862068955</v>
      </c>
      <c r="Q3770" s="3" t="str">
        <f t="shared" si="352"/>
        <v>theater</v>
      </c>
      <c r="R3770" t="str">
        <f t="shared" si="353"/>
        <v>musical</v>
      </c>
      <c r="S3770" s="11">
        <f t="shared" si="354"/>
        <v>41772.727893518517</v>
      </c>
      <c r="T3770" s="11">
        <f t="shared" si="355"/>
        <v>41802.727893518517</v>
      </c>
      <c r="U3770" t="str">
        <f t="array" ref="U3770">IF(COUNTIF($B$2:$B7883, $B3770)&gt;1, "Duplicate", "")</f>
        <v/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0"/>
        <v>1</v>
      </c>
      <c r="P3771">
        <f t="shared" si="351"/>
        <v>73.333333333333329</v>
      </c>
      <c r="Q3771" s="3" t="str">
        <f t="shared" si="352"/>
        <v>theater</v>
      </c>
      <c r="R3771" t="str">
        <f t="shared" si="353"/>
        <v>musical</v>
      </c>
      <c r="S3771" s="11">
        <f t="shared" si="354"/>
        <v>42445.598136574074</v>
      </c>
      <c r="T3771" s="11">
        <f t="shared" si="355"/>
        <v>42475.598136574074</v>
      </c>
      <c r="U3771" t="str">
        <f t="array" ref="U3771">IF(COUNTIF($B$2:$B7884, $B3771)&gt;1, "Duplicate", "")</f>
        <v/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0"/>
        <v>1</v>
      </c>
      <c r="P3772">
        <f t="shared" si="351"/>
        <v>100</v>
      </c>
      <c r="Q3772" s="3" t="str">
        <f t="shared" si="352"/>
        <v>theater</v>
      </c>
      <c r="R3772" t="str">
        <f t="shared" si="353"/>
        <v>musical</v>
      </c>
      <c r="S3772" s="11">
        <f t="shared" si="354"/>
        <v>42138.930671296301</v>
      </c>
      <c r="T3772" s="11">
        <f t="shared" si="355"/>
        <v>42168.930671296301</v>
      </c>
      <c r="U3772" t="str">
        <f t="array" ref="U3772">IF(COUNTIF($B$2:$B7885, $B3772)&gt;1, "Duplicate", "")</f>
        <v/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0"/>
        <v>1.46</v>
      </c>
      <c r="P3773">
        <f t="shared" si="351"/>
        <v>38.421052631578945</v>
      </c>
      <c r="Q3773" s="3" t="str">
        <f t="shared" si="352"/>
        <v>theater</v>
      </c>
      <c r="R3773" t="str">
        <f t="shared" si="353"/>
        <v>musical</v>
      </c>
      <c r="S3773" s="11">
        <f t="shared" si="354"/>
        <v>42493.857083333336</v>
      </c>
      <c r="T3773" s="11">
        <f t="shared" si="355"/>
        <v>42508</v>
      </c>
      <c r="U3773" t="str">
        <f t="array" ref="U3773">IF(COUNTIF($B$2:$B7886, $B3773)&gt;1, "Duplicate", "")</f>
        <v/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0"/>
        <v>1.1020000000000001</v>
      </c>
      <c r="P3774">
        <f t="shared" si="351"/>
        <v>166.96969696969697</v>
      </c>
      <c r="Q3774" s="3" t="str">
        <f t="shared" si="352"/>
        <v>theater</v>
      </c>
      <c r="R3774" t="str">
        <f t="shared" si="353"/>
        <v>musical</v>
      </c>
      <c r="S3774" s="11">
        <f t="shared" si="354"/>
        <v>42682.616967592592</v>
      </c>
      <c r="T3774" s="11">
        <f t="shared" si="355"/>
        <v>42703.25</v>
      </c>
      <c r="U3774" t="str">
        <f t="array" ref="U3774">IF(COUNTIF($B$2:$B7887, $B3774)&gt;1, "Duplicate", "")</f>
        <v/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0"/>
        <v>1.0820000000000001</v>
      </c>
      <c r="P3775">
        <f t="shared" si="351"/>
        <v>94.912280701754383</v>
      </c>
      <c r="Q3775" s="3" t="str">
        <f t="shared" si="352"/>
        <v>theater</v>
      </c>
      <c r="R3775" t="str">
        <f t="shared" si="353"/>
        <v>musical</v>
      </c>
      <c r="S3775" s="11">
        <f t="shared" si="354"/>
        <v>42656.005173611105</v>
      </c>
      <c r="T3775" s="11">
        <f t="shared" si="355"/>
        <v>42689.088888888888</v>
      </c>
      <c r="U3775" t="str">
        <f t="array" ref="U3775">IF(COUNTIF($B$2:$B7888, $B3775)&gt;1, "Duplicate", "")</f>
        <v/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0"/>
        <v>1</v>
      </c>
      <c r="P3776">
        <f t="shared" si="351"/>
        <v>100</v>
      </c>
      <c r="Q3776" s="3" t="str">
        <f t="shared" si="352"/>
        <v>theater</v>
      </c>
      <c r="R3776" t="str">
        <f t="shared" si="353"/>
        <v>musical</v>
      </c>
      <c r="S3776" s="11">
        <f t="shared" si="354"/>
        <v>42087.792303240742</v>
      </c>
      <c r="T3776" s="11">
        <f t="shared" si="355"/>
        <v>42103.792303240742</v>
      </c>
      <c r="U3776" t="str">
        <f t="array" ref="U3776">IF(COUNTIF($B$2:$B7889, $B3776)&gt;1, "Duplicate", "")</f>
        <v/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0"/>
        <v>1.0024999999999999</v>
      </c>
      <c r="P3777">
        <f t="shared" si="351"/>
        <v>143.21428571428572</v>
      </c>
      <c r="Q3777" s="3" t="str">
        <f t="shared" si="352"/>
        <v>theater</v>
      </c>
      <c r="R3777" t="str">
        <f t="shared" si="353"/>
        <v>musical</v>
      </c>
      <c r="S3777" s="11">
        <f t="shared" si="354"/>
        <v>42075.942627314813</v>
      </c>
      <c r="T3777" s="11">
        <f t="shared" si="355"/>
        <v>42103.166666666672</v>
      </c>
      <c r="U3777" t="str">
        <f t="array" ref="U3777">IF(COUNTIF($B$2:$B7890, $B3777)&gt;1, "Duplicate", "")</f>
        <v/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0"/>
        <v>1.0671250000000001</v>
      </c>
      <c r="P3778">
        <f t="shared" si="351"/>
        <v>90.819148936170208</v>
      </c>
      <c r="Q3778" s="3" t="str">
        <f t="shared" si="352"/>
        <v>theater</v>
      </c>
      <c r="R3778" t="str">
        <f t="shared" si="353"/>
        <v>musical</v>
      </c>
      <c r="S3778" s="11">
        <f t="shared" si="354"/>
        <v>41814.367800925924</v>
      </c>
      <c r="T3778" s="11">
        <f t="shared" si="355"/>
        <v>41852.041666666664</v>
      </c>
      <c r="U3778" t="str">
        <f t="array" ref="U3778">IF(COUNTIF($B$2:$B7891, $B3778)&gt;1, "Duplicate", "")</f>
        <v/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6">E3779/D3779</f>
        <v>1.4319999999999999</v>
      </c>
      <c r="P3779">
        <f t="shared" ref="P3779:P3842" si="357">IF(L3779=0,0,E3779/L3779)</f>
        <v>48.542372881355931</v>
      </c>
      <c r="Q3779" s="3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11">
        <f t="shared" si="354"/>
        <v>41887.111354166671</v>
      </c>
      <c r="T3779" s="11">
        <f t="shared" si="355"/>
        <v>41909.166666666664</v>
      </c>
      <c r="U3779" t="str">
        <f t="array" ref="U3779">IF(COUNTIF($B$2:$B7892, $B3779)&gt;1, "Duplicate", "")</f>
        <v/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6"/>
        <v>1.0504166666666668</v>
      </c>
      <c r="P3780">
        <f t="shared" si="357"/>
        <v>70.027777777777771</v>
      </c>
      <c r="Q3780" s="3" t="str">
        <f t="shared" si="358"/>
        <v>theater</v>
      </c>
      <c r="R3780" t="str">
        <f t="shared" si="359"/>
        <v>musical</v>
      </c>
      <c r="S3780" s="11">
        <f t="shared" si="354"/>
        <v>41989.819212962961</v>
      </c>
      <c r="T3780" s="11">
        <f t="shared" si="355"/>
        <v>42049.819212962961</v>
      </c>
      <c r="U3780" t="str">
        <f t="array" ref="U3780">IF(COUNTIF($B$2:$B7893, $B3780)&gt;1, "Duplicate", "")</f>
        <v/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6"/>
        <v>1.0398000000000001</v>
      </c>
      <c r="P3781">
        <f t="shared" si="357"/>
        <v>135.62608695652173</v>
      </c>
      <c r="Q3781" s="3" t="str">
        <f t="shared" si="358"/>
        <v>theater</v>
      </c>
      <c r="R3781" t="str">
        <f t="shared" si="359"/>
        <v>musical</v>
      </c>
      <c r="S3781" s="11">
        <f t="shared" si="354"/>
        <v>42425.735416666663</v>
      </c>
      <c r="T3781" s="11">
        <f t="shared" si="355"/>
        <v>42455.693750000006</v>
      </c>
      <c r="U3781" t="str">
        <f t="array" ref="U3781">IF(COUNTIF($B$2:$B7894, $B3781)&gt;1, "Duplicate", "")</f>
        <v/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6"/>
        <v>1.2</v>
      </c>
      <c r="P3782">
        <f t="shared" si="357"/>
        <v>100</v>
      </c>
      <c r="Q3782" s="3" t="str">
        <f t="shared" si="358"/>
        <v>theater</v>
      </c>
      <c r="R3782" t="str">
        <f t="shared" si="359"/>
        <v>musical</v>
      </c>
      <c r="S3782" s="11">
        <f t="shared" si="354"/>
        <v>42166.219733796301</v>
      </c>
      <c r="T3782" s="11">
        <f t="shared" si="355"/>
        <v>42198.837499999994</v>
      </c>
      <c r="U3782" t="str">
        <f t="array" ref="U3782">IF(COUNTIF($B$2:$B7895, $B3782)&gt;1, "Duplicate", "")</f>
        <v/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6"/>
        <v>1.0966666666666667</v>
      </c>
      <c r="P3783">
        <f t="shared" si="357"/>
        <v>94.90384615384616</v>
      </c>
      <c r="Q3783" s="3" t="str">
        <f t="shared" si="358"/>
        <v>theater</v>
      </c>
      <c r="R3783" t="str">
        <f t="shared" si="359"/>
        <v>musical</v>
      </c>
      <c r="S3783" s="11">
        <f t="shared" ref="S3783:S3846" si="360">(((J3783/60)/60)/24)+DATE(1970,1,1)</f>
        <v>41865.882928240739</v>
      </c>
      <c r="T3783" s="11">
        <f t="shared" ref="T3783:T3846" si="361">(((I3783/60)/60)/24)+DATE(1970,1,1)</f>
        <v>41890.882928240739</v>
      </c>
      <c r="U3783" t="str">
        <f t="array" ref="U3783">IF(COUNTIF($B$2:$B7896, $B3783)&gt;1, "Duplicate", "")</f>
        <v/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6"/>
        <v>1.0175000000000001</v>
      </c>
      <c r="P3784">
        <f t="shared" si="357"/>
        <v>75.370370370370367</v>
      </c>
      <c r="Q3784" s="3" t="str">
        <f t="shared" si="358"/>
        <v>theater</v>
      </c>
      <c r="R3784" t="str">
        <f t="shared" si="359"/>
        <v>musical</v>
      </c>
      <c r="S3784" s="11">
        <f t="shared" si="360"/>
        <v>42546.862233796302</v>
      </c>
      <c r="T3784" s="11">
        <f t="shared" si="361"/>
        <v>42575.958333333328</v>
      </c>
      <c r="U3784" t="str">
        <f t="array" ref="U3784">IF(COUNTIF($B$2:$B7897, $B3784)&gt;1, "Duplicate", "")</f>
        <v/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6"/>
        <v>1.2891666666666666</v>
      </c>
      <c r="P3785">
        <f t="shared" si="357"/>
        <v>64.458333333333329</v>
      </c>
      <c r="Q3785" s="3" t="str">
        <f t="shared" si="358"/>
        <v>theater</v>
      </c>
      <c r="R3785" t="str">
        <f t="shared" si="359"/>
        <v>musical</v>
      </c>
      <c r="S3785" s="11">
        <f t="shared" si="360"/>
        <v>42420.140277777777</v>
      </c>
      <c r="T3785" s="11">
        <f t="shared" si="361"/>
        <v>42444.666666666672</v>
      </c>
      <c r="U3785" t="str">
        <f t="array" ref="U3785">IF(COUNTIF($B$2:$B7898, $B3785)&gt;1, "Duplicate", "")</f>
        <v/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6"/>
        <v>1.1499999999999999</v>
      </c>
      <c r="P3786">
        <f t="shared" si="357"/>
        <v>115</v>
      </c>
      <c r="Q3786" s="3" t="str">
        <f t="shared" si="358"/>
        <v>theater</v>
      </c>
      <c r="R3786" t="str">
        <f t="shared" si="359"/>
        <v>musical</v>
      </c>
      <c r="S3786" s="11">
        <f t="shared" si="360"/>
        <v>42531.980694444443</v>
      </c>
      <c r="T3786" s="11">
        <f t="shared" si="361"/>
        <v>42561.980694444443</v>
      </c>
      <c r="U3786" t="str">
        <f t="array" ref="U3786">IF(COUNTIF($B$2:$B7899, $B3786)&gt;1, "Duplicate", "")</f>
        <v/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6"/>
        <v>1.5075000000000001</v>
      </c>
      <c r="P3787">
        <f t="shared" si="357"/>
        <v>100.5</v>
      </c>
      <c r="Q3787" s="3" t="str">
        <f t="shared" si="358"/>
        <v>theater</v>
      </c>
      <c r="R3787" t="str">
        <f t="shared" si="359"/>
        <v>musical</v>
      </c>
      <c r="S3787" s="11">
        <f t="shared" si="360"/>
        <v>42548.63853009259</v>
      </c>
      <c r="T3787" s="11">
        <f t="shared" si="361"/>
        <v>42584.418749999997</v>
      </c>
      <c r="U3787" t="str">
        <f t="array" ref="U3787">IF(COUNTIF($B$2:$B7900, $B3787)&gt;1, "Duplicate", "")</f>
        <v/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6"/>
        <v>1.1096666666666666</v>
      </c>
      <c r="P3788">
        <f t="shared" si="357"/>
        <v>93.774647887323937</v>
      </c>
      <c r="Q3788" s="3" t="str">
        <f t="shared" si="358"/>
        <v>theater</v>
      </c>
      <c r="R3788" t="str">
        <f t="shared" si="359"/>
        <v>musical</v>
      </c>
      <c r="S3788" s="11">
        <f t="shared" si="360"/>
        <v>42487.037905092591</v>
      </c>
      <c r="T3788" s="11">
        <f t="shared" si="361"/>
        <v>42517.037905092591</v>
      </c>
      <c r="U3788" t="str">
        <f t="array" ref="U3788">IF(COUNTIF($B$2:$B7901, $B3788)&gt;1, "Duplicate", "")</f>
        <v/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6"/>
        <v>1.0028571428571429</v>
      </c>
      <c r="P3789">
        <f t="shared" si="357"/>
        <v>35.1</v>
      </c>
      <c r="Q3789" s="3" t="str">
        <f t="shared" si="358"/>
        <v>theater</v>
      </c>
      <c r="R3789" t="str">
        <f t="shared" si="359"/>
        <v>musical</v>
      </c>
      <c r="S3789" s="11">
        <f t="shared" si="360"/>
        <v>42167.534791666665</v>
      </c>
      <c r="T3789" s="11">
        <f t="shared" si="361"/>
        <v>42196.165972222225</v>
      </c>
      <c r="U3789" t="str">
        <f t="array" ref="U3789">IF(COUNTIF($B$2:$B7902, $B3789)&gt;1, "Duplicate", "")</f>
        <v/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6"/>
        <v>6.6666666666666671E-3</v>
      </c>
      <c r="P3790">
        <f t="shared" si="357"/>
        <v>500</v>
      </c>
      <c r="Q3790" s="3" t="str">
        <f t="shared" si="358"/>
        <v>theater</v>
      </c>
      <c r="R3790" t="str">
        <f t="shared" si="359"/>
        <v>musical</v>
      </c>
      <c r="S3790" s="11">
        <f t="shared" si="360"/>
        <v>42333.695821759262</v>
      </c>
      <c r="T3790" s="11">
        <f t="shared" si="361"/>
        <v>42361.679166666669</v>
      </c>
      <c r="U3790" t="str">
        <f t="array" ref="U3790">IF(COUNTIF($B$2:$B7903, $B3790)&gt;1, "Duplicate", "")</f>
        <v/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6"/>
        <v>3.267605633802817E-2</v>
      </c>
      <c r="P3791">
        <f t="shared" si="357"/>
        <v>29</v>
      </c>
      <c r="Q3791" s="3" t="str">
        <f t="shared" si="358"/>
        <v>theater</v>
      </c>
      <c r="R3791" t="str">
        <f t="shared" si="359"/>
        <v>musical</v>
      </c>
      <c r="S3791" s="11">
        <f t="shared" si="360"/>
        <v>42138.798819444448</v>
      </c>
      <c r="T3791" s="11">
        <f t="shared" si="361"/>
        <v>42170.798819444448</v>
      </c>
      <c r="U3791" t="str">
        <f t="array" ref="U3791">IF(COUNTIF($B$2:$B7904, $B3791)&gt;1, "Duplicate", "")</f>
        <v/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6"/>
        <v>0</v>
      </c>
      <c r="P3792">
        <f t="shared" si="357"/>
        <v>0</v>
      </c>
      <c r="Q3792" s="3" t="str">
        <f t="shared" si="358"/>
        <v>theater</v>
      </c>
      <c r="R3792" t="str">
        <f t="shared" si="359"/>
        <v>musical</v>
      </c>
      <c r="S3792" s="11">
        <f t="shared" si="360"/>
        <v>42666.666932870372</v>
      </c>
      <c r="T3792" s="11">
        <f t="shared" si="361"/>
        <v>42696.708599537036</v>
      </c>
      <c r="U3792" t="str">
        <f t="array" ref="U3792">IF(COUNTIF($B$2:$B7905, $B3792)&gt;1, "Duplicate", "")</f>
        <v/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6"/>
        <v>0</v>
      </c>
      <c r="P3793">
        <f t="shared" si="357"/>
        <v>0</v>
      </c>
      <c r="Q3793" s="3" t="str">
        <f t="shared" si="358"/>
        <v>theater</v>
      </c>
      <c r="R3793" t="str">
        <f t="shared" si="359"/>
        <v>musical</v>
      </c>
      <c r="S3793" s="11">
        <f t="shared" si="360"/>
        <v>41766.692037037035</v>
      </c>
      <c r="T3793" s="11">
        <f t="shared" si="361"/>
        <v>41826.692037037035</v>
      </c>
      <c r="U3793" t="str">
        <f t="array" ref="U3793">IF(COUNTIF($B$2:$B7906, $B3793)&gt;1, "Duplicate", "")</f>
        <v/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6"/>
        <v>2.8E-3</v>
      </c>
      <c r="P3794">
        <f t="shared" si="357"/>
        <v>17.5</v>
      </c>
      <c r="Q3794" s="3" t="str">
        <f t="shared" si="358"/>
        <v>theater</v>
      </c>
      <c r="R3794" t="str">
        <f t="shared" si="359"/>
        <v>musical</v>
      </c>
      <c r="S3794" s="11">
        <f t="shared" si="360"/>
        <v>42170.447013888886</v>
      </c>
      <c r="T3794" s="11">
        <f t="shared" si="361"/>
        <v>42200.447013888886</v>
      </c>
      <c r="U3794" t="str">
        <f t="array" ref="U3794">IF(COUNTIF($B$2:$B7907, $B3794)&gt;1, "Duplicate", "")</f>
        <v/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6"/>
        <v>0.59657142857142853</v>
      </c>
      <c r="P3795">
        <f t="shared" si="357"/>
        <v>174</v>
      </c>
      <c r="Q3795" s="3" t="str">
        <f t="shared" si="358"/>
        <v>theater</v>
      </c>
      <c r="R3795" t="str">
        <f t="shared" si="359"/>
        <v>musical</v>
      </c>
      <c r="S3795" s="11">
        <f t="shared" si="360"/>
        <v>41968.938993055555</v>
      </c>
      <c r="T3795" s="11">
        <f t="shared" si="361"/>
        <v>41989.938993055555</v>
      </c>
      <c r="U3795" t="str">
        <f t="array" ref="U3795">IF(COUNTIF($B$2:$B7908, $B3795)&gt;1, "Duplicate", "")</f>
        <v/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6"/>
        <v>0.01</v>
      </c>
      <c r="P3796">
        <f t="shared" si="357"/>
        <v>50</v>
      </c>
      <c r="Q3796" s="3" t="str">
        <f t="shared" si="358"/>
        <v>theater</v>
      </c>
      <c r="R3796" t="str">
        <f t="shared" si="359"/>
        <v>musical</v>
      </c>
      <c r="S3796" s="11">
        <f t="shared" si="360"/>
        <v>42132.58048611111</v>
      </c>
      <c r="T3796" s="11">
        <f t="shared" si="361"/>
        <v>42162.58048611111</v>
      </c>
      <c r="U3796" t="str">
        <f t="array" ref="U3796">IF(COUNTIF($B$2:$B7909, $B3796)&gt;1, "Duplicate", "")</f>
        <v/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6"/>
        <v>1.6666666666666666E-2</v>
      </c>
      <c r="P3797">
        <f t="shared" si="357"/>
        <v>5</v>
      </c>
      <c r="Q3797" s="3" t="str">
        <f t="shared" si="358"/>
        <v>theater</v>
      </c>
      <c r="R3797" t="str">
        <f t="shared" si="359"/>
        <v>musical</v>
      </c>
      <c r="S3797" s="11">
        <f t="shared" si="360"/>
        <v>42201.436226851853</v>
      </c>
      <c r="T3797" s="11">
        <f t="shared" si="361"/>
        <v>42244.9375</v>
      </c>
      <c r="U3797" t="str">
        <f t="array" ref="U3797">IF(COUNTIF($B$2:$B7910, $B3797)&gt;1, "Duplicate", "")</f>
        <v/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6"/>
        <v>4.4444444444444447E-5</v>
      </c>
      <c r="P3798">
        <f t="shared" si="357"/>
        <v>1</v>
      </c>
      <c r="Q3798" s="3" t="str">
        <f t="shared" si="358"/>
        <v>theater</v>
      </c>
      <c r="R3798" t="str">
        <f t="shared" si="359"/>
        <v>musical</v>
      </c>
      <c r="S3798" s="11">
        <f t="shared" si="360"/>
        <v>42689.029583333337</v>
      </c>
      <c r="T3798" s="11">
        <f t="shared" si="361"/>
        <v>42749.029583333337</v>
      </c>
      <c r="U3798" t="str">
        <f t="array" ref="U3798">IF(COUNTIF($B$2:$B7911, $B3798)&gt;1, "Duplicate", "")</f>
        <v/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6"/>
        <v>0.89666666666666661</v>
      </c>
      <c r="P3799">
        <f t="shared" si="357"/>
        <v>145.40540540540542</v>
      </c>
      <c r="Q3799" s="3" t="str">
        <f t="shared" si="358"/>
        <v>theater</v>
      </c>
      <c r="R3799" t="str">
        <f t="shared" si="359"/>
        <v>musical</v>
      </c>
      <c r="S3799" s="11">
        <f t="shared" si="360"/>
        <v>42084.881539351853</v>
      </c>
      <c r="T3799" s="11">
        <f t="shared" si="361"/>
        <v>42114.881539351853</v>
      </c>
      <c r="U3799" t="str">
        <f t="array" ref="U3799">IF(COUNTIF($B$2:$B7912, $B3799)&gt;1, "Duplicate", "")</f>
        <v/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6"/>
        <v>1.4642857142857143E-2</v>
      </c>
      <c r="P3800">
        <f t="shared" si="357"/>
        <v>205</v>
      </c>
      <c r="Q3800" s="3" t="str">
        <f t="shared" si="358"/>
        <v>theater</v>
      </c>
      <c r="R3800" t="str">
        <f t="shared" si="359"/>
        <v>musical</v>
      </c>
      <c r="S3800" s="11">
        <f t="shared" si="360"/>
        <v>41831.722777777781</v>
      </c>
      <c r="T3800" s="11">
        <f t="shared" si="361"/>
        <v>41861.722777777781</v>
      </c>
      <c r="U3800" t="str">
        <f t="array" ref="U3800">IF(COUNTIF($B$2:$B7913, $B3800)&gt;1, "Duplicate", "")</f>
        <v/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6"/>
        <v>4.02E-2</v>
      </c>
      <c r="P3801">
        <f t="shared" si="357"/>
        <v>100.5</v>
      </c>
      <c r="Q3801" s="3" t="str">
        <f t="shared" si="358"/>
        <v>theater</v>
      </c>
      <c r="R3801" t="str">
        <f t="shared" si="359"/>
        <v>musical</v>
      </c>
      <c r="S3801" s="11">
        <f t="shared" si="360"/>
        <v>42410.93105324074</v>
      </c>
      <c r="T3801" s="11">
        <f t="shared" si="361"/>
        <v>42440.93105324074</v>
      </c>
      <c r="U3801" t="str">
        <f t="array" ref="U3801">IF(COUNTIF($B$2:$B7914, $B3801)&gt;1, "Duplicate", "")</f>
        <v/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6"/>
        <v>4.0045454545454544E-2</v>
      </c>
      <c r="P3802">
        <f t="shared" si="357"/>
        <v>55.0625</v>
      </c>
      <c r="Q3802" s="3" t="str">
        <f t="shared" si="358"/>
        <v>theater</v>
      </c>
      <c r="R3802" t="str">
        <f t="shared" si="359"/>
        <v>musical</v>
      </c>
      <c r="S3802" s="11">
        <f t="shared" si="360"/>
        <v>41982.737071759257</v>
      </c>
      <c r="T3802" s="11">
        <f t="shared" si="361"/>
        <v>42015.207638888889</v>
      </c>
      <c r="U3802" t="str">
        <f t="array" ref="U3802">IF(COUNTIF($B$2:$B7915, $B3802)&gt;1, "Duplicate", "")</f>
        <v/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6"/>
        <v>8.5199999999999998E-2</v>
      </c>
      <c r="P3803">
        <f t="shared" si="357"/>
        <v>47.333333333333336</v>
      </c>
      <c r="Q3803" s="3" t="str">
        <f t="shared" si="358"/>
        <v>theater</v>
      </c>
      <c r="R3803" t="str">
        <f t="shared" si="359"/>
        <v>musical</v>
      </c>
      <c r="S3803" s="11">
        <f t="shared" si="360"/>
        <v>41975.676111111112</v>
      </c>
      <c r="T3803" s="11">
        <f t="shared" si="361"/>
        <v>42006.676111111112</v>
      </c>
      <c r="U3803" t="str">
        <f t="array" ref="U3803">IF(COUNTIF($B$2:$B7916, $B3803)&gt;1, "Duplicate", "")</f>
        <v/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6"/>
        <v>0</v>
      </c>
      <c r="P3804">
        <f t="shared" si="357"/>
        <v>0</v>
      </c>
      <c r="Q3804" s="3" t="str">
        <f t="shared" si="358"/>
        <v>theater</v>
      </c>
      <c r="R3804" t="str">
        <f t="shared" si="359"/>
        <v>musical</v>
      </c>
      <c r="S3804" s="11">
        <f t="shared" si="360"/>
        <v>42269.126226851848</v>
      </c>
      <c r="T3804" s="11">
        <f t="shared" si="361"/>
        <v>42299.126226851848</v>
      </c>
      <c r="U3804" t="str">
        <f t="array" ref="U3804">IF(COUNTIF($B$2:$B7917, $B3804)&gt;1, "Duplicate", "")</f>
        <v/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6"/>
        <v>0.19650000000000001</v>
      </c>
      <c r="P3805">
        <f t="shared" si="357"/>
        <v>58.95</v>
      </c>
      <c r="Q3805" s="3" t="str">
        <f t="shared" si="358"/>
        <v>theater</v>
      </c>
      <c r="R3805" t="str">
        <f t="shared" si="359"/>
        <v>musical</v>
      </c>
      <c r="S3805" s="11">
        <f t="shared" si="360"/>
        <v>42403.971851851849</v>
      </c>
      <c r="T3805" s="11">
        <f t="shared" si="361"/>
        <v>42433.971851851849</v>
      </c>
      <c r="U3805" t="str">
        <f t="array" ref="U3805">IF(COUNTIF($B$2:$B7918, $B3805)&gt;1, "Duplicate", "")</f>
        <v/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6"/>
        <v>0</v>
      </c>
      <c r="P3806">
        <f t="shared" si="357"/>
        <v>0</v>
      </c>
      <c r="Q3806" s="3" t="str">
        <f t="shared" si="358"/>
        <v>theater</v>
      </c>
      <c r="R3806" t="str">
        <f t="shared" si="359"/>
        <v>musical</v>
      </c>
      <c r="S3806" s="11">
        <f t="shared" si="360"/>
        <v>42527.00953703704</v>
      </c>
      <c r="T3806" s="11">
        <f t="shared" si="361"/>
        <v>42582.291666666672</v>
      </c>
      <c r="U3806" t="str">
        <f t="array" ref="U3806">IF(COUNTIF($B$2:$B7919, $B3806)&gt;1, "Duplicate", "")</f>
        <v/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6"/>
        <v>2.0000000000000002E-5</v>
      </c>
      <c r="P3807">
        <f t="shared" si="357"/>
        <v>1.5</v>
      </c>
      <c r="Q3807" s="3" t="str">
        <f t="shared" si="358"/>
        <v>theater</v>
      </c>
      <c r="R3807" t="str">
        <f t="shared" si="359"/>
        <v>musical</v>
      </c>
      <c r="S3807" s="11">
        <f t="shared" si="360"/>
        <v>41849.887037037035</v>
      </c>
      <c r="T3807" s="11">
        <f t="shared" si="361"/>
        <v>41909.887037037035</v>
      </c>
      <c r="U3807" t="str">
        <f t="array" ref="U3807">IF(COUNTIF($B$2:$B7920, $B3807)&gt;1, "Duplicate", "")</f>
        <v/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6"/>
        <v>6.6666666666666664E-4</v>
      </c>
      <c r="P3808">
        <f t="shared" si="357"/>
        <v>5</v>
      </c>
      <c r="Q3808" s="3" t="str">
        <f t="shared" si="358"/>
        <v>theater</v>
      </c>
      <c r="R3808" t="str">
        <f t="shared" si="359"/>
        <v>musical</v>
      </c>
      <c r="S3808" s="11">
        <f t="shared" si="360"/>
        <v>41799.259039351848</v>
      </c>
      <c r="T3808" s="11">
        <f t="shared" si="361"/>
        <v>41819.259039351848</v>
      </c>
      <c r="U3808" t="str">
        <f t="array" ref="U3808">IF(COUNTIF($B$2:$B7921, $B3808)&gt;1, "Duplicate", "")</f>
        <v/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6"/>
        <v>0.30333333333333334</v>
      </c>
      <c r="P3809">
        <f t="shared" si="357"/>
        <v>50.555555555555557</v>
      </c>
      <c r="Q3809" s="3" t="str">
        <f t="shared" si="358"/>
        <v>theater</v>
      </c>
      <c r="R3809" t="str">
        <f t="shared" si="359"/>
        <v>musical</v>
      </c>
      <c r="S3809" s="11">
        <f t="shared" si="360"/>
        <v>42090.909016203703</v>
      </c>
      <c r="T3809" s="11">
        <f t="shared" si="361"/>
        <v>42097.909016203703</v>
      </c>
      <c r="U3809" t="str">
        <f t="array" ref="U3809">IF(COUNTIF($B$2:$B7922, $B3809)&gt;1, "Duplicate", "")</f>
        <v/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6"/>
        <v>1</v>
      </c>
      <c r="P3810">
        <f t="shared" si="357"/>
        <v>41.666666666666664</v>
      </c>
      <c r="Q3810" s="3" t="str">
        <f t="shared" si="358"/>
        <v>theater</v>
      </c>
      <c r="R3810" t="str">
        <f t="shared" si="359"/>
        <v>plays</v>
      </c>
      <c r="S3810" s="11">
        <f t="shared" si="360"/>
        <v>42059.453923611116</v>
      </c>
      <c r="T3810" s="11">
        <f t="shared" si="361"/>
        <v>42119.412256944444</v>
      </c>
      <c r="U3810" t="str">
        <f t="array" ref="U3810">IF(COUNTIF($B$2:$B7923, $B3810)&gt;1, "Duplicate", "")</f>
        <v/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6"/>
        <v>1.0125</v>
      </c>
      <c r="P3811">
        <f t="shared" si="357"/>
        <v>53.289473684210527</v>
      </c>
      <c r="Q3811" s="3" t="str">
        <f t="shared" si="358"/>
        <v>theater</v>
      </c>
      <c r="R3811" t="str">
        <f t="shared" si="359"/>
        <v>plays</v>
      </c>
      <c r="S3811" s="11">
        <f t="shared" si="360"/>
        <v>41800.526701388888</v>
      </c>
      <c r="T3811" s="11">
        <f t="shared" si="361"/>
        <v>41850.958333333336</v>
      </c>
      <c r="U3811" t="str">
        <f t="array" ref="U3811">IF(COUNTIF($B$2:$B7924, $B3811)&gt;1, "Duplicate", "")</f>
        <v/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6"/>
        <v>1.2173333333333334</v>
      </c>
      <c r="P3812">
        <f t="shared" si="357"/>
        <v>70.230769230769226</v>
      </c>
      <c r="Q3812" s="3" t="str">
        <f t="shared" si="358"/>
        <v>theater</v>
      </c>
      <c r="R3812" t="str">
        <f t="shared" si="359"/>
        <v>plays</v>
      </c>
      <c r="S3812" s="11">
        <f t="shared" si="360"/>
        <v>42054.849050925928</v>
      </c>
      <c r="T3812" s="11">
        <f t="shared" si="361"/>
        <v>42084.807384259257</v>
      </c>
      <c r="U3812" t="str">
        <f t="array" ref="U3812">IF(COUNTIF($B$2:$B7925, $B3812)&gt;1, "Duplicate", "")</f>
        <v/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6"/>
        <v>3.3</v>
      </c>
      <c r="P3813">
        <f t="shared" si="357"/>
        <v>43.421052631578945</v>
      </c>
      <c r="Q3813" s="3" t="str">
        <f t="shared" si="358"/>
        <v>theater</v>
      </c>
      <c r="R3813" t="str">
        <f t="shared" si="359"/>
        <v>plays</v>
      </c>
      <c r="S3813" s="11">
        <f t="shared" si="360"/>
        <v>42487.62700231481</v>
      </c>
      <c r="T3813" s="11">
        <f t="shared" si="361"/>
        <v>42521.458333333328</v>
      </c>
      <c r="U3813" t="str">
        <f t="array" ref="U3813">IF(COUNTIF($B$2:$B7926, $B3813)&gt;1, "Duplicate", "")</f>
        <v/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6"/>
        <v>1.0954999999999999</v>
      </c>
      <c r="P3814">
        <f t="shared" si="357"/>
        <v>199.18181818181819</v>
      </c>
      <c r="Q3814" s="3" t="str">
        <f t="shared" si="358"/>
        <v>theater</v>
      </c>
      <c r="R3814" t="str">
        <f t="shared" si="359"/>
        <v>plays</v>
      </c>
      <c r="S3814" s="11">
        <f t="shared" si="360"/>
        <v>42109.751250000001</v>
      </c>
      <c r="T3814" s="11">
        <f t="shared" si="361"/>
        <v>42156.165972222225</v>
      </c>
      <c r="U3814" t="str">
        <f t="array" ref="U3814">IF(COUNTIF($B$2:$B7927, $B3814)&gt;1, "Duplicate", "")</f>
        <v/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6"/>
        <v>1.0095190476190474</v>
      </c>
      <c r="P3815">
        <f t="shared" si="357"/>
        <v>78.518148148148143</v>
      </c>
      <c r="Q3815" s="3" t="str">
        <f t="shared" si="358"/>
        <v>theater</v>
      </c>
      <c r="R3815" t="str">
        <f t="shared" si="359"/>
        <v>plays</v>
      </c>
      <c r="S3815" s="11">
        <f t="shared" si="360"/>
        <v>42497.275706018518</v>
      </c>
      <c r="T3815" s="11">
        <f t="shared" si="361"/>
        <v>42535.904861111107</v>
      </c>
      <c r="U3815" t="str">
        <f t="array" ref="U3815">IF(COUNTIF($B$2:$B7928, $B3815)&gt;1, "Duplicate", "")</f>
        <v/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6"/>
        <v>1.4013333333333333</v>
      </c>
      <c r="P3816">
        <f t="shared" si="357"/>
        <v>61.823529411764703</v>
      </c>
      <c r="Q3816" s="3" t="str">
        <f t="shared" si="358"/>
        <v>theater</v>
      </c>
      <c r="R3816" t="str">
        <f t="shared" si="359"/>
        <v>plays</v>
      </c>
      <c r="S3816" s="11">
        <f t="shared" si="360"/>
        <v>42058.904074074075</v>
      </c>
      <c r="T3816" s="11">
        <f t="shared" si="361"/>
        <v>42095.165972222225</v>
      </c>
      <c r="U3816" t="str">
        <f t="array" ref="U3816">IF(COUNTIF($B$2:$B7929, $B3816)&gt;1, "Duplicate", "")</f>
        <v/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6"/>
        <v>1.0000100000000001</v>
      </c>
      <c r="P3817">
        <f t="shared" si="357"/>
        <v>50.000500000000002</v>
      </c>
      <c r="Q3817" s="3" t="str">
        <f t="shared" si="358"/>
        <v>theater</v>
      </c>
      <c r="R3817" t="str">
        <f t="shared" si="359"/>
        <v>plays</v>
      </c>
      <c r="S3817" s="11">
        <f t="shared" si="360"/>
        <v>42207.259918981479</v>
      </c>
      <c r="T3817" s="11">
        <f t="shared" si="361"/>
        <v>42236.958333333328</v>
      </c>
      <c r="U3817" t="str">
        <f t="array" ref="U3817">IF(COUNTIF($B$2:$B7930, $B3817)&gt;1, "Duplicate", "")</f>
        <v/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6"/>
        <v>1.19238</v>
      </c>
      <c r="P3818">
        <f t="shared" si="357"/>
        <v>48.339729729729726</v>
      </c>
      <c r="Q3818" s="3" t="str">
        <f t="shared" si="358"/>
        <v>theater</v>
      </c>
      <c r="R3818" t="str">
        <f t="shared" si="359"/>
        <v>plays</v>
      </c>
      <c r="S3818" s="11">
        <f t="shared" si="360"/>
        <v>41807.690081018518</v>
      </c>
      <c r="T3818" s="11">
        <f t="shared" si="361"/>
        <v>41837.690081018518</v>
      </c>
      <c r="U3818" t="str">
        <f t="array" ref="U3818">IF(COUNTIF($B$2:$B7931, $B3818)&gt;1, "Duplicate", "")</f>
        <v/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6"/>
        <v>1.0725</v>
      </c>
      <c r="P3819">
        <f t="shared" si="357"/>
        <v>107.25</v>
      </c>
      <c r="Q3819" s="3" t="str">
        <f t="shared" si="358"/>
        <v>theater</v>
      </c>
      <c r="R3819" t="str">
        <f t="shared" si="359"/>
        <v>plays</v>
      </c>
      <c r="S3819" s="11">
        <f t="shared" si="360"/>
        <v>42284.69694444444</v>
      </c>
      <c r="T3819" s="11">
        <f t="shared" si="361"/>
        <v>42301.165972222225</v>
      </c>
      <c r="U3819" t="str">
        <f t="array" ref="U3819">IF(COUNTIF($B$2:$B7932, $B3819)&gt;1, "Duplicate", "")</f>
        <v/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6"/>
        <v>2.2799999999999998</v>
      </c>
      <c r="P3820">
        <f t="shared" si="357"/>
        <v>57</v>
      </c>
      <c r="Q3820" s="3" t="str">
        <f t="shared" si="358"/>
        <v>theater</v>
      </c>
      <c r="R3820" t="str">
        <f t="shared" si="359"/>
        <v>plays</v>
      </c>
      <c r="S3820" s="11">
        <f t="shared" si="360"/>
        <v>42045.84238425926</v>
      </c>
      <c r="T3820" s="11">
        <f t="shared" si="361"/>
        <v>42075.800717592589</v>
      </c>
      <c r="U3820" t="str">
        <f t="array" ref="U3820">IF(COUNTIF($B$2:$B7933, $B3820)&gt;1, "Duplicate", "")</f>
        <v/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6"/>
        <v>1.0640000000000001</v>
      </c>
      <c r="P3821">
        <f t="shared" si="357"/>
        <v>40.92307692307692</v>
      </c>
      <c r="Q3821" s="3" t="str">
        <f t="shared" si="358"/>
        <v>theater</v>
      </c>
      <c r="R3821" t="str">
        <f t="shared" si="359"/>
        <v>plays</v>
      </c>
      <c r="S3821" s="11">
        <f t="shared" si="360"/>
        <v>42184.209537037037</v>
      </c>
      <c r="T3821" s="11">
        <f t="shared" si="361"/>
        <v>42202.876388888893</v>
      </c>
      <c r="U3821" t="str">
        <f t="array" ref="U3821">IF(COUNTIF($B$2:$B7934, $B3821)&gt;1, "Duplicate", "")</f>
        <v/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6"/>
        <v>1.4333333333333333</v>
      </c>
      <c r="P3822">
        <f t="shared" si="357"/>
        <v>21.5</v>
      </c>
      <c r="Q3822" s="3" t="str">
        <f t="shared" si="358"/>
        <v>theater</v>
      </c>
      <c r="R3822" t="str">
        <f t="shared" si="359"/>
        <v>plays</v>
      </c>
      <c r="S3822" s="11">
        <f t="shared" si="360"/>
        <v>42160.651817129634</v>
      </c>
      <c r="T3822" s="11">
        <f t="shared" si="361"/>
        <v>42190.651817129634</v>
      </c>
      <c r="U3822" t="str">
        <f t="array" ref="U3822">IF(COUNTIF($B$2:$B7935, $B3822)&gt;1, "Duplicate", "")</f>
        <v/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6"/>
        <v>1.0454285714285714</v>
      </c>
      <c r="P3823">
        <f t="shared" si="357"/>
        <v>79.543478260869563</v>
      </c>
      <c r="Q3823" s="3" t="str">
        <f t="shared" si="358"/>
        <v>theater</v>
      </c>
      <c r="R3823" t="str">
        <f t="shared" si="359"/>
        <v>plays</v>
      </c>
      <c r="S3823" s="11">
        <f t="shared" si="360"/>
        <v>42341.180636574078</v>
      </c>
      <c r="T3823" s="11">
        <f t="shared" si="361"/>
        <v>42373.180636574078</v>
      </c>
      <c r="U3823" t="str">
        <f t="array" ref="U3823">IF(COUNTIF($B$2:$B7936, $B3823)&gt;1, "Duplicate", "")</f>
        <v/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6"/>
        <v>1.1002000000000001</v>
      </c>
      <c r="P3824">
        <f t="shared" si="357"/>
        <v>72.381578947368425</v>
      </c>
      <c r="Q3824" s="3" t="str">
        <f t="shared" si="358"/>
        <v>theater</v>
      </c>
      <c r="R3824" t="str">
        <f t="shared" si="359"/>
        <v>plays</v>
      </c>
      <c r="S3824" s="11">
        <f t="shared" si="360"/>
        <v>42329.838159722218</v>
      </c>
      <c r="T3824" s="11">
        <f t="shared" si="361"/>
        <v>42388.957638888889</v>
      </c>
      <c r="U3824" t="str">
        <f t="array" ref="U3824">IF(COUNTIF($B$2:$B7937, $B3824)&gt;1, "Duplicate", "")</f>
        <v/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6"/>
        <v>1.06</v>
      </c>
      <c r="P3825">
        <f t="shared" si="357"/>
        <v>64.634146341463421</v>
      </c>
      <c r="Q3825" s="3" t="str">
        <f t="shared" si="358"/>
        <v>theater</v>
      </c>
      <c r="R3825" t="str">
        <f t="shared" si="359"/>
        <v>plays</v>
      </c>
      <c r="S3825" s="11">
        <f t="shared" si="360"/>
        <v>42170.910231481481</v>
      </c>
      <c r="T3825" s="11">
        <f t="shared" si="361"/>
        <v>42205.165972222225</v>
      </c>
      <c r="U3825" t="str">
        <f t="array" ref="U3825">IF(COUNTIF($B$2:$B7938, $B3825)&gt;1, "Duplicate", "")</f>
        <v/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6"/>
        <v>1.08</v>
      </c>
      <c r="P3826">
        <f t="shared" si="357"/>
        <v>38.571428571428569</v>
      </c>
      <c r="Q3826" s="3" t="str">
        <f t="shared" si="358"/>
        <v>theater</v>
      </c>
      <c r="R3826" t="str">
        <f t="shared" si="359"/>
        <v>plays</v>
      </c>
      <c r="S3826" s="11">
        <f t="shared" si="360"/>
        <v>42571.626192129625</v>
      </c>
      <c r="T3826" s="11">
        <f t="shared" si="361"/>
        <v>42583.570138888885</v>
      </c>
      <c r="U3826" t="str">
        <f t="array" ref="U3826">IF(COUNTIF($B$2:$B7939, $B3826)&gt;1, "Duplicate", "")</f>
        <v/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6"/>
        <v>1.0542</v>
      </c>
      <c r="P3827">
        <f t="shared" si="357"/>
        <v>107.57142857142857</v>
      </c>
      <c r="Q3827" s="3" t="str">
        <f t="shared" si="358"/>
        <v>theater</v>
      </c>
      <c r="R3827" t="str">
        <f t="shared" si="359"/>
        <v>plays</v>
      </c>
      <c r="S3827" s="11">
        <f t="shared" si="360"/>
        <v>42151.069606481484</v>
      </c>
      <c r="T3827" s="11">
        <f t="shared" si="361"/>
        <v>42172.069606481484</v>
      </c>
      <c r="U3827" t="str">
        <f t="array" ref="U3827">IF(COUNTIF($B$2:$B7940, $B3827)&gt;1, "Duplicate", "")</f>
        <v/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6"/>
        <v>1.1916666666666667</v>
      </c>
      <c r="P3828">
        <f t="shared" si="357"/>
        <v>27.5</v>
      </c>
      <c r="Q3828" s="3" t="str">
        <f t="shared" si="358"/>
        <v>theater</v>
      </c>
      <c r="R3828" t="str">
        <f t="shared" si="359"/>
        <v>plays</v>
      </c>
      <c r="S3828" s="11">
        <f t="shared" si="360"/>
        <v>42101.423541666663</v>
      </c>
      <c r="T3828" s="11">
        <f t="shared" si="361"/>
        <v>42131.423541666663</v>
      </c>
      <c r="U3828" t="str">
        <f t="array" ref="U3828">IF(COUNTIF($B$2:$B7941, $B3828)&gt;1, "Duplicate", "")</f>
        <v/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6"/>
        <v>1.5266666666666666</v>
      </c>
      <c r="P3829">
        <f t="shared" si="357"/>
        <v>70.461538461538467</v>
      </c>
      <c r="Q3829" s="3" t="str">
        <f t="shared" si="358"/>
        <v>theater</v>
      </c>
      <c r="R3829" t="str">
        <f t="shared" si="359"/>
        <v>plays</v>
      </c>
      <c r="S3829" s="11">
        <f t="shared" si="360"/>
        <v>42034.928252314814</v>
      </c>
      <c r="T3829" s="11">
        <f t="shared" si="361"/>
        <v>42090</v>
      </c>
      <c r="U3829" t="str">
        <f t="array" ref="U3829">IF(COUNTIF($B$2:$B7942, $B3829)&gt;1, "Duplicate", "")</f>
        <v/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6"/>
        <v>1</v>
      </c>
      <c r="P3830">
        <f t="shared" si="357"/>
        <v>178.57142857142858</v>
      </c>
      <c r="Q3830" s="3" t="str">
        <f t="shared" si="358"/>
        <v>theater</v>
      </c>
      <c r="R3830" t="str">
        <f t="shared" si="359"/>
        <v>plays</v>
      </c>
      <c r="S3830" s="11">
        <f t="shared" si="360"/>
        <v>41944.527627314819</v>
      </c>
      <c r="T3830" s="11">
        <f t="shared" si="361"/>
        <v>42004.569293981483</v>
      </c>
      <c r="U3830" t="str">
        <f t="array" ref="U3830">IF(COUNTIF($B$2:$B7943, $B3830)&gt;1, "Duplicate", "")</f>
        <v/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6"/>
        <v>1.002</v>
      </c>
      <c r="P3831">
        <f t="shared" si="357"/>
        <v>62.625</v>
      </c>
      <c r="Q3831" s="3" t="str">
        <f t="shared" si="358"/>
        <v>theater</v>
      </c>
      <c r="R3831" t="str">
        <f t="shared" si="359"/>
        <v>plays</v>
      </c>
      <c r="S3831" s="11">
        <f t="shared" si="360"/>
        <v>42593.865405092598</v>
      </c>
      <c r="T3831" s="11">
        <f t="shared" si="361"/>
        <v>42613.865405092598</v>
      </c>
      <c r="U3831" t="str">
        <f t="array" ref="U3831">IF(COUNTIF($B$2:$B7944, $B3831)&gt;1, "Duplicate", "")</f>
        <v/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6"/>
        <v>2.25</v>
      </c>
      <c r="P3832">
        <f t="shared" si="357"/>
        <v>75</v>
      </c>
      <c r="Q3832" s="3" t="str">
        <f t="shared" si="358"/>
        <v>theater</v>
      </c>
      <c r="R3832" t="str">
        <f t="shared" si="359"/>
        <v>plays</v>
      </c>
      <c r="S3832" s="11">
        <f t="shared" si="360"/>
        <v>42503.740868055553</v>
      </c>
      <c r="T3832" s="11">
        <f t="shared" si="361"/>
        <v>42517.740868055553</v>
      </c>
      <c r="U3832" t="str">
        <f t="array" ref="U3832">IF(COUNTIF($B$2:$B7945, $B3832)&gt;1, "Duplicate", "")</f>
        <v/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6"/>
        <v>1.0602199999999999</v>
      </c>
      <c r="P3833">
        <f t="shared" si="357"/>
        <v>58.901111111111113</v>
      </c>
      <c r="Q3833" s="3" t="str">
        <f t="shared" si="358"/>
        <v>theater</v>
      </c>
      <c r="R3833" t="str">
        <f t="shared" si="359"/>
        <v>plays</v>
      </c>
      <c r="S3833" s="11">
        <f t="shared" si="360"/>
        <v>41927.848900462966</v>
      </c>
      <c r="T3833" s="11">
        <f t="shared" si="361"/>
        <v>41948.890567129631</v>
      </c>
      <c r="U3833" t="str">
        <f t="array" ref="U3833">IF(COUNTIF($B$2:$B7946, $B3833)&gt;1, "Duplicate", "")</f>
        <v/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6"/>
        <v>1.0466666666666666</v>
      </c>
      <c r="P3834">
        <f t="shared" si="357"/>
        <v>139.55555555555554</v>
      </c>
      <c r="Q3834" s="3" t="str">
        <f t="shared" si="358"/>
        <v>theater</v>
      </c>
      <c r="R3834" t="str">
        <f t="shared" si="359"/>
        <v>plays</v>
      </c>
      <c r="S3834" s="11">
        <f t="shared" si="360"/>
        <v>42375.114988425921</v>
      </c>
      <c r="T3834" s="11">
        <f t="shared" si="361"/>
        <v>42420.114988425921</v>
      </c>
      <c r="U3834" t="str">
        <f t="array" ref="U3834">IF(COUNTIF($B$2:$B7947, $B3834)&gt;1, "Duplicate", "")</f>
        <v/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6"/>
        <v>1.1666666666666667</v>
      </c>
      <c r="P3835">
        <f t="shared" si="357"/>
        <v>70</v>
      </c>
      <c r="Q3835" s="3" t="str">
        <f t="shared" si="358"/>
        <v>theater</v>
      </c>
      <c r="R3835" t="str">
        <f t="shared" si="359"/>
        <v>plays</v>
      </c>
      <c r="S3835" s="11">
        <f t="shared" si="360"/>
        <v>41963.872361111105</v>
      </c>
      <c r="T3835" s="11">
        <f t="shared" si="361"/>
        <v>41974.797916666663</v>
      </c>
      <c r="U3835" t="str">
        <f t="array" ref="U3835">IF(COUNTIF($B$2:$B7948, $B3835)&gt;1, "Duplicate", "")</f>
        <v/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6"/>
        <v>1.0903333333333334</v>
      </c>
      <c r="P3836">
        <f t="shared" si="357"/>
        <v>57.385964912280699</v>
      </c>
      <c r="Q3836" s="3" t="str">
        <f t="shared" si="358"/>
        <v>theater</v>
      </c>
      <c r="R3836" t="str">
        <f t="shared" si="359"/>
        <v>plays</v>
      </c>
      <c r="S3836" s="11">
        <f t="shared" si="360"/>
        <v>42143.445219907408</v>
      </c>
      <c r="T3836" s="11">
        <f t="shared" si="361"/>
        <v>42173.445219907408</v>
      </c>
      <c r="U3836" t="str">
        <f t="array" ref="U3836">IF(COUNTIF($B$2:$B7949, $B3836)&gt;1, "Duplicate", "")</f>
        <v/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6"/>
        <v>1.6</v>
      </c>
      <c r="P3837">
        <f t="shared" si="357"/>
        <v>40</v>
      </c>
      <c r="Q3837" s="3" t="str">
        <f t="shared" si="358"/>
        <v>theater</v>
      </c>
      <c r="R3837" t="str">
        <f t="shared" si="359"/>
        <v>plays</v>
      </c>
      <c r="S3837" s="11">
        <f t="shared" si="360"/>
        <v>42460.94222222222</v>
      </c>
      <c r="T3837" s="11">
        <f t="shared" si="361"/>
        <v>42481.94222222222</v>
      </c>
      <c r="U3837" t="str">
        <f t="array" ref="U3837">IF(COUNTIF($B$2:$B7950, $B3837)&gt;1, "Duplicate", "")</f>
        <v/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6"/>
        <v>1.125</v>
      </c>
      <c r="P3838">
        <f t="shared" si="357"/>
        <v>64.285714285714292</v>
      </c>
      <c r="Q3838" s="3" t="str">
        <f t="shared" si="358"/>
        <v>theater</v>
      </c>
      <c r="R3838" t="str">
        <f t="shared" si="359"/>
        <v>plays</v>
      </c>
      <c r="S3838" s="11">
        <f t="shared" si="360"/>
        <v>42553.926527777774</v>
      </c>
      <c r="T3838" s="11">
        <f t="shared" si="361"/>
        <v>42585.172916666663</v>
      </c>
      <c r="U3838" t="str">
        <f t="array" ref="U3838">IF(COUNTIF($B$2:$B7951, $B3838)&gt;1, "Duplicate", "")</f>
        <v/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6"/>
        <v>1.0209999999999999</v>
      </c>
      <c r="P3839">
        <f t="shared" si="357"/>
        <v>120.11764705882354</v>
      </c>
      <c r="Q3839" s="3" t="str">
        <f t="shared" si="358"/>
        <v>theater</v>
      </c>
      <c r="R3839" t="str">
        <f t="shared" si="359"/>
        <v>plays</v>
      </c>
      <c r="S3839" s="11">
        <f t="shared" si="360"/>
        <v>42152.765717592592</v>
      </c>
      <c r="T3839" s="11">
        <f t="shared" si="361"/>
        <v>42188.765717592592</v>
      </c>
      <c r="U3839" t="str">
        <f t="array" ref="U3839">IF(COUNTIF($B$2:$B7952, $B3839)&gt;1, "Duplicate", "")</f>
        <v/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6"/>
        <v>1.00824</v>
      </c>
      <c r="P3840">
        <f t="shared" si="357"/>
        <v>1008.24</v>
      </c>
      <c r="Q3840" s="3" t="str">
        <f t="shared" si="358"/>
        <v>theater</v>
      </c>
      <c r="R3840" t="str">
        <f t="shared" si="359"/>
        <v>plays</v>
      </c>
      <c r="S3840" s="11">
        <f t="shared" si="360"/>
        <v>42116.710752314815</v>
      </c>
      <c r="T3840" s="11">
        <f t="shared" si="361"/>
        <v>42146.710752314815</v>
      </c>
      <c r="U3840" t="str">
        <f t="array" ref="U3840">IF(COUNTIF($B$2:$B7953, $B3840)&gt;1, "Duplicate", "")</f>
        <v/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6"/>
        <v>1.0125</v>
      </c>
      <c r="P3841">
        <f t="shared" si="357"/>
        <v>63.28125</v>
      </c>
      <c r="Q3841" s="3" t="str">
        <f t="shared" si="358"/>
        <v>theater</v>
      </c>
      <c r="R3841" t="str">
        <f t="shared" si="359"/>
        <v>plays</v>
      </c>
      <c r="S3841" s="11">
        <f t="shared" si="360"/>
        <v>42155.142638888887</v>
      </c>
      <c r="T3841" s="11">
        <f t="shared" si="361"/>
        <v>42215.142638888887</v>
      </c>
      <c r="U3841" t="str">
        <f t="array" ref="U3841">IF(COUNTIF($B$2:$B7954, $B3841)&gt;1, "Duplicate", "")</f>
        <v/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6"/>
        <v>65</v>
      </c>
      <c r="P3842">
        <f t="shared" si="357"/>
        <v>21.666666666666668</v>
      </c>
      <c r="Q3842" s="3" t="str">
        <f t="shared" si="358"/>
        <v>theater</v>
      </c>
      <c r="R3842" t="str">
        <f t="shared" si="359"/>
        <v>plays</v>
      </c>
      <c r="S3842" s="11">
        <f t="shared" si="360"/>
        <v>42432.701724537037</v>
      </c>
      <c r="T3842" s="11">
        <f t="shared" si="361"/>
        <v>42457.660057870366</v>
      </c>
      <c r="U3842" t="str">
        <f t="array" ref="U3842">IF(COUNTIF($B$2:$B7955, $B3842)&gt;1, "Duplicate", "")</f>
        <v/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2">E3843/D3843</f>
        <v>8.72E-2</v>
      </c>
      <c r="P3843">
        <f t="shared" ref="P3843:P3906" si="363">IF(L3843=0,0,E3843/L3843)</f>
        <v>25.647058823529413</v>
      </c>
      <c r="Q3843" s="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11">
        <f t="shared" si="360"/>
        <v>41780.785729166666</v>
      </c>
      <c r="T3843" s="11">
        <f t="shared" si="361"/>
        <v>41840.785729166666</v>
      </c>
      <c r="U3843" t="str">
        <f t="array" ref="U3843">IF(COUNTIF($B$2:$B7956, $B3843)&gt;1, "Duplicate", "")</f>
        <v/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2"/>
        <v>0.21940000000000001</v>
      </c>
      <c r="P3844">
        <f t="shared" si="363"/>
        <v>47.695652173913047</v>
      </c>
      <c r="Q3844" s="3" t="str">
        <f t="shared" si="364"/>
        <v>theater</v>
      </c>
      <c r="R3844" t="str">
        <f t="shared" si="365"/>
        <v>plays</v>
      </c>
      <c r="S3844" s="11">
        <f t="shared" si="360"/>
        <v>41740.493657407409</v>
      </c>
      <c r="T3844" s="11">
        <f t="shared" si="361"/>
        <v>41770.493657407409</v>
      </c>
      <c r="U3844" t="str">
        <f t="array" ref="U3844">IF(COUNTIF($B$2:$B7957, $B3844)&gt;1, "Duplicate", "")</f>
        <v/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2"/>
        <v>0.21299999999999999</v>
      </c>
      <c r="P3845">
        <f t="shared" si="363"/>
        <v>56.05263157894737</v>
      </c>
      <c r="Q3845" s="3" t="str">
        <f t="shared" si="364"/>
        <v>theater</v>
      </c>
      <c r="R3845" t="str">
        <f t="shared" si="365"/>
        <v>plays</v>
      </c>
      <c r="S3845" s="11">
        <f t="shared" si="360"/>
        <v>41766.072500000002</v>
      </c>
      <c r="T3845" s="11">
        <f t="shared" si="361"/>
        <v>41791.072500000002</v>
      </c>
      <c r="U3845" t="str">
        <f t="array" ref="U3845">IF(COUNTIF($B$2:$B7958, $B3845)&gt;1, "Duplicate", "")</f>
        <v/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2"/>
        <v>0.41489795918367345</v>
      </c>
      <c r="P3846">
        <f t="shared" si="363"/>
        <v>81.319999999999993</v>
      </c>
      <c r="Q3846" s="3" t="str">
        <f t="shared" si="364"/>
        <v>theater</v>
      </c>
      <c r="R3846" t="str">
        <f t="shared" si="365"/>
        <v>plays</v>
      </c>
      <c r="S3846" s="11">
        <f t="shared" si="360"/>
        <v>41766.617291666669</v>
      </c>
      <c r="T3846" s="11">
        <f t="shared" si="361"/>
        <v>41793.290972222225</v>
      </c>
      <c r="U3846" t="str">
        <f t="array" ref="U3846">IF(COUNTIF($B$2:$B7959, $B3846)&gt;1, "Duplicate", "")</f>
        <v/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2"/>
        <v>2.1049999999999999E-2</v>
      </c>
      <c r="P3847">
        <f t="shared" si="363"/>
        <v>70.166666666666671</v>
      </c>
      <c r="Q3847" s="3" t="str">
        <f t="shared" si="364"/>
        <v>theater</v>
      </c>
      <c r="R3847" t="str">
        <f t="shared" si="365"/>
        <v>plays</v>
      </c>
      <c r="S3847" s="11">
        <f t="shared" ref="S3847:S3910" si="366">(((J3847/60)/60)/24)+DATE(1970,1,1)</f>
        <v>42248.627013888887</v>
      </c>
      <c r="T3847" s="11">
        <f t="shared" ref="T3847:T3910" si="367">(((I3847/60)/60)/24)+DATE(1970,1,1)</f>
        <v>42278.627013888887</v>
      </c>
      <c r="U3847" t="str">
        <f t="array" ref="U3847">IF(COUNTIF($B$2:$B7960, $B3847)&gt;1, "Duplicate", "")</f>
        <v/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2"/>
        <v>2.7E-2</v>
      </c>
      <c r="P3848">
        <f t="shared" si="363"/>
        <v>23.625</v>
      </c>
      <c r="Q3848" s="3" t="str">
        <f t="shared" si="364"/>
        <v>theater</v>
      </c>
      <c r="R3848" t="str">
        <f t="shared" si="365"/>
        <v>plays</v>
      </c>
      <c r="S3848" s="11">
        <f t="shared" si="366"/>
        <v>41885.221550925926</v>
      </c>
      <c r="T3848" s="11">
        <f t="shared" si="367"/>
        <v>41916.290972222225</v>
      </c>
      <c r="U3848" t="str">
        <f t="array" ref="U3848">IF(COUNTIF($B$2:$B7961, $B3848)&gt;1, "Duplicate", "")</f>
        <v/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2"/>
        <v>0.16161904761904761</v>
      </c>
      <c r="P3849">
        <f t="shared" si="363"/>
        <v>188.55555555555554</v>
      </c>
      <c r="Q3849" s="3" t="str">
        <f t="shared" si="364"/>
        <v>theater</v>
      </c>
      <c r="R3849" t="str">
        <f t="shared" si="365"/>
        <v>plays</v>
      </c>
      <c r="S3849" s="11">
        <f t="shared" si="366"/>
        <v>42159.224432870367</v>
      </c>
      <c r="T3849" s="11">
        <f t="shared" si="367"/>
        <v>42204.224432870367</v>
      </c>
      <c r="U3849" t="str">
        <f t="array" ref="U3849">IF(COUNTIF($B$2:$B7962, $B3849)&gt;1, "Duplicate", "")</f>
        <v/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2"/>
        <v>0.16376923076923078</v>
      </c>
      <c r="P3850">
        <f t="shared" si="363"/>
        <v>49.511627906976742</v>
      </c>
      <c r="Q3850" s="3" t="str">
        <f t="shared" si="364"/>
        <v>theater</v>
      </c>
      <c r="R3850" t="str">
        <f t="shared" si="365"/>
        <v>plays</v>
      </c>
      <c r="S3850" s="11">
        <f t="shared" si="366"/>
        <v>42265.817002314812</v>
      </c>
      <c r="T3850" s="11">
        <f t="shared" si="367"/>
        <v>42295.817002314812</v>
      </c>
      <c r="U3850" t="str">
        <f t="array" ref="U3850">IF(COUNTIF($B$2:$B7963, $B3850)&gt;1, "Duplicate", "")</f>
        <v/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2"/>
        <v>7.0433333333333334E-2</v>
      </c>
      <c r="P3851">
        <f t="shared" si="363"/>
        <v>75.464285714285708</v>
      </c>
      <c r="Q3851" s="3" t="str">
        <f t="shared" si="364"/>
        <v>theater</v>
      </c>
      <c r="R3851" t="str">
        <f t="shared" si="365"/>
        <v>plays</v>
      </c>
      <c r="S3851" s="11">
        <f t="shared" si="366"/>
        <v>42136.767175925925</v>
      </c>
      <c r="T3851" s="11">
        <f t="shared" si="367"/>
        <v>42166.767175925925</v>
      </c>
      <c r="U3851" t="str">
        <f t="array" ref="U3851">IF(COUNTIF($B$2:$B7964, $B3851)&gt;1, "Duplicate", "")</f>
        <v/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2"/>
        <v>3.7999999999999999E-2</v>
      </c>
      <c r="P3852">
        <f t="shared" si="363"/>
        <v>9.5</v>
      </c>
      <c r="Q3852" s="3" t="str">
        <f t="shared" si="364"/>
        <v>theater</v>
      </c>
      <c r="R3852" t="str">
        <f t="shared" si="365"/>
        <v>plays</v>
      </c>
      <c r="S3852" s="11">
        <f t="shared" si="366"/>
        <v>41975.124340277776</v>
      </c>
      <c r="T3852" s="11">
        <f t="shared" si="367"/>
        <v>42005.124340277776</v>
      </c>
      <c r="U3852" t="str">
        <f t="array" ref="U3852">IF(COUNTIF($B$2:$B7965, $B3852)&gt;1, "Duplicate", "")</f>
        <v/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2"/>
        <v>0.34079999999999999</v>
      </c>
      <c r="P3853">
        <f t="shared" si="363"/>
        <v>35.5</v>
      </c>
      <c r="Q3853" s="3" t="str">
        <f t="shared" si="364"/>
        <v>theater</v>
      </c>
      <c r="R3853" t="str">
        <f t="shared" si="365"/>
        <v>plays</v>
      </c>
      <c r="S3853" s="11">
        <f t="shared" si="366"/>
        <v>42172.439571759256</v>
      </c>
      <c r="T3853" s="11">
        <f t="shared" si="367"/>
        <v>42202.439571759256</v>
      </c>
      <c r="U3853" t="str">
        <f t="array" ref="U3853">IF(COUNTIF($B$2:$B7966, $B3853)&gt;1, "Duplicate", "")</f>
        <v/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2"/>
        <v>2E-3</v>
      </c>
      <c r="P3854">
        <f t="shared" si="363"/>
        <v>10</v>
      </c>
      <c r="Q3854" s="3" t="str">
        <f t="shared" si="364"/>
        <v>theater</v>
      </c>
      <c r="R3854" t="str">
        <f t="shared" si="365"/>
        <v>plays</v>
      </c>
      <c r="S3854" s="11">
        <f t="shared" si="366"/>
        <v>42065.190694444449</v>
      </c>
      <c r="T3854" s="11">
        <f t="shared" si="367"/>
        <v>42090.149027777778</v>
      </c>
      <c r="U3854" t="str">
        <f t="array" ref="U3854">IF(COUNTIF($B$2:$B7967, $B3854)&gt;1, "Duplicate", "")</f>
        <v/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2"/>
        <v>2.5999999999999998E-4</v>
      </c>
      <c r="P3855">
        <f t="shared" si="363"/>
        <v>13</v>
      </c>
      <c r="Q3855" s="3" t="str">
        <f t="shared" si="364"/>
        <v>theater</v>
      </c>
      <c r="R3855" t="str">
        <f t="shared" si="365"/>
        <v>plays</v>
      </c>
      <c r="S3855" s="11">
        <f t="shared" si="366"/>
        <v>41848.84002314815</v>
      </c>
      <c r="T3855" s="11">
        <f t="shared" si="367"/>
        <v>41883.84002314815</v>
      </c>
      <c r="U3855" t="str">
        <f t="array" ref="U3855">IF(COUNTIF($B$2:$B7968, $B3855)&gt;1, "Duplicate", "")</f>
        <v/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2"/>
        <v>0.16254545454545455</v>
      </c>
      <c r="P3856">
        <f t="shared" si="363"/>
        <v>89.4</v>
      </c>
      <c r="Q3856" s="3" t="str">
        <f t="shared" si="364"/>
        <v>theater</v>
      </c>
      <c r="R3856" t="str">
        <f t="shared" si="365"/>
        <v>plays</v>
      </c>
      <c r="S3856" s="11">
        <f t="shared" si="366"/>
        <v>42103.884930555556</v>
      </c>
      <c r="T3856" s="11">
        <f t="shared" si="367"/>
        <v>42133.884930555556</v>
      </c>
      <c r="U3856" t="str">
        <f t="array" ref="U3856">IF(COUNTIF($B$2:$B7969, $B3856)&gt;1, "Duplicate", "")</f>
        <v/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2"/>
        <v>2.5000000000000001E-2</v>
      </c>
      <c r="P3857">
        <f t="shared" si="363"/>
        <v>25</v>
      </c>
      <c r="Q3857" s="3" t="str">
        <f t="shared" si="364"/>
        <v>theater</v>
      </c>
      <c r="R3857" t="str">
        <f t="shared" si="365"/>
        <v>plays</v>
      </c>
      <c r="S3857" s="11">
        <f t="shared" si="366"/>
        <v>42059.970729166671</v>
      </c>
      <c r="T3857" s="11">
        <f t="shared" si="367"/>
        <v>42089.929062499999</v>
      </c>
      <c r="U3857" t="str">
        <f t="array" ref="U3857">IF(COUNTIF($B$2:$B7970, $B3857)&gt;1, "Duplicate", "")</f>
        <v/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2"/>
        <v>2.0000000000000001E-4</v>
      </c>
      <c r="P3858">
        <f t="shared" si="363"/>
        <v>1</v>
      </c>
      <c r="Q3858" s="3" t="str">
        <f t="shared" si="364"/>
        <v>theater</v>
      </c>
      <c r="R3858" t="str">
        <f t="shared" si="365"/>
        <v>plays</v>
      </c>
      <c r="S3858" s="11">
        <f t="shared" si="366"/>
        <v>42041.743090277778</v>
      </c>
      <c r="T3858" s="11">
        <f t="shared" si="367"/>
        <v>42071.701423611114</v>
      </c>
      <c r="U3858" t="str">
        <f t="array" ref="U3858">IF(COUNTIF($B$2:$B7971, $B3858)&gt;1, "Duplicate", "")</f>
        <v/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2"/>
        <v>5.1999999999999998E-2</v>
      </c>
      <c r="P3859">
        <f t="shared" si="363"/>
        <v>65</v>
      </c>
      <c r="Q3859" s="3" t="str">
        <f t="shared" si="364"/>
        <v>theater</v>
      </c>
      <c r="R3859" t="str">
        <f t="shared" si="365"/>
        <v>plays</v>
      </c>
      <c r="S3859" s="11">
        <f t="shared" si="366"/>
        <v>41829.73715277778</v>
      </c>
      <c r="T3859" s="11">
        <f t="shared" si="367"/>
        <v>41852.716666666667</v>
      </c>
      <c r="U3859" t="str">
        <f t="array" ref="U3859">IF(COUNTIF($B$2:$B7972, $B3859)&gt;1, "Duplicate", "")</f>
        <v/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2"/>
        <v>0.02</v>
      </c>
      <c r="P3860">
        <f t="shared" si="363"/>
        <v>10</v>
      </c>
      <c r="Q3860" s="3" t="str">
        <f t="shared" si="364"/>
        <v>theater</v>
      </c>
      <c r="R3860" t="str">
        <f t="shared" si="365"/>
        <v>plays</v>
      </c>
      <c r="S3860" s="11">
        <f t="shared" si="366"/>
        <v>42128.431064814817</v>
      </c>
      <c r="T3860" s="11">
        <f t="shared" si="367"/>
        <v>42146.875</v>
      </c>
      <c r="U3860" t="str">
        <f t="array" ref="U3860">IF(COUNTIF($B$2:$B7973, $B3860)&gt;1, "Duplicate", "")</f>
        <v/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2"/>
        <v>4.0000000000000002E-4</v>
      </c>
      <c r="P3861">
        <f t="shared" si="363"/>
        <v>1</v>
      </c>
      <c r="Q3861" s="3" t="str">
        <f t="shared" si="364"/>
        <v>theater</v>
      </c>
      <c r="R3861" t="str">
        <f t="shared" si="365"/>
        <v>plays</v>
      </c>
      <c r="S3861" s="11">
        <f t="shared" si="366"/>
        <v>41789.893599537041</v>
      </c>
      <c r="T3861" s="11">
        <f t="shared" si="367"/>
        <v>41815.875</v>
      </c>
      <c r="U3861" t="str">
        <f t="array" ref="U3861">IF(COUNTIF($B$2:$B7974, $B3861)&gt;1, "Duplicate", "")</f>
        <v/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2"/>
        <v>0.17666666666666667</v>
      </c>
      <c r="P3862">
        <f t="shared" si="363"/>
        <v>81.538461538461533</v>
      </c>
      <c r="Q3862" s="3" t="str">
        <f t="shared" si="364"/>
        <v>theater</v>
      </c>
      <c r="R3862" t="str">
        <f t="shared" si="365"/>
        <v>plays</v>
      </c>
      <c r="S3862" s="11">
        <f t="shared" si="366"/>
        <v>41833.660995370366</v>
      </c>
      <c r="T3862" s="11">
        <f t="shared" si="367"/>
        <v>41863.660995370366</v>
      </c>
      <c r="U3862" t="str">
        <f t="array" ref="U3862">IF(COUNTIF($B$2:$B7975, $B3862)&gt;1, "Duplicate", "")</f>
        <v/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2"/>
        <v>0.05</v>
      </c>
      <c r="P3863">
        <f t="shared" si="363"/>
        <v>100</v>
      </c>
      <c r="Q3863" s="3" t="str">
        <f t="shared" si="364"/>
        <v>theater</v>
      </c>
      <c r="R3863" t="str">
        <f t="shared" si="365"/>
        <v>plays</v>
      </c>
      <c r="S3863" s="11">
        <f t="shared" si="366"/>
        <v>41914.590011574073</v>
      </c>
      <c r="T3863" s="11">
        <f t="shared" si="367"/>
        <v>41955.907638888893</v>
      </c>
      <c r="U3863" t="str">
        <f t="array" ref="U3863">IF(COUNTIF($B$2:$B7976, $B3863)&gt;1, "Duplicate", "")</f>
        <v/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2"/>
        <v>1.3333333333333334E-4</v>
      </c>
      <c r="P3864">
        <f t="shared" si="363"/>
        <v>1</v>
      </c>
      <c r="Q3864" s="3" t="str">
        <f t="shared" si="364"/>
        <v>theater</v>
      </c>
      <c r="R3864" t="str">
        <f t="shared" si="365"/>
        <v>plays</v>
      </c>
      <c r="S3864" s="11">
        <f t="shared" si="366"/>
        <v>42611.261064814811</v>
      </c>
      <c r="T3864" s="11">
        <f t="shared" si="367"/>
        <v>42625.707638888889</v>
      </c>
      <c r="U3864" t="str">
        <f t="array" ref="U3864">IF(COUNTIF($B$2:$B7977, $B3864)&gt;1, "Duplicate", "")</f>
        <v/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2"/>
        <v>0</v>
      </c>
      <c r="P3865">
        <f t="shared" si="363"/>
        <v>0</v>
      </c>
      <c r="Q3865" s="3" t="str">
        <f t="shared" si="364"/>
        <v>theater</v>
      </c>
      <c r="R3865" t="str">
        <f t="shared" si="365"/>
        <v>plays</v>
      </c>
      <c r="S3865" s="11">
        <f t="shared" si="366"/>
        <v>42253.633159722223</v>
      </c>
      <c r="T3865" s="11">
        <f t="shared" si="367"/>
        <v>42313.674826388888</v>
      </c>
      <c r="U3865" t="str">
        <f t="array" ref="U3865">IF(COUNTIF($B$2:$B7978, $B3865)&gt;1, "Duplicate", "")</f>
        <v/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2"/>
        <v>1.2E-2</v>
      </c>
      <c r="P3866">
        <f t="shared" si="363"/>
        <v>20</v>
      </c>
      <c r="Q3866" s="3" t="str">
        <f t="shared" si="364"/>
        <v>theater</v>
      </c>
      <c r="R3866" t="str">
        <f t="shared" si="365"/>
        <v>plays</v>
      </c>
      <c r="S3866" s="11">
        <f t="shared" si="366"/>
        <v>42295.891828703709</v>
      </c>
      <c r="T3866" s="11">
        <f t="shared" si="367"/>
        <v>42325.933495370366</v>
      </c>
      <c r="U3866" t="str">
        <f t="array" ref="U3866">IF(COUNTIF($B$2:$B7979, $B3866)&gt;1, "Duplicate", "")</f>
        <v/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2"/>
        <v>0.26937422295897223</v>
      </c>
      <c r="P3867">
        <f t="shared" si="363"/>
        <v>46.428571428571431</v>
      </c>
      <c r="Q3867" s="3" t="str">
        <f t="shared" si="364"/>
        <v>theater</v>
      </c>
      <c r="R3867" t="str">
        <f t="shared" si="365"/>
        <v>plays</v>
      </c>
      <c r="S3867" s="11">
        <f t="shared" si="366"/>
        <v>41841.651597222226</v>
      </c>
      <c r="T3867" s="11">
        <f t="shared" si="367"/>
        <v>41881.229166666664</v>
      </c>
      <c r="U3867" t="str">
        <f t="array" ref="U3867">IF(COUNTIF($B$2:$B7980, $B3867)&gt;1, "Duplicate", "")</f>
        <v/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2"/>
        <v>5.4999999999999997E-3</v>
      </c>
      <c r="P3868">
        <f t="shared" si="363"/>
        <v>5.5</v>
      </c>
      <c r="Q3868" s="3" t="str">
        <f t="shared" si="364"/>
        <v>theater</v>
      </c>
      <c r="R3868" t="str">
        <f t="shared" si="365"/>
        <v>plays</v>
      </c>
      <c r="S3868" s="11">
        <f t="shared" si="366"/>
        <v>42402.947002314817</v>
      </c>
      <c r="T3868" s="11">
        <f t="shared" si="367"/>
        <v>42452.145138888889</v>
      </c>
      <c r="U3868" t="str">
        <f t="array" ref="U3868">IF(COUNTIF($B$2:$B7981, $B3868)&gt;1, "Duplicate", "")</f>
        <v/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2"/>
        <v>0.1255</v>
      </c>
      <c r="P3869">
        <f t="shared" si="363"/>
        <v>50.2</v>
      </c>
      <c r="Q3869" s="3" t="str">
        <f t="shared" si="364"/>
        <v>theater</v>
      </c>
      <c r="R3869" t="str">
        <f t="shared" si="365"/>
        <v>plays</v>
      </c>
      <c r="S3869" s="11">
        <f t="shared" si="366"/>
        <v>42509.814108796301</v>
      </c>
      <c r="T3869" s="11">
        <f t="shared" si="367"/>
        <v>42539.814108796301</v>
      </c>
      <c r="U3869" t="str">
        <f t="array" ref="U3869">IF(COUNTIF($B$2:$B7982, $B3869)&gt;1, "Duplicate", "")</f>
        <v/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2"/>
        <v>2E-3</v>
      </c>
      <c r="P3870">
        <f t="shared" si="363"/>
        <v>10</v>
      </c>
      <c r="Q3870" s="3" t="str">
        <f t="shared" si="364"/>
        <v>theater</v>
      </c>
      <c r="R3870" t="str">
        <f t="shared" si="365"/>
        <v>musical</v>
      </c>
      <c r="S3870" s="11">
        <f t="shared" si="366"/>
        <v>41865.659780092588</v>
      </c>
      <c r="T3870" s="11">
        <f t="shared" si="367"/>
        <v>41890.659780092588</v>
      </c>
      <c r="U3870" t="str">
        <f t="array" ref="U3870">IF(COUNTIF($B$2:$B7983, $B3870)&gt;1, "Duplicate", "")</f>
        <v/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2"/>
        <v>3.44748684310884E-2</v>
      </c>
      <c r="P3871">
        <f t="shared" si="363"/>
        <v>30.133333333333333</v>
      </c>
      <c r="Q3871" s="3" t="str">
        <f t="shared" si="364"/>
        <v>theater</v>
      </c>
      <c r="R3871" t="str">
        <f t="shared" si="365"/>
        <v>musical</v>
      </c>
      <c r="S3871" s="11">
        <f t="shared" si="366"/>
        <v>42047.724444444444</v>
      </c>
      <c r="T3871" s="11">
        <f t="shared" si="367"/>
        <v>42077.132638888885</v>
      </c>
      <c r="U3871" t="str">
        <f t="array" ref="U3871">IF(COUNTIF($B$2:$B7984, $B3871)&gt;1, "Duplicate", "")</f>
        <v/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2"/>
        <v>0.15</v>
      </c>
      <c r="P3872">
        <f t="shared" si="363"/>
        <v>150</v>
      </c>
      <c r="Q3872" s="3" t="str">
        <f t="shared" si="364"/>
        <v>theater</v>
      </c>
      <c r="R3872" t="str">
        <f t="shared" si="365"/>
        <v>musical</v>
      </c>
      <c r="S3872" s="11">
        <f t="shared" si="366"/>
        <v>41793.17219907407</v>
      </c>
      <c r="T3872" s="11">
        <f t="shared" si="367"/>
        <v>41823.17219907407</v>
      </c>
      <c r="U3872" t="str">
        <f t="array" ref="U3872">IF(COUNTIF($B$2:$B7985, $B3872)&gt;1, "Duplicate", "")</f>
        <v/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2"/>
        <v>2.6666666666666668E-2</v>
      </c>
      <c r="P3873">
        <f t="shared" si="363"/>
        <v>13.333333333333334</v>
      </c>
      <c r="Q3873" s="3" t="str">
        <f t="shared" si="364"/>
        <v>theater</v>
      </c>
      <c r="R3873" t="str">
        <f t="shared" si="365"/>
        <v>musical</v>
      </c>
      <c r="S3873" s="11">
        <f t="shared" si="366"/>
        <v>42763.780671296292</v>
      </c>
      <c r="T3873" s="11">
        <f t="shared" si="367"/>
        <v>42823.739004629635</v>
      </c>
      <c r="U3873" t="str">
        <f t="array" ref="U3873">IF(COUNTIF($B$2:$B7986, $B3873)&gt;1, "Duplicate", "")</f>
        <v/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2"/>
        <v>0</v>
      </c>
      <c r="P3874">
        <f t="shared" si="363"/>
        <v>0</v>
      </c>
      <c r="Q3874" s="3" t="str">
        <f t="shared" si="364"/>
        <v>theater</v>
      </c>
      <c r="R3874" t="str">
        <f t="shared" si="365"/>
        <v>musical</v>
      </c>
      <c r="S3874" s="11">
        <f t="shared" si="366"/>
        <v>42180.145787037036</v>
      </c>
      <c r="T3874" s="11">
        <f t="shared" si="367"/>
        <v>42230.145787037036</v>
      </c>
      <c r="U3874" t="str">
        <f t="array" ref="U3874">IF(COUNTIF($B$2:$B7987, $B3874)&gt;1, "Duplicate", "")</f>
        <v/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2"/>
        <v>0</v>
      </c>
      <c r="P3875">
        <f t="shared" si="363"/>
        <v>0</v>
      </c>
      <c r="Q3875" s="3" t="str">
        <f t="shared" si="364"/>
        <v>theater</v>
      </c>
      <c r="R3875" t="str">
        <f t="shared" si="365"/>
        <v>musical</v>
      </c>
      <c r="S3875" s="11">
        <f t="shared" si="366"/>
        <v>42255.696006944447</v>
      </c>
      <c r="T3875" s="11">
        <f t="shared" si="367"/>
        <v>42285.696006944447</v>
      </c>
      <c r="U3875" t="str">
        <f t="array" ref="U3875">IF(COUNTIF($B$2:$B7988, $B3875)&gt;1, "Duplicate", "")</f>
        <v/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2"/>
        <v>0</v>
      </c>
      <c r="P3876">
        <f t="shared" si="363"/>
        <v>0</v>
      </c>
      <c r="Q3876" s="3" t="str">
        <f t="shared" si="364"/>
        <v>theater</v>
      </c>
      <c r="R3876" t="str">
        <f t="shared" si="365"/>
        <v>musical</v>
      </c>
      <c r="S3876" s="11">
        <f t="shared" si="366"/>
        <v>42007.016458333332</v>
      </c>
      <c r="T3876" s="11">
        <f t="shared" si="367"/>
        <v>42028.041666666672</v>
      </c>
      <c r="U3876" t="str">
        <f t="array" ref="U3876">IF(COUNTIF($B$2:$B7989, $B3876)&gt;1, "Duplicate", "")</f>
        <v/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2"/>
        <v>0</v>
      </c>
      <c r="P3877">
        <f t="shared" si="363"/>
        <v>0</v>
      </c>
      <c r="Q3877" s="3" t="str">
        <f t="shared" si="364"/>
        <v>theater</v>
      </c>
      <c r="R3877" t="str">
        <f t="shared" si="365"/>
        <v>musical</v>
      </c>
      <c r="S3877" s="11">
        <f t="shared" si="366"/>
        <v>42615.346817129626</v>
      </c>
      <c r="T3877" s="11">
        <f t="shared" si="367"/>
        <v>42616.416666666672</v>
      </c>
      <c r="U3877" t="str">
        <f t="array" ref="U3877">IF(COUNTIF($B$2:$B7990, $B3877)&gt;1, "Duplicate", "")</f>
        <v/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2"/>
        <v>0.52794871794871789</v>
      </c>
      <c r="P3878">
        <f t="shared" si="363"/>
        <v>44.760869565217391</v>
      </c>
      <c r="Q3878" s="3" t="str">
        <f t="shared" si="364"/>
        <v>theater</v>
      </c>
      <c r="R3878" t="str">
        <f t="shared" si="365"/>
        <v>musical</v>
      </c>
      <c r="S3878" s="11">
        <f t="shared" si="366"/>
        <v>42372.624166666668</v>
      </c>
      <c r="T3878" s="11">
        <f t="shared" si="367"/>
        <v>42402.624166666668</v>
      </c>
      <c r="U3878" t="str">
        <f t="array" ref="U3878">IF(COUNTIF($B$2:$B7991, $B3878)&gt;1, "Duplicate", "")</f>
        <v/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2"/>
        <v>4.9639999999999997E-2</v>
      </c>
      <c r="P3879">
        <f t="shared" si="363"/>
        <v>88.642857142857139</v>
      </c>
      <c r="Q3879" s="3" t="str">
        <f t="shared" si="364"/>
        <v>theater</v>
      </c>
      <c r="R3879" t="str">
        <f t="shared" si="365"/>
        <v>musical</v>
      </c>
      <c r="S3879" s="11">
        <f t="shared" si="366"/>
        <v>42682.67768518519</v>
      </c>
      <c r="T3879" s="11">
        <f t="shared" si="367"/>
        <v>42712.67768518519</v>
      </c>
      <c r="U3879" t="str">
        <f t="array" ref="U3879">IF(COUNTIF($B$2:$B7992, $B3879)&gt;1, "Duplicate", "")</f>
        <v/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2"/>
        <v>5.5555555555555556E-4</v>
      </c>
      <c r="P3880">
        <f t="shared" si="363"/>
        <v>10</v>
      </c>
      <c r="Q3880" s="3" t="str">
        <f t="shared" si="364"/>
        <v>theater</v>
      </c>
      <c r="R3880" t="str">
        <f t="shared" si="365"/>
        <v>musical</v>
      </c>
      <c r="S3880" s="11">
        <f t="shared" si="366"/>
        <v>42154.818819444445</v>
      </c>
      <c r="T3880" s="11">
        <f t="shared" si="367"/>
        <v>42185.165972222225</v>
      </c>
      <c r="U3880" t="str">
        <f t="array" ref="U3880">IF(COUNTIF($B$2:$B7993, $B3880)&gt;1, "Duplicate", "")</f>
        <v/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2"/>
        <v>0</v>
      </c>
      <c r="P3881">
        <f t="shared" si="363"/>
        <v>0</v>
      </c>
      <c r="Q3881" s="3" t="str">
        <f t="shared" si="364"/>
        <v>theater</v>
      </c>
      <c r="R3881" t="str">
        <f t="shared" si="365"/>
        <v>musical</v>
      </c>
      <c r="S3881" s="11">
        <f t="shared" si="366"/>
        <v>41999.861064814817</v>
      </c>
      <c r="T3881" s="11">
        <f t="shared" si="367"/>
        <v>42029.861064814817</v>
      </c>
      <c r="U3881" t="str">
        <f t="array" ref="U3881">IF(COUNTIF($B$2:$B7994, $B3881)&gt;1, "Duplicate", "")</f>
        <v/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2"/>
        <v>0.13066666666666665</v>
      </c>
      <c r="P3882">
        <f t="shared" si="363"/>
        <v>57.647058823529413</v>
      </c>
      <c r="Q3882" s="3" t="str">
        <f t="shared" si="364"/>
        <v>theater</v>
      </c>
      <c r="R3882" t="str">
        <f t="shared" si="365"/>
        <v>musical</v>
      </c>
      <c r="S3882" s="11">
        <f t="shared" si="366"/>
        <v>41815.815046296295</v>
      </c>
      <c r="T3882" s="11">
        <f t="shared" si="367"/>
        <v>41850.958333333336</v>
      </c>
      <c r="U3882" t="str">
        <f t="array" ref="U3882">IF(COUNTIF($B$2:$B7995, $B3882)&gt;1, "Duplicate", "")</f>
        <v/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2"/>
        <v>0.05</v>
      </c>
      <c r="P3883">
        <f t="shared" si="363"/>
        <v>25</v>
      </c>
      <c r="Q3883" s="3" t="str">
        <f t="shared" si="364"/>
        <v>theater</v>
      </c>
      <c r="R3883" t="str">
        <f t="shared" si="365"/>
        <v>musical</v>
      </c>
      <c r="S3883" s="11">
        <f t="shared" si="366"/>
        <v>42756.018506944441</v>
      </c>
      <c r="T3883" s="11">
        <f t="shared" si="367"/>
        <v>42786.018506944441</v>
      </c>
      <c r="U3883" t="str">
        <f t="array" ref="U3883">IF(COUNTIF($B$2:$B7996, $B3883)&gt;1, "Duplicate", "")</f>
        <v/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2"/>
        <v>0</v>
      </c>
      <c r="P3884">
        <f t="shared" si="363"/>
        <v>0</v>
      </c>
      <c r="Q3884" s="3" t="str">
        <f t="shared" si="364"/>
        <v>theater</v>
      </c>
      <c r="R3884" t="str">
        <f t="shared" si="365"/>
        <v>musical</v>
      </c>
      <c r="S3884" s="11">
        <f t="shared" si="366"/>
        <v>42373.983449074076</v>
      </c>
      <c r="T3884" s="11">
        <f t="shared" si="367"/>
        <v>42400.960416666669</v>
      </c>
      <c r="U3884" t="str">
        <f t="array" ref="U3884">IF(COUNTIF($B$2:$B7997, $B3884)&gt;1, "Duplicate", "")</f>
        <v/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2"/>
        <v>0</v>
      </c>
      <c r="P3885">
        <f t="shared" si="363"/>
        <v>0</v>
      </c>
      <c r="Q3885" s="3" t="str">
        <f t="shared" si="364"/>
        <v>theater</v>
      </c>
      <c r="R3885" t="str">
        <f t="shared" si="365"/>
        <v>musical</v>
      </c>
      <c r="S3885" s="11">
        <f t="shared" si="366"/>
        <v>41854.602650462963</v>
      </c>
      <c r="T3885" s="11">
        <f t="shared" si="367"/>
        <v>41884.602650462963</v>
      </c>
      <c r="U3885" t="str">
        <f t="array" ref="U3885">IF(COUNTIF($B$2:$B7998, $B3885)&gt;1, "Duplicate", "")</f>
        <v/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2"/>
        <v>0</v>
      </c>
      <c r="P3886">
        <f t="shared" si="363"/>
        <v>0</v>
      </c>
      <c r="Q3886" s="3" t="str">
        <f t="shared" si="364"/>
        <v>theater</v>
      </c>
      <c r="R3886" t="str">
        <f t="shared" si="365"/>
        <v>musical</v>
      </c>
      <c r="S3886" s="11">
        <f t="shared" si="366"/>
        <v>42065.791574074072</v>
      </c>
      <c r="T3886" s="11">
        <f t="shared" si="367"/>
        <v>42090.749907407408</v>
      </c>
      <c r="U3886" t="str">
        <f t="array" ref="U3886">IF(COUNTIF($B$2:$B7999, $B3886)&gt;1, "Duplicate", "")</f>
        <v/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2"/>
        <v>0</v>
      </c>
      <c r="P3887">
        <f t="shared" si="363"/>
        <v>0</v>
      </c>
      <c r="Q3887" s="3" t="str">
        <f t="shared" si="364"/>
        <v>theater</v>
      </c>
      <c r="R3887" t="str">
        <f t="shared" si="365"/>
        <v>musical</v>
      </c>
      <c r="S3887" s="11">
        <f t="shared" si="366"/>
        <v>42469.951284722221</v>
      </c>
      <c r="T3887" s="11">
        <f t="shared" si="367"/>
        <v>42499.951284722221</v>
      </c>
      <c r="U3887" t="str">
        <f t="array" ref="U3887">IF(COUNTIF($B$2:$B8000, $B3887)&gt;1, "Duplicate", "")</f>
        <v/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2"/>
        <v>0</v>
      </c>
      <c r="P3888">
        <f t="shared" si="363"/>
        <v>0</v>
      </c>
      <c r="Q3888" s="3" t="str">
        <f t="shared" si="364"/>
        <v>theater</v>
      </c>
      <c r="R3888" t="str">
        <f t="shared" si="365"/>
        <v>musical</v>
      </c>
      <c r="S3888" s="11">
        <f t="shared" si="366"/>
        <v>41954.228032407409</v>
      </c>
      <c r="T3888" s="11">
        <f t="shared" si="367"/>
        <v>41984.228032407409</v>
      </c>
      <c r="U3888" t="str">
        <f t="array" ref="U3888">IF(COUNTIF($B$2:$B8001, $B3888)&gt;1, "Duplicate", "")</f>
        <v/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2"/>
        <v>1.7500000000000002E-2</v>
      </c>
      <c r="P3889">
        <f t="shared" si="363"/>
        <v>17.5</v>
      </c>
      <c r="Q3889" s="3" t="str">
        <f t="shared" si="364"/>
        <v>theater</v>
      </c>
      <c r="R3889" t="str">
        <f t="shared" si="365"/>
        <v>musical</v>
      </c>
      <c r="S3889" s="11">
        <f t="shared" si="366"/>
        <v>42079.857974537037</v>
      </c>
      <c r="T3889" s="11">
        <f t="shared" si="367"/>
        <v>42125.916666666672</v>
      </c>
      <c r="U3889" t="str">
        <f t="array" ref="U3889">IF(COUNTIF($B$2:$B8002, $B3889)&gt;1, "Duplicate", "")</f>
        <v/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2"/>
        <v>0.27100000000000002</v>
      </c>
      <c r="P3890">
        <f t="shared" si="363"/>
        <v>38.714285714285715</v>
      </c>
      <c r="Q3890" s="3" t="str">
        <f t="shared" si="364"/>
        <v>theater</v>
      </c>
      <c r="R3890" t="str">
        <f t="shared" si="365"/>
        <v>plays</v>
      </c>
      <c r="S3890" s="11">
        <f t="shared" si="366"/>
        <v>42762.545810185184</v>
      </c>
      <c r="T3890" s="11">
        <f t="shared" si="367"/>
        <v>42792.545810185184</v>
      </c>
      <c r="U3890" t="str">
        <f t="array" ref="U3890">IF(COUNTIF($B$2:$B8003, $B3890)&gt;1, "Duplicate", "")</f>
        <v/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2"/>
        <v>1.4749999999999999E-2</v>
      </c>
      <c r="P3891">
        <f t="shared" si="363"/>
        <v>13.111111111111111</v>
      </c>
      <c r="Q3891" s="3" t="str">
        <f t="shared" si="364"/>
        <v>theater</v>
      </c>
      <c r="R3891" t="str">
        <f t="shared" si="365"/>
        <v>plays</v>
      </c>
      <c r="S3891" s="11">
        <f t="shared" si="366"/>
        <v>41977.004976851851</v>
      </c>
      <c r="T3891" s="11">
        <f t="shared" si="367"/>
        <v>42008.976388888885</v>
      </c>
      <c r="U3891" t="str">
        <f t="array" ref="U3891">IF(COUNTIF($B$2:$B8004, $B3891)&gt;1, "Duplicate", "")</f>
        <v/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2"/>
        <v>0.16826666666666668</v>
      </c>
      <c r="P3892">
        <f t="shared" si="363"/>
        <v>315.5</v>
      </c>
      <c r="Q3892" s="3" t="str">
        <f t="shared" si="364"/>
        <v>theater</v>
      </c>
      <c r="R3892" t="str">
        <f t="shared" si="365"/>
        <v>plays</v>
      </c>
      <c r="S3892" s="11">
        <f t="shared" si="366"/>
        <v>42171.758611111116</v>
      </c>
      <c r="T3892" s="11">
        <f t="shared" si="367"/>
        <v>42231.758611111116</v>
      </c>
      <c r="U3892" t="str">
        <f t="array" ref="U3892">IF(COUNTIF($B$2:$B8005, $B3892)&gt;1, "Duplicate", "")</f>
        <v/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2"/>
        <v>0.32500000000000001</v>
      </c>
      <c r="P3893">
        <f t="shared" si="363"/>
        <v>37.142857142857146</v>
      </c>
      <c r="Q3893" s="3" t="str">
        <f t="shared" si="364"/>
        <v>theater</v>
      </c>
      <c r="R3893" t="str">
        <f t="shared" si="365"/>
        <v>plays</v>
      </c>
      <c r="S3893" s="11">
        <f t="shared" si="366"/>
        <v>42056.1324537037</v>
      </c>
      <c r="T3893" s="11">
        <f t="shared" si="367"/>
        <v>42086.207638888889</v>
      </c>
      <c r="U3893" t="str">
        <f t="array" ref="U3893">IF(COUNTIF($B$2:$B8006, $B3893)&gt;1, "Duplicate", "")</f>
        <v/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2"/>
        <v>0</v>
      </c>
      <c r="P3894">
        <f t="shared" si="363"/>
        <v>0</v>
      </c>
      <c r="Q3894" s="3" t="str">
        <f t="shared" si="364"/>
        <v>theater</v>
      </c>
      <c r="R3894" t="str">
        <f t="shared" si="365"/>
        <v>plays</v>
      </c>
      <c r="S3894" s="11">
        <f t="shared" si="366"/>
        <v>41867.652280092596</v>
      </c>
      <c r="T3894" s="11">
        <f t="shared" si="367"/>
        <v>41875.291666666664</v>
      </c>
      <c r="U3894" t="str">
        <f t="array" ref="U3894">IF(COUNTIF($B$2:$B8007, $B3894)&gt;1, "Duplicate", "")</f>
        <v/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2"/>
        <v>0.2155</v>
      </c>
      <c r="P3895">
        <f t="shared" si="363"/>
        <v>128.27380952380952</v>
      </c>
      <c r="Q3895" s="3" t="str">
        <f t="shared" si="364"/>
        <v>theater</v>
      </c>
      <c r="R3895" t="str">
        <f t="shared" si="365"/>
        <v>plays</v>
      </c>
      <c r="S3895" s="11">
        <f t="shared" si="366"/>
        <v>41779.657870370371</v>
      </c>
      <c r="T3895" s="11">
        <f t="shared" si="367"/>
        <v>41821.25</v>
      </c>
      <c r="U3895" t="str">
        <f t="array" ref="U3895">IF(COUNTIF($B$2:$B8008, $B3895)&gt;1, "Duplicate", "")</f>
        <v/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2"/>
        <v>3.4666666666666665E-2</v>
      </c>
      <c r="P3896">
        <f t="shared" si="363"/>
        <v>47.272727272727273</v>
      </c>
      <c r="Q3896" s="3" t="str">
        <f t="shared" si="364"/>
        <v>theater</v>
      </c>
      <c r="R3896" t="str">
        <f t="shared" si="365"/>
        <v>plays</v>
      </c>
      <c r="S3896" s="11">
        <f t="shared" si="366"/>
        <v>42679.958472222221</v>
      </c>
      <c r="T3896" s="11">
        <f t="shared" si="367"/>
        <v>42710.207638888889</v>
      </c>
      <c r="U3896" t="str">
        <f t="array" ref="U3896">IF(COUNTIF($B$2:$B8009, $B3896)&gt;1, "Duplicate", "")</f>
        <v/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2"/>
        <v>0.05</v>
      </c>
      <c r="P3897">
        <f t="shared" si="363"/>
        <v>50</v>
      </c>
      <c r="Q3897" s="3" t="str">
        <f t="shared" si="364"/>
        <v>theater</v>
      </c>
      <c r="R3897" t="str">
        <f t="shared" si="365"/>
        <v>plays</v>
      </c>
      <c r="S3897" s="11">
        <f t="shared" si="366"/>
        <v>42032.250208333338</v>
      </c>
      <c r="T3897" s="11">
        <f t="shared" si="367"/>
        <v>42063.250208333338</v>
      </c>
      <c r="U3897" t="str">
        <f t="array" ref="U3897">IF(COUNTIF($B$2:$B8010, $B3897)&gt;1, "Duplicate", "")</f>
        <v/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2"/>
        <v>0.10625</v>
      </c>
      <c r="P3898">
        <f t="shared" si="363"/>
        <v>42.5</v>
      </c>
      <c r="Q3898" s="3" t="str">
        <f t="shared" si="364"/>
        <v>theater</v>
      </c>
      <c r="R3898" t="str">
        <f t="shared" si="365"/>
        <v>plays</v>
      </c>
      <c r="S3898" s="11">
        <f t="shared" si="366"/>
        <v>41793.191875000004</v>
      </c>
      <c r="T3898" s="11">
        <f t="shared" si="367"/>
        <v>41807.191875000004</v>
      </c>
      <c r="U3898" t="str">
        <f t="array" ref="U3898">IF(COUNTIF($B$2:$B8011, $B3898)&gt;1, "Duplicate", "")</f>
        <v/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2"/>
        <v>0.17599999999999999</v>
      </c>
      <c r="P3899">
        <f t="shared" si="363"/>
        <v>44</v>
      </c>
      <c r="Q3899" s="3" t="str">
        <f t="shared" si="364"/>
        <v>theater</v>
      </c>
      <c r="R3899" t="str">
        <f t="shared" si="365"/>
        <v>plays</v>
      </c>
      <c r="S3899" s="11">
        <f t="shared" si="366"/>
        <v>41982.87364583333</v>
      </c>
      <c r="T3899" s="11">
        <f t="shared" si="367"/>
        <v>42012.87364583333</v>
      </c>
      <c r="U3899" t="str">
        <f t="array" ref="U3899">IF(COUNTIF($B$2:$B8012, $B3899)&gt;1, "Duplicate", "")</f>
        <v/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2"/>
        <v>0.3256</v>
      </c>
      <c r="P3900">
        <f t="shared" si="363"/>
        <v>50.875</v>
      </c>
      <c r="Q3900" s="3" t="str">
        <f t="shared" si="364"/>
        <v>theater</v>
      </c>
      <c r="R3900" t="str">
        <f t="shared" si="365"/>
        <v>plays</v>
      </c>
      <c r="S3900" s="11">
        <f t="shared" si="366"/>
        <v>42193.482291666667</v>
      </c>
      <c r="T3900" s="11">
        <f t="shared" si="367"/>
        <v>42233.666666666672</v>
      </c>
      <c r="U3900" t="str">
        <f t="array" ref="U3900">IF(COUNTIF($B$2:$B8013, $B3900)&gt;1, "Duplicate", "")</f>
        <v/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2"/>
        <v>1.2500000000000001E-2</v>
      </c>
      <c r="P3901">
        <f t="shared" si="363"/>
        <v>62.5</v>
      </c>
      <c r="Q3901" s="3" t="str">
        <f t="shared" si="364"/>
        <v>theater</v>
      </c>
      <c r="R3901" t="str">
        <f t="shared" si="365"/>
        <v>plays</v>
      </c>
      <c r="S3901" s="11">
        <f t="shared" si="366"/>
        <v>41843.775011574071</v>
      </c>
      <c r="T3901" s="11">
        <f t="shared" si="367"/>
        <v>41863.775011574071</v>
      </c>
      <c r="U3901" t="str">
        <f t="array" ref="U3901">IF(COUNTIF($B$2:$B8014, $B3901)&gt;1, "Duplicate", "")</f>
        <v/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2"/>
        <v>5.3999999999999999E-2</v>
      </c>
      <c r="P3902">
        <f t="shared" si="363"/>
        <v>27</v>
      </c>
      <c r="Q3902" s="3" t="str">
        <f t="shared" si="364"/>
        <v>theater</v>
      </c>
      <c r="R3902" t="str">
        <f t="shared" si="365"/>
        <v>plays</v>
      </c>
      <c r="S3902" s="11">
        <f t="shared" si="366"/>
        <v>42136.092488425929</v>
      </c>
      <c r="T3902" s="11">
        <f t="shared" si="367"/>
        <v>42166.092488425929</v>
      </c>
      <c r="U3902" t="str">
        <f t="array" ref="U3902">IF(COUNTIF($B$2:$B8015, $B3902)&gt;1, "Duplicate", "")</f>
        <v/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2"/>
        <v>8.3333333333333332E-3</v>
      </c>
      <c r="P3903">
        <f t="shared" si="363"/>
        <v>25</v>
      </c>
      <c r="Q3903" s="3" t="str">
        <f t="shared" si="364"/>
        <v>theater</v>
      </c>
      <c r="R3903" t="str">
        <f t="shared" si="365"/>
        <v>plays</v>
      </c>
      <c r="S3903" s="11">
        <f t="shared" si="366"/>
        <v>42317.826377314821</v>
      </c>
      <c r="T3903" s="11">
        <f t="shared" si="367"/>
        <v>42357.826377314821</v>
      </c>
      <c r="U3903" t="str">
        <f t="array" ref="U3903">IF(COUNTIF($B$2:$B8016, $B3903)&gt;1, "Duplicate", "")</f>
        <v/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2"/>
        <v>0.48833333333333334</v>
      </c>
      <c r="P3904">
        <f t="shared" si="363"/>
        <v>47.258064516129032</v>
      </c>
      <c r="Q3904" s="3" t="str">
        <f t="shared" si="364"/>
        <v>theater</v>
      </c>
      <c r="R3904" t="str">
        <f t="shared" si="365"/>
        <v>plays</v>
      </c>
      <c r="S3904" s="11">
        <f t="shared" si="366"/>
        <v>42663.468078703707</v>
      </c>
      <c r="T3904" s="11">
        <f t="shared" si="367"/>
        <v>42688.509745370371</v>
      </c>
      <c r="U3904" t="str">
        <f t="array" ref="U3904">IF(COUNTIF($B$2:$B8017, $B3904)&gt;1, "Duplicate", "")</f>
        <v/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2"/>
        <v>0</v>
      </c>
      <c r="P3905">
        <f t="shared" si="363"/>
        <v>0</v>
      </c>
      <c r="Q3905" s="3" t="str">
        <f t="shared" si="364"/>
        <v>theater</v>
      </c>
      <c r="R3905" t="str">
        <f t="shared" si="365"/>
        <v>plays</v>
      </c>
      <c r="S3905" s="11">
        <f t="shared" si="366"/>
        <v>42186.01116898148</v>
      </c>
      <c r="T3905" s="11">
        <f t="shared" si="367"/>
        <v>42230.818055555559</v>
      </c>
      <c r="U3905" t="str">
        <f t="array" ref="U3905">IF(COUNTIF($B$2:$B8018, $B3905)&gt;1, "Duplicate", "")</f>
        <v/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2"/>
        <v>2.9999999999999997E-4</v>
      </c>
      <c r="P3906">
        <f t="shared" si="363"/>
        <v>1.5</v>
      </c>
      <c r="Q3906" s="3" t="str">
        <f t="shared" si="364"/>
        <v>theater</v>
      </c>
      <c r="R3906" t="str">
        <f t="shared" si="365"/>
        <v>plays</v>
      </c>
      <c r="S3906" s="11">
        <f t="shared" si="366"/>
        <v>42095.229166666672</v>
      </c>
      <c r="T3906" s="11">
        <f t="shared" si="367"/>
        <v>42109.211111111115</v>
      </c>
      <c r="U3906" t="str">
        <f t="array" ref="U3906">IF(COUNTIF($B$2:$B8019, $B3906)&gt;1, "Duplicate", "")</f>
        <v/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8">E3907/D3907</f>
        <v>0.11533333333333333</v>
      </c>
      <c r="P3907">
        <f t="shared" ref="P3907:P3970" si="369">IF(L3907=0,0,E3907/L3907)</f>
        <v>24.714285714285715</v>
      </c>
      <c r="Q3907" s="3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11">
        <f t="shared" si="366"/>
        <v>42124.623877314814</v>
      </c>
      <c r="T3907" s="11">
        <f t="shared" si="367"/>
        <v>42166.958333333328</v>
      </c>
      <c r="U3907" t="str">
        <f t="array" ref="U3907">IF(COUNTIF($B$2:$B8020, $B3907)&gt;1, "Duplicate", "")</f>
        <v/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8"/>
        <v>0.67333333333333334</v>
      </c>
      <c r="P3908">
        <f t="shared" si="369"/>
        <v>63.125</v>
      </c>
      <c r="Q3908" s="3" t="str">
        <f t="shared" si="370"/>
        <v>theater</v>
      </c>
      <c r="R3908" t="str">
        <f t="shared" si="371"/>
        <v>plays</v>
      </c>
      <c r="S3908" s="11">
        <f t="shared" si="366"/>
        <v>42143.917743055557</v>
      </c>
      <c r="T3908" s="11">
        <f t="shared" si="367"/>
        <v>42181.559027777781</v>
      </c>
      <c r="U3908" t="str">
        <f t="array" ref="U3908">IF(COUNTIF($B$2:$B8021, $B3908)&gt;1, "Duplicate", "")</f>
        <v/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8"/>
        <v>0.153</v>
      </c>
      <c r="P3909">
        <f t="shared" si="369"/>
        <v>38.25</v>
      </c>
      <c r="Q3909" s="3" t="str">
        <f t="shared" si="370"/>
        <v>theater</v>
      </c>
      <c r="R3909" t="str">
        <f t="shared" si="371"/>
        <v>plays</v>
      </c>
      <c r="S3909" s="11">
        <f t="shared" si="366"/>
        <v>41906.819513888891</v>
      </c>
      <c r="T3909" s="11">
        <f t="shared" si="367"/>
        <v>41938.838888888888</v>
      </c>
      <c r="U3909" t="str">
        <f t="array" ref="U3909">IF(COUNTIF($B$2:$B8022, $B3909)&gt;1, "Duplicate", "")</f>
        <v/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8"/>
        <v>8.666666666666667E-2</v>
      </c>
      <c r="P3910">
        <f t="shared" si="369"/>
        <v>16.25</v>
      </c>
      <c r="Q3910" s="3" t="str">
        <f t="shared" si="370"/>
        <v>theater</v>
      </c>
      <c r="R3910" t="str">
        <f t="shared" si="371"/>
        <v>plays</v>
      </c>
      <c r="S3910" s="11">
        <f t="shared" si="366"/>
        <v>41834.135370370372</v>
      </c>
      <c r="T3910" s="11">
        <f t="shared" si="367"/>
        <v>41849.135370370372</v>
      </c>
      <c r="U3910" t="str">
        <f t="array" ref="U3910">IF(COUNTIF($B$2:$B8023, $B3910)&gt;1, "Duplicate", "")</f>
        <v/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8"/>
        <v>2.2499999999999998E-3</v>
      </c>
      <c r="P3911">
        <f t="shared" si="369"/>
        <v>33.75</v>
      </c>
      <c r="Q3911" s="3" t="str">
        <f t="shared" si="370"/>
        <v>theater</v>
      </c>
      <c r="R3911" t="str">
        <f t="shared" si="371"/>
        <v>plays</v>
      </c>
      <c r="S3911" s="11">
        <f t="shared" ref="S3911:S3974" si="372">(((J3911/60)/60)/24)+DATE(1970,1,1)</f>
        <v>41863.359282407408</v>
      </c>
      <c r="T3911" s="11">
        <f t="shared" ref="T3911:T3974" si="373">(((I3911/60)/60)/24)+DATE(1970,1,1)</f>
        <v>41893.359282407408</v>
      </c>
      <c r="U3911" t="str">
        <f t="array" ref="U3911">IF(COUNTIF($B$2:$B8024, $B3911)&gt;1, "Duplicate", "")</f>
        <v/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8"/>
        <v>3.0833333333333334E-2</v>
      </c>
      <c r="P3912">
        <f t="shared" si="369"/>
        <v>61.666666666666664</v>
      </c>
      <c r="Q3912" s="3" t="str">
        <f t="shared" si="370"/>
        <v>theater</v>
      </c>
      <c r="R3912" t="str">
        <f t="shared" si="371"/>
        <v>plays</v>
      </c>
      <c r="S3912" s="11">
        <f t="shared" si="372"/>
        <v>42224.756909722222</v>
      </c>
      <c r="T3912" s="11">
        <f t="shared" si="373"/>
        <v>42254.756909722222</v>
      </c>
      <c r="U3912" t="str">
        <f t="array" ref="U3912">IF(COUNTIF($B$2:$B8025, $B3912)&gt;1, "Duplicate", "")</f>
        <v/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8"/>
        <v>0.37412499999999999</v>
      </c>
      <c r="P3913">
        <f t="shared" si="369"/>
        <v>83.138888888888886</v>
      </c>
      <c r="Q3913" s="3" t="str">
        <f t="shared" si="370"/>
        <v>theater</v>
      </c>
      <c r="R3913" t="str">
        <f t="shared" si="371"/>
        <v>plays</v>
      </c>
      <c r="S3913" s="11">
        <f t="shared" si="372"/>
        <v>41939.8122337963</v>
      </c>
      <c r="T3913" s="11">
        <f t="shared" si="373"/>
        <v>41969.853900462964</v>
      </c>
      <c r="U3913" t="str">
        <f t="array" ref="U3913">IF(COUNTIF($B$2:$B8026, $B3913)&gt;1, "Duplicate", "")</f>
        <v/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8"/>
        <v>6.666666666666667E-5</v>
      </c>
      <c r="P3914">
        <f t="shared" si="369"/>
        <v>1</v>
      </c>
      <c r="Q3914" s="3" t="str">
        <f t="shared" si="370"/>
        <v>theater</v>
      </c>
      <c r="R3914" t="str">
        <f t="shared" si="371"/>
        <v>plays</v>
      </c>
      <c r="S3914" s="11">
        <f t="shared" si="372"/>
        <v>42059.270023148143</v>
      </c>
      <c r="T3914" s="11">
        <f t="shared" si="373"/>
        <v>42119.190972222219</v>
      </c>
      <c r="U3914" t="str">
        <f t="array" ref="U3914">IF(COUNTIF($B$2:$B8027, $B3914)&gt;1, "Duplicate", "")</f>
        <v/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8"/>
        <v>0.1</v>
      </c>
      <c r="P3915">
        <f t="shared" si="369"/>
        <v>142.85714285714286</v>
      </c>
      <c r="Q3915" s="3" t="str">
        <f t="shared" si="370"/>
        <v>theater</v>
      </c>
      <c r="R3915" t="str">
        <f t="shared" si="371"/>
        <v>plays</v>
      </c>
      <c r="S3915" s="11">
        <f t="shared" si="372"/>
        <v>42308.211215277777</v>
      </c>
      <c r="T3915" s="11">
        <f t="shared" si="373"/>
        <v>42338.252881944441</v>
      </c>
      <c r="U3915" t="str">
        <f t="array" ref="U3915">IF(COUNTIF($B$2:$B8028, $B3915)&gt;1, "Duplicate", "")</f>
        <v/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8"/>
        <v>0.36359999999999998</v>
      </c>
      <c r="P3916">
        <f t="shared" si="369"/>
        <v>33.666666666666664</v>
      </c>
      <c r="Q3916" s="3" t="str">
        <f t="shared" si="370"/>
        <v>theater</v>
      </c>
      <c r="R3916" t="str">
        <f t="shared" si="371"/>
        <v>plays</v>
      </c>
      <c r="S3916" s="11">
        <f t="shared" si="372"/>
        <v>42114.818935185183</v>
      </c>
      <c r="T3916" s="11">
        <f t="shared" si="373"/>
        <v>42134.957638888889</v>
      </c>
      <c r="U3916" t="str">
        <f t="array" ref="U3916">IF(COUNTIF($B$2:$B8029, $B3916)&gt;1, "Duplicate", "")</f>
        <v/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8"/>
        <v>3.3333333333333335E-3</v>
      </c>
      <c r="P3917">
        <f t="shared" si="369"/>
        <v>5</v>
      </c>
      <c r="Q3917" s="3" t="str">
        <f t="shared" si="370"/>
        <v>theater</v>
      </c>
      <c r="R3917" t="str">
        <f t="shared" si="371"/>
        <v>plays</v>
      </c>
      <c r="S3917" s="11">
        <f t="shared" si="372"/>
        <v>42492.98505787037</v>
      </c>
      <c r="T3917" s="11">
        <f t="shared" si="373"/>
        <v>42522.98505787037</v>
      </c>
      <c r="U3917" t="str">
        <f t="array" ref="U3917">IF(COUNTIF($B$2:$B8030, $B3917)&gt;1, "Duplicate", "")</f>
        <v/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8"/>
        <v>0</v>
      </c>
      <c r="P3918">
        <f t="shared" si="369"/>
        <v>0</v>
      </c>
      <c r="Q3918" s="3" t="str">
        <f t="shared" si="370"/>
        <v>theater</v>
      </c>
      <c r="R3918" t="str">
        <f t="shared" si="371"/>
        <v>plays</v>
      </c>
      <c r="S3918" s="11">
        <f t="shared" si="372"/>
        <v>42494.471666666665</v>
      </c>
      <c r="T3918" s="11">
        <f t="shared" si="373"/>
        <v>42524.471666666665</v>
      </c>
      <c r="U3918" t="str">
        <f t="array" ref="U3918">IF(COUNTIF($B$2:$B8031, $B3918)&gt;1, "Duplicate", "")</f>
        <v/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8"/>
        <v>2.8571428571428571E-3</v>
      </c>
      <c r="P3919">
        <f t="shared" si="369"/>
        <v>10</v>
      </c>
      <c r="Q3919" s="3" t="str">
        <f t="shared" si="370"/>
        <v>theater</v>
      </c>
      <c r="R3919" t="str">
        <f t="shared" si="371"/>
        <v>plays</v>
      </c>
      <c r="S3919" s="11">
        <f t="shared" si="372"/>
        <v>41863.527326388888</v>
      </c>
      <c r="T3919" s="11">
        <f t="shared" si="373"/>
        <v>41893.527326388888</v>
      </c>
      <c r="U3919" t="str">
        <f t="array" ref="U3919">IF(COUNTIF($B$2:$B8032, $B3919)&gt;1, "Duplicate", "")</f>
        <v/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8"/>
        <v>2E-3</v>
      </c>
      <c r="P3920">
        <f t="shared" si="369"/>
        <v>40</v>
      </c>
      <c r="Q3920" s="3" t="str">
        <f t="shared" si="370"/>
        <v>theater</v>
      </c>
      <c r="R3920" t="str">
        <f t="shared" si="371"/>
        <v>plays</v>
      </c>
      <c r="S3920" s="11">
        <f t="shared" si="372"/>
        <v>41843.664618055554</v>
      </c>
      <c r="T3920" s="11">
        <f t="shared" si="373"/>
        <v>41855.666666666664</v>
      </c>
      <c r="U3920" t="str">
        <f t="array" ref="U3920">IF(COUNTIF($B$2:$B8033, $B3920)&gt;1, "Duplicate", "")</f>
        <v/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8"/>
        <v>1.7999999999999999E-2</v>
      </c>
      <c r="P3921">
        <f t="shared" si="369"/>
        <v>30</v>
      </c>
      <c r="Q3921" s="3" t="str">
        <f t="shared" si="370"/>
        <v>theater</v>
      </c>
      <c r="R3921" t="str">
        <f t="shared" si="371"/>
        <v>plays</v>
      </c>
      <c r="S3921" s="11">
        <f t="shared" si="372"/>
        <v>42358.684872685189</v>
      </c>
      <c r="T3921" s="11">
        <f t="shared" si="373"/>
        <v>42387</v>
      </c>
      <c r="U3921" t="str">
        <f t="array" ref="U3921">IF(COUNTIF($B$2:$B8034, $B3921)&gt;1, "Duplicate", "")</f>
        <v/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8"/>
        <v>5.3999999999999999E-2</v>
      </c>
      <c r="P3922">
        <f t="shared" si="369"/>
        <v>45</v>
      </c>
      <c r="Q3922" s="3" t="str">
        <f t="shared" si="370"/>
        <v>theater</v>
      </c>
      <c r="R3922" t="str">
        <f t="shared" si="371"/>
        <v>plays</v>
      </c>
      <c r="S3922" s="11">
        <f t="shared" si="372"/>
        <v>42657.38726851852</v>
      </c>
      <c r="T3922" s="11">
        <f t="shared" si="373"/>
        <v>42687.428935185191</v>
      </c>
      <c r="U3922" t="str">
        <f t="array" ref="U3922">IF(COUNTIF($B$2:$B8035, $B3922)&gt;1, "Duplicate", "")</f>
        <v/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8"/>
        <v>0</v>
      </c>
      <c r="P3923">
        <f t="shared" si="369"/>
        <v>0</v>
      </c>
      <c r="Q3923" s="3" t="str">
        <f t="shared" si="370"/>
        <v>theater</v>
      </c>
      <c r="R3923" t="str">
        <f t="shared" si="371"/>
        <v>plays</v>
      </c>
      <c r="S3923" s="11">
        <f t="shared" si="372"/>
        <v>41926.542303240742</v>
      </c>
      <c r="T3923" s="11">
        <f t="shared" si="373"/>
        <v>41938.75</v>
      </c>
      <c r="U3923" t="str">
        <f t="array" ref="U3923">IF(COUNTIF($B$2:$B8036, $B3923)&gt;1, "Duplicate", "")</f>
        <v/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8"/>
        <v>8.1333333333333327E-2</v>
      </c>
      <c r="P3924">
        <f t="shared" si="369"/>
        <v>10.166666666666666</v>
      </c>
      <c r="Q3924" s="3" t="str">
        <f t="shared" si="370"/>
        <v>theater</v>
      </c>
      <c r="R3924" t="str">
        <f t="shared" si="371"/>
        <v>plays</v>
      </c>
      <c r="S3924" s="11">
        <f t="shared" si="372"/>
        <v>42020.768634259264</v>
      </c>
      <c r="T3924" s="11">
        <f t="shared" si="373"/>
        <v>42065.958333333328</v>
      </c>
      <c r="U3924" t="str">
        <f t="array" ref="U3924">IF(COUNTIF($B$2:$B8037, $B3924)&gt;1, "Duplicate", "")</f>
        <v/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8"/>
        <v>0.12034782608695652</v>
      </c>
      <c r="P3925">
        <f t="shared" si="369"/>
        <v>81.411764705882348</v>
      </c>
      <c r="Q3925" s="3" t="str">
        <f t="shared" si="370"/>
        <v>theater</v>
      </c>
      <c r="R3925" t="str">
        <f t="shared" si="371"/>
        <v>plays</v>
      </c>
      <c r="S3925" s="11">
        <f t="shared" si="372"/>
        <v>42075.979988425926</v>
      </c>
      <c r="T3925" s="11">
        <f t="shared" si="373"/>
        <v>42103.979988425926</v>
      </c>
      <c r="U3925" t="str">
        <f t="array" ref="U3925">IF(COUNTIF($B$2:$B8038, $B3925)&gt;1, "Duplicate", "")</f>
        <v/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8"/>
        <v>0.15266666666666667</v>
      </c>
      <c r="P3926">
        <f t="shared" si="369"/>
        <v>57.25</v>
      </c>
      <c r="Q3926" s="3" t="str">
        <f t="shared" si="370"/>
        <v>theater</v>
      </c>
      <c r="R3926" t="str">
        <f t="shared" si="371"/>
        <v>plays</v>
      </c>
      <c r="S3926" s="11">
        <f t="shared" si="372"/>
        <v>41786.959745370368</v>
      </c>
      <c r="T3926" s="11">
        <f t="shared" si="373"/>
        <v>41816.959745370368</v>
      </c>
      <c r="U3926" t="str">
        <f t="array" ref="U3926">IF(COUNTIF($B$2:$B8039, $B3926)&gt;1, "Duplicate", "")</f>
        <v/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8"/>
        <v>0.1</v>
      </c>
      <c r="P3927">
        <f t="shared" si="369"/>
        <v>5</v>
      </c>
      <c r="Q3927" s="3" t="str">
        <f t="shared" si="370"/>
        <v>theater</v>
      </c>
      <c r="R3927" t="str">
        <f t="shared" si="371"/>
        <v>plays</v>
      </c>
      <c r="S3927" s="11">
        <f t="shared" si="372"/>
        <v>41820.870821759258</v>
      </c>
      <c r="T3927" s="11">
        <f t="shared" si="373"/>
        <v>41850.870821759258</v>
      </c>
      <c r="U3927" t="str">
        <f t="array" ref="U3927">IF(COUNTIF($B$2:$B8040, $B3927)&gt;1, "Duplicate", "")</f>
        <v/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8"/>
        <v>3.0000000000000001E-3</v>
      </c>
      <c r="P3928">
        <f t="shared" si="369"/>
        <v>15</v>
      </c>
      <c r="Q3928" s="3" t="str">
        <f t="shared" si="370"/>
        <v>theater</v>
      </c>
      <c r="R3928" t="str">
        <f t="shared" si="371"/>
        <v>plays</v>
      </c>
      <c r="S3928" s="11">
        <f t="shared" si="372"/>
        <v>41970.085046296299</v>
      </c>
      <c r="T3928" s="11">
        <f t="shared" si="373"/>
        <v>42000.085046296299</v>
      </c>
      <c r="U3928" t="str">
        <f t="array" ref="U3928">IF(COUNTIF($B$2:$B8041, $B3928)&gt;1, "Duplicate", "")</f>
        <v/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8"/>
        <v>0.01</v>
      </c>
      <c r="P3929">
        <f t="shared" si="369"/>
        <v>12.5</v>
      </c>
      <c r="Q3929" s="3" t="str">
        <f t="shared" si="370"/>
        <v>theater</v>
      </c>
      <c r="R3929" t="str">
        <f t="shared" si="371"/>
        <v>plays</v>
      </c>
      <c r="S3929" s="11">
        <f t="shared" si="372"/>
        <v>41830.267407407409</v>
      </c>
      <c r="T3929" s="11">
        <f t="shared" si="373"/>
        <v>41860.267407407409</v>
      </c>
      <c r="U3929" t="str">
        <f t="array" ref="U3929">IF(COUNTIF($B$2:$B8042, $B3929)&gt;1, "Duplicate", "")</f>
        <v/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8"/>
        <v>0.13020000000000001</v>
      </c>
      <c r="P3930">
        <f t="shared" si="369"/>
        <v>93</v>
      </c>
      <c r="Q3930" s="3" t="str">
        <f t="shared" si="370"/>
        <v>theater</v>
      </c>
      <c r="R3930" t="str">
        <f t="shared" si="371"/>
        <v>plays</v>
      </c>
      <c r="S3930" s="11">
        <f t="shared" si="372"/>
        <v>42265.683182870373</v>
      </c>
      <c r="T3930" s="11">
        <f t="shared" si="373"/>
        <v>42293.207638888889</v>
      </c>
      <c r="U3930" t="str">
        <f t="array" ref="U3930">IF(COUNTIF($B$2:$B8043, $B3930)&gt;1, "Duplicate", "")</f>
        <v/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8"/>
        <v>2.265E-2</v>
      </c>
      <c r="P3931">
        <f t="shared" si="369"/>
        <v>32.357142857142854</v>
      </c>
      <c r="Q3931" s="3" t="str">
        <f t="shared" si="370"/>
        <v>theater</v>
      </c>
      <c r="R3931" t="str">
        <f t="shared" si="371"/>
        <v>plays</v>
      </c>
      <c r="S3931" s="11">
        <f t="shared" si="372"/>
        <v>42601.827141203699</v>
      </c>
      <c r="T3931" s="11">
        <f t="shared" si="373"/>
        <v>42631.827141203699</v>
      </c>
      <c r="U3931" t="str">
        <f t="array" ref="U3931">IF(COUNTIF($B$2:$B8044, $B3931)&gt;1, "Duplicate", "")</f>
        <v/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8"/>
        <v>0</v>
      </c>
      <c r="P3932">
        <f t="shared" si="369"/>
        <v>0</v>
      </c>
      <c r="Q3932" s="3" t="str">
        <f t="shared" si="370"/>
        <v>theater</v>
      </c>
      <c r="R3932" t="str">
        <f t="shared" si="371"/>
        <v>plays</v>
      </c>
      <c r="S3932" s="11">
        <f t="shared" si="372"/>
        <v>42433.338749999995</v>
      </c>
      <c r="T3932" s="11">
        <f t="shared" si="373"/>
        <v>42461.25</v>
      </c>
      <c r="U3932" t="str">
        <f t="array" ref="U3932">IF(COUNTIF($B$2:$B8045, $B3932)&gt;1, "Duplicate", "")</f>
        <v/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8"/>
        <v>0</v>
      </c>
      <c r="P3933">
        <f t="shared" si="369"/>
        <v>0</v>
      </c>
      <c r="Q3933" s="3" t="str">
        <f t="shared" si="370"/>
        <v>theater</v>
      </c>
      <c r="R3933" t="str">
        <f t="shared" si="371"/>
        <v>plays</v>
      </c>
      <c r="S3933" s="11">
        <f t="shared" si="372"/>
        <v>42228.151701388888</v>
      </c>
      <c r="T3933" s="11">
        <f t="shared" si="373"/>
        <v>42253.151701388888</v>
      </c>
      <c r="U3933" t="str">
        <f t="array" ref="U3933">IF(COUNTIF($B$2:$B8046, $B3933)&gt;1, "Duplicate", "")</f>
        <v/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8"/>
        <v>8.3333333333333331E-5</v>
      </c>
      <c r="P3934">
        <f t="shared" si="369"/>
        <v>1</v>
      </c>
      <c r="Q3934" s="3" t="str">
        <f t="shared" si="370"/>
        <v>theater</v>
      </c>
      <c r="R3934" t="str">
        <f t="shared" si="371"/>
        <v>plays</v>
      </c>
      <c r="S3934" s="11">
        <f t="shared" si="372"/>
        <v>42415.168564814812</v>
      </c>
      <c r="T3934" s="11">
        <f t="shared" si="373"/>
        <v>42445.126898148148</v>
      </c>
      <c r="U3934" t="str">
        <f t="array" ref="U3934">IF(COUNTIF($B$2:$B8047, $B3934)&gt;1, "Duplicate", "")</f>
        <v/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8"/>
        <v>0.15742857142857142</v>
      </c>
      <c r="P3935">
        <f t="shared" si="369"/>
        <v>91.833333333333329</v>
      </c>
      <c r="Q3935" s="3" t="str">
        <f t="shared" si="370"/>
        <v>theater</v>
      </c>
      <c r="R3935" t="str">
        <f t="shared" si="371"/>
        <v>plays</v>
      </c>
      <c r="S3935" s="11">
        <f t="shared" si="372"/>
        <v>42538.968310185184</v>
      </c>
      <c r="T3935" s="11">
        <f t="shared" si="373"/>
        <v>42568.029861111107</v>
      </c>
      <c r="U3935" t="str">
        <f t="array" ref="U3935">IF(COUNTIF($B$2:$B8048, $B3935)&gt;1, "Duplicate", "")</f>
        <v/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8"/>
        <v>0.11</v>
      </c>
      <c r="P3936">
        <f t="shared" si="369"/>
        <v>45.833333333333336</v>
      </c>
      <c r="Q3936" s="3" t="str">
        <f t="shared" si="370"/>
        <v>theater</v>
      </c>
      <c r="R3936" t="str">
        <f t="shared" si="371"/>
        <v>plays</v>
      </c>
      <c r="S3936" s="11">
        <f t="shared" si="372"/>
        <v>42233.671747685185</v>
      </c>
      <c r="T3936" s="11">
        <f t="shared" si="373"/>
        <v>42278.541666666672</v>
      </c>
      <c r="U3936" t="str">
        <f t="array" ref="U3936">IF(COUNTIF($B$2:$B8049, $B3936)&gt;1, "Duplicate", "")</f>
        <v/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8"/>
        <v>0.43833333333333335</v>
      </c>
      <c r="P3937">
        <f t="shared" si="369"/>
        <v>57.173913043478258</v>
      </c>
      <c r="Q3937" s="3" t="str">
        <f t="shared" si="370"/>
        <v>theater</v>
      </c>
      <c r="R3937" t="str">
        <f t="shared" si="371"/>
        <v>plays</v>
      </c>
      <c r="S3937" s="11">
        <f t="shared" si="372"/>
        <v>42221.656782407401</v>
      </c>
      <c r="T3937" s="11">
        <f t="shared" si="373"/>
        <v>42281.656782407401</v>
      </c>
      <c r="U3937" t="str">
        <f t="array" ref="U3937">IF(COUNTIF($B$2:$B8050, $B3937)&gt;1, "Duplicate", "")</f>
        <v/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8"/>
        <v>0</v>
      </c>
      <c r="P3938">
        <f t="shared" si="369"/>
        <v>0</v>
      </c>
      <c r="Q3938" s="3" t="str">
        <f t="shared" si="370"/>
        <v>theater</v>
      </c>
      <c r="R3938" t="str">
        <f t="shared" si="371"/>
        <v>plays</v>
      </c>
      <c r="S3938" s="11">
        <f t="shared" si="372"/>
        <v>42675.262962962966</v>
      </c>
      <c r="T3938" s="11">
        <f t="shared" si="373"/>
        <v>42705.304629629631</v>
      </c>
      <c r="U3938" t="str">
        <f t="array" ref="U3938">IF(COUNTIF($B$2:$B8051, $B3938)&gt;1, "Duplicate", "")</f>
        <v/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8"/>
        <v>0.86135181975736563</v>
      </c>
      <c r="P3939">
        <f t="shared" si="369"/>
        <v>248.5</v>
      </c>
      <c r="Q3939" s="3" t="str">
        <f t="shared" si="370"/>
        <v>theater</v>
      </c>
      <c r="R3939" t="str">
        <f t="shared" si="371"/>
        <v>plays</v>
      </c>
      <c r="S3939" s="11">
        <f t="shared" si="372"/>
        <v>42534.631481481483</v>
      </c>
      <c r="T3939" s="11">
        <f t="shared" si="373"/>
        <v>42562.631481481483</v>
      </c>
      <c r="U3939" t="str">
        <f t="array" ref="U3939">IF(COUNTIF($B$2:$B8052, $B3939)&gt;1, "Duplicate", "")</f>
        <v/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8"/>
        <v>0.12196620583717357</v>
      </c>
      <c r="P3940">
        <f t="shared" si="369"/>
        <v>79.400000000000006</v>
      </c>
      <c r="Q3940" s="3" t="str">
        <f t="shared" si="370"/>
        <v>theater</v>
      </c>
      <c r="R3940" t="str">
        <f t="shared" si="371"/>
        <v>plays</v>
      </c>
      <c r="S3940" s="11">
        <f t="shared" si="372"/>
        <v>42151.905717592599</v>
      </c>
      <c r="T3940" s="11">
        <f t="shared" si="373"/>
        <v>42182.905717592599</v>
      </c>
      <c r="U3940" t="str">
        <f t="array" ref="U3940">IF(COUNTIF($B$2:$B8053, $B3940)&gt;1, "Duplicate", "")</f>
        <v/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8"/>
        <v>1E-3</v>
      </c>
      <c r="P3941">
        <f t="shared" si="369"/>
        <v>5</v>
      </c>
      <c r="Q3941" s="3" t="str">
        <f t="shared" si="370"/>
        <v>theater</v>
      </c>
      <c r="R3941" t="str">
        <f t="shared" si="371"/>
        <v>plays</v>
      </c>
      <c r="S3941" s="11">
        <f t="shared" si="372"/>
        <v>41915.400219907409</v>
      </c>
      <c r="T3941" s="11">
        <f t="shared" si="373"/>
        <v>41919.1875</v>
      </c>
      <c r="U3941" t="str">
        <f t="array" ref="U3941">IF(COUNTIF($B$2:$B8054, $B3941)&gt;1, "Duplicate", "")</f>
        <v/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8"/>
        <v>2.2000000000000001E-3</v>
      </c>
      <c r="P3942">
        <f t="shared" si="369"/>
        <v>5.5</v>
      </c>
      <c r="Q3942" s="3" t="str">
        <f t="shared" si="370"/>
        <v>theater</v>
      </c>
      <c r="R3942" t="str">
        <f t="shared" si="371"/>
        <v>plays</v>
      </c>
      <c r="S3942" s="11">
        <f t="shared" si="372"/>
        <v>41961.492488425924</v>
      </c>
      <c r="T3942" s="11">
        <f t="shared" si="373"/>
        <v>42006.492488425924</v>
      </c>
      <c r="U3942" t="str">
        <f t="array" ref="U3942">IF(COUNTIF($B$2:$B8055, $B3942)&gt;1, "Duplicate", "")</f>
        <v/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8"/>
        <v>9.0909090909090905E-3</v>
      </c>
      <c r="P3943">
        <f t="shared" si="369"/>
        <v>25</v>
      </c>
      <c r="Q3943" s="3" t="str">
        <f t="shared" si="370"/>
        <v>theater</v>
      </c>
      <c r="R3943" t="str">
        <f t="shared" si="371"/>
        <v>plays</v>
      </c>
      <c r="S3943" s="11">
        <f t="shared" si="372"/>
        <v>41940.587233796294</v>
      </c>
      <c r="T3943" s="11">
        <f t="shared" si="373"/>
        <v>41968.041666666672</v>
      </c>
      <c r="U3943" t="str">
        <f t="array" ref="U3943">IF(COUNTIF($B$2:$B8056, $B3943)&gt;1, "Duplicate", "")</f>
        <v/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8"/>
        <v>0</v>
      </c>
      <c r="P3944">
        <f t="shared" si="369"/>
        <v>0</v>
      </c>
      <c r="Q3944" s="3" t="str">
        <f t="shared" si="370"/>
        <v>theater</v>
      </c>
      <c r="R3944" t="str">
        <f t="shared" si="371"/>
        <v>plays</v>
      </c>
      <c r="S3944" s="11">
        <f t="shared" si="372"/>
        <v>42111.904097222221</v>
      </c>
      <c r="T3944" s="11">
        <f t="shared" si="373"/>
        <v>42171.904097222221</v>
      </c>
      <c r="U3944" t="str">
        <f t="array" ref="U3944">IF(COUNTIF($B$2:$B8057, $B3944)&gt;1, "Duplicate", "")</f>
        <v/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8"/>
        <v>0.35639999999999999</v>
      </c>
      <c r="P3945">
        <f t="shared" si="369"/>
        <v>137.07692307692307</v>
      </c>
      <c r="Q3945" s="3" t="str">
        <f t="shared" si="370"/>
        <v>theater</v>
      </c>
      <c r="R3945" t="str">
        <f t="shared" si="371"/>
        <v>plays</v>
      </c>
      <c r="S3945" s="11">
        <f t="shared" si="372"/>
        <v>42279.778564814813</v>
      </c>
      <c r="T3945" s="11">
        <f t="shared" si="373"/>
        <v>42310.701388888891</v>
      </c>
      <c r="U3945" t="str">
        <f t="array" ref="U3945">IF(COUNTIF($B$2:$B8058, $B3945)&gt;1, "Duplicate", "")</f>
        <v/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8"/>
        <v>0</v>
      </c>
      <c r="P3946">
        <f t="shared" si="369"/>
        <v>0</v>
      </c>
      <c r="Q3946" s="3" t="str">
        <f t="shared" si="370"/>
        <v>theater</v>
      </c>
      <c r="R3946" t="str">
        <f t="shared" si="371"/>
        <v>plays</v>
      </c>
      <c r="S3946" s="11">
        <f t="shared" si="372"/>
        <v>42213.662905092591</v>
      </c>
      <c r="T3946" s="11">
        <f t="shared" si="373"/>
        <v>42243.662905092591</v>
      </c>
      <c r="U3946" t="str">
        <f t="array" ref="U3946">IF(COUNTIF($B$2:$B8059, $B3946)&gt;1, "Duplicate", "")</f>
        <v/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8"/>
        <v>2.5000000000000001E-3</v>
      </c>
      <c r="P3947">
        <f t="shared" si="369"/>
        <v>5</v>
      </c>
      <c r="Q3947" s="3" t="str">
        <f t="shared" si="370"/>
        <v>theater</v>
      </c>
      <c r="R3947" t="str">
        <f t="shared" si="371"/>
        <v>plays</v>
      </c>
      <c r="S3947" s="11">
        <f t="shared" si="372"/>
        <v>42109.801712962959</v>
      </c>
      <c r="T3947" s="11">
        <f t="shared" si="373"/>
        <v>42139.801712962959</v>
      </c>
      <c r="U3947" t="str">
        <f t="array" ref="U3947">IF(COUNTIF($B$2:$B8060, $B3947)&gt;1, "Duplicate", "")</f>
        <v/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8"/>
        <v>3.2500000000000001E-2</v>
      </c>
      <c r="P3948">
        <f t="shared" si="369"/>
        <v>39</v>
      </c>
      <c r="Q3948" s="3" t="str">
        <f t="shared" si="370"/>
        <v>theater</v>
      </c>
      <c r="R3948" t="str">
        <f t="shared" si="371"/>
        <v>plays</v>
      </c>
      <c r="S3948" s="11">
        <f t="shared" si="372"/>
        <v>42031.833587962959</v>
      </c>
      <c r="T3948" s="11">
        <f t="shared" si="373"/>
        <v>42063.333333333328</v>
      </c>
      <c r="U3948" t="str">
        <f t="array" ref="U3948">IF(COUNTIF($B$2:$B8061, $B3948)&gt;1, "Duplicate", "")</f>
        <v/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8"/>
        <v>3.3666666666666664E-2</v>
      </c>
      <c r="P3949">
        <f t="shared" si="369"/>
        <v>50.5</v>
      </c>
      <c r="Q3949" s="3" t="str">
        <f t="shared" si="370"/>
        <v>theater</v>
      </c>
      <c r="R3949" t="str">
        <f t="shared" si="371"/>
        <v>plays</v>
      </c>
      <c r="S3949" s="11">
        <f t="shared" si="372"/>
        <v>42615.142870370371</v>
      </c>
      <c r="T3949" s="11">
        <f t="shared" si="373"/>
        <v>42645.142870370371</v>
      </c>
      <c r="U3949" t="str">
        <f t="array" ref="U3949">IF(COUNTIF($B$2:$B8062, $B3949)&gt;1, "Duplicate", "")</f>
        <v/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8"/>
        <v>0</v>
      </c>
      <c r="P3950">
        <f t="shared" si="369"/>
        <v>0</v>
      </c>
      <c r="Q3950" s="3" t="str">
        <f t="shared" si="370"/>
        <v>theater</v>
      </c>
      <c r="R3950" t="str">
        <f t="shared" si="371"/>
        <v>plays</v>
      </c>
      <c r="S3950" s="11">
        <f t="shared" si="372"/>
        <v>41829.325497685182</v>
      </c>
      <c r="T3950" s="11">
        <f t="shared" si="373"/>
        <v>41889.325497685182</v>
      </c>
      <c r="U3950" t="str">
        <f t="array" ref="U3950">IF(COUNTIF($B$2:$B8063, $B3950)&gt;1, "Duplicate", "")</f>
        <v/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8"/>
        <v>0.15770000000000001</v>
      </c>
      <c r="P3951">
        <f t="shared" si="369"/>
        <v>49.28125</v>
      </c>
      <c r="Q3951" s="3" t="str">
        <f t="shared" si="370"/>
        <v>theater</v>
      </c>
      <c r="R3951" t="str">
        <f t="shared" si="371"/>
        <v>plays</v>
      </c>
      <c r="S3951" s="11">
        <f t="shared" si="372"/>
        <v>42016.120613425926</v>
      </c>
      <c r="T3951" s="11">
        <f t="shared" si="373"/>
        <v>42046.120613425926</v>
      </c>
      <c r="U3951" t="str">
        <f t="array" ref="U3951">IF(COUNTIF($B$2:$B8064, $B3951)&gt;1, "Duplicate", "")</f>
        <v/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8"/>
        <v>6.2500000000000003E-3</v>
      </c>
      <c r="P3952">
        <f t="shared" si="369"/>
        <v>25</v>
      </c>
      <c r="Q3952" s="3" t="str">
        <f t="shared" si="370"/>
        <v>theater</v>
      </c>
      <c r="R3952" t="str">
        <f t="shared" si="371"/>
        <v>plays</v>
      </c>
      <c r="S3952" s="11">
        <f t="shared" si="372"/>
        <v>42439.702314814815</v>
      </c>
      <c r="T3952" s="11">
        <f t="shared" si="373"/>
        <v>42468.774305555555</v>
      </c>
      <c r="U3952" t="str">
        <f t="array" ref="U3952">IF(COUNTIF($B$2:$B8065, $B3952)&gt;1, "Duplicate", "")</f>
        <v/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8"/>
        <v>5.0000000000000004E-6</v>
      </c>
      <c r="P3953">
        <f t="shared" si="369"/>
        <v>1</v>
      </c>
      <c r="Q3953" s="3" t="str">
        <f t="shared" si="370"/>
        <v>theater</v>
      </c>
      <c r="R3953" t="str">
        <f t="shared" si="371"/>
        <v>plays</v>
      </c>
      <c r="S3953" s="11">
        <f t="shared" si="372"/>
        <v>42433.825717592597</v>
      </c>
      <c r="T3953" s="11">
        <f t="shared" si="373"/>
        <v>42493.784050925926</v>
      </c>
      <c r="U3953" t="str">
        <f t="array" ref="U3953">IF(COUNTIF($B$2:$B8066, $B3953)&gt;1, "Duplicate", "")</f>
        <v/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8"/>
        <v>9.6153846153846159E-4</v>
      </c>
      <c r="P3954">
        <f t="shared" si="369"/>
        <v>25</v>
      </c>
      <c r="Q3954" s="3" t="str">
        <f t="shared" si="370"/>
        <v>theater</v>
      </c>
      <c r="R3954" t="str">
        <f t="shared" si="371"/>
        <v>plays</v>
      </c>
      <c r="S3954" s="11">
        <f t="shared" si="372"/>
        <v>42243.790393518517</v>
      </c>
      <c r="T3954" s="11">
        <f t="shared" si="373"/>
        <v>42303.790393518517</v>
      </c>
      <c r="U3954" t="str">
        <f t="array" ref="U3954">IF(COUNTIF($B$2:$B8067, $B3954)&gt;1, "Duplicate", "")</f>
        <v/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8"/>
        <v>0</v>
      </c>
      <c r="P3955">
        <f t="shared" si="369"/>
        <v>0</v>
      </c>
      <c r="Q3955" s="3" t="str">
        <f t="shared" si="370"/>
        <v>theater</v>
      </c>
      <c r="R3955" t="str">
        <f t="shared" si="371"/>
        <v>plays</v>
      </c>
      <c r="S3955" s="11">
        <f t="shared" si="372"/>
        <v>42550.048449074078</v>
      </c>
      <c r="T3955" s="11">
        <f t="shared" si="373"/>
        <v>42580.978472222225</v>
      </c>
      <c r="U3955" t="str">
        <f t="array" ref="U3955">IF(COUNTIF($B$2:$B8068, $B3955)&gt;1, "Duplicate", "")</f>
        <v/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8"/>
        <v>0</v>
      </c>
      <c r="P3956">
        <f t="shared" si="369"/>
        <v>0</v>
      </c>
      <c r="Q3956" s="3" t="str">
        <f t="shared" si="370"/>
        <v>theater</v>
      </c>
      <c r="R3956" t="str">
        <f t="shared" si="371"/>
        <v>plays</v>
      </c>
      <c r="S3956" s="11">
        <f t="shared" si="372"/>
        <v>41774.651203703703</v>
      </c>
      <c r="T3956" s="11">
        <f t="shared" si="373"/>
        <v>41834.651203703703</v>
      </c>
      <c r="U3956" t="str">
        <f t="array" ref="U3956">IF(COUNTIF($B$2:$B8069, $B3956)&gt;1, "Duplicate", "")</f>
        <v/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8"/>
        <v>0.24285714285714285</v>
      </c>
      <c r="P3957">
        <f t="shared" si="369"/>
        <v>53.125</v>
      </c>
      <c r="Q3957" s="3" t="str">
        <f t="shared" si="370"/>
        <v>theater</v>
      </c>
      <c r="R3957" t="str">
        <f t="shared" si="371"/>
        <v>plays</v>
      </c>
      <c r="S3957" s="11">
        <f t="shared" si="372"/>
        <v>42306.848854166667</v>
      </c>
      <c r="T3957" s="11">
        <f t="shared" si="373"/>
        <v>42336.890520833331</v>
      </c>
      <c r="U3957" t="str">
        <f t="array" ref="U3957">IF(COUNTIF($B$2:$B8070, $B3957)&gt;1, "Duplicate", "")</f>
        <v/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8"/>
        <v>0</v>
      </c>
      <c r="P3958">
        <f t="shared" si="369"/>
        <v>0</v>
      </c>
      <c r="Q3958" s="3" t="str">
        <f t="shared" si="370"/>
        <v>theater</v>
      </c>
      <c r="R3958" t="str">
        <f t="shared" si="371"/>
        <v>plays</v>
      </c>
      <c r="S3958" s="11">
        <f t="shared" si="372"/>
        <v>42457.932025462964</v>
      </c>
      <c r="T3958" s="11">
        <f t="shared" si="373"/>
        <v>42485.013888888891</v>
      </c>
      <c r="U3958" t="str">
        <f t="array" ref="U3958">IF(COUNTIF($B$2:$B8071, $B3958)&gt;1, "Duplicate", "")</f>
        <v/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8"/>
        <v>2.5000000000000001E-4</v>
      </c>
      <c r="P3959">
        <f t="shared" si="369"/>
        <v>7</v>
      </c>
      <c r="Q3959" s="3" t="str">
        <f t="shared" si="370"/>
        <v>theater</v>
      </c>
      <c r="R3959" t="str">
        <f t="shared" si="371"/>
        <v>plays</v>
      </c>
      <c r="S3959" s="11">
        <f t="shared" si="372"/>
        <v>42513.976319444439</v>
      </c>
      <c r="T3959" s="11">
        <f t="shared" si="373"/>
        <v>42559.976319444439</v>
      </c>
      <c r="U3959" t="str">
        <f t="array" ref="U3959">IF(COUNTIF($B$2:$B8072, $B3959)&gt;1, "Duplicate", "")</f>
        <v/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8"/>
        <v>0.32050000000000001</v>
      </c>
      <c r="P3960">
        <f t="shared" si="369"/>
        <v>40.0625</v>
      </c>
      <c r="Q3960" s="3" t="str">
        <f t="shared" si="370"/>
        <v>theater</v>
      </c>
      <c r="R3960" t="str">
        <f t="shared" si="371"/>
        <v>plays</v>
      </c>
      <c r="S3960" s="11">
        <f t="shared" si="372"/>
        <v>41816.950370370374</v>
      </c>
      <c r="T3960" s="11">
        <f t="shared" si="373"/>
        <v>41853.583333333336</v>
      </c>
      <c r="U3960" t="str">
        <f t="array" ref="U3960">IF(COUNTIF($B$2:$B8073, $B3960)&gt;1, "Duplicate", "")</f>
        <v/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8"/>
        <v>0.24333333333333335</v>
      </c>
      <c r="P3961">
        <f t="shared" si="369"/>
        <v>24.333333333333332</v>
      </c>
      <c r="Q3961" s="3" t="str">
        <f t="shared" si="370"/>
        <v>theater</v>
      </c>
      <c r="R3961" t="str">
        <f t="shared" si="371"/>
        <v>plays</v>
      </c>
      <c r="S3961" s="11">
        <f t="shared" si="372"/>
        <v>41880.788842592592</v>
      </c>
      <c r="T3961" s="11">
        <f t="shared" si="373"/>
        <v>41910.788842592592</v>
      </c>
      <c r="U3961" t="str">
        <f t="array" ref="U3961">IF(COUNTIF($B$2:$B8074, $B3961)&gt;1, "Duplicate", "")</f>
        <v/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8"/>
        <v>1.4999999999999999E-2</v>
      </c>
      <c r="P3962">
        <f t="shared" si="369"/>
        <v>11.25</v>
      </c>
      <c r="Q3962" s="3" t="str">
        <f t="shared" si="370"/>
        <v>theater</v>
      </c>
      <c r="R3962" t="str">
        <f t="shared" si="371"/>
        <v>plays</v>
      </c>
      <c r="S3962" s="11">
        <f t="shared" si="372"/>
        <v>42342.845555555556</v>
      </c>
      <c r="T3962" s="11">
        <f t="shared" si="373"/>
        <v>42372.845555555556</v>
      </c>
      <c r="U3962" t="str">
        <f t="array" ref="U3962">IF(COUNTIF($B$2:$B8075, $B3962)&gt;1, "Duplicate", "")</f>
        <v/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8"/>
        <v>4.1999999999999997E-3</v>
      </c>
      <c r="P3963">
        <f t="shared" si="369"/>
        <v>10.5</v>
      </c>
      <c r="Q3963" s="3" t="str">
        <f t="shared" si="370"/>
        <v>theater</v>
      </c>
      <c r="R3963" t="str">
        <f t="shared" si="371"/>
        <v>plays</v>
      </c>
      <c r="S3963" s="11">
        <f t="shared" si="372"/>
        <v>41745.891319444447</v>
      </c>
      <c r="T3963" s="11">
        <f t="shared" si="373"/>
        <v>41767.891319444447</v>
      </c>
      <c r="U3963" t="str">
        <f t="array" ref="U3963">IF(COUNTIF($B$2:$B8076, $B3963)&gt;1, "Duplicate", "")</f>
        <v/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8"/>
        <v>3.214285714285714E-2</v>
      </c>
      <c r="P3964">
        <f t="shared" si="369"/>
        <v>15</v>
      </c>
      <c r="Q3964" s="3" t="str">
        <f t="shared" si="370"/>
        <v>theater</v>
      </c>
      <c r="R3964" t="str">
        <f t="shared" si="371"/>
        <v>plays</v>
      </c>
      <c r="S3964" s="11">
        <f t="shared" si="372"/>
        <v>42311.621458333335</v>
      </c>
      <c r="T3964" s="11">
        <f t="shared" si="373"/>
        <v>42336.621458333335</v>
      </c>
      <c r="U3964" t="str">
        <f t="array" ref="U3964">IF(COUNTIF($B$2:$B8077, $B3964)&gt;1, "Duplicate", "")</f>
        <v/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8"/>
        <v>0</v>
      </c>
      <c r="P3965">
        <f t="shared" si="369"/>
        <v>0</v>
      </c>
      <c r="Q3965" s="3" t="str">
        <f t="shared" si="370"/>
        <v>theater</v>
      </c>
      <c r="R3965" t="str">
        <f t="shared" si="371"/>
        <v>plays</v>
      </c>
      <c r="S3965" s="11">
        <f t="shared" si="372"/>
        <v>42296.154131944444</v>
      </c>
      <c r="T3965" s="11">
        <f t="shared" si="373"/>
        <v>42326.195798611108</v>
      </c>
      <c r="U3965" t="str">
        <f t="array" ref="U3965">IF(COUNTIF($B$2:$B8078, $B3965)&gt;1, "Duplicate", "")</f>
        <v/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8"/>
        <v>6.3E-2</v>
      </c>
      <c r="P3966">
        <f t="shared" si="369"/>
        <v>42</v>
      </c>
      <c r="Q3966" s="3" t="str">
        <f t="shared" si="370"/>
        <v>theater</v>
      </c>
      <c r="R3966" t="str">
        <f t="shared" si="371"/>
        <v>plays</v>
      </c>
      <c r="S3966" s="11">
        <f t="shared" si="372"/>
        <v>42053.722060185188</v>
      </c>
      <c r="T3966" s="11">
        <f t="shared" si="373"/>
        <v>42113.680393518516</v>
      </c>
      <c r="U3966" t="str">
        <f t="array" ref="U3966">IF(COUNTIF($B$2:$B8079, $B3966)&gt;1, "Duplicate", "")</f>
        <v/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8"/>
        <v>0.14249999999999999</v>
      </c>
      <c r="P3967">
        <f t="shared" si="369"/>
        <v>71.25</v>
      </c>
      <c r="Q3967" s="3" t="str">
        <f t="shared" si="370"/>
        <v>theater</v>
      </c>
      <c r="R3967" t="str">
        <f t="shared" si="371"/>
        <v>plays</v>
      </c>
      <c r="S3967" s="11">
        <f t="shared" si="372"/>
        <v>42414.235879629632</v>
      </c>
      <c r="T3967" s="11">
        <f t="shared" si="373"/>
        <v>42474.194212962961</v>
      </c>
      <c r="U3967" t="str">
        <f t="array" ref="U3967">IF(COUNTIF($B$2:$B8080, $B3967)&gt;1, "Duplicate", "")</f>
        <v/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8"/>
        <v>6.0000000000000001E-3</v>
      </c>
      <c r="P3968">
        <f t="shared" si="369"/>
        <v>22.5</v>
      </c>
      <c r="Q3968" s="3" t="str">
        <f t="shared" si="370"/>
        <v>theater</v>
      </c>
      <c r="R3968" t="str">
        <f t="shared" si="371"/>
        <v>plays</v>
      </c>
      <c r="S3968" s="11">
        <f t="shared" si="372"/>
        <v>41801.711550925924</v>
      </c>
      <c r="T3968" s="11">
        <f t="shared" si="373"/>
        <v>41844.124305555553</v>
      </c>
      <c r="U3968" t="str">
        <f t="array" ref="U3968">IF(COUNTIF($B$2:$B8081, $B3968)&gt;1, "Duplicate", "")</f>
        <v/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8"/>
        <v>0.2411764705882353</v>
      </c>
      <c r="P3969">
        <f t="shared" si="369"/>
        <v>41</v>
      </c>
      <c r="Q3969" s="3" t="str">
        <f t="shared" si="370"/>
        <v>theater</v>
      </c>
      <c r="R3969" t="str">
        <f t="shared" si="371"/>
        <v>plays</v>
      </c>
      <c r="S3969" s="11">
        <f t="shared" si="372"/>
        <v>42770.290590277778</v>
      </c>
      <c r="T3969" s="11">
        <f t="shared" si="373"/>
        <v>42800.290590277778</v>
      </c>
      <c r="U3969" t="str">
        <f t="array" ref="U3969">IF(COUNTIF($B$2:$B8082, $B3969)&gt;1, "Duplicate", "")</f>
        <v/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8"/>
        <v>0.10539999999999999</v>
      </c>
      <c r="P3970">
        <f t="shared" si="369"/>
        <v>47.909090909090907</v>
      </c>
      <c r="Q3970" s="3" t="str">
        <f t="shared" si="370"/>
        <v>theater</v>
      </c>
      <c r="R3970" t="str">
        <f t="shared" si="371"/>
        <v>plays</v>
      </c>
      <c r="S3970" s="11">
        <f t="shared" si="372"/>
        <v>42452.815659722226</v>
      </c>
      <c r="T3970" s="11">
        <f t="shared" si="373"/>
        <v>42512.815659722226</v>
      </c>
      <c r="U3970" t="str">
        <f t="array" ref="U3970">IF(COUNTIF($B$2:$B8083, $B3970)&gt;1, "Duplicate", "")</f>
        <v/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4">E3971/D3971</f>
        <v>7.4690265486725665E-2</v>
      </c>
      <c r="P3971">
        <f t="shared" ref="P3971:P4034" si="375">IF(L3971=0,0,E3971/L3971)</f>
        <v>35.166666666666664</v>
      </c>
      <c r="Q3971" s="3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11">
        <f t="shared" si="372"/>
        <v>42601.854699074072</v>
      </c>
      <c r="T3971" s="11">
        <f t="shared" si="373"/>
        <v>42611.163194444445</v>
      </c>
      <c r="U3971" t="str">
        <f t="array" ref="U3971">IF(COUNTIF($B$2:$B8084, $B3971)&gt;1, "Duplicate", "")</f>
        <v/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4"/>
        <v>7.3333333333333334E-4</v>
      </c>
      <c r="P3972">
        <f t="shared" si="375"/>
        <v>5.5</v>
      </c>
      <c r="Q3972" s="3" t="str">
        <f t="shared" si="376"/>
        <v>theater</v>
      </c>
      <c r="R3972" t="str">
        <f t="shared" si="377"/>
        <v>plays</v>
      </c>
      <c r="S3972" s="11">
        <f t="shared" si="372"/>
        <v>42447.863553240735</v>
      </c>
      <c r="T3972" s="11">
        <f t="shared" si="373"/>
        <v>42477.863553240735</v>
      </c>
      <c r="U3972" t="str">
        <f t="array" ref="U3972">IF(COUNTIF($B$2:$B8085, $B3972)&gt;1, "Duplicate", "")</f>
        <v/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4"/>
        <v>9.7142857142857135E-3</v>
      </c>
      <c r="P3973">
        <f t="shared" si="375"/>
        <v>22.666666666666668</v>
      </c>
      <c r="Q3973" s="3" t="str">
        <f t="shared" si="376"/>
        <v>theater</v>
      </c>
      <c r="R3973" t="str">
        <f t="shared" si="377"/>
        <v>plays</v>
      </c>
      <c r="S3973" s="11">
        <f t="shared" si="372"/>
        <v>41811.536180555559</v>
      </c>
      <c r="T3973" s="11">
        <f t="shared" si="373"/>
        <v>41841.536180555559</v>
      </c>
      <c r="U3973" t="str">
        <f t="array" ref="U3973">IF(COUNTIF($B$2:$B8086, $B3973)&gt;1, "Duplicate", "")</f>
        <v/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4"/>
        <v>0.21099999999999999</v>
      </c>
      <c r="P3974">
        <f t="shared" si="375"/>
        <v>26.375</v>
      </c>
      <c r="Q3974" s="3" t="str">
        <f t="shared" si="376"/>
        <v>theater</v>
      </c>
      <c r="R3974" t="str">
        <f t="shared" si="377"/>
        <v>plays</v>
      </c>
      <c r="S3974" s="11">
        <f t="shared" si="372"/>
        <v>41981.067523148144</v>
      </c>
      <c r="T3974" s="11">
        <f t="shared" si="373"/>
        <v>42041.067523148144</v>
      </c>
      <c r="U3974" t="str">
        <f t="array" ref="U3974">IF(COUNTIF($B$2:$B8087, $B3974)&gt;1, "Duplicate", "")</f>
        <v/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4"/>
        <v>0.78100000000000003</v>
      </c>
      <c r="P3975">
        <f t="shared" si="375"/>
        <v>105.54054054054055</v>
      </c>
      <c r="Q3975" s="3" t="str">
        <f t="shared" si="376"/>
        <v>theater</v>
      </c>
      <c r="R3975" t="str">
        <f t="shared" si="377"/>
        <v>plays</v>
      </c>
      <c r="S3975" s="11">
        <f t="shared" ref="S3975:S4038" si="378">(((J3975/60)/60)/24)+DATE(1970,1,1)</f>
        <v>42469.68414351852</v>
      </c>
      <c r="T3975" s="11">
        <f t="shared" ref="T3975:T4038" si="379">(((I3975/60)/60)/24)+DATE(1970,1,1)</f>
        <v>42499.166666666672</v>
      </c>
      <c r="U3975" t="str">
        <f t="array" ref="U3975">IF(COUNTIF($B$2:$B8088, $B3975)&gt;1, "Duplicate", "")</f>
        <v/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4"/>
        <v>0.32</v>
      </c>
      <c r="P3976">
        <f t="shared" si="375"/>
        <v>29.09090909090909</v>
      </c>
      <c r="Q3976" s="3" t="str">
        <f t="shared" si="376"/>
        <v>theater</v>
      </c>
      <c r="R3976" t="str">
        <f t="shared" si="377"/>
        <v>plays</v>
      </c>
      <c r="S3976" s="11">
        <f t="shared" si="378"/>
        <v>42493.546851851846</v>
      </c>
      <c r="T3976" s="11">
        <f t="shared" si="379"/>
        <v>42523.546851851846</v>
      </c>
      <c r="U3976" t="str">
        <f t="array" ref="U3976">IF(COUNTIF($B$2:$B8089, $B3976)&gt;1, "Duplicate", "")</f>
        <v/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4"/>
        <v>0</v>
      </c>
      <c r="P3977">
        <f t="shared" si="375"/>
        <v>0</v>
      </c>
      <c r="Q3977" s="3" t="str">
        <f t="shared" si="376"/>
        <v>theater</v>
      </c>
      <c r="R3977" t="str">
        <f t="shared" si="377"/>
        <v>plays</v>
      </c>
      <c r="S3977" s="11">
        <f t="shared" si="378"/>
        <v>42534.866875</v>
      </c>
      <c r="T3977" s="11">
        <f t="shared" si="379"/>
        <v>42564.866875</v>
      </c>
      <c r="U3977" t="str">
        <f t="array" ref="U3977">IF(COUNTIF($B$2:$B8090, $B3977)&gt;1, "Duplicate", "")</f>
        <v/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4"/>
        <v>0.47692307692307695</v>
      </c>
      <c r="P3978">
        <f t="shared" si="375"/>
        <v>62</v>
      </c>
      <c r="Q3978" s="3" t="str">
        <f t="shared" si="376"/>
        <v>theater</v>
      </c>
      <c r="R3978" t="str">
        <f t="shared" si="377"/>
        <v>plays</v>
      </c>
      <c r="S3978" s="11">
        <f t="shared" si="378"/>
        <v>41830.858344907407</v>
      </c>
      <c r="T3978" s="11">
        <f t="shared" si="379"/>
        <v>41852.291666666664</v>
      </c>
      <c r="U3978" t="str">
        <f t="array" ref="U3978">IF(COUNTIF($B$2:$B8091, $B3978)&gt;1, "Duplicate", "")</f>
        <v/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4"/>
        <v>1.4500000000000001E-2</v>
      </c>
      <c r="P3979">
        <f t="shared" si="375"/>
        <v>217.5</v>
      </c>
      <c r="Q3979" s="3" t="str">
        <f t="shared" si="376"/>
        <v>theater</v>
      </c>
      <c r="R3979" t="str">
        <f t="shared" si="377"/>
        <v>plays</v>
      </c>
      <c r="S3979" s="11">
        <f t="shared" si="378"/>
        <v>42543.788564814815</v>
      </c>
      <c r="T3979" s="11">
        <f t="shared" si="379"/>
        <v>42573.788564814815</v>
      </c>
      <c r="U3979" t="str">
        <f t="array" ref="U3979">IF(COUNTIF($B$2:$B8092, $B3979)&gt;1, "Duplicate", "")</f>
        <v/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4"/>
        <v>0.107</v>
      </c>
      <c r="P3980">
        <f t="shared" si="375"/>
        <v>26.75</v>
      </c>
      <c r="Q3980" s="3" t="str">
        <f t="shared" si="376"/>
        <v>theater</v>
      </c>
      <c r="R3980" t="str">
        <f t="shared" si="377"/>
        <v>plays</v>
      </c>
      <c r="S3980" s="11">
        <f t="shared" si="378"/>
        <v>41975.642974537041</v>
      </c>
      <c r="T3980" s="11">
        <f t="shared" si="379"/>
        <v>42035.642974537041</v>
      </c>
      <c r="U3980" t="str">
        <f t="array" ref="U3980">IF(COUNTIF($B$2:$B8093, $B3980)&gt;1, "Duplicate", "")</f>
        <v/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4"/>
        <v>1.8333333333333333E-2</v>
      </c>
      <c r="P3981">
        <f t="shared" si="375"/>
        <v>18.333333333333332</v>
      </c>
      <c r="Q3981" s="3" t="str">
        <f t="shared" si="376"/>
        <v>theater</v>
      </c>
      <c r="R3981" t="str">
        <f t="shared" si="377"/>
        <v>plays</v>
      </c>
      <c r="S3981" s="11">
        <f t="shared" si="378"/>
        <v>42069.903437500005</v>
      </c>
      <c r="T3981" s="11">
        <f t="shared" si="379"/>
        <v>42092.833333333328</v>
      </c>
      <c r="U3981" t="str">
        <f t="array" ref="U3981">IF(COUNTIF($B$2:$B8094, $B3981)&gt;1, "Duplicate", "")</f>
        <v/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4"/>
        <v>0.18</v>
      </c>
      <c r="P3982">
        <f t="shared" si="375"/>
        <v>64.285714285714292</v>
      </c>
      <c r="Q3982" s="3" t="str">
        <f t="shared" si="376"/>
        <v>theater</v>
      </c>
      <c r="R3982" t="str">
        <f t="shared" si="377"/>
        <v>plays</v>
      </c>
      <c r="S3982" s="11">
        <f t="shared" si="378"/>
        <v>41795.598923611113</v>
      </c>
      <c r="T3982" s="11">
        <f t="shared" si="379"/>
        <v>41825.598923611113</v>
      </c>
      <c r="U3982" t="str">
        <f t="array" ref="U3982">IF(COUNTIF($B$2:$B8095, $B3982)&gt;1, "Duplicate", "")</f>
        <v/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4"/>
        <v>4.0833333333333333E-2</v>
      </c>
      <c r="P3983">
        <f t="shared" si="375"/>
        <v>175</v>
      </c>
      <c r="Q3983" s="3" t="str">
        <f t="shared" si="376"/>
        <v>theater</v>
      </c>
      <c r="R3983" t="str">
        <f t="shared" si="377"/>
        <v>plays</v>
      </c>
      <c r="S3983" s="11">
        <f t="shared" si="378"/>
        <v>42508.179965277777</v>
      </c>
      <c r="T3983" s="11">
        <f t="shared" si="379"/>
        <v>42568.179965277777</v>
      </c>
      <c r="U3983" t="str">
        <f t="array" ref="U3983">IF(COUNTIF($B$2:$B8096, $B3983)&gt;1, "Duplicate", "")</f>
        <v>Duplicate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4"/>
        <v>0.2</v>
      </c>
      <c r="P3984">
        <f t="shared" si="375"/>
        <v>34</v>
      </c>
      <c r="Q3984" s="3" t="str">
        <f t="shared" si="376"/>
        <v>theater</v>
      </c>
      <c r="R3984" t="str">
        <f t="shared" si="377"/>
        <v>plays</v>
      </c>
      <c r="S3984" s="11">
        <f t="shared" si="378"/>
        <v>42132.809953703705</v>
      </c>
      <c r="T3984" s="11">
        <f t="shared" si="379"/>
        <v>42192.809953703705</v>
      </c>
      <c r="U3984" t="str">
        <f t="array" ref="U3984">IF(COUNTIF($B$2:$B8097, $B3984)&gt;1, "Duplicate", "")</f>
        <v/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4"/>
        <v>0.34802513464991025</v>
      </c>
      <c r="P3985">
        <f t="shared" si="375"/>
        <v>84.282608695652172</v>
      </c>
      <c r="Q3985" s="3" t="str">
        <f t="shared" si="376"/>
        <v>theater</v>
      </c>
      <c r="R3985" t="str">
        <f t="shared" si="377"/>
        <v>plays</v>
      </c>
      <c r="S3985" s="11">
        <f t="shared" si="378"/>
        <v>41747.86986111111</v>
      </c>
      <c r="T3985" s="11">
        <f t="shared" si="379"/>
        <v>41779.290972222225</v>
      </c>
      <c r="U3985" t="str">
        <f t="array" ref="U3985">IF(COUNTIF($B$2:$B8098, $B3985)&gt;1, "Duplicate", "")</f>
        <v/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4"/>
        <v>6.3333333333333339E-2</v>
      </c>
      <c r="P3986">
        <f t="shared" si="375"/>
        <v>9.5</v>
      </c>
      <c r="Q3986" s="3" t="str">
        <f t="shared" si="376"/>
        <v>theater</v>
      </c>
      <c r="R3986" t="str">
        <f t="shared" si="377"/>
        <v>plays</v>
      </c>
      <c r="S3986" s="11">
        <f t="shared" si="378"/>
        <v>41920.963472222218</v>
      </c>
      <c r="T3986" s="11">
        <f t="shared" si="379"/>
        <v>41951</v>
      </c>
      <c r="U3986" t="str">
        <f t="array" ref="U3986">IF(COUNTIF($B$2:$B8099, $B3986)&gt;1, "Duplicate", "")</f>
        <v/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4"/>
        <v>0.32050000000000001</v>
      </c>
      <c r="P3987">
        <f t="shared" si="375"/>
        <v>33.736842105263158</v>
      </c>
      <c r="Q3987" s="3" t="str">
        <f t="shared" si="376"/>
        <v>theater</v>
      </c>
      <c r="R3987" t="str">
        <f t="shared" si="377"/>
        <v>plays</v>
      </c>
      <c r="S3987" s="11">
        <f t="shared" si="378"/>
        <v>42399.707407407404</v>
      </c>
      <c r="T3987" s="11">
        <f t="shared" si="379"/>
        <v>42420.878472222219</v>
      </c>
      <c r="U3987" t="str">
        <f t="array" ref="U3987">IF(COUNTIF($B$2:$B8100, $B3987)&gt;1, "Duplicate", "")</f>
        <v/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4"/>
        <v>9.7600000000000006E-2</v>
      </c>
      <c r="P3988">
        <f t="shared" si="375"/>
        <v>37.53846153846154</v>
      </c>
      <c r="Q3988" s="3" t="str">
        <f t="shared" si="376"/>
        <v>theater</v>
      </c>
      <c r="R3988" t="str">
        <f t="shared" si="377"/>
        <v>plays</v>
      </c>
      <c r="S3988" s="11">
        <f t="shared" si="378"/>
        <v>42467.548541666663</v>
      </c>
      <c r="T3988" s="11">
        <f t="shared" si="379"/>
        <v>42496.544444444444</v>
      </c>
      <c r="U3988" t="str">
        <f t="array" ref="U3988">IF(COUNTIF($B$2:$B8101, $B3988)&gt;1, "Duplicate", "")</f>
        <v/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4"/>
        <v>0.3775</v>
      </c>
      <c r="P3989">
        <f t="shared" si="375"/>
        <v>11.615384615384615</v>
      </c>
      <c r="Q3989" s="3" t="str">
        <f t="shared" si="376"/>
        <v>theater</v>
      </c>
      <c r="R3989" t="str">
        <f t="shared" si="377"/>
        <v>plays</v>
      </c>
      <c r="S3989" s="11">
        <f t="shared" si="378"/>
        <v>41765.92465277778</v>
      </c>
      <c r="T3989" s="11">
        <f t="shared" si="379"/>
        <v>41775.92465277778</v>
      </c>
      <c r="U3989" t="str">
        <f t="array" ref="U3989">IF(COUNTIF($B$2:$B8102, $B3989)&gt;1, "Duplicate", "")</f>
        <v/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4"/>
        <v>2.1333333333333333E-2</v>
      </c>
      <c r="P3990">
        <f t="shared" si="375"/>
        <v>8</v>
      </c>
      <c r="Q3990" s="3" t="str">
        <f t="shared" si="376"/>
        <v>theater</v>
      </c>
      <c r="R3990" t="str">
        <f t="shared" si="377"/>
        <v>plays</v>
      </c>
      <c r="S3990" s="11">
        <f t="shared" si="378"/>
        <v>42230.08116898148</v>
      </c>
      <c r="T3990" s="11">
        <f t="shared" si="379"/>
        <v>42245.08116898148</v>
      </c>
      <c r="U3990" t="str">
        <f t="array" ref="U3990">IF(COUNTIF($B$2:$B8103, $B3990)&gt;1, "Duplicate", "")</f>
        <v/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4"/>
        <v>0</v>
      </c>
      <c r="P3991">
        <f t="shared" si="375"/>
        <v>0</v>
      </c>
      <c r="Q3991" s="3" t="str">
        <f t="shared" si="376"/>
        <v>theater</v>
      </c>
      <c r="R3991" t="str">
        <f t="shared" si="377"/>
        <v>plays</v>
      </c>
      <c r="S3991" s="11">
        <f t="shared" si="378"/>
        <v>42286.749780092592</v>
      </c>
      <c r="T3991" s="11">
        <f t="shared" si="379"/>
        <v>42316.791446759264</v>
      </c>
      <c r="U3991" t="str">
        <f t="array" ref="U3991">IF(COUNTIF($B$2:$B8104, $B3991)&gt;1, "Duplicate", "")</f>
        <v/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4"/>
        <v>4.1818181818181817E-2</v>
      </c>
      <c r="P3992">
        <f t="shared" si="375"/>
        <v>23</v>
      </c>
      <c r="Q3992" s="3" t="str">
        <f t="shared" si="376"/>
        <v>theater</v>
      </c>
      <c r="R3992" t="str">
        <f t="shared" si="377"/>
        <v>plays</v>
      </c>
      <c r="S3992" s="11">
        <f t="shared" si="378"/>
        <v>42401.672372685185</v>
      </c>
      <c r="T3992" s="11">
        <f t="shared" si="379"/>
        <v>42431.672372685185</v>
      </c>
      <c r="U3992" t="str">
        <f t="array" ref="U3992">IF(COUNTIF($B$2:$B8105, $B3992)&gt;1, "Duplicate", "")</f>
        <v/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4"/>
        <v>0.2</v>
      </c>
      <c r="P3993">
        <f t="shared" si="375"/>
        <v>100</v>
      </c>
      <c r="Q3993" s="3" t="str">
        <f t="shared" si="376"/>
        <v>theater</v>
      </c>
      <c r="R3993" t="str">
        <f t="shared" si="377"/>
        <v>plays</v>
      </c>
      <c r="S3993" s="11">
        <f t="shared" si="378"/>
        <v>42125.644467592589</v>
      </c>
      <c r="T3993" s="11">
        <f t="shared" si="379"/>
        <v>42155.644467592589</v>
      </c>
      <c r="U3993" t="str">
        <f t="array" ref="U3993">IF(COUNTIF($B$2:$B8106, $B3993)&gt;1, "Duplicate", "")</f>
        <v/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4"/>
        <v>5.4100000000000002E-2</v>
      </c>
      <c r="P3994">
        <f t="shared" si="375"/>
        <v>60.111111111111114</v>
      </c>
      <c r="Q3994" s="3" t="str">
        <f t="shared" si="376"/>
        <v>theater</v>
      </c>
      <c r="R3994" t="str">
        <f t="shared" si="377"/>
        <v>plays</v>
      </c>
      <c r="S3994" s="11">
        <f t="shared" si="378"/>
        <v>42289.94049768518</v>
      </c>
      <c r="T3994" s="11">
        <f t="shared" si="379"/>
        <v>42349.982164351852</v>
      </c>
      <c r="U3994" t="str">
        <f t="array" ref="U3994">IF(COUNTIF($B$2:$B8107, $B3994)&gt;1, "Duplicate", "")</f>
        <v/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4"/>
        <v>6.0000000000000002E-5</v>
      </c>
      <c r="P3995">
        <f t="shared" si="375"/>
        <v>3</v>
      </c>
      <c r="Q3995" s="3" t="str">
        <f t="shared" si="376"/>
        <v>theater</v>
      </c>
      <c r="R3995" t="str">
        <f t="shared" si="377"/>
        <v>plays</v>
      </c>
      <c r="S3995" s="11">
        <f t="shared" si="378"/>
        <v>42107.864722222221</v>
      </c>
      <c r="T3995" s="11">
        <f t="shared" si="379"/>
        <v>42137.864722222221</v>
      </c>
      <c r="U3995" t="str">
        <f t="array" ref="U3995">IF(COUNTIF($B$2:$B8108, $B3995)&gt;1, "Duplicate", "")</f>
        <v/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4"/>
        <v>2.5000000000000001E-3</v>
      </c>
      <c r="P3996">
        <f t="shared" si="375"/>
        <v>5</v>
      </c>
      <c r="Q3996" s="3" t="str">
        <f t="shared" si="376"/>
        <v>theater</v>
      </c>
      <c r="R3996" t="str">
        <f t="shared" si="377"/>
        <v>plays</v>
      </c>
      <c r="S3996" s="11">
        <f t="shared" si="378"/>
        <v>41809.389930555553</v>
      </c>
      <c r="T3996" s="11">
        <f t="shared" si="379"/>
        <v>41839.389930555553</v>
      </c>
      <c r="U3996" t="str">
        <f t="array" ref="U3996">IF(COUNTIF($B$2:$B8109, $B3996)&gt;1, "Duplicate", "")</f>
        <v>Duplicate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4"/>
        <v>0.35</v>
      </c>
      <c r="P3997">
        <f t="shared" si="375"/>
        <v>17.5</v>
      </c>
      <c r="Q3997" s="3" t="str">
        <f t="shared" si="376"/>
        <v>theater</v>
      </c>
      <c r="R3997" t="str">
        <f t="shared" si="377"/>
        <v>plays</v>
      </c>
      <c r="S3997" s="11">
        <f t="shared" si="378"/>
        <v>42019.683761574073</v>
      </c>
      <c r="T3997" s="11">
        <f t="shared" si="379"/>
        <v>42049.477083333331</v>
      </c>
      <c r="U3997" t="str">
        <f t="array" ref="U3997">IF(COUNTIF($B$2:$B8110, $B3997)&gt;1, "Duplicate", "")</f>
        <v/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4"/>
        <v>0.16566666666666666</v>
      </c>
      <c r="P3998">
        <f t="shared" si="375"/>
        <v>29.235294117647058</v>
      </c>
      <c r="Q3998" s="3" t="str">
        <f t="shared" si="376"/>
        <v>theater</v>
      </c>
      <c r="R3998" t="str">
        <f t="shared" si="377"/>
        <v>plays</v>
      </c>
      <c r="S3998" s="11">
        <f t="shared" si="378"/>
        <v>41950.26694444444</v>
      </c>
      <c r="T3998" s="11">
        <f t="shared" si="379"/>
        <v>41963.669444444444</v>
      </c>
      <c r="U3998" t="str">
        <f t="array" ref="U3998">IF(COUNTIF($B$2:$B8111, $B3998)&gt;1, "Duplicate", "")</f>
        <v/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4"/>
        <v>0</v>
      </c>
      <c r="P3999">
        <f t="shared" si="375"/>
        <v>0</v>
      </c>
      <c r="Q3999" s="3" t="str">
        <f t="shared" si="376"/>
        <v>theater</v>
      </c>
      <c r="R3999" t="str">
        <f t="shared" si="377"/>
        <v>plays</v>
      </c>
      <c r="S3999" s="11">
        <f t="shared" si="378"/>
        <v>42069.391446759255</v>
      </c>
      <c r="T3999" s="11">
        <f t="shared" si="379"/>
        <v>42099.349780092598</v>
      </c>
      <c r="U3999" t="str">
        <f t="array" ref="U3999">IF(COUNTIF($B$2:$B8112, $B3999)&gt;1, "Duplicate", "")</f>
        <v/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4"/>
        <v>0.57199999999999995</v>
      </c>
      <c r="P4000">
        <f t="shared" si="375"/>
        <v>59.583333333333336</v>
      </c>
      <c r="Q4000" s="3" t="str">
        <f t="shared" si="376"/>
        <v>theater</v>
      </c>
      <c r="R4000" t="str">
        <f t="shared" si="377"/>
        <v>plays</v>
      </c>
      <c r="S4000" s="11">
        <f t="shared" si="378"/>
        <v>42061.963263888887</v>
      </c>
      <c r="T4000" s="11">
        <f t="shared" si="379"/>
        <v>42091.921597222223</v>
      </c>
      <c r="U4000" t="str">
        <f t="array" ref="U4000">IF(COUNTIF($B$2:$B8113, $B4000)&gt;1, "Duplicate", "")</f>
        <v/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4"/>
        <v>0.16514285714285715</v>
      </c>
      <c r="P4001">
        <f t="shared" si="375"/>
        <v>82.571428571428569</v>
      </c>
      <c r="Q4001" s="3" t="str">
        <f t="shared" si="376"/>
        <v>theater</v>
      </c>
      <c r="R4001" t="str">
        <f t="shared" si="377"/>
        <v>plays</v>
      </c>
      <c r="S4001" s="11">
        <f t="shared" si="378"/>
        <v>41842.828680555554</v>
      </c>
      <c r="T4001" s="11">
        <f t="shared" si="379"/>
        <v>41882.827650462961</v>
      </c>
      <c r="U4001" t="str">
        <f t="array" ref="U4001">IF(COUNTIF($B$2:$B8114, $B4001)&gt;1, "Duplicate", "")</f>
        <v/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4"/>
        <v>1.25E-3</v>
      </c>
      <c r="P4002">
        <f t="shared" si="375"/>
        <v>10</v>
      </c>
      <c r="Q4002" s="3" t="str">
        <f t="shared" si="376"/>
        <v>theater</v>
      </c>
      <c r="R4002" t="str">
        <f t="shared" si="377"/>
        <v>plays</v>
      </c>
      <c r="S4002" s="11">
        <f t="shared" si="378"/>
        <v>42437.64534722222</v>
      </c>
      <c r="T4002" s="11">
        <f t="shared" si="379"/>
        <v>42497.603680555556</v>
      </c>
      <c r="U4002" t="str">
        <f t="array" ref="U4002">IF(COUNTIF($B$2:$B8115, $B4002)&gt;1, "Duplicate", "")</f>
        <v/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4"/>
        <v>0.3775</v>
      </c>
      <c r="P4003">
        <f t="shared" si="375"/>
        <v>32.357142857142854</v>
      </c>
      <c r="Q4003" s="3" t="str">
        <f t="shared" si="376"/>
        <v>theater</v>
      </c>
      <c r="R4003" t="str">
        <f t="shared" si="377"/>
        <v>plays</v>
      </c>
      <c r="S4003" s="11">
        <f t="shared" si="378"/>
        <v>42775.964212962965</v>
      </c>
      <c r="T4003" s="11">
        <f t="shared" si="379"/>
        <v>42795.791666666672</v>
      </c>
      <c r="U4003" t="str">
        <f t="array" ref="U4003">IF(COUNTIF($B$2:$B8116, $B4003)&gt;1, "Duplicate", "")</f>
        <v/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4"/>
        <v>1.84E-2</v>
      </c>
      <c r="P4004">
        <f t="shared" si="375"/>
        <v>5.75</v>
      </c>
      <c r="Q4004" s="3" t="str">
        <f t="shared" si="376"/>
        <v>theater</v>
      </c>
      <c r="R4004" t="str">
        <f t="shared" si="377"/>
        <v>plays</v>
      </c>
      <c r="S4004" s="11">
        <f t="shared" si="378"/>
        <v>41879.043530092589</v>
      </c>
      <c r="T4004" s="11">
        <f t="shared" si="379"/>
        <v>41909.043530092589</v>
      </c>
      <c r="U4004" t="str">
        <f t="array" ref="U4004">IF(COUNTIF($B$2:$B8117, $B4004)&gt;1, "Duplicate", "")</f>
        <v/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4"/>
        <v>0.10050000000000001</v>
      </c>
      <c r="P4005">
        <f t="shared" si="375"/>
        <v>100.5</v>
      </c>
      <c r="Q4005" s="3" t="str">
        <f t="shared" si="376"/>
        <v>theater</v>
      </c>
      <c r="R4005" t="str">
        <f t="shared" si="377"/>
        <v>plays</v>
      </c>
      <c r="S4005" s="11">
        <f t="shared" si="378"/>
        <v>42020.587349537032</v>
      </c>
      <c r="T4005" s="11">
        <f t="shared" si="379"/>
        <v>42050.587349537032</v>
      </c>
      <c r="U4005" t="str">
        <f t="array" ref="U4005">IF(COUNTIF($B$2:$B8118, $B4005)&gt;1, "Duplicate", "")</f>
        <v/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4"/>
        <v>2E-3</v>
      </c>
      <c r="P4006">
        <f t="shared" si="375"/>
        <v>1</v>
      </c>
      <c r="Q4006" s="3" t="str">
        <f t="shared" si="376"/>
        <v>theater</v>
      </c>
      <c r="R4006" t="str">
        <f t="shared" si="377"/>
        <v>plays</v>
      </c>
      <c r="S4006" s="11">
        <f t="shared" si="378"/>
        <v>41890.16269675926</v>
      </c>
      <c r="T4006" s="11">
        <f t="shared" si="379"/>
        <v>41920.16269675926</v>
      </c>
      <c r="U4006" t="str">
        <f t="array" ref="U4006">IF(COUNTIF($B$2:$B8119, $B4006)&gt;1, "Duplicate", "")</f>
        <v/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4"/>
        <v>1.3333333333333334E-2</v>
      </c>
      <c r="P4007">
        <f t="shared" si="375"/>
        <v>20</v>
      </c>
      <c r="Q4007" s="3" t="str">
        <f t="shared" si="376"/>
        <v>theater</v>
      </c>
      <c r="R4007" t="str">
        <f t="shared" si="377"/>
        <v>plays</v>
      </c>
      <c r="S4007" s="11">
        <f t="shared" si="378"/>
        <v>41872.807696759257</v>
      </c>
      <c r="T4007" s="11">
        <f t="shared" si="379"/>
        <v>41932.807696759257</v>
      </c>
      <c r="U4007" t="str">
        <f t="array" ref="U4007">IF(COUNTIF($B$2:$B8120, $B4007)&gt;1, "Duplicate", "")</f>
        <v/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4"/>
        <v>6.666666666666667E-5</v>
      </c>
      <c r="P4008">
        <f t="shared" si="375"/>
        <v>2</v>
      </c>
      <c r="Q4008" s="3" t="str">
        <f t="shared" si="376"/>
        <v>theater</v>
      </c>
      <c r="R4008" t="str">
        <f t="shared" si="377"/>
        <v>plays</v>
      </c>
      <c r="S4008" s="11">
        <f t="shared" si="378"/>
        <v>42391.772997685184</v>
      </c>
      <c r="T4008" s="11">
        <f t="shared" si="379"/>
        <v>42416.772997685184</v>
      </c>
      <c r="U4008" t="str">
        <f t="array" ref="U4008">IF(COUNTIF($B$2:$B8121, $B4008)&gt;1, "Duplicate", "")</f>
        <v/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4"/>
        <v>2.5000000000000001E-3</v>
      </c>
      <c r="P4009">
        <f t="shared" si="375"/>
        <v>5</v>
      </c>
      <c r="Q4009" s="3" t="str">
        <f t="shared" si="376"/>
        <v>theater</v>
      </c>
      <c r="R4009" t="str">
        <f t="shared" si="377"/>
        <v>plays</v>
      </c>
      <c r="S4009" s="11">
        <f t="shared" si="378"/>
        <v>41848.772928240738</v>
      </c>
      <c r="T4009" s="11">
        <f t="shared" si="379"/>
        <v>41877.686111111114</v>
      </c>
      <c r="U4009" t="str">
        <f t="array" ref="U4009">IF(COUNTIF($B$2:$B8122, $B4009)&gt;1, "Duplicate", "")</f>
        <v>Duplicate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4"/>
        <v>0.06</v>
      </c>
      <c r="P4010">
        <f t="shared" si="375"/>
        <v>15</v>
      </c>
      <c r="Q4010" s="3" t="str">
        <f t="shared" si="376"/>
        <v>theater</v>
      </c>
      <c r="R4010" t="str">
        <f t="shared" si="377"/>
        <v>plays</v>
      </c>
      <c r="S4010" s="11">
        <f t="shared" si="378"/>
        <v>42177.964201388888</v>
      </c>
      <c r="T4010" s="11">
        <f t="shared" si="379"/>
        <v>42207.964201388888</v>
      </c>
      <c r="U4010" t="str">
        <f t="array" ref="U4010">IF(COUNTIF($B$2:$B8123, $B4010)&gt;1, "Duplicate", "")</f>
        <v/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4"/>
        <v>3.8860103626943004E-2</v>
      </c>
      <c r="P4011">
        <f t="shared" si="375"/>
        <v>25</v>
      </c>
      <c r="Q4011" s="3" t="str">
        <f t="shared" si="376"/>
        <v>theater</v>
      </c>
      <c r="R4011" t="str">
        <f t="shared" si="377"/>
        <v>plays</v>
      </c>
      <c r="S4011" s="11">
        <f t="shared" si="378"/>
        <v>41851.700925925928</v>
      </c>
      <c r="T4011" s="11">
        <f t="shared" si="379"/>
        <v>41891.700925925928</v>
      </c>
      <c r="U4011" t="str">
        <f t="array" ref="U4011">IF(COUNTIF($B$2:$B8124, $B4011)&gt;1, "Duplicate", "")</f>
        <v/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4"/>
        <v>0.24194444444444443</v>
      </c>
      <c r="P4012">
        <f t="shared" si="375"/>
        <v>45.842105263157897</v>
      </c>
      <c r="Q4012" s="3" t="str">
        <f t="shared" si="376"/>
        <v>theater</v>
      </c>
      <c r="R4012" t="str">
        <f t="shared" si="377"/>
        <v>plays</v>
      </c>
      <c r="S4012" s="11">
        <f t="shared" si="378"/>
        <v>41921.770439814813</v>
      </c>
      <c r="T4012" s="11">
        <f t="shared" si="379"/>
        <v>41938.770439814813</v>
      </c>
      <c r="U4012" t="str">
        <f t="array" ref="U4012">IF(COUNTIF($B$2:$B8125, $B4012)&gt;1, "Duplicate", "")</f>
        <v/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4"/>
        <v>7.5999999999999998E-2</v>
      </c>
      <c r="P4013">
        <f t="shared" si="375"/>
        <v>4.75</v>
      </c>
      <c r="Q4013" s="3" t="str">
        <f t="shared" si="376"/>
        <v>theater</v>
      </c>
      <c r="R4013" t="str">
        <f t="shared" si="377"/>
        <v>plays</v>
      </c>
      <c r="S4013" s="11">
        <f t="shared" si="378"/>
        <v>42002.54488425926</v>
      </c>
      <c r="T4013" s="11">
        <f t="shared" si="379"/>
        <v>42032.54488425926</v>
      </c>
      <c r="U4013" t="str">
        <f t="array" ref="U4013">IF(COUNTIF($B$2:$B8126, $B4013)&gt;1, "Duplicate", "")</f>
        <v/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4"/>
        <v>0</v>
      </c>
      <c r="P4014">
        <f t="shared" si="375"/>
        <v>0</v>
      </c>
      <c r="Q4014" s="3" t="str">
        <f t="shared" si="376"/>
        <v>theater</v>
      </c>
      <c r="R4014" t="str">
        <f t="shared" si="377"/>
        <v>plays</v>
      </c>
      <c r="S4014" s="11">
        <f t="shared" si="378"/>
        <v>42096.544548611113</v>
      </c>
      <c r="T4014" s="11">
        <f t="shared" si="379"/>
        <v>42126.544548611113</v>
      </c>
      <c r="U4014" t="str">
        <f t="array" ref="U4014">IF(COUNTIF($B$2:$B8127, $B4014)&gt;1, "Duplicate", "")</f>
        <v/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4"/>
        <v>1.2999999999999999E-2</v>
      </c>
      <c r="P4015">
        <f t="shared" si="375"/>
        <v>13</v>
      </c>
      <c r="Q4015" s="3" t="str">
        <f t="shared" si="376"/>
        <v>theater</v>
      </c>
      <c r="R4015" t="str">
        <f t="shared" si="377"/>
        <v>plays</v>
      </c>
      <c r="S4015" s="11">
        <f t="shared" si="378"/>
        <v>42021.301192129627</v>
      </c>
      <c r="T4015" s="11">
        <f t="shared" si="379"/>
        <v>42051.301192129627</v>
      </c>
      <c r="U4015" t="str">
        <f t="array" ref="U4015">IF(COUNTIF($B$2:$B8128, $B4015)&gt;1, "Duplicate", "")</f>
        <v/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4"/>
        <v>0</v>
      </c>
      <c r="P4016">
        <f t="shared" si="375"/>
        <v>0</v>
      </c>
      <c r="Q4016" s="3" t="str">
        <f t="shared" si="376"/>
        <v>theater</v>
      </c>
      <c r="R4016" t="str">
        <f t="shared" si="377"/>
        <v>plays</v>
      </c>
      <c r="S4016" s="11">
        <f t="shared" si="378"/>
        <v>42419.246168981481</v>
      </c>
      <c r="T4016" s="11">
        <f t="shared" si="379"/>
        <v>42434.246168981481</v>
      </c>
      <c r="U4016" t="str">
        <f t="array" ref="U4016">IF(COUNTIF($B$2:$B8129, $B4016)&gt;1, "Duplicate", "")</f>
        <v/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4"/>
        <v>1.4285714285714287E-4</v>
      </c>
      <c r="P4017">
        <f t="shared" si="375"/>
        <v>1</v>
      </c>
      <c r="Q4017" s="3" t="str">
        <f t="shared" si="376"/>
        <v>theater</v>
      </c>
      <c r="R4017" t="str">
        <f t="shared" si="377"/>
        <v>plays</v>
      </c>
      <c r="S4017" s="11">
        <f t="shared" si="378"/>
        <v>42174.780821759254</v>
      </c>
      <c r="T4017" s="11">
        <f t="shared" si="379"/>
        <v>42204.780821759254</v>
      </c>
      <c r="U4017" t="str">
        <f t="array" ref="U4017">IF(COUNTIF($B$2:$B8130, $B4017)&gt;1, "Duplicate", "")</f>
        <v/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4"/>
        <v>0.14000000000000001</v>
      </c>
      <c r="P4018">
        <f t="shared" si="375"/>
        <v>10</v>
      </c>
      <c r="Q4018" s="3" t="str">
        <f t="shared" si="376"/>
        <v>theater</v>
      </c>
      <c r="R4018" t="str">
        <f t="shared" si="377"/>
        <v>plays</v>
      </c>
      <c r="S4018" s="11">
        <f t="shared" si="378"/>
        <v>41869.872685185182</v>
      </c>
      <c r="T4018" s="11">
        <f t="shared" si="379"/>
        <v>41899.872685185182</v>
      </c>
      <c r="U4018" t="str">
        <f t="array" ref="U4018">IF(COUNTIF($B$2:$B8131, $B4018)&gt;1, "Duplicate", "")</f>
        <v/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4"/>
        <v>1.0500000000000001E-2</v>
      </c>
      <c r="P4019">
        <f t="shared" si="375"/>
        <v>52.5</v>
      </c>
      <c r="Q4019" s="3" t="str">
        <f t="shared" si="376"/>
        <v>theater</v>
      </c>
      <c r="R4019" t="str">
        <f t="shared" si="377"/>
        <v>plays</v>
      </c>
      <c r="S4019" s="11">
        <f t="shared" si="378"/>
        <v>41856.672152777777</v>
      </c>
      <c r="T4019" s="11">
        <f t="shared" si="379"/>
        <v>41886.672152777777</v>
      </c>
      <c r="U4019" t="str">
        <f t="array" ref="U4019">IF(COUNTIF($B$2:$B8132, $B4019)&gt;1, "Duplicate", "")</f>
        <v/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4"/>
        <v>8.666666666666667E-2</v>
      </c>
      <c r="P4020">
        <f t="shared" si="375"/>
        <v>32.5</v>
      </c>
      <c r="Q4020" s="3" t="str">
        <f t="shared" si="376"/>
        <v>theater</v>
      </c>
      <c r="R4020" t="str">
        <f t="shared" si="377"/>
        <v>plays</v>
      </c>
      <c r="S4020" s="11">
        <f t="shared" si="378"/>
        <v>42620.91097222222</v>
      </c>
      <c r="T4020" s="11">
        <f t="shared" si="379"/>
        <v>42650.91097222222</v>
      </c>
      <c r="U4020" t="str">
        <f t="array" ref="U4020">IF(COUNTIF($B$2:$B8133, $B4020)&gt;1, "Duplicate", "")</f>
        <v/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4"/>
        <v>8.2857142857142851E-3</v>
      </c>
      <c r="P4021">
        <f t="shared" si="375"/>
        <v>7.25</v>
      </c>
      <c r="Q4021" s="3" t="str">
        <f t="shared" si="376"/>
        <v>theater</v>
      </c>
      <c r="R4021" t="str">
        <f t="shared" si="377"/>
        <v>plays</v>
      </c>
      <c r="S4021" s="11">
        <f t="shared" si="378"/>
        <v>42417.675879629634</v>
      </c>
      <c r="T4021" s="11">
        <f t="shared" si="379"/>
        <v>42475.686111111107</v>
      </c>
      <c r="U4021" t="str">
        <f t="array" ref="U4021">IF(COUNTIF($B$2:$B8134, $B4021)&gt;1, "Duplicate", "")</f>
        <v/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4"/>
        <v>0.16666666666666666</v>
      </c>
      <c r="P4022">
        <f t="shared" si="375"/>
        <v>33.333333333333336</v>
      </c>
      <c r="Q4022" s="3" t="str">
        <f t="shared" si="376"/>
        <v>theater</v>
      </c>
      <c r="R4022" t="str">
        <f t="shared" si="377"/>
        <v>plays</v>
      </c>
      <c r="S4022" s="11">
        <f t="shared" si="378"/>
        <v>42057.190960648149</v>
      </c>
      <c r="T4022" s="11">
        <f t="shared" si="379"/>
        <v>42087.149293981478</v>
      </c>
      <c r="U4022" t="str">
        <f t="array" ref="U4022">IF(COUNTIF($B$2:$B8135, $B4022)&gt;1, "Duplicate", "")</f>
        <v/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4"/>
        <v>8.3333333333333332E-3</v>
      </c>
      <c r="P4023">
        <f t="shared" si="375"/>
        <v>62.5</v>
      </c>
      <c r="Q4023" s="3" t="str">
        <f t="shared" si="376"/>
        <v>theater</v>
      </c>
      <c r="R4023" t="str">
        <f t="shared" si="377"/>
        <v>plays</v>
      </c>
      <c r="S4023" s="11">
        <f t="shared" si="378"/>
        <v>41878.911550925928</v>
      </c>
      <c r="T4023" s="11">
        <f t="shared" si="379"/>
        <v>41938.911550925928</v>
      </c>
      <c r="U4023" t="str">
        <f t="array" ref="U4023">IF(COUNTIF($B$2:$B8136, $B4023)&gt;1, "Duplicate", "")</f>
        <v/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4"/>
        <v>0.69561111111111107</v>
      </c>
      <c r="P4024">
        <f t="shared" si="375"/>
        <v>63.558375634517766</v>
      </c>
      <c r="Q4024" s="3" t="str">
        <f t="shared" si="376"/>
        <v>theater</v>
      </c>
      <c r="R4024" t="str">
        <f t="shared" si="377"/>
        <v>plays</v>
      </c>
      <c r="S4024" s="11">
        <f t="shared" si="378"/>
        <v>41990.584108796291</v>
      </c>
      <c r="T4024" s="11">
        <f t="shared" si="379"/>
        <v>42036.120833333334</v>
      </c>
      <c r="U4024" t="str">
        <f t="array" ref="U4024">IF(COUNTIF($B$2:$B8137, $B4024)&gt;1, "Duplicate", "")</f>
        <v/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4"/>
        <v>0</v>
      </c>
      <c r="P4025">
        <f t="shared" si="375"/>
        <v>0</v>
      </c>
      <c r="Q4025" s="3" t="str">
        <f t="shared" si="376"/>
        <v>theater</v>
      </c>
      <c r="R4025" t="str">
        <f t="shared" si="377"/>
        <v>plays</v>
      </c>
      <c r="S4025" s="11">
        <f t="shared" si="378"/>
        <v>42408.999571759254</v>
      </c>
      <c r="T4025" s="11">
        <f t="shared" si="379"/>
        <v>42453.957905092597</v>
      </c>
      <c r="U4025" t="str">
        <f t="array" ref="U4025">IF(COUNTIF($B$2:$B8138, $B4025)&gt;1, "Duplicate", "")</f>
        <v/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4"/>
        <v>1.2500000000000001E-2</v>
      </c>
      <c r="P4026">
        <f t="shared" si="375"/>
        <v>10</v>
      </c>
      <c r="Q4026" s="3" t="str">
        <f t="shared" si="376"/>
        <v>theater</v>
      </c>
      <c r="R4026" t="str">
        <f t="shared" si="377"/>
        <v>plays</v>
      </c>
      <c r="S4026" s="11">
        <f t="shared" si="378"/>
        <v>42217.670104166667</v>
      </c>
      <c r="T4026" s="11">
        <f t="shared" si="379"/>
        <v>42247.670104166667</v>
      </c>
      <c r="U4026" t="str">
        <f t="array" ref="U4026">IF(COUNTIF($B$2:$B8139, $B4026)&gt;1, "Duplicate", "")</f>
        <v/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4"/>
        <v>0.05</v>
      </c>
      <c r="P4027">
        <f t="shared" si="375"/>
        <v>62.5</v>
      </c>
      <c r="Q4027" s="3" t="str">
        <f t="shared" si="376"/>
        <v>theater</v>
      </c>
      <c r="R4027" t="str">
        <f t="shared" si="377"/>
        <v>plays</v>
      </c>
      <c r="S4027" s="11">
        <f t="shared" si="378"/>
        <v>42151.237685185188</v>
      </c>
      <c r="T4027" s="11">
        <f t="shared" si="379"/>
        <v>42211.237685185188</v>
      </c>
      <c r="U4027" t="str">
        <f t="array" ref="U4027">IF(COUNTIF($B$2:$B8140, $B4027)&gt;1, "Duplicate", "")</f>
        <v/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4"/>
        <v>0</v>
      </c>
      <c r="P4028">
        <f t="shared" si="375"/>
        <v>0</v>
      </c>
      <c r="Q4028" s="3" t="str">
        <f t="shared" si="376"/>
        <v>theater</v>
      </c>
      <c r="R4028" t="str">
        <f t="shared" si="377"/>
        <v>plays</v>
      </c>
      <c r="S4028" s="11">
        <f t="shared" si="378"/>
        <v>42282.655543981484</v>
      </c>
      <c r="T4028" s="11">
        <f t="shared" si="379"/>
        <v>42342.697210648148</v>
      </c>
      <c r="U4028" t="str">
        <f t="array" ref="U4028">IF(COUNTIF($B$2:$B8141, $B4028)&gt;1, "Duplicate", "")</f>
        <v/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4"/>
        <v>7.166666666666667E-2</v>
      </c>
      <c r="P4029">
        <f t="shared" si="375"/>
        <v>30.714285714285715</v>
      </c>
      <c r="Q4029" s="3" t="str">
        <f t="shared" si="376"/>
        <v>theater</v>
      </c>
      <c r="R4029" t="str">
        <f t="shared" si="377"/>
        <v>plays</v>
      </c>
      <c r="S4029" s="11">
        <f t="shared" si="378"/>
        <v>42768.97084490741</v>
      </c>
      <c r="T4029" s="11">
        <f t="shared" si="379"/>
        <v>42789.041666666672</v>
      </c>
      <c r="U4029" t="str">
        <f t="array" ref="U4029">IF(COUNTIF($B$2:$B8142, $B4029)&gt;1, "Duplicate", "")</f>
        <v/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4"/>
        <v>0.28050000000000003</v>
      </c>
      <c r="P4030">
        <f t="shared" si="375"/>
        <v>51</v>
      </c>
      <c r="Q4030" s="3" t="str">
        <f t="shared" si="376"/>
        <v>theater</v>
      </c>
      <c r="R4030" t="str">
        <f t="shared" si="377"/>
        <v>plays</v>
      </c>
      <c r="S4030" s="11">
        <f t="shared" si="378"/>
        <v>41765.938657407409</v>
      </c>
      <c r="T4030" s="11">
        <f t="shared" si="379"/>
        <v>41795.938657407409</v>
      </c>
      <c r="U4030" t="str">
        <f t="array" ref="U4030">IF(COUNTIF($B$2:$B8143, $B4030)&gt;1, "Duplicate", "")</f>
        <v/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4"/>
        <v>0</v>
      </c>
      <c r="P4031">
        <f t="shared" si="375"/>
        <v>0</v>
      </c>
      <c r="Q4031" s="3" t="str">
        <f t="shared" si="376"/>
        <v>theater</v>
      </c>
      <c r="R4031" t="str">
        <f t="shared" si="377"/>
        <v>plays</v>
      </c>
      <c r="S4031" s="11">
        <f t="shared" si="378"/>
        <v>42322.025115740747</v>
      </c>
      <c r="T4031" s="11">
        <f t="shared" si="379"/>
        <v>42352.025115740747</v>
      </c>
      <c r="U4031" t="str">
        <f t="array" ref="U4031">IF(COUNTIF($B$2:$B8144, $B4031)&gt;1, "Duplicate", "")</f>
        <v/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4"/>
        <v>0.16</v>
      </c>
      <c r="P4032">
        <f t="shared" si="375"/>
        <v>66.666666666666671</v>
      </c>
      <c r="Q4032" s="3" t="str">
        <f t="shared" si="376"/>
        <v>theater</v>
      </c>
      <c r="R4032" t="str">
        <f t="shared" si="377"/>
        <v>plays</v>
      </c>
      <c r="S4032" s="11">
        <f t="shared" si="378"/>
        <v>42374.655081018514</v>
      </c>
      <c r="T4032" s="11">
        <f t="shared" si="379"/>
        <v>42403.784027777772</v>
      </c>
      <c r="U4032" t="str">
        <f t="array" ref="U4032">IF(COUNTIF($B$2:$B8145, $B4032)&gt;1, "Duplicate", "")</f>
        <v/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4"/>
        <v>0</v>
      </c>
      <c r="P4033">
        <f t="shared" si="375"/>
        <v>0</v>
      </c>
      <c r="Q4033" s="3" t="str">
        <f t="shared" si="376"/>
        <v>theater</v>
      </c>
      <c r="R4033" t="str">
        <f t="shared" si="377"/>
        <v>plays</v>
      </c>
      <c r="S4033" s="11">
        <f t="shared" si="378"/>
        <v>41941.585231481484</v>
      </c>
      <c r="T4033" s="11">
        <f t="shared" si="379"/>
        <v>41991.626898148148</v>
      </c>
      <c r="U4033" t="str">
        <f t="array" ref="U4033">IF(COUNTIF($B$2:$B8146, $B4033)&gt;1, "Duplicate", "")</f>
        <v/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4"/>
        <v>6.8287037037037035E-2</v>
      </c>
      <c r="P4034">
        <f t="shared" si="375"/>
        <v>59</v>
      </c>
      <c r="Q4034" s="3" t="str">
        <f t="shared" si="376"/>
        <v>theater</v>
      </c>
      <c r="R4034" t="str">
        <f t="shared" si="377"/>
        <v>plays</v>
      </c>
      <c r="S4034" s="11">
        <f t="shared" si="378"/>
        <v>42293.809212962966</v>
      </c>
      <c r="T4034" s="11">
        <f t="shared" si="379"/>
        <v>42353.85087962963</v>
      </c>
      <c r="U4034" t="str">
        <f t="array" ref="U4034">IF(COUNTIF($B$2:$B8147, $B4034)&gt;1, "Duplicate", "")</f>
        <v/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0">E4035/D4035</f>
        <v>0.25698702928870293</v>
      </c>
      <c r="P4035">
        <f t="shared" ref="P4035:P4098" si="381">IF(L4035=0,0,E4035/L4035)</f>
        <v>65.340319148936175</v>
      </c>
      <c r="Q4035" s="3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11">
        <f t="shared" si="378"/>
        <v>42614.268796296295</v>
      </c>
      <c r="T4035" s="11">
        <f t="shared" si="379"/>
        <v>42645.375</v>
      </c>
      <c r="U4035" t="str">
        <f t="array" ref="U4035">IF(COUNTIF($B$2:$B8148, $B4035)&gt;1, "Duplicate", "")</f>
        <v/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0"/>
        <v>1.4814814814814815E-2</v>
      </c>
      <c r="P4036">
        <f t="shared" si="381"/>
        <v>100</v>
      </c>
      <c r="Q4036" s="3" t="str">
        <f t="shared" si="382"/>
        <v>theater</v>
      </c>
      <c r="R4036" t="str">
        <f t="shared" si="383"/>
        <v>plays</v>
      </c>
      <c r="S4036" s="11">
        <f t="shared" si="378"/>
        <v>42067.947337962964</v>
      </c>
      <c r="T4036" s="11">
        <f t="shared" si="379"/>
        <v>42097.905671296292</v>
      </c>
      <c r="U4036" t="str">
        <f t="array" ref="U4036">IF(COUNTIF($B$2:$B8149, $B4036)&gt;1, "Duplicate", "")</f>
        <v/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0"/>
        <v>0.36849999999999999</v>
      </c>
      <c r="P4037">
        <f t="shared" si="381"/>
        <v>147.4</v>
      </c>
      <c r="Q4037" s="3" t="str">
        <f t="shared" si="382"/>
        <v>theater</v>
      </c>
      <c r="R4037" t="str">
        <f t="shared" si="383"/>
        <v>plays</v>
      </c>
      <c r="S4037" s="11">
        <f t="shared" si="378"/>
        <v>41903.882951388885</v>
      </c>
      <c r="T4037" s="11">
        <f t="shared" si="379"/>
        <v>41933.882951388885</v>
      </c>
      <c r="U4037" t="str">
        <f t="array" ref="U4037">IF(COUNTIF($B$2:$B8150, $B4037)&gt;1, "Duplicate", "")</f>
        <v/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0"/>
        <v>0.47049999999999997</v>
      </c>
      <c r="P4038">
        <f t="shared" si="381"/>
        <v>166.05882352941177</v>
      </c>
      <c r="Q4038" s="3" t="str">
        <f t="shared" si="382"/>
        <v>theater</v>
      </c>
      <c r="R4038" t="str">
        <f t="shared" si="383"/>
        <v>plays</v>
      </c>
      <c r="S4038" s="11">
        <f t="shared" si="378"/>
        <v>41804.937083333331</v>
      </c>
      <c r="T4038" s="11">
        <f t="shared" si="379"/>
        <v>41821.9375</v>
      </c>
      <c r="U4038" t="str">
        <f t="array" ref="U4038">IF(COUNTIF($B$2:$B8151, $B4038)&gt;1, "Duplicate", "")</f>
        <v/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0"/>
        <v>0.11428571428571428</v>
      </c>
      <c r="P4039">
        <f t="shared" si="381"/>
        <v>40</v>
      </c>
      <c r="Q4039" s="3" t="str">
        <f t="shared" si="382"/>
        <v>theater</v>
      </c>
      <c r="R4039" t="str">
        <f t="shared" si="383"/>
        <v>plays</v>
      </c>
      <c r="S4039" s="11">
        <f t="shared" ref="S4039:S4102" si="384">(((J4039/60)/60)/24)+DATE(1970,1,1)</f>
        <v>42497.070775462969</v>
      </c>
      <c r="T4039" s="11">
        <f t="shared" ref="T4039:T4102" si="385">(((I4039/60)/60)/24)+DATE(1970,1,1)</f>
        <v>42514.600694444445</v>
      </c>
      <c r="U4039" t="str">
        <f t="array" ref="U4039">IF(COUNTIF($B$2:$B8152, $B4039)&gt;1, "Duplicate", "")</f>
        <v/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0"/>
        <v>0.12039999999999999</v>
      </c>
      <c r="P4040">
        <f t="shared" si="381"/>
        <v>75.25</v>
      </c>
      <c r="Q4040" s="3" t="str">
        <f t="shared" si="382"/>
        <v>theater</v>
      </c>
      <c r="R4040" t="str">
        <f t="shared" si="383"/>
        <v>plays</v>
      </c>
      <c r="S4040" s="11">
        <f t="shared" si="384"/>
        <v>41869.798726851855</v>
      </c>
      <c r="T4040" s="11">
        <f t="shared" si="385"/>
        <v>41929.798726851855</v>
      </c>
      <c r="U4040" t="str">
        <f t="array" ref="U4040">IF(COUNTIF($B$2:$B8153, $B4040)&gt;1, "Duplicate", "")</f>
        <v/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0"/>
        <v>0.6</v>
      </c>
      <c r="P4041">
        <f t="shared" si="381"/>
        <v>60</v>
      </c>
      <c r="Q4041" s="3" t="str">
        <f t="shared" si="382"/>
        <v>theater</v>
      </c>
      <c r="R4041" t="str">
        <f t="shared" si="383"/>
        <v>plays</v>
      </c>
      <c r="S4041" s="11">
        <f t="shared" si="384"/>
        <v>42305.670914351853</v>
      </c>
      <c r="T4041" s="11">
        <f t="shared" si="385"/>
        <v>42339.249305555553</v>
      </c>
      <c r="U4041" t="str">
        <f t="array" ref="U4041">IF(COUNTIF($B$2:$B8154, $B4041)&gt;1, "Duplicate", "")</f>
        <v/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0"/>
        <v>0.3125</v>
      </c>
      <c r="P4042">
        <f t="shared" si="381"/>
        <v>1250</v>
      </c>
      <c r="Q4042" s="3" t="str">
        <f t="shared" si="382"/>
        <v>theater</v>
      </c>
      <c r="R4042" t="str">
        <f t="shared" si="383"/>
        <v>plays</v>
      </c>
      <c r="S4042" s="11">
        <f t="shared" si="384"/>
        <v>42144.231527777782</v>
      </c>
      <c r="T4042" s="11">
        <f t="shared" si="385"/>
        <v>42203.125</v>
      </c>
      <c r="U4042" t="str">
        <f t="array" ref="U4042">IF(COUNTIF($B$2:$B8155, $B4042)&gt;1, "Duplicate", "")</f>
        <v/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0"/>
        <v>4.1999999999999997E-3</v>
      </c>
      <c r="P4043">
        <f t="shared" si="381"/>
        <v>10.5</v>
      </c>
      <c r="Q4043" s="3" t="str">
        <f t="shared" si="382"/>
        <v>theater</v>
      </c>
      <c r="R4043" t="str">
        <f t="shared" si="383"/>
        <v>plays</v>
      </c>
      <c r="S4043" s="11">
        <f t="shared" si="384"/>
        <v>42559.474004629628</v>
      </c>
      <c r="T4043" s="11">
        <f t="shared" si="385"/>
        <v>42619.474004629628</v>
      </c>
      <c r="U4043" t="str">
        <f t="array" ref="U4043">IF(COUNTIF($B$2:$B8156, $B4043)&gt;1, "Duplicate", "")</f>
        <v/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0"/>
        <v>2.0999999999999999E-3</v>
      </c>
      <c r="P4044">
        <f t="shared" si="381"/>
        <v>7</v>
      </c>
      <c r="Q4044" s="3" t="str">
        <f t="shared" si="382"/>
        <v>theater</v>
      </c>
      <c r="R4044" t="str">
        <f t="shared" si="383"/>
        <v>plays</v>
      </c>
      <c r="S4044" s="11">
        <f t="shared" si="384"/>
        <v>41995.084074074075</v>
      </c>
      <c r="T4044" s="11">
        <f t="shared" si="385"/>
        <v>42024.802777777775</v>
      </c>
      <c r="U4044" t="str">
        <f t="array" ref="U4044">IF(COUNTIF($B$2:$B8157, $B4044)&gt;1, "Duplicate", "")</f>
        <v/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0"/>
        <v>0</v>
      </c>
      <c r="P4045">
        <f t="shared" si="381"/>
        <v>0</v>
      </c>
      <c r="Q4045" s="3" t="str">
        <f t="shared" si="382"/>
        <v>theater</v>
      </c>
      <c r="R4045" t="str">
        <f t="shared" si="383"/>
        <v>plays</v>
      </c>
      <c r="S4045" s="11">
        <f t="shared" si="384"/>
        <v>41948.957465277781</v>
      </c>
      <c r="T4045" s="11">
        <f t="shared" si="385"/>
        <v>41963.957465277781</v>
      </c>
      <c r="U4045" t="str">
        <f t="array" ref="U4045">IF(COUNTIF($B$2:$B8158, $B4045)&gt;1, "Duplicate", "")</f>
        <v/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0"/>
        <v>0.375</v>
      </c>
      <c r="P4046">
        <f t="shared" si="381"/>
        <v>56.25</v>
      </c>
      <c r="Q4046" s="3" t="str">
        <f t="shared" si="382"/>
        <v>theater</v>
      </c>
      <c r="R4046" t="str">
        <f t="shared" si="383"/>
        <v>plays</v>
      </c>
      <c r="S4046" s="11">
        <f t="shared" si="384"/>
        <v>42074.219699074078</v>
      </c>
      <c r="T4046" s="11">
        <f t="shared" si="385"/>
        <v>42104.208333333328</v>
      </c>
      <c r="U4046" t="str">
        <f t="array" ref="U4046">IF(COUNTIF($B$2:$B8159, $B4046)&gt;1, "Duplicate", "")</f>
        <v/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0"/>
        <v>2.0000000000000001E-4</v>
      </c>
      <c r="P4047">
        <f t="shared" si="381"/>
        <v>1</v>
      </c>
      <c r="Q4047" s="3" t="str">
        <f t="shared" si="382"/>
        <v>theater</v>
      </c>
      <c r="R4047" t="str">
        <f t="shared" si="383"/>
        <v>plays</v>
      </c>
      <c r="S4047" s="11">
        <f t="shared" si="384"/>
        <v>41842.201261574075</v>
      </c>
      <c r="T4047" s="11">
        <f t="shared" si="385"/>
        <v>41872.201261574075</v>
      </c>
      <c r="U4047" t="str">
        <f t="array" ref="U4047">IF(COUNTIF($B$2:$B8160, $B4047)&gt;1, "Duplicate", "")</f>
        <v/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0"/>
        <v>8.2142857142857142E-2</v>
      </c>
      <c r="P4048">
        <f t="shared" si="381"/>
        <v>38.333333333333336</v>
      </c>
      <c r="Q4048" s="3" t="str">
        <f t="shared" si="382"/>
        <v>theater</v>
      </c>
      <c r="R4048" t="str">
        <f t="shared" si="383"/>
        <v>plays</v>
      </c>
      <c r="S4048" s="11">
        <f t="shared" si="384"/>
        <v>41904.650578703702</v>
      </c>
      <c r="T4048" s="11">
        <f t="shared" si="385"/>
        <v>41934.650578703702</v>
      </c>
      <c r="U4048" t="str">
        <f t="array" ref="U4048">IF(COUNTIF($B$2:$B8161, $B4048)&gt;1, "Duplicate", "")</f>
        <v/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0"/>
        <v>2.1999999999999999E-2</v>
      </c>
      <c r="P4049">
        <f t="shared" si="381"/>
        <v>27.5</v>
      </c>
      <c r="Q4049" s="3" t="str">
        <f t="shared" si="382"/>
        <v>theater</v>
      </c>
      <c r="R4049" t="str">
        <f t="shared" si="383"/>
        <v>plays</v>
      </c>
      <c r="S4049" s="11">
        <f t="shared" si="384"/>
        <v>41991.022488425922</v>
      </c>
      <c r="T4049" s="11">
        <f t="shared" si="385"/>
        <v>42015.041666666672</v>
      </c>
      <c r="U4049" t="str">
        <f t="array" ref="U4049">IF(COUNTIF($B$2:$B8162, $B4049)&gt;1, "Duplicate", "")</f>
        <v/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0"/>
        <v>0.17652941176470588</v>
      </c>
      <c r="P4050">
        <f t="shared" si="381"/>
        <v>32.978021978021978</v>
      </c>
      <c r="Q4050" s="3" t="str">
        <f t="shared" si="382"/>
        <v>theater</v>
      </c>
      <c r="R4050" t="str">
        <f t="shared" si="383"/>
        <v>plays</v>
      </c>
      <c r="S4050" s="11">
        <f t="shared" si="384"/>
        <v>42436.509108796294</v>
      </c>
      <c r="T4050" s="11">
        <f t="shared" si="385"/>
        <v>42471.467442129629</v>
      </c>
      <c r="U4050" t="str">
        <f t="array" ref="U4050">IF(COUNTIF($B$2:$B8163, $B4050)&gt;1, "Duplicate", "")</f>
        <v/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0"/>
        <v>8.0000000000000004E-4</v>
      </c>
      <c r="P4051">
        <f t="shared" si="381"/>
        <v>16</v>
      </c>
      <c r="Q4051" s="3" t="str">
        <f t="shared" si="382"/>
        <v>theater</v>
      </c>
      <c r="R4051" t="str">
        <f t="shared" si="383"/>
        <v>plays</v>
      </c>
      <c r="S4051" s="11">
        <f t="shared" si="384"/>
        <v>42169.958506944444</v>
      </c>
      <c r="T4051" s="11">
        <f t="shared" si="385"/>
        <v>42199.958506944444</v>
      </c>
      <c r="U4051" t="str">
        <f t="array" ref="U4051">IF(COUNTIF($B$2:$B8164, $B4051)&gt;1, "Duplicate", "")</f>
        <v/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0"/>
        <v>6.6666666666666664E-4</v>
      </c>
      <c r="P4052">
        <f t="shared" si="381"/>
        <v>1</v>
      </c>
      <c r="Q4052" s="3" t="str">
        <f t="shared" si="382"/>
        <v>theater</v>
      </c>
      <c r="R4052" t="str">
        <f t="shared" si="383"/>
        <v>plays</v>
      </c>
      <c r="S4052" s="11">
        <f t="shared" si="384"/>
        <v>41905.636469907404</v>
      </c>
      <c r="T4052" s="11">
        <f t="shared" si="385"/>
        <v>41935.636469907404</v>
      </c>
      <c r="U4052" t="str">
        <f t="array" ref="U4052">IF(COUNTIF($B$2:$B8165, $B4052)&gt;1, "Duplicate", "")</f>
        <v/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0"/>
        <v>0</v>
      </c>
      <c r="P4053">
        <f t="shared" si="381"/>
        <v>0</v>
      </c>
      <c r="Q4053" s="3" t="str">
        <f t="shared" si="382"/>
        <v>theater</v>
      </c>
      <c r="R4053" t="str">
        <f t="shared" si="383"/>
        <v>plays</v>
      </c>
      <c r="S4053" s="11">
        <f t="shared" si="384"/>
        <v>41761.810150462967</v>
      </c>
      <c r="T4053" s="11">
        <f t="shared" si="385"/>
        <v>41768.286805555559</v>
      </c>
      <c r="U4053" t="str">
        <f t="array" ref="U4053">IF(COUNTIF($B$2:$B8166, $B4053)&gt;1, "Duplicate", "")</f>
        <v/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0"/>
        <v>0.37533333333333335</v>
      </c>
      <c r="P4054">
        <f t="shared" si="381"/>
        <v>86.615384615384613</v>
      </c>
      <c r="Q4054" s="3" t="str">
        <f t="shared" si="382"/>
        <v>theater</v>
      </c>
      <c r="R4054" t="str">
        <f t="shared" si="383"/>
        <v>plays</v>
      </c>
      <c r="S4054" s="11">
        <f t="shared" si="384"/>
        <v>41865.878657407404</v>
      </c>
      <c r="T4054" s="11">
        <f t="shared" si="385"/>
        <v>41925.878657407404</v>
      </c>
      <c r="U4054" t="str">
        <f t="array" ref="U4054">IF(COUNTIF($B$2:$B8167, $B4054)&gt;1, "Duplicate", "")</f>
        <v/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0"/>
        <v>0.22</v>
      </c>
      <c r="P4055">
        <f t="shared" si="381"/>
        <v>55</v>
      </c>
      <c r="Q4055" s="3" t="str">
        <f t="shared" si="382"/>
        <v>theater</v>
      </c>
      <c r="R4055" t="str">
        <f t="shared" si="383"/>
        <v>plays</v>
      </c>
      <c r="S4055" s="11">
        <f t="shared" si="384"/>
        <v>41928.690138888887</v>
      </c>
      <c r="T4055" s="11">
        <f t="shared" si="385"/>
        <v>41958.833333333328</v>
      </c>
      <c r="U4055" t="str">
        <f t="array" ref="U4055">IF(COUNTIF($B$2:$B8168, $B4055)&gt;1, "Duplicate", "")</f>
        <v/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0"/>
        <v>0</v>
      </c>
      <c r="P4056">
        <f t="shared" si="381"/>
        <v>0</v>
      </c>
      <c r="Q4056" s="3" t="str">
        <f t="shared" si="382"/>
        <v>theater</v>
      </c>
      <c r="R4056" t="str">
        <f t="shared" si="383"/>
        <v>plays</v>
      </c>
      <c r="S4056" s="11">
        <f t="shared" si="384"/>
        <v>42613.841261574074</v>
      </c>
      <c r="T4056" s="11">
        <f t="shared" si="385"/>
        <v>42644.166666666672</v>
      </c>
      <c r="U4056" t="str">
        <f t="array" ref="U4056">IF(COUNTIF($B$2:$B8169, $B4056)&gt;1, "Duplicate", "")</f>
        <v/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0"/>
        <v>0.1762</v>
      </c>
      <c r="P4057">
        <f t="shared" si="381"/>
        <v>41.952380952380949</v>
      </c>
      <c r="Q4057" s="3" t="str">
        <f t="shared" si="382"/>
        <v>theater</v>
      </c>
      <c r="R4057" t="str">
        <f t="shared" si="383"/>
        <v>plays</v>
      </c>
      <c r="S4057" s="11">
        <f t="shared" si="384"/>
        <v>41779.648506944446</v>
      </c>
      <c r="T4057" s="11">
        <f t="shared" si="385"/>
        <v>41809.648506944446</v>
      </c>
      <c r="U4057" t="str">
        <f t="array" ref="U4057">IF(COUNTIF($B$2:$B8170, $B4057)&gt;1, "Duplicate", "")</f>
        <v/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0"/>
        <v>0.53</v>
      </c>
      <c r="P4058">
        <f t="shared" si="381"/>
        <v>88.333333333333329</v>
      </c>
      <c r="Q4058" s="3" t="str">
        <f t="shared" si="382"/>
        <v>theater</v>
      </c>
      <c r="R4058" t="str">
        <f t="shared" si="383"/>
        <v>plays</v>
      </c>
      <c r="S4058" s="11">
        <f t="shared" si="384"/>
        <v>42534.933321759265</v>
      </c>
      <c r="T4058" s="11">
        <f t="shared" si="385"/>
        <v>42554.832638888889</v>
      </c>
      <c r="U4058" t="str">
        <f t="array" ref="U4058">IF(COUNTIF($B$2:$B8171, $B4058)&gt;1, "Duplicate", "")</f>
        <v/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0"/>
        <v>0.22142857142857142</v>
      </c>
      <c r="P4059">
        <f t="shared" si="381"/>
        <v>129.16666666666666</v>
      </c>
      <c r="Q4059" s="3" t="str">
        <f t="shared" si="382"/>
        <v>theater</v>
      </c>
      <c r="R4059" t="str">
        <f t="shared" si="383"/>
        <v>plays</v>
      </c>
      <c r="S4059" s="11">
        <f t="shared" si="384"/>
        <v>42310.968518518523</v>
      </c>
      <c r="T4059" s="11">
        <f t="shared" si="385"/>
        <v>42333.958333333328</v>
      </c>
      <c r="U4059" t="str">
        <f t="array" ref="U4059">IF(COUNTIF($B$2:$B8172, $B4059)&gt;1, "Duplicate", "")</f>
        <v/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0"/>
        <v>2.5333333333333333E-2</v>
      </c>
      <c r="P4060">
        <f t="shared" si="381"/>
        <v>23.75</v>
      </c>
      <c r="Q4060" s="3" t="str">
        <f t="shared" si="382"/>
        <v>theater</v>
      </c>
      <c r="R4060" t="str">
        <f t="shared" si="383"/>
        <v>plays</v>
      </c>
      <c r="S4060" s="11">
        <f t="shared" si="384"/>
        <v>42446.060694444444</v>
      </c>
      <c r="T4060" s="11">
        <f t="shared" si="385"/>
        <v>42461.165972222225</v>
      </c>
      <c r="U4060" t="str">
        <f t="array" ref="U4060">IF(COUNTIF($B$2:$B8173, $B4060)&gt;1, "Duplicate", "")</f>
        <v/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0"/>
        <v>2.5000000000000001E-2</v>
      </c>
      <c r="P4061">
        <f t="shared" si="381"/>
        <v>35.714285714285715</v>
      </c>
      <c r="Q4061" s="3" t="str">
        <f t="shared" si="382"/>
        <v>theater</v>
      </c>
      <c r="R4061" t="str">
        <f t="shared" si="383"/>
        <v>plays</v>
      </c>
      <c r="S4061" s="11">
        <f t="shared" si="384"/>
        <v>41866.640648148146</v>
      </c>
      <c r="T4061" s="11">
        <f t="shared" si="385"/>
        <v>41898.125</v>
      </c>
      <c r="U4061" t="str">
        <f t="array" ref="U4061">IF(COUNTIF($B$2:$B8174, $B4061)&gt;1, "Duplicate", "")</f>
        <v/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0"/>
        <v>2.8500000000000001E-2</v>
      </c>
      <c r="P4062">
        <f t="shared" si="381"/>
        <v>57</v>
      </c>
      <c r="Q4062" s="3" t="str">
        <f t="shared" si="382"/>
        <v>theater</v>
      </c>
      <c r="R4062" t="str">
        <f t="shared" si="383"/>
        <v>plays</v>
      </c>
      <c r="S4062" s="11">
        <f t="shared" si="384"/>
        <v>41779.695092592592</v>
      </c>
      <c r="T4062" s="11">
        <f t="shared" si="385"/>
        <v>41813.666666666664</v>
      </c>
      <c r="U4062" t="str">
        <f t="array" ref="U4062">IF(COUNTIF($B$2:$B8175, $B4062)&gt;1, "Duplicate", "")</f>
        <v/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0"/>
        <v>0</v>
      </c>
      <c r="P4063">
        <f t="shared" si="381"/>
        <v>0</v>
      </c>
      <c r="Q4063" s="3" t="str">
        <f t="shared" si="382"/>
        <v>theater</v>
      </c>
      <c r="R4063" t="str">
        <f t="shared" si="383"/>
        <v>plays</v>
      </c>
      <c r="S4063" s="11">
        <f t="shared" si="384"/>
        <v>42421.141469907408</v>
      </c>
      <c r="T4063" s="11">
        <f t="shared" si="385"/>
        <v>42481.099803240737</v>
      </c>
      <c r="U4063" t="str">
        <f t="array" ref="U4063">IF(COUNTIF($B$2:$B8176, $B4063)&gt;1, "Duplicate", "")</f>
        <v/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0"/>
        <v>2.4500000000000001E-2</v>
      </c>
      <c r="P4064">
        <f t="shared" si="381"/>
        <v>163.33333333333334</v>
      </c>
      <c r="Q4064" s="3" t="str">
        <f t="shared" si="382"/>
        <v>theater</v>
      </c>
      <c r="R4064" t="str">
        <f t="shared" si="383"/>
        <v>plays</v>
      </c>
      <c r="S4064" s="11">
        <f t="shared" si="384"/>
        <v>42523.739212962959</v>
      </c>
      <c r="T4064" s="11">
        <f t="shared" si="385"/>
        <v>42553.739212962959</v>
      </c>
      <c r="U4064" t="str">
        <f t="array" ref="U4064">IF(COUNTIF($B$2:$B8177, $B4064)&gt;1, "Duplicate", "")</f>
        <v/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0"/>
        <v>1.4210526315789474E-2</v>
      </c>
      <c r="P4065">
        <f t="shared" si="381"/>
        <v>15</v>
      </c>
      <c r="Q4065" s="3" t="str">
        <f t="shared" si="382"/>
        <v>theater</v>
      </c>
      <c r="R4065" t="str">
        <f t="shared" si="383"/>
        <v>plays</v>
      </c>
      <c r="S4065" s="11">
        <f t="shared" si="384"/>
        <v>41787.681527777779</v>
      </c>
      <c r="T4065" s="11">
        <f t="shared" si="385"/>
        <v>41817.681527777779</v>
      </c>
      <c r="U4065" t="str">
        <f t="array" ref="U4065">IF(COUNTIF($B$2:$B8178, $B4065)&gt;1, "Duplicate", "")</f>
        <v/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0"/>
        <v>0.1925</v>
      </c>
      <c r="P4066">
        <f t="shared" si="381"/>
        <v>64.166666666666671</v>
      </c>
      <c r="Q4066" s="3" t="str">
        <f t="shared" si="382"/>
        <v>theater</v>
      </c>
      <c r="R4066" t="str">
        <f t="shared" si="383"/>
        <v>plays</v>
      </c>
      <c r="S4066" s="11">
        <f t="shared" si="384"/>
        <v>42093.588263888887</v>
      </c>
      <c r="T4066" s="11">
        <f t="shared" si="385"/>
        <v>42123.588263888887</v>
      </c>
      <c r="U4066" t="str">
        <f t="array" ref="U4066">IF(COUNTIF($B$2:$B8179, $B4066)&gt;1, "Duplicate", "")</f>
        <v/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0"/>
        <v>6.7499999999999999E-3</v>
      </c>
      <c r="P4067">
        <f t="shared" si="381"/>
        <v>6.75</v>
      </c>
      <c r="Q4067" s="3" t="str">
        <f t="shared" si="382"/>
        <v>theater</v>
      </c>
      <c r="R4067" t="str">
        <f t="shared" si="383"/>
        <v>plays</v>
      </c>
      <c r="S4067" s="11">
        <f t="shared" si="384"/>
        <v>41833.951516203706</v>
      </c>
      <c r="T4067" s="11">
        <f t="shared" si="385"/>
        <v>41863.951516203706</v>
      </c>
      <c r="U4067" t="str">
        <f t="array" ref="U4067">IF(COUNTIF($B$2:$B8180, $B4067)&gt;1, "Duplicate", "")</f>
        <v/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0"/>
        <v>1.6666666666666668E-3</v>
      </c>
      <c r="P4068">
        <f t="shared" si="381"/>
        <v>25</v>
      </c>
      <c r="Q4068" s="3" t="str">
        <f t="shared" si="382"/>
        <v>theater</v>
      </c>
      <c r="R4068" t="str">
        <f t="shared" si="383"/>
        <v>plays</v>
      </c>
      <c r="S4068" s="11">
        <f t="shared" si="384"/>
        <v>42479.039212962962</v>
      </c>
      <c r="T4068" s="11">
        <f t="shared" si="385"/>
        <v>42509.039212962962</v>
      </c>
      <c r="U4068" t="str">
        <f t="array" ref="U4068">IF(COUNTIF($B$2:$B8181, $B4068)&gt;1, "Duplicate", "")</f>
        <v/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0"/>
        <v>0.60899999999999999</v>
      </c>
      <c r="P4069">
        <f t="shared" si="381"/>
        <v>179.11764705882354</v>
      </c>
      <c r="Q4069" s="3" t="str">
        <f t="shared" si="382"/>
        <v>theater</v>
      </c>
      <c r="R4069" t="str">
        <f t="shared" si="383"/>
        <v>plays</v>
      </c>
      <c r="S4069" s="11">
        <f t="shared" si="384"/>
        <v>42235.117476851854</v>
      </c>
      <c r="T4069" s="11">
        <f t="shared" si="385"/>
        <v>42275.117476851854</v>
      </c>
      <c r="U4069" t="str">
        <f t="array" ref="U4069">IF(COUNTIF($B$2:$B8182, $B4069)&gt;1, "Duplicate", "")</f>
        <v/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0"/>
        <v>0.01</v>
      </c>
      <c r="P4070">
        <f t="shared" si="381"/>
        <v>34.950000000000003</v>
      </c>
      <c r="Q4070" s="3" t="str">
        <f t="shared" si="382"/>
        <v>theater</v>
      </c>
      <c r="R4070" t="str">
        <f t="shared" si="383"/>
        <v>plays</v>
      </c>
      <c r="S4070" s="11">
        <f t="shared" si="384"/>
        <v>42718.963599537034</v>
      </c>
      <c r="T4070" s="11">
        <f t="shared" si="385"/>
        <v>42748.961805555555</v>
      </c>
      <c r="U4070" t="str">
        <f t="array" ref="U4070">IF(COUNTIF($B$2:$B8183, $B4070)&gt;1, "Duplicate", "")</f>
        <v/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0"/>
        <v>0.34399999999999997</v>
      </c>
      <c r="P4071">
        <f t="shared" si="381"/>
        <v>33.07692307692308</v>
      </c>
      <c r="Q4071" s="3" t="str">
        <f t="shared" si="382"/>
        <v>theater</v>
      </c>
      <c r="R4071" t="str">
        <f t="shared" si="383"/>
        <v>plays</v>
      </c>
      <c r="S4071" s="11">
        <f t="shared" si="384"/>
        <v>42022.661527777775</v>
      </c>
      <c r="T4071" s="11">
        <f t="shared" si="385"/>
        <v>42063.5</v>
      </c>
      <c r="U4071" t="str">
        <f t="array" ref="U4071">IF(COUNTIF($B$2:$B8184, $B4071)&gt;1, "Duplicate", "")</f>
        <v/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0"/>
        <v>0.16500000000000001</v>
      </c>
      <c r="P4072">
        <f t="shared" si="381"/>
        <v>27.5</v>
      </c>
      <c r="Q4072" s="3" t="str">
        <f t="shared" si="382"/>
        <v>theater</v>
      </c>
      <c r="R4072" t="str">
        <f t="shared" si="383"/>
        <v>plays</v>
      </c>
      <c r="S4072" s="11">
        <f t="shared" si="384"/>
        <v>42031.666898148149</v>
      </c>
      <c r="T4072" s="11">
        <f t="shared" si="385"/>
        <v>42064.125</v>
      </c>
      <c r="U4072" t="str">
        <f t="array" ref="U4072">IF(COUNTIF($B$2:$B8185, $B4072)&gt;1, "Duplicate", "")</f>
        <v/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0"/>
        <v>0</v>
      </c>
      <c r="P4073">
        <f t="shared" si="381"/>
        <v>0</v>
      </c>
      <c r="Q4073" s="3" t="str">
        <f t="shared" si="382"/>
        <v>theater</v>
      </c>
      <c r="R4073" t="str">
        <f t="shared" si="383"/>
        <v>plays</v>
      </c>
      <c r="S4073" s="11">
        <f t="shared" si="384"/>
        <v>42700.804756944446</v>
      </c>
      <c r="T4073" s="11">
        <f t="shared" si="385"/>
        <v>42730.804756944446</v>
      </c>
      <c r="U4073" t="str">
        <f t="array" ref="U4073">IF(COUNTIF($B$2:$B8186, $B4073)&gt;1, "Duplicate", "")</f>
        <v/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0"/>
        <v>4.0000000000000001E-3</v>
      </c>
      <c r="P4074">
        <f t="shared" si="381"/>
        <v>2</v>
      </c>
      <c r="Q4074" s="3" t="str">
        <f t="shared" si="382"/>
        <v>theater</v>
      </c>
      <c r="R4074" t="str">
        <f t="shared" si="383"/>
        <v>plays</v>
      </c>
      <c r="S4074" s="11">
        <f t="shared" si="384"/>
        <v>41812.77443287037</v>
      </c>
      <c r="T4074" s="11">
        <f t="shared" si="385"/>
        <v>41872.77443287037</v>
      </c>
      <c r="U4074" t="str">
        <f t="array" ref="U4074">IF(COUNTIF($B$2:$B8187, $B4074)&gt;1, "Duplicate", "")</f>
        <v/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0"/>
        <v>1.0571428571428572E-2</v>
      </c>
      <c r="P4075">
        <f t="shared" si="381"/>
        <v>18.5</v>
      </c>
      <c r="Q4075" s="3" t="str">
        <f t="shared" si="382"/>
        <v>theater</v>
      </c>
      <c r="R4075" t="str">
        <f t="shared" si="383"/>
        <v>plays</v>
      </c>
      <c r="S4075" s="11">
        <f t="shared" si="384"/>
        <v>42078.34520833334</v>
      </c>
      <c r="T4075" s="11">
        <f t="shared" si="385"/>
        <v>42133.166666666672</v>
      </c>
      <c r="U4075" t="str">
        <f t="array" ref="U4075">IF(COUNTIF($B$2:$B8188, $B4075)&gt;1, "Duplicate", "")</f>
        <v/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0"/>
        <v>0.26727272727272727</v>
      </c>
      <c r="P4076">
        <f t="shared" si="381"/>
        <v>35</v>
      </c>
      <c r="Q4076" s="3" t="str">
        <f t="shared" si="382"/>
        <v>theater</v>
      </c>
      <c r="R4076" t="str">
        <f t="shared" si="383"/>
        <v>plays</v>
      </c>
      <c r="S4076" s="11">
        <f t="shared" si="384"/>
        <v>42283.552951388891</v>
      </c>
      <c r="T4076" s="11">
        <f t="shared" si="385"/>
        <v>42313.594618055555</v>
      </c>
      <c r="U4076" t="str">
        <f t="array" ref="U4076">IF(COUNTIF($B$2:$B8189, $B4076)&gt;1, "Duplicate", "")</f>
        <v/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0"/>
        <v>0.28799999999999998</v>
      </c>
      <c r="P4077">
        <f t="shared" si="381"/>
        <v>44.307692307692307</v>
      </c>
      <c r="Q4077" s="3" t="str">
        <f t="shared" si="382"/>
        <v>theater</v>
      </c>
      <c r="R4077" t="str">
        <f t="shared" si="383"/>
        <v>plays</v>
      </c>
      <c r="S4077" s="11">
        <f t="shared" si="384"/>
        <v>41779.045937499999</v>
      </c>
      <c r="T4077" s="11">
        <f t="shared" si="385"/>
        <v>41820.727777777778</v>
      </c>
      <c r="U4077" t="str">
        <f t="array" ref="U4077">IF(COUNTIF($B$2:$B8190, $B4077)&gt;1, "Duplicate", "")</f>
        <v/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0"/>
        <v>0</v>
      </c>
      <c r="P4078">
        <f t="shared" si="381"/>
        <v>0</v>
      </c>
      <c r="Q4078" s="3" t="str">
        <f t="shared" si="382"/>
        <v>theater</v>
      </c>
      <c r="R4078" t="str">
        <f t="shared" si="383"/>
        <v>plays</v>
      </c>
      <c r="S4078" s="11">
        <f t="shared" si="384"/>
        <v>41905.795706018522</v>
      </c>
      <c r="T4078" s="11">
        <f t="shared" si="385"/>
        <v>41933.82708333333</v>
      </c>
      <c r="U4078" t="str">
        <f t="array" ref="U4078">IF(COUNTIF($B$2:$B8191, $B4078)&gt;1, "Duplicate", "")</f>
        <v/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0"/>
        <v>8.8999999999999996E-2</v>
      </c>
      <c r="P4079">
        <f t="shared" si="381"/>
        <v>222.5</v>
      </c>
      <c r="Q4079" s="3" t="str">
        <f t="shared" si="382"/>
        <v>theater</v>
      </c>
      <c r="R4079" t="str">
        <f t="shared" si="383"/>
        <v>plays</v>
      </c>
      <c r="S4079" s="11">
        <f t="shared" si="384"/>
        <v>42695.7105787037</v>
      </c>
      <c r="T4079" s="11">
        <f t="shared" si="385"/>
        <v>42725.7105787037</v>
      </c>
      <c r="U4079" t="str">
        <f t="array" ref="U4079">IF(COUNTIF($B$2:$B8192, $B4079)&gt;1, "Duplicate", "")</f>
        <v/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0"/>
        <v>0</v>
      </c>
      <c r="P4080">
        <f t="shared" si="381"/>
        <v>0</v>
      </c>
      <c r="Q4080" s="3" t="str">
        <f t="shared" si="382"/>
        <v>theater</v>
      </c>
      <c r="R4080" t="str">
        <f t="shared" si="383"/>
        <v>plays</v>
      </c>
      <c r="S4080" s="11">
        <f t="shared" si="384"/>
        <v>42732.787523148145</v>
      </c>
      <c r="T4080" s="11">
        <f t="shared" si="385"/>
        <v>42762.787523148145</v>
      </c>
      <c r="U4080" t="str">
        <f t="array" ref="U4080">IF(COUNTIF($B$2:$B8193, $B4080)&gt;1, "Duplicate", "")</f>
        <v/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0"/>
        <v>1.6666666666666668E-3</v>
      </c>
      <c r="P4081">
        <f t="shared" si="381"/>
        <v>5</v>
      </c>
      <c r="Q4081" s="3" t="str">
        <f t="shared" si="382"/>
        <v>theater</v>
      </c>
      <c r="R4081" t="str">
        <f t="shared" si="383"/>
        <v>plays</v>
      </c>
      <c r="S4081" s="11">
        <f t="shared" si="384"/>
        <v>42510.938900462963</v>
      </c>
      <c r="T4081" s="11">
        <f t="shared" si="385"/>
        <v>42540.938900462963</v>
      </c>
      <c r="U4081" t="str">
        <f t="array" ref="U4081">IF(COUNTIF($B$2:$B8194, $B4081)&gt;1, "Duplicate", "")</f>
        <v/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0"/>
        <v>0</v>
      </c>
      <c r="P4082">
        <f t="shared" si="381"/>
        <v>0</v>
      </c>
      <c r="Q4082" s="3" t="str">
        <f t="shared" si="382"/>
        <v>theater</v>
      </c>
      <c r="R4082" t="str">
        <f t="shared" si="383"/>
        <v>plays</v>
      </c>
      <c r="S4082" s="11">
        <f t="shared" si="384"/>
        <v>42511.698101851856</v>
      </c>
      <c r="T4082" s="11">
        <f t="shared" si="385"/>
        <v>42535.787500000006</v>
      </c>
      <c r="U4082" t="str">
        <f t="array" ref="U4082">IF(COUNTIF($B$2:$B8195, $B4082)&gt;1, "Duplicate", "")</f>
        <v/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0"/>
        <v>0.15737410071942445</v>
      </c>
      <c r="P4083">
        <f t="shared" si="381"/>
        <v>29.166666666666668</v>
      </c>
      <c r="Q4083" s="3" t="str">
        <f t="shared" si="382"/>
        <v>theater</v>
      </c>
      <c r="R4083" t="str">
        <f t="shared" si="383"/>
        <v>plays</v>
      </c>
      <c r="S4083" s="11">
        <f t="shared" si="384"/>
        <v>42041.581307870365</v>
      </c>
      <c r="T4083" s="11">
        <f t="shared" si="385"/>
        <v>42071.539641203708</v>
      </c>
      <c r="U4083" t="str">
        <f t="array" ref="U4083">IF(COUNTIF($B$2:$B8196, $B4083)&gt;1, "Duplicate", "")</f>
        <v/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0"/>
        <v>0.02</v>
      </c>
      <c r="P4084">
        <f t="shared" si="381"/>
        <v>1.5</v>
      </c>
      <c r="Q4084" s="3" t="str">
        <f t="shared" si="382"/>
        <v>theater</v>
      </c>
      <c r="R4084" t="str">
        <f t="shared" si="383"/>
        <v>plays</v>
      </c>
      <c r="S4084" s="11">
        <f t="shared" si="384"/>
        <v>42307.189270833333</v>
      </c>
      <c r="T4084" s="11">
        <f t="shared" si="385"/>
        <v>42322.958333333328</v>
      </c>
      <c r="U4084" t="str">
        <f t="array" ref="U4084">IF(COUNTIF($B$2:$B8197, $B4084)&gt;1, "Duplicate", "")</f>
        <v/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0"/>
        <v>0.21685714285714286</v>
      </c>
      <c r="P4085">
        <f t="shared" si="381"/>
        <v>126.5</v>
      </c>
      <c r="Q4085" s="3" t="str">
        <f t="shared" si="382"/>
        <v>theater</v>
      </c>
      <c r="R4085" t="str">
        <f t="shared" si="383"/>
        <v>plays</v>
      </c>
      <c r="S4085" s="11">
        <f t="shared" si="384"/>
        <v>42353.761759259258</v>
      </c>
      <c r="T4085" s="11">
        <f t="shared" si="385"/>
        <v>42383.761759259258</v>
      </c>
      <c r="U4085" t="str">
        <f t="array" ref="U4085">IF(COUNTIF($B$2:$B8198, $B4085)&gt;1, "Duplicate", "")</f>
        <v/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0"/>
        <v>3.3333333333333335E-3</v>
      </c>
      <c r="P4086">
        <f t="shared" si="381"/>
        <v>10</v>
      </c>
      <c r="Q4086" s="3" t="str">
        <f t="shared" si="382"/>
        <v>theater</v>
      </c>
      <c r="R4086" t="str">
        <f t="shared" si="383"/>
        <v>plays</v>
      </c>
      <c r="S4086" s="11">
        <f t="shared" si="384"/>
        <v>42622.436412037037</v>
      </c>
      <c r="T4086" s="11">
        <f t="shared" si="385"/>
        <v>42652.436412037037</v>
      </c>
      <c r="U4086" t="str">
        <f t="array" ref="U4086">IF(COUNTIF($B$2:$B8199, $B4086)&gt;1, "Duplicate", "")</f>
        <v/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0"/>
        <v>2.8571428571428571E-3</v>
      </c>
      <c r="P4087">
        <f t="shared" si="381"/>
        <v>10</v>
      </c>
      <c r="Q4087" s="3" t="str">
        <f t="shared" si="382"/>
        <v>theater</v>
      </c>
      <c r="R4087" t="str">
        <f t="shared" si="383"/>
        <v>plays</v>
      </c>
      <c r="S4087" s="11">
        <f t="shared" si="384"/>
        <v>42058.603877314818</v>
      </c>
      <c r="T4087" s="11">
        <f t="shared" si="385"/>
        <v>42087.165972222225</v>
      </c>
      <c r="U4087" t="str">
        <f t="array" ref="U4087">IF(COUNTIF($B$2:$B8200, $B4087)&gt;1, "Duplicate", "")</f>
        <v/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0"/>
        <v>4.7E-2</v>
      </c>
      <c r="P4088">
        <f t="shared" si="381"/>
        <v>9.4</v>
      </c>
      <c r="Q4088" s="3" t="str">
        <f t="shared" si="382"/>
        <v>theater</v>
      </c>
      <c r="R4088" t="str">
        <f t="shared" si="383"/>
        <v>plays</v>
      </c>
      <c r="S4088" s="11">
        <f t="shared" si="384"/>
        <v>42304.940960648149</v>
      </c>
      <c r="T4088" s="11">
        <f t="shared" si="385"/>
        <v>42329.166666666672</v>
      </c>
      <c r="U4088" t="str">
        <f t="array" ref="U4088">IF(COUNTIF($B$2:$B8201, $B4088)&gt;1, "Duplicate", "")</f>
        <v/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0"/>
        <v>0</v>
      </c>
      <c r="P4089">
        <f t="shared" si="381"/>
        <v>0</v>
      </c>
      <c r="Q4089" s="3" t="str">
        <f t="shared" si="382"/>
        <v>theater</v>
      </c>
      <c r="R4089" t="str">
        <f t="shared" si="383"/>
        <v>plays</v>
      </c>
      <c r="S4089" s="11">
        <f t="shared" si="384"/>
        <v>42538.742893518516</v>
      </c>
      <c r="T4089" s="11">
        <f t="shared" si="385"/>
        <v>42568.742893518516</v>
      </c>
      <c r="U4089" t="str">
        <f t="array" ref="U4089">IF(COUNTIF($B$2:$B8202, $B4089)&gt;1, "Duplicate", "")</f>
        <v/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0"/>
        <v>0.108</v>
      </c>
      <c r="P4090">
        <f t="shared" si="381"/>
        <v>72</v>
      </c>
      <c r="Q4090" s="3" t="str">
        <f t="shared" si="382"/>
        <v>theater</v>
      </c>
      <c r="R4090" t="str">
        <f t="shared" si="383"/>
        <v>plays</v>
      </c>
      <c r="S4090" s="11">
        <f t="shared" si="384"/>
        <v>41990.612546296295</v>
      </c>
      <c r="T4090" s="11">
        <f t="shared" si="385"/>
        <v>42020.434722222228</v>
      </c>
      <c r="U4090" t="str">
        <f t="array" ref="U4090">IF(COUNTIF($B$2:$B8203, $B4090)&gt;1, "Duplicate", "")</f>
        <v/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0"/>
        <v>4.8000000000000001E-2</v>
      </c>
      <c r="P4091">
        <f t="shared" si="381"/>
        <v>30</v>
      </c>
      <c r="Q4091" s="3" t="str">
        <f t="shared" si="382"/>
        <v>theater</v>
      </c>
      <c r="R4091" t="str">
        <f t="shared" si="383"/>
        <v>plays</v>
      </c>
      <c r="S4091" s="11">
        <f t="shared" si="384"/>
        <v>42122.732499999998</v>
      </c>
      <c r="T4091" s="11">
        <f t="shared" si="385"/>
        <v>42155.732638888891</v>
      </c>
      <c r="U4091" t="str">
        <f t="array" ref="U4091">IF(COUNTIF($B$2:$B8204, $B4091)&gt;1, "Duplicate", "")</f>
        <v/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0"/>
        <v>3.2000000000000001E-2</v>
      </c>
      <c r="P4092">
        <f t="shared" si="381"/>
        <v>10.666666666666666</v>
      </c>
      <c r="Q4092" s="3" t="str">
        <f t="shared" si="382"/>
        <v>theater</v>
      </c>
      <c r="R4092" t="str">
        <f t="shared" si="383"/>
        <v>plays</v>
      </c>
      <c r="S4092" s="11">
        <f t="shared" si="384"/>
        <v>42209.67288194444</v>
      </c>
      <c r="T4092" s="11">
        <f t="shared" si="385"/>
        <v>42223.625</v>
      </c>
      <c r="U4092" t="str">
        <f t="array" ref="U4092">IF(COUNTIF($B$2:$B8205, $B4092)&gt;1, "Duplicate", "")</f>
        <v/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0"/>
        <v>0.1275</v>
      </c>
      <c r="P4093">
        <f t="shared" si="381"/>
        <v>25.5</v>
      </c>
      <c r="Q4093" s="3" t="str">
        <f t="shared" si="382"/>
        <v>theater</v>
      </c>
      <c r="R4093" t="str">
        <f t="shared" si="383"/>
        <v>plays</v>
      </c>
      <c r="S4093" s="11">
        <f t="shared" si="384"/>
        <v>41990.506377314814</v>
      </c>
      <c r="T4093" s="11">
        <f t="shared" si="385"/>
        <v>42020.506377314814</v>
      </c>
      <c r="U4093" t="str">
        <f t="array" ref="U4093">IF(COUNTIF($B$2:$B8206, $B4093)&gt;1, "Duplicate", "")</f>
        <v/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0"/>
        <v>1.8181818181818181E-4</v>
      </c>
      <c r="P4094">
        <f t="shared" si="381"/>
        <v>20</v>
      </c>
      <c r="Q4094" s="3" t="str">
        <f t="shared" si="382"/>
        <v>theater</v>
      </c>
      <c r="R4094" t="str">
        <f t="shared" si="383"/>
        <v>plays</v>
      </c>
      <c r="S4094" s="11">
        <f t="shared" si="384"/>
        <v>42039.194988425923</v>
      </c>
      <c r="T4094" s="11">
        <f t="shared" si="385"/>
        <v>42099.153321759266</v>
      </c>
      <c r="U4094" t="str">
        <f t="array" ref="U4094">IF(COUNTIF($B$2:$B8207, $B4094)&gt;1, "Duplicate", "")</f>
        <v/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0"/>
        <v>2.4E-2</v>
      </c>
      <c r="P4095">
        <f t="shared" si="381"/>
        <v>15</v>
      </c>
      <c r="Q4095" s="3" t="str">
        <f t="shared" si="382"/>
        <v>theater</v>
      </c>
      <c r="R4095" t="str">
        <f t="shared" si="383"/>
        <v>plays</v>
      </c>
      <c r="S4095" s="11">
        <f t="shared" si="384"/>
        <v>42178.815891203703</v>
      </c>
      <c r="T4095" s="11">
        <f t="shared" si="385"/>
        <v>42238.815891203703</v>
      </c>
      <c r="U4095" t="str">
        <f t="array" ref="U4095">IF(COUNTIF($B$2:$B8208, $B4095)&gt;1, "Duplicate", "")</f>
        <v/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0"/>
        <v>0.36499999999999999</v>
      </c>
      <c r="P4096">
        <f t="shared" si="381"/>
        <v>91.25</v>
      </c>
      <c r="Q4096" s="3" t="str">
        <f t="shared" si="382"/>
        <v>theater</v>
      </c>
      <c r="R4096" t="str">
        <f t="shared" si="383"/>
        <v>plays</v>
      </c>
      <c r="S4096" s="11">
        <f t="shared" si="384"/>
        <v>41890.086805555555</v>
      </c>
      <c r="T4096" s="11">
        <f t="shared" si="385"/>
        <v>41934.207638888889</v>
      </c>
      <c r="U4096" t="str">
        <f t="array" ref="U4096">IF(COUNTIF($B$2:$B8209, $B4096)&gt;1, "Duplicate", "")</f>
        <v/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0"/>
        <v>2.6666666666666668E-2</v>
      </c>
      <c r="P4097">
        <f t="shared" si="381"/>
        <v>800</v>
      </c>
      <c r="Q4097" s="3" t="str">
        <f t="shared" si="382"/>
        <v>theater</v>
      </c>
      <c r="R4097" t="str">
        <f t="shared" si="383"/>
        <v>plays</v>
      </c>
      <c r="S4097" s="11">
        <f t="shared" si="384"/>
        <v>42693.031828703708</v>
      </c>
      <c r="T4097" s="11">
        <f t="shared" si="385"/>
        <v>42723.031828703708</v>
      </c>
      <c r="U4097" t="str">
        <f t="array" ref="U4097">IF(COUNTIF($B$2:$B8210, $B4097)&gt;1, "Duplicate", "")</f>
        <v/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0"/>
        <v>0.11428571428571428</v>
      </c>
      <c r="P4098">
        <f t="shared" si="381"/>
        <v>80</v>
      </c>
      <c r="Q4098" s="3" t="str">
        <f t="shared" si="382"/>
        <v>theater</v>
      </c>
      <c r="R4098" t="str">
        <f t="shared" si="383"/>
        <v>plays</v>
      </c>
      <c r="S4098" s="11">
        <f t="shared" si="384"/>
        <v>42750.530312499999</v>
      </c>
      <c r="T4098" s="11">
        <f t="shared" si="385"/>
        <v>42794.368749999994</v>
      </c>
      <c r="U4098" t="str">
        <f t="array" ref="U4098">IF(COUNTIF($B$2:$B8211, $B4098)&gt;1, "Duplicate", "")</f>
        <v/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6">E4099/D4099</f>
        <v>0</v>
      </c>
      <c r="P4099">
        <f t="shared" ref="P4099:P4115" si="387">IF(L4099=0,0,E4099/L4099)</f>
        <v>0</v>
      </c>
      <c r="Q4099" s="3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11">
        <f t="shared" si="384"/>
        <v>42344.824502314819</v>
      </c>
      <c r="T4099" s="11">
        <f t="shared" si="385"/>
        <v>42400.996527777781</v>
      </c>
      <c r="U4099" t="str">
        <f t="array" ref="U4099">IF(COUNTIF($B$2:$B8212, $B4099)&gt;1, "Duplicate", "")</f>
        <v/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6"/>
        <v>0</v>
      </c>
      <c r="P4100">
        <f t="shared" si="387"/>
        <v>0</v>
      </c>
      <c r="Q4100" s="3" t="str">
        <f t="shared" si="388"/>
        <v>theater</v>
      </c>
      <c r="R4100" t="str">
        <f t="shared" si="389"/>
        <v>plays</v>
      </c>
      <c r="S4100" s="11">
        <f t="shared" si="384"/>
        <v>42495.722187499996</v>
      </c>
      <c r="T4100" s="11">
        <f t="shared" si="385"/>
        <v>42525.722187499996</v>
      </c>
      <c r="U4100" t="str">
        <f t="array" ref="U4100">IF(COUNTIF($B$2:$B8213, $B4100)&gt;1, "Duplicate", "")</f>
        <v/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6"/>
        <v>1.1111111111111112E-2</v>
      </c>
      <c r="P4101">
        <f t="shared" si="387"/>
        <v>50</v>
      </c>
      <c r="Q4101" s="3" t="str">
        <f t="shared" si="388"/>
        <v>theater</v>
      </c>
      <c r="R4101" t="str">
        <f t="shared" si="389"/>
        <v>plays</v>
      </c>
      <c r="S4101" s="11">
        <f t="shared" si="384"/>
        <v>42570.850381944445</v>
      </c>
      <c r="T4101" s="11">
        <f t="shared" si="385"/>
        <v>42615.850381944445</v>
      </c>
      <c r="U4101" t="str">
        <f t="array" ref="U4101">IF(COUNTIF($B$2:$B8214, $B4101)&gt;1, "Duplicate", "")</f>
        <v/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6"/>
        <v>0</v>
      </c>
      <c r="P4102">
        <f t="shared" si="387"/>
        <v>0</v>
      </c>
      <c r="Q4102" s="3" t="str">
        <f t="shared" si="388"/>
        <v>theater</v>
      </c>
      <c r="R4102" t="str">
        <f t="shared" si="389"/>
        <v>plays</v>
      </c>
      <c r="S4102" s="11">
        <f t="shared" si="384"/>
        <v>41927.124884259261</v>
      </c>
      <c r="T4102" s="11">
        <f t="shared" si="385"/>
        <v>41937.124884259261</v>
      </c>
      <c r="U4102" t="str">
        <f t="array" ref="U4102">IF(COUNTIF($B$2:$B8215, $B4102)&gt;1, "Duplicate", "")</f>
        <v/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6"/>
        <v>0</v>
      </c>
      <c r="P4103">
        <f t="shared" si="387"/>
        <v>0</v>
      </c>
      <c r="Q4103" s="3" t="str">
        <f t="shared" si="388"/>
        <v>theater</v>
      </c>
      <c r="R4103" t="str">
        <f t="shared" si="389"/>
        <v>plays</v>
      </c>
      <c r="S4103" s="11">
        <f t="shared" ref="S4103:S4115" si="390">(((J4103/60)/60)/24)+DATE(1970,1,1)</f>
        <v>42730.903726851851</v>
      </c>
      <c r="T4103" s="11">
        <f t="shared" ref="T4103:T4115" si="391">(((I4103/60)/60)/24)+DATE(1970,1,1)</f>
        <v>42760.903726851851</v>
      </c>
      <c r="U4103" t="str">
        <f t="array" ref="U4103">IF(COUNTIF($B$2:$B8216, $B4103)&gt;1, "Duplicate", "")</f>
        <v/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6"/>
        <v>0.27400000000000002</v>
      </c>
      <c r="P4104">
        <f t="shared" si="387"/>
        <v>22.833333333333332</v>
      </c>
      <c r="Q4104" s="3" t="str">
        <f t="shared" si="388"/>
        <v>theater</v>
      </c>
      <c r="R4104" t="str">
        <f t="shared" si="389"/>
        <v>plays</v>
      </c>
      <c r="S4104" s="11">
        <f t="shared" si="390"/>
        <v>42475.848067129627</v>
      </c>
      <c r="T4104" s="11">
        <f t="shared" si="391"/>
        <v>42505.848067129627</v>
      </c>
      <c r="U4104" t="str">
        <f t="array" ref="U4104">IF(COUNTIF($B$2:$B8217, $B4104)&gt;1, "Duplicate", "")</f>
        <v/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6"/>
        <v>0.1</v>
      </c>
      <c r="P4105">
        <f t="shared" si="387"/>
        <v>16.666666666666668</v>
      </c>
      <c r="Q4105" s="3" t="str">
        <f t="shared" si="388"/>
        <v>theater</v>
      </c>
      <c r="R4105" t="str">
        <f t="shared" si="389"/>
        <v>plays</v>
      </c>
      <c r="S4105" s="11">
        <f t="shared" si="390"/>
        <v>42188.83293981482</v>
      </c>
      <c r="T4105" s="11">
        <f t="shared" si="391"/>
        <v>42242.772222222222</v>
      </c>
      <c r="U4105" t="str">
        <f t="array" ref="U4105">IF(COUNTIF($B$2:$B8218, $B4105)&gt;1, "Duplicate", "")</f>
        <v/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6"/>
        <v>0.21366666666666667</v>
      </c>
      <c r="P4106">
        <f t="shared" si="387"/>
        <v>45.785714285714285</v>
      </c>
      <c r="Q4106" s="3" t="str">
        <f t="shared" si="388"/>
        <v>theater</v>
      </c>
      <c r="R4106" t="str">
        <f t="shared" si="389"/>
        <v>plays</v>
      </c>
      <c r="S4106" s="11">
        <f t="shared" si="390"/>
        <v>42640.278171296297</v>
      </c>
      <c r="T4106" s="11">
        <f t="shared" si="391"/>
        <v>42670.278171296297</v>
      </c>
      <c r="U4106" t="str">
        <f t="array" ref="U4106">IF(COUNTIF($B$2:$B8219, $B4106)&gt;1, "Duplicate", "")</f>
        <v/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6"/>
        <v>6.9696969696969702E-2</v>
      </c>
      <c r="P4107">
        <f t="shared" si="387"/>
        <v>383.33333333333331</v>
      </c>
      <c r="Q4107" s="3" t="str">
        <f t="shared" si="388"/>
        <v>theater</v>
      </c>
      <c r="R4107" t="str">
        <f t="shared" si="389"/>
        <v>plays</v>
      </c>
      <c r="S4107" s="11">
        <f t="shared" si="390"/>
        <v>42697.010520833333</v>
      </c>
      <c r="T4107" s="11">
        <f t="shared" si="391"/>
        <v>42730.010520833333</v>
      </c>
      <c r="U4107" t="str">
        <f t="array" ref="U4107">IF(COUNTIF($B$2:$B8220, $B4107)&gt;1, "Duplicate", "")</f>
        <v/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6"/>
        <v>0.70599999999999996</v>
      </c>
      <c r="P4108">
        <f t="shared" si="387"/>
        <v>106.96969696969697</v>
      </c>
      <c r="Q4108" s="3" t="str">
        <f t="shared" si="388"/>
        <v>theater</v>
      </c>
      <c r="R4108" t="str">
        <f t="shared" si="389"/>
        <v>plays</v>
      </c>
      <c r="S4108" s="11">
        <f t="shared" si="390"/>
        <v>42053.049375000002</v>
      </c>
      <c r="T4108" s="11">
        <f t="shared" si="391"/>
        <v>42096.041666666672</v>
      </c>
      <c r="U4108" t="str">
        <f t="array" ref="U4108">IF(COUNTIF($B$2:$B8221, $B4108)&gt;1, "Duplicate", "")</f>
        <v/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6"/>
        <v>2.0500000000000001E-2</v>
      </c>
      <c r="P4109">
        <f t="shared" si="387"/>
        <v>10.25</v>
      </c>
      <c r="Q4109" s="3" t="str">
        <f t="shared" si="388"/>
        <v>theater</v>
      </c>
      <c r="R4109" t="str">
        <f t="shared" si="389"/>
        <v>plays</v>
      </c>
      <c r="S4109" s="11">
        <f t="shared" si="390"/>
        <v>41883.916678240741</v>
      </c>
      <c r="T4109" s="11">
        <f t="shared" si="391"/>
        <v>41906.916678240741</v>
      </c>
      <c r="U4109" t="str">
        <f t="array" ref="U4109">IF(COUNTIF($B$2:$B8222, $B4109)&gt;1, "Duplicate", "")</f>
        <v/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6"/>
        <v>1.9666666666666666E-2</v>
      </c>
      <c r="P4110">
        <f t="shared" si="387"/>
        <v>59</v>
      </c>
      <c r="Q4110" s="3" t="str">
        <f t="shared" si="388"/>
        <v>theater</v>
      </c>
      <c r="R4110" t="str">
        <f t="shared" si="389"/>
        <v>plays</v>
      </c>
      <c r="S4110" s="11">
        <f t="shared" si="390"/>
        <v>42767.031678240746</v>
      </c>
      <c r="T4110" s="11">
        <f t="shared" si="391"/>
        <v>42797.208333333328</v>
      </c>
      <c r="U4110" t="str">
        <f t="array" ref="U4110">IF(COUNTIF($B$2:$B8223, $B4110)&gt;1, "Duplicate", "")</f>
        <v/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6"/>
        <v>0</v>
      </c>
      <c r="P4111">
        <f t="shared" si="387"/>
        <v>0</v>
      </c>
      <c r="Q4111" s="3" t="str">
        <f t="shared" si="388"/>
        <v>theater</v>
      </c>
      <c r="R4111" t="str">
        <f t="shared" si="389"/>
        <v>plays</v>
      </c>
      <c r="S4111" s="11">
        <f t="shared" si="390"/>
        <v>42307.539398148147</v>
      </c>
      <c r="T4111" s="11">
        <f t="shared" si="391"/>
        <v>42337.581064814818</v>
      </c>
      <c r="U4111" t="str">
        <f t="array" ref="U4111">IF(COUNTIF($B$2:$B8224, $B4111)&gt;1, "Duplicate", "")</f>
        <v/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6"/>
        <v>0.28666666666666668</v>
      </c>
      <c r="P4112">
        <f t="shared" si="387"/>
        <v>14.333333333333334</v>
      </c>
      <c r="Q4112" s="3" t="str">
        <f t="shared" si="388"/>
        <v>theater</v>
      </c>
      <c r="R4112" t="str">
        <f t="shared" si="389"/>
        <v>plays</v>
      </c>
      <c r="S4112" s="11">
        <f t="shared" si="390"/>
        <v>42512.626747685179</v>
      </c>
      <c r="T4112" s="11">
        <f t="shared" si="391"/>
        <v>42572.626747685179</v>
      </c>
      <c r="U4112" t="str">
        <f t="array" ref="U4112">IF(COUNTIF($B$2:$B8225, $B4112)&gt;1, "Duplicate", "")</f>
        <v/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6"/>
        <v>3.1333333333333331E-2</v>
      </c>
      <c r="P4113">
        <f t="shared" si="387"/>
        <v>15.666666666666666</v>
      </c>
      <c r="Q4113" s="3" t="str">
        <f t="shared" si="388"/>
        <v>theater</v>
      </c>
      <c r="R4113" t="str">
        <f t="shared" si="389"/>
        <v>plays</v>
      </c>
      <c r="S4113" s="11">
        <f t="shared" si="390"/>
        <v>42029.135879629626</v>
      </c>
      <c r="T4113" s="11">
        <f t="shared" si="391"/>
        <v>42059.135879629626</v>
      </c>
      <c r="U4113" t="str">
        <f t="array" ref="U4113">IF(COUNTIF($B$2:$B8226, $B4113)&gt;1, "Duplicate", "")</f>
        <v/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6"/>
        <v>4.0000000000000002E-4</v>
      </c>
      <c r="P4114">
        <f t="shared" si="387"/>
        <v>1</v>
      </c>
      <c r="Q4114" s="3" t="str">
        <f t="shared" si="388"/>
        <v>theater</v>
      </c>
      <c r="R4114" t="str">
        <f t="shared" si="389"/>
        <v>plays</v>
      </c>
      <c r="S4114" s="11">
        <f t="shared" si="390"/>
        <v>42400.946597222224</v>
      </c>
      <c r="T4114" s="11">
        <f t="shared" si="391"/>
        <v>42428</v>
      </c>
      <c r="U4114" t="str">
        <f t="array" ref="U4114">IF(COUNTIF($B$2:$B8227, $B4114)&gt;1, "Duplicate", "")</f>
        <v/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6"/>
        <v>2E-3</v>
      </c>
      <c r="P4115">
        <f t="shared" si="387"/>
        <v>1</v>
      </c>
      <c r="Q4115" s="3" t="str">
        <f t="shared" si="388"/>
        <v>theater</v>
      </c>
      <c r="R4115" t="str">
        <f t="shared" si="389"/>
        <v>plays</v>
      </c>
      <c r="S4115" s="11">
        <f t="shared" si="390"/>
        <v>42358.573182870372</v>
      </c>
      <c r="T4115" s="11">
        <f t="shared" si="391"/>
        <v>42377.273611111115</v>
      </c>
      <c r="U4115" t="str">
        <f t="array" ref="U4115">IF(COUNTIF($B$2:$B8228, $B4115)&gt;1, "Duplicate", "")</f>
        <v/>
      </c>
    </row>
  </sheetData>
  <conditionalFormatting sqref="F1:F1048576">
    <cfRule type="containsText" dxfId="16" priority="3" operator="containsText" text="live">
      <formula>NOT(ISERROR(SEARCH("live",F1)))</formula>
    </cfRule>
    <cfRule type="containsText" dxfId="15" priority="4" operator="containsText" text="failed">
      <formula>NOT(ISERROR(SEARCH("failed",F1)))</formula>
    </cfRule>
    <cfRule type="containsText" dxfId="14" priority="5" operator="containsText" text="canceled">
      <formula>NOT(ISERROR(SEARCH("canceled",F1)))</formula>
    </cfRule>
    <cfRule type="containsText" dxfId="13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theme="9" tint="-0.249977111117893"/>
        <color theme="5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73813-8137-4136-84DB-70DDF41ABA1C}">
  <sheetPr codeName="Sheet2"/>
  <dimension ref="A2:F15"/>
  <sheetViews>
    <sheetView zoomScale="124" workbookViewId="0">
      <selection activeCell="G5" sqref="G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4.5703125" bestFit="1" customWidth="1"/>
    <col min="8" max="8" width="13.5703125" bestFit="1" customWidth="1"/>
    <col min="9" max="9" width="14.5703125" bestFit="1" customWidth="1"/>
    <col min="10" max="10" width="18.5703125" bestFit="1" customWidth="1"/>
    <col min="11" max="11" width="19.5703125" bestFit="1" customWidth="1"/>
  </cols>
  <sheetData>
    <row r="2" spans="1:6" x14ac:dyDescent="0.25">
      <c r="A2" s="7" t="s">
        <v>8223</v>
      </c>
      <c r="B2" t="s">
        <v>8321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8310</v>
      </c>
      <c r="B5" s="13" t="s">
        <v>8219</v>
      </c>
      <c r="C5" s="13" t="s">
        <v>8222</v>
      </c>
      <c r="D5" s="13" t="s">
        <v>8221</v>
      </c>
      <c r="E5" s="13" t="s">
        <v>8220</v>
      </c>
      <c r="F5" s="13" t="s">
        <v>8311</v>
      </c>
    </row>
    <row r="6" spans="1:6" x14ac:dyDescent="0.25">
      <c r="A6" s="8" t="s">
        <v>8312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25">
      <c r="A7" s="8" t="s">
        <v>8313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25">
      <c r="A8" s="8" t="s">
        <v>8314</v>
      </c>
      <c r="B8" s="9">
        <v>80</v>
      </c>
      <c r="C8" s="9"/>
      <c r="D8" s="9">
        <v>140</v>
      </c>
      <c r="E8" s="9"/>
      <c r="F8" s="9">
        <v>220</v>
      </c>
    </row>
    <row r="9" spans="1:6" x14ac:dyDescent="0.25">
      <c r="A9" s="8" t="s">
        <v>8315</v>
      </c>
      <c r="B9" s="9"/>
      <c r="C9" s="9"/>
      <c r="D9" s="9"/>
      <c r="E9" s="9">
        <v>24</v>
      </c>
      <c r="F9" s="9">
        <v>24</v>
      </c>
    </row>
    <row r="10" spans="1:6" x14ac:dyDescent="0.25">
      <c r="A10" s="8" t="s">
        <v>8316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25">
      <c r="A11" s="8" t="s">
        <v>8317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25">
      <c r="A12" s="8" t="s">
        <v>8318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25">
      <c r="A13" s="8" t="s">
        <v>8319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25">
      <c r="A14" s="8" t="s">
        <v>8320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25">
      <c r="A15" s="8" t="s">
        <v>8311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F21AF-B5DA-447D-9F09-487E1B916548}">
  <sheetPr codeName="Sheet3"/>
  <dimension ref="A1:F9"/>
  <sheetViews>
    <sheetView workbookViewId="0">
      <selection activeCell="K31" sqref="K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8321</v>
      </c>
    </row>
    <row r="2" spans="1:6" x14ac:dyDescent="0.25">
      <c r="A2" s="7" t="s">
        <v>8308</v>
      </c>
      <c r="B2" t="s">
        <v>8320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8310</v>
      </c>
      <c r="B5" s="10" t="s">
        <v>8220</v>
      </c>
      <c r="C5" s="10" t="s">
        <v>8221</v>
      </c>
      <c r="D5" s="10" t="s">
        <v>8222</v>
      </c>
      <c r="E5" s="10" t="s">
        <v>8219</v>
      </c>
      <c r="F5" s="10" t="s">
        <v>8311</v>
      </c>
    </row>
    <row r="6" spans="1:6" x14ac:dyDescent="0.25">
      <c r="A6" s="8" t="s">
        <v>8364</v>
      </c>
      <c r="B6" s="6">
        <v>0.14285714285714285</v>
      </c>
      <c r="C6" s="6">
        <v>0.42857142857142855</v>
      </c>
      <c r="D6" s="6">
        <v>0</v>
      </c>
      <c r="E6" s="6">
        <v>0.42857142857142855</v>
      </c>
      <c r="F6" s="6">
        <v>1</v>
      </c>
    </row>
    <row r="7" spans="1:6" x14ac:dyDescent="0.25">
      <c r="A7" s="8" t="s">
        <v>8365</v>
      </c>
      <c r="B7" s="6">
        <v>0</v>
      </c>
      <c r="C7" s="6">
        <v>0.33114446529080677</v>
      </c>
      <c r="D7" s="6">
        <v>1.7823639774859287E-2</v>
      </c>
      <c r="E7" s="6">
        <v>0.651031894934334</v>
      </c>
      <c r="F7" s="6">
        <v>1</v>
      </c>
    </row>
    <row r="8" spans="1:6" x14ac:dyDescent="0.25">
      <c r="A8" s="8" t="s">
        <v>8366</v>
      </c>
      <c r="B8" s="6">
        <v>9.0909090909090912E-2</v>
      </c>
      <c r="C8" s="6">
        <v>0.42780748663101603</v>
      </c>
      <c r="D8" s="6">
        <v>2.6737967914438502E-2</v>
      </c>
      <c r="E8" s="6">
        <v>0.45454545454545453</v>
      </c>
      <c r="F8" s="6">
        <v>1</v>
      </c>
    </row>
    <row r="9" spans="1:6" x14ac:dyDescent="0.25">
      <c r="A9" s="8" t="s">
        <v>8311</v>
      </c>
      <c r="B9" s="6">
        <v>2.6561378320172292E-2</v>
      </c>
      <c r="C9" s="6">
        <v>0.35391241923905242</v>
      </c>
      <c r="D9" s="6">
        <v>1.7229002153625269E-2</v>
      </c>
      <c r="E9" s="6">
        <v>0.60229720028715006</v>
      </c>
      <c r="F9" s="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03BB7-DBA3-4BC0-BB57-BFF42DBE630E}">
  <sheetPr codeName="Sheet4"/>
  <dimension ref="A1:E18"/>
  <sheetViews>
    <sheetView workbookViewId="0">
      <selection activeCell="P37" sqref="P3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8321</v>
      </c>
    </row>
    <row r="2" spans="1:5" x14ac:dyDescent="0.25">
      <c r="A2" s="7" t="s">
        <v>8338</v>
      </c>
      <c r="B2" t="s">
        <v>8367</v>
      </c>
    </row>
    <row r="4" spans="1:5" x14ac:dyDescent="0.25">
      <c r="A4" s="7" t="s">
        <v>8323</v>
      </c>
      <c r="B4" s="7" t="s">
        <v>8322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8332</v>
      </c>
      <c r="B6" s="9">
        <v>12</v>
      </c>
      <c r="C6" s="9">
        <v>42</v>
      </c>
      <c r="D6" s="9">
        <v>33</v>
      </c>
      <c r="E6" s="9">
        <v>87</v>
      </c>
    </row>
    <row r="7" spans="1:5" x14ac:dyDescent="0.25">
      <c r="A7" s="12" t="s">
        <v>8333</v>
      </c>
      <c r="B7" s="9">
        <v>8</v>
      </c>
      <c r="C7" s="9">
        <v>34</v>
      </c>
      <c r="D7" s="9">
        <v>49</v>
      </c>
      <c r="E7" s="9">
        <v>91</v>
      </c>
    </row>
    <row r="8" spans="1:5" x14ac:dyDescent="0.25">
      <c r="A8" s="12" t="s">
        <v>8334</v>
      </c>
      <c r="B8" s="9">
        <v>7</v>
      </c>
      <c r="C8" s="9">
        <v>40</v>
      </c>
      <c r="D8" s="9">
        <v>55</v>
      </c>
      <c r="E8" s="9">
        <v>102</v>
      </c>
    </row>
    <row r="9" spans="1:5" x14ac:dyDescent="0.25">
      <c r="A9" s="12" t="s">
        <v>8335</v>
      </c>
      <c r="B9" s="9">
        <v>8</v>
      </c>
      <c r="C9" s="9">
        <v>24</v>
      </c>
      <c r="D9" s="9">
        <v>45</v>
      </c>
      <c r="E9" s="9">
        <v>77</v>
      </c>
    </row>
    <row r="10" spans="1:5" x14ac:dyDescent="0.25">
      <c r="A10" s="12" t="s">
        <v>8326</v>
      </c>
      <c r="B10" s="9">
        <v>8</v>
      </c>
      <c r="C10" s="9">
        <v>33</v>
      </c>
      <c r="D10" s="9">
        <v>58</v>
      </c>
      <c r="E10" s="9">
        <v>99</v>
      </c>
    </row>
    <row r="11" spans="1:5" x14ac:dyDescent="0.25">
      <c r="A11" s="12" t="s">
        <v>8336</v>
      </c>
      <c r="B11" s="9">
        <v>12</v>
      </c>
      <c r="C11" s="9">
        <v>43</v>
      </c>
      <c r="D11" s="9">
        <v>34</v>
      </c>
      <c r="E11" s="9">
        <v>89</v>
      </c>
    </row>
    <row r="12" spans="1:5" x14ac:dyDescent="0.25">
      <c r="A12" s="12" t="s">
        <v>8327</v>
      </c>
      <c r="B12" s="9">
        <v>7</v>
      </c>
      <c r="C12" s="9">
        <v>18</v>
      </c>
      <c r="D12" s="9">
        <v>44</v>
      </c>
      <c r="E12" s="9">
        <v>69</v>
      </c>
    </row>
    <row r="13" spans="1:5" x14ac:dyDescent="0.25">
      <c r="A13" s="12" t="s">
        <v>8328</v>
      </c>
      <c r="B13" s="9">
        <v>11</v>
      </c>
      <c r="C13" s="9">
        <v>27</v>
      </c>
      <c r="D13" s="9">
        <v>29</v>
      </c>
      <c r="E13" s="9">
        <v>67</v>
      </c>
    </row>
    <row r="14" spans="1:5" x14ac:dyDescent="0.25">
      <c r="A14" s="12" t="s">
        <v>8329</v>
      </c>
      <c r="B14" s="9">
        <v>6</v>
      </c>
      <c r="C14" s="9">
        <v>29</v>
      </c>
      <c r="D14" s="9">
        <v>29</v>
      </c>
      <c r="E14" s="9">
        <v>64</v>
      </c>
    </row>
    <row r="15" spans="1:5" x14ac:dyDescent="0.25">
      <c r="A15" s="12" t="s">
        <v>8330</v>
      </c>
      <c r="B15" s="9">
        <v>2</v>
      </c>
      <c r="C15" s="9">
        <v>28</v>
      </c>
      <c r="D15" s="9">
        <v>27</v>
      </c>
      <c r="E15" s="9">
        <v>57</v>
      </c>
    </row>
    <row r="16" spans="1:5" x14ac:dyDescent="0.25">
      <c r="A16" s="12" t="s">
        <v>8331</v>
      </c>
      <c r="B16" s="9">
        <v>10</v>
      </c>
      <c r="C16" s="9">
        <v>28</v>
      </c>
      <c r="D16" s="9">
        <v>48</v>
      </c>
      <c r="E16" s="9">
        <v>86</v>
      </c>
    </row>
    <row r="17" spans="1:5" x14ac:dyDescent="0.25">
      <c r="A17" s="12" t="s">
        <v>8337</v>
      </c>
      <c r="B17" s="9">
        <v>8</v>
      </c>
      <c r="C17" s="9">
        <v>30</v>
      </c>
      <c r="D17" s="9">
        <v>24</v>
      </c>
      <c r="E17" s="9">
        <v>62</v>
      </c>
    </row>
    <row r="18" spans="1:5" x14ac:dyDescent="0.25">
      <c r="A18" s="12" t="s">
        <v>8311</v>
      </c>
      <c r="B18" s="9">
        <v>99</v>
      </c>
      <c r="C18" s="9">
        <v>376</v>
      </c>
      <c r="D18" s="9">
        <v>475</v>
      </c>
      <c r="E18" s="9">
        <v>950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4E548-0588-422C-9D38-AB4F4077C933}">
  <sheetPr codeName="Sheet5"/>
  <dimension ref="A1:O15"/>
  <sheetViews>
    <sheetView zoomScale="95" zoomScaleNormal="102" workbookViewId="0">
      <selection sqref="A1:XFD1048576"/>
    </sheetView>
  </sheetViews>
  <sheetFormatPr defaultRowHeight="15" x14ac:dyDescent="0.25"/>
  <cols>
    <col min="1" max="1" width="16.42578125" bestFit="1" customWidth="1"/>
    <col min="2" max="2" width="18.140625" bestFit="1" customWidth="1"/>
    <col min="3" max="3" width="14.28515625" bestFit="1" customWidth="1"/>
    <col min="4" max="4" width="14.28515625" customWidth="1"/>
    <col min="5" max="5" width="17" bestFit="1" customWidth="1"/>
    <col min="6" max="6" width="13.140625" bestFit="1" customWidth="1"/>
    <col min="7" max="7" width="16.7109375" bestFit="1" customWidth="1"/>
    <col min="8" max="8" width="13.85546875" bestFit="1" customWidth="1"/>
    <col min="9" max="9" width="13.85546875" customWidth="1"/>
    <col min="10" max="10" width="16.5703125" bestFit="1" customWidth="1"/>
    <col min="11" max="11" width="13.28515625" customWidth="1"/>
    <col min="12" max="12" width="15.28515625" customWidth="1"/>
    <col min="13" max="13" width="12.28515625" bestFit="1" customWidth="1"/>
  </cols>
  <sheetData>
    <row r="1" spans="1:15" x14ac:dyDescent="0.25">
      <c r="A1" t="s">
        <v>8339</v>
      </c>
      <c r="B1" t="s">
        <v>8340</v>
      </c>
      <c r="C1" t="s">
        <v>8341</v>
      </c>
      <c r="D1" t="s">
        <v>8361</v>
      </c>
      <c r="E1" t="s">
        <v>8342</v>
      </c>
      <c r="F1" t="s">
        <v>8343</v>
      </c>
      <c r="G1" t="s">
        <v>8344</v>
      </c>
      <c r="H1" t="s">
        <v>8345</v>
      </c>
      <c r="I1" t="s">
        <v>8362</v>
      </c>
      <c r="J1" t="s">
        <v>8346</v>
      </c>
      <c r="M1" t="s">
        <v>8361</v>
      </c>
      <c r="N1" t="s">
        <v>8363</v>
      </c>
    </row>
    <row r="2" spans="1:15" x14ac:dyDescent="0.25">
      <c r="A2" t="s">
        <v>8347</v>
      </c>
      <c r="B2">
        <f>COUNTIFS(Sheet1!F:F, "successful", Sheet1!D:D,"&lt;1000")</f>
        <v>322</v>
      </c>
      <c r="C2">
        <f>COUNTIFS(Sheet1!F:F, "failed", Sheet1!D:D,"&lt;1000")</f>
        <v>113</v>
      </c>
      <c r="D2">
        <f>COUNTIFS(Sheet1!F:F, "live", Sheet1!D:D,"&lt;1000")</f>
        <v>8</v>
      </c>
      <c r="E2">
        <f>COUNTIFS(Sheet1!F:F, "canceled", Sheet1!D:D,"&lt;1000")</f>
        <v>18</v>
      </c>
      <c r="F2">
        <f>COUNTIFS(Sheet1!D:D,"&lt;1000")</f>
        <v>461</v>
      </c>
      <c r="G2" s="14">
        <f>B2/(F2)</f>
        <v>0.69848156182212584</v>
      </c>
      <c r="H2" s="14">
        <f>C2/(F2)</f>
        <v>0.24511930585683298</v>
      </c>
      <c r="I2" s="14">
        <f>D2/F2</f>
        <v>1.735357917570499E-2</v>
      </c>
      <c r="J2" s="14">
        <f>E2/(F2)</f>
        <v>3.9045553145336226E-2</v>
      </c>
      <c r="K2" s="14">
        <f t="shared" ref="K2:K13" si="0">SUM(G2:J2)</f>
        <v>1</v>
      </c>
      <c r="L2">
        <f t="shared" ref="L2:L13" si="1">SUM(B2,C2,E2)</f>
        <v>453</v>
      </c>
      <c r="M2">
        <f>COUNTIFS(Sheet1!F:F, "live", Sheet1!D:D,"&lt;1000")</f>
        <v>8</v>
      </c>
      <c r="N2">
        <f t="shared" ref="N2:N15" si="2">-G2*LOG(G2,2)-H2*LOG(H2,2)-J2*LOG(J2,2)</f>
        <v>1.0415012678583635</v>
      </c>
      <c r="O2">
        <f>LOG(3,2)</f>
        <v>1.5849625007211563</v>
      </c>
    </row>
    <row r="3" spans="1:15" x14ac:dyDescent="0.25">
      <c r="A3" t="s">
        <v>8348</v>
      </c>
      <c r="B3">
        <f>COUNTIFS(Sheet1!F:F, "successful", Sheet1!D:D,"&lt;5000",Sheet1!D:D,"&gt;=1000")</f>
        <v>932</v>
      </c>
      <c r="C3">
        <f>COUNTIFS(Sheet1!F:F, "failed", Sheet1!D:D,"&lt;5000",Sheet1!D:D,"&gt;=1000")</f>
        <v>420</v>
      </c>
      <c r="D3">
        <f>COUNTIFS(Sheet1!F:F, "live", Sheet1!D:D,"&lt;5000",Sheet1!D:D,"&gt;=1000")</f>
        <v>13</v>
      </c>
      <c r="E3">
        <f>COUNTIFS(Sheet1!F:F, "canceled", Sheet1!D:D,"&lt;5000",Sheet1!D:D,"&gt;=1000")</f>
        <v>60</v>
      </c>
      <c r="F3">
        <f>COUNTIFS(Sheet1!D:D,"&lt;5000",Sheet1!D:D,"&gt;=1000")</f>
        <v>1425</v>
      </c>
      <c r="G3" s="14">
        <f t="shared" ref="G3:G15" si="3">B3/(F3)</f>
        <v>0.65403508771929819</v>
      </c>
      <c r="H3" s="14">
        <f t="shared" ref="H3:H15" si="4">C3/(F3)</f>
        <v>0.29473684210526313</v>
      </c>
      <c r="I3" s="14">
        <f t="shared" ref="I3:I15" si="5">D3/F3</f>
        <v>9.1228070175438589E-3</v>
      </c>
      <c r="J3" s="14">
        <f t="shared" ref="J3:J15" si="6">E3/(F3)</f>
        <v>4.2105263157894736E-2</v>
      </c>
      <c r="K3" s="14">
        <f t="shared" si="0"/>
        <v>1</v>
      </c>
      <c r="L3">
        <f t="shared" si="1"/>
        <v>1412</v>
      </c>
      <c r="M3">
        <f>COUNTIFS(Sheet1!F:F, "live", Sheet1!D:D,"&lt;5000",Sheet1!D:D,"&gt;=1000")</f>
        <v>13</v>
      </c>
      <c r="N3">
        <f t="shared" si="2"/>
        <v>1.1125246315708455</v>
      </c>
    </row>
    <row r="4" spans="1:15" x14ac:dyDescent="0.25">
      <c r="A4" t="s">
        <v>8349</v>
      </c>
      <c r="B4">
        <f>COUNTIFS(Sheet1!F:F, "successful", Sheet1!D:D,"&lt;10000",Sheet1!D:D,"&gt;=5000")</f>
        <v>381</v>
      </c>
      <c r="C4">
        <f>COUNTIFS(Sheet1!F:F, "failed", Sheet1!D:D,"&lt;10000",Sheet1!D:D,"&gt;=5000")</f>
        <v>283</v>
      </c>
      <c r="D4">
        <f>COUNTIFS(Sheet1!F:F, "live", Sheet1!D:D,"&lt;10000",Sheet1!D:D,"&gt;=5000")</f>
        <v>6</v>
      </c>
      <c r="E4">
        <f>COUNTIFS(Sheet1!F:F, "canceled", Sheet1!D:D,"&lt;10000",Sheet1!D:D,"&gt;=5000")</f>
        <v>52</v>
      </c>
      <c r="F4">
        <f>COUNTIFS(Sheet1!D:D,"&lt;10000",Sheet1!D:D,"&gt;=5000")</f>
        <v>722</v>
      </c>
      <c r="G4" s="14">
        <f t="shared" si="3"/>
        <v>0.52770083102493071</v>
      </c>
      <c r="H4" s="14">
        <f t="shared" si="4"/>
        <v>0.39196675900277006</v>
      </c>
      <c r="I4" s="14">
        <f t="shared" si="5"/>
        <v>8.3102493074792248E-3</v>
      </c>
      <c r="J4" s="14">
        <f t="shared" si="6"/>
        <v>7.2022160664819951E-2</v>
      </c>
      <c r="K4" s="14">
        <f t="shared" si="0"/>
        <v>0.99999999999999989</v>
      </c>
      <c r="L4">
        <f t="shared" si="1"/>
        <v>716</v>
      </c>
      <c r="M4">
        <f>COUNTIFS(Sheet1!F:F, "live", Sheet1!D:D,"&lt;10000",Sheet1!D:D,"&gt;=5000")</f>
        <v>6</v>
      </c>
      <c r="N4">
        <f t="shared" si="2"/>
        <v>1.2896280786031848</v>
      </c>
    </row>
    <row r="5" spans="1:15" x14ac:dyDescent="0.25">
      <c r="A5" t="s">
        <v>8350</v>
      </c>
      <c r="B5">
        <f>COUNTIFS(Sheet1!F:F, "successful", Sheet1!D:D,"&lt;15000",Sheet1!D:D,"&gt;=10000")</f>
        <v>168</v>
      </c>
      <c r="C5">
        <f>COUNTIFS(Sheet1!F:F, "failed", Sheet1!D:D,"&lt;15000",Sheet1!D:D,"&gt;=10000")</f>
        <v>144</v>
      </c>
      <c r="D5">
        <f>COUNTIFS(Sheet1!F:F, "live", Sheet1!D:D,"&lt;15000",Sheet1!D:D,"&gt;=10000")</f>
        <v>9</v>
      </c>
      <c r="E5">
        <f>COUNTIFS(Sheet1!F:F, "canceled", Sheet1!D:D,"&lt;15000",Sheet1!D:D,"&gt;=10000")</f>
        <v>40</v>
      </c>
      <c r="F5">
        <f>COUNTIFS(Sheet1!D:D,"&lt;15000",Sheet1!D:D,"&gt;=10000")</f>
        <v>361</v>
      </c>
      <c r="G5" s="14">
        <f t="shared" si="3"/>
        <v>0.46537396121883656</v>
      </c>
      <c r="H5" s="14">
        <f t="shared" si="4"/>
        <v>0.39889196675900279</v>
      </c>
      <c r="I5" s="14">
        <f t="shared" si="5"/>
        <v>2.4930747922437674E-2</v>
      </c>
      <c r="J5" s="14">
        <f t="shared" si="6"/>
        <v>0.11080332409972299</v>
      </c>
      <c r="K5" s="14">
        <f t="shared" si="0"/>
        <v>1</v>
      </c>
      <c r="L5">
        <f t="shared" si="1"/>
        <v>352</v>
      </c>
      <c r="M5">
        <f>COUNTIFS(Sheet1!F:F, "live", Sheet1!D:D,"&lt;15000",Sheet1!D:D,"&gt;=10000")</f>
        <v>9</v>
      </c>
      <c r="N5">
        <f t="shared" si="2"/>
        <v>1.3941421563276037</v>
      </c>
    </row>
    <row r="6" spans="1:15" x14ac:dyDescent="0.25">
      <c r="A6" t="s">
        <v>8351</v>
      </c>
      <c r="B6">
        <f>COUNTIFS(Sheet1!F:F, "successful", Sheet1!D:D,"&lt;20000",Sheet1!D:D,"&gt;=15000")</f>
        <v>94</v>
      </c>
      <c r="C6">
        <f>COUNTIFS(Sheet1!F:F, "failed", Sheet1!D:D,"&lt;20000",Sheet1!D:D,"&gt;=15000")</f>
        <v>90</v>
      </c>
      <c r="D6">
        <f>COUNTIFS(Sheet1!F:F, "live", Sheet1!D:D,"&lt;20000",Sheet1!D:D,"&gt;=15000")</f>
        <v>4</v>
      </c>
      <c r="E6">
        <f>COUNTIFS(Sheet1!F:F, "canceled", Sheet1!D:D,"&lt;20000",Sheet1!D:D,"&gt;=15000")</f>
        <v>17</v>
      </c>
      <c r="F6">
        <f>COUNTIFS(Sheet1!D:D,"&lt;20000",Sheet1!D:D,"&gt;=15000")</f>
        <v>205</v>
      </c>
      <c r="G6" s="14">
        <f t="shared" si="3"/>
        <v>0.45853658536585368</v>
      </c>
      <c r="H6" s="14">
        <f t="shared" si="4"/>
        <v>0.43902439024390244</v>
      </c>
      <c r="I6" s="14">
        <f t="shared" si="5"/>
        <v>1.9512195121951219E-2</v>
      </c>
      <c r="J6" s="14">
        <f t="shared" si="6"/>
        <v>8.2926829268292687E-2</v>
      </c>
      <c r="K6" s="14">
        <f t="shared" si="0"/>
        <v>1</v>
      </c>
      <c r="L6">
        <f t="shared" si="1"/>
        <v>201</v>
      </c>
      <c r="M6">
        <f>COUNTIFS(Sheet1!F:F, "live", Sheet1!D:D,"&lt;20000",Sheet1!D:D,"&gt;=15000")</f>
        <v>4</v>
      </c>
      <c r="N6">
        <f t="shared" si="2"/>
        <v>1.3350756144974159</v>
      </c>
    </row>
    <row r="7" spans="1:15" x14ac:dyDescent="0.25">
      <c r="A7" t="s">
        <v>8352</v>
      </c>
      <c r="B7">
        <f>COUNTIFS(Sheet1!F:F, "successful", Sheet1!D:D,"&lt;25000",Sheet1!D:D,"&gt;=20000")</f>
        <v>62</v>
      </c>
      <c r="C7">
        <f>COUNTIFS(Sheet1!F:F, "failed", Sheet1!D:D,"&lt;25000",Sheet1!D:D,"&gt;=20000")</f>
        <v>72</v>
      </c>
      <c r="D7">
        <f>COUNTIFS(Sheet1!F:F, "live", Sheet1!D:D,"&lt;25000",Sheet1!D:D,"&gt;=20000")</f>
        <v>1</v>
      </c>
      <c r="E7">
        <f>COUNTIFS(Sheet1!F:F, "canceled", Sheet1!D:D,"&lt;25000",Sheet1!D:D,"&gt;=20000")</f>
        <v>14</v>
      </c>
      <c r="F7">
        <f>COUNTIFS(Sheet1!D:D,"&lt;25000",Sheet1!D:D,"&gt;=20000")</f>
        <v>149</v>
      </c>
      <c r="G7" s="14">
        <f t="shared" si="3"/>
        <v>0.41610738255033558</v>
      </c>
      <c r="H7" s="14">
        <f t="shared" si="4"/>
        <v>0.48322147651006714</v>
      </c>
      <c r="I7" s="14">
        <f t="shared" si="5"/>
        <v>6.7114093959731542E-3</v>
      </c>
      <c r="J7" s="14">
        <f t="shared" si="6"/>
        <v>9.3959731543624164E-2</v>
      </c>
      <c r="K7" s="14">
        <f t="shared" si="0"/>
        <v>1</v>
      </c>
      <c r="L7">
        <f t="shared" si="1"/>
        <v>148</v>
      </c>
      <c r="M7">
        <f>COUNTIFS(Sheet1!F:F, "live", Sheet1!D:D,"&lt;25000",Sheet1!D:D,"&gt;=20000")</f>
        <v>1</v>
      </c>
      <c r="N7">
        <f t="shared" si="2"/>
        <v>1.3539543675957095</v>
      </c>
    </row>
    <row r="8" spans="1:15" x14ac:dyDescent="0.25">
      <c r="A8" t="s">
        <v>8353</v>
      </c>
      <c r="B8">
        <f>COUNTIFS(Sheet1!F:F, "successful", Sheet1!D:D,"&lt;30000",Sheet1!D:D,"&gt;=25000")</f>
        <v>55</v>
      </c>
      <c r="C8">
        <f>COUNTIFS(Sheet1!F:F, "failed", Sheet1!D:D,"&lt;30000",Sheet1!D:D,"&gt;=25000")</f>
        <v>64</v>
      </c>
      <c r="D8">
        <f>COUNTIFS(Sheet1!F:F, "live", Sheet1!D:D,"&lt;30000",Sheet1!D:D,"&gt;=25000")</f>
        <v>1</v>
      </c>
      <c r="E8">
        <f>COUNTIFS(Sheet1!F:F, "canceled", Sheet1!D:D,"&lt;30000",Sheet1!D:D,"&gt;=25000")</f>
        <v>18</v>
      </c>
      <c r="F8">
        <f>COUNTIFS(Sheet1!D:D,"&lt;30000",Sheet1!D:D,"&gt;=25000")</f>
        <v>138</v>
      </c>
      <c r="G8" s="14">
        <f t="shared" si="3"/>
        <v>0.39855072463768115</v>
      </c>
      <c r="H8" s="14">
        <f t="shared" si="4"/>
        <v>0.46376811594202899</v>
      </c>
      <c r="I8" s="14">
        <f t="shared" si="5"/>
        <v>7.246376811594203E-3</v>
      </c>
      <c r="J8" s="14">
        <f t="shared" si="6"/>
        <v>0.13043478260869565</v>
      </c>
      <c r="K8" s="14">
        <f t="shared" si="0"/>
        <v>1</v>
      </c>
      <c r="L8">
        <f t="shared" si="1"/>
        <v>137</v>
      </c>
      <c r="M8">
        <f>COUNTIFS(Sheet1!F:F, "live", Sheet1!D:D,"&lt;30000",Sheet1!D:D,"&gt;=25000")</f>
        <v>1</v>
      </c>
      <c r="N8">
        <f t="shared" si="2"/>
        <v>1.4263363500637047</v>
      </c>
    </row>
    <row r="9" spans="1:15" x14ac:dyDescent="0.25">
      <c r="A9" t="s">
        <v>8354</v>
      </c>
      <c r="B9">
        <f>COUNTIFS(Sheet1!F:F, "successful", Sheet1!D:D,"&lt;35000",Sheet1!D:D,"&gt;=30000")</f>
        <v>32</v>
      </c>
      <c r="C9">
        <f>COUNTIFS(Sheet1!F:F, "failed", Sheet1!D:D,"&lt;35000",Sheet1!D:D,"&gt;=30000")</f>
        <v>37</v>
      </c>
      <c r="D9">
        <f>COUNTIFS(Sheet1!F:F, "live", Sheet1!D:D,"&lt;35000",Sheet1!D:D,"&gt;=30000")</f>
        <v>2</v>
      </c>
      <c r="E9">
        <f>COUNTIFS(Sheet1!F:F, "canceled", Sheet1!D:D,"&lt;35000",Sheet1!D:D,"&gt;=30000")</f>
        <v>13</v>
      </c>
      <c r="F9">
        <f>COUNTIFS(Sheet1!D:D,"&lt;35000",Sheet1!D:D,"&gt;=30000")</f>
        <v>84</v>
      </c>
      <c r="G9" s="14">
        <f t="shared" si="3"/>
        <v>0.38095238095238093</v>
      </c>
      <c r="H9" s="14">
        <f t="shared" si="4"/>
        <v>0.44047619047619047</v>
      </c>
      <c r="I9" s="14">
        <f t="shared" si="5"/>
        <v>2.3809523809523808E-2</v>
      </c>
      <c r="J9" s="14">
        <f t="shared" si="6"/>
        <v>0.15476190476190477</v>
      </c>
      <c r="K9" s="14">
        <f t="shared" si="0"/>
        <v>1</v>
      </c>
      <c r="L9">
        <f t="shared" si="1"/>
        <v>82</v>
      </c>
      <c r="M9">
        <f>COUNTIFS(Sheet1!F:F, "live", Sheet1!D:D,"&lt;35000",Sheet1!D:D,"&gt;=30000")</f>
        <v>2</v>
      </c>
      <c r="N9">
        <f t="shared" si="2"/>
        <v>1.4680302119494406</v>
      </c>
    </row>
    <row r="10" spans="1:15" x14ac:dyDescent="0.25">
      <c r="A10" t="s">
        <v>8355</v>
      </c>
      <c r="B10">
        <f>COUNTIFS(Sheet1!F:F, "successful", Sheet1!D:D,"&lt;40000",Sheet1!D:D,"&gt;=35000")</f>
        <v>26</v>
      </c>
      <c r="C10">
        <f>COUNTIFS(Sheet1!F:F, "failed", Sheet1!D:D,"&lt;40000",Sheet1!D:D,"&gt;=35000")</f>
        <v>22</v>
      </c>
      <c r="D10">
        <f>COUNTIFS(Sheet1!F:F, "live", Sheet1!D:D,"&lt;40000",Sheet1!D:D,"&gt;=35000")</f>
        <v>0</v>
      </c>
      <c r="E10">
        <f>COUNTIFS(Sheet1!F:F, "canceled", Sheet1!D:D,"&lt;40000",Sheet1!D:D,"&gt;=35000")</f>
        <v>7</v>
      </c>
      <c r="F10">
        <f>COUNTIFS(Sheet1!D:D,"&lt;40000",Sheet1!D:D,"&gt;=35000")</f>
        <v>55</v>
      </c>
      <c r="G10" s="14">
        <f t="shared" si="3"/>
        <v>0.47272727272727272</v>
      </c>
      <c r="H10" s="14">
        <f t="shared" si="4"/>
        <v>0.4</v>
      </c>
      <c r="I10" s="14">
        <f t="shared" si="5"/>
        <v>0</v>
      </c>
      <c r="J10" s="14">
        <f t="shared" si="6"/>
        <v>0.12727272727272726</v>
      </c>
      <c r="K10" s="14">
        <f t="shared" si="0"/>
        <v>1</v>
      </c>
      <c r="L10">
        <f t="shared" si="1"/>
        <v>55</v>
      </c>
      <c r="M10">
        <f>COUNTIFS(Sheet1!F:F, "live", Sheet1!D:D,"&lt;40000",Sheet1!D:D,"&gt;=35000")</f>
        <v>0</v>
      </c>
      <c r="N10">
        <f t="shared" si="2"/>
        <v>1.4182613001411657</v>
      </c>
    </row>
    <row r="11" spans="1:15" x14ac:dyDescent="0.25">
      <c r="A11" t="s">
        <v>8356</v>
      </c>
      <c r="B11">
        <f>COUNTIFS(Sheet1!F:F, "successful", Sheet1!D:D,"&lt;45000",Sheet1!D:D,"&gt;=40000")</f>
        <v>21</v>
      </c>
      <c r="C11">
        <f>COUNTIFS(Sheet1!F:F, "failed", Sheet1!D:D,"&lt;45000",Sheet1!D:D,"&gt;=40000")</f>
        <v>16</v>
      </c>
      <c r="D11">
        <f>COUNTIFS(Sheet1!F:F, "live", Sheet1!D:D,"&lt;45000",Sheet1!D:D,"&gt;=40000")</f>
        <v>1</v>
      </c>
      <c r="E11">
        <f>COUNTIFS(Sheet1!F:F, "canceled", Sheet1!D:D,"&lt;45000",Sheet1!D:D,"&gt;=40000")</f>
        <v>6</v>
      </c>
      <c r="F11">
        <f>COUNTIFS(Sheet1!D:D,"&lt;45000",Sheet1!D:D,"&gt;=40000")</f>
        <v>44</v>
      </c>
      <c r="G11" s="14">
        <f t="shared" si="3"/>
        <v>0.47727272727272729</v>
      </c>
      <c r="H11" s="14">
        <f t="shared" si="4"/>
        <v>0.36363636363636365</v>
      </c>
      <c r="I11" s="14">
        <f t="shared" si="5"/>
        <v>2.2727272727272728E-2</v>
      </c>
      <c r="J11" s="14">
        <f t="shared" si="6"/>
        <v>0.13636363636363635</v>
      </c>
      <c r="K11" s="14">
        <f t="shared" si="0"/>
        <v>1</v>
      </c>
      <c r="L11">
        <f t="shared" si="1"/>
        <v>43</v>
      </c>
      <c r="M11">
        <f>COUNTIFS(Sheet1!F:F, "live", Sheet1!D:D,"&lt;45000",Sheet1!D:D,"&gt;=40000")</f>
        <v>1</v>
      </c>
      <c r="N11">
        <f t="shared" si="2"/>
        <v>1.4319799708800653</v>
      </c>
    </row>
    <row r="12" spans="1:15" x14ac:dyDescent="0.25">
      <c r="A12" t="s">
        <v>8357</v>
      </c>
      <c r="B12">
        <f>COUNTIFS(Sheet1!F:F, "successful", Sheet1!D:D,"&lt;50000",Sheet1!D:D,"&gt;=45000")</f>
        <v>6</v>
      </c>
      <c r="C12">
        <f>COUNTIFS(Sheet1!F:F, "failed", Sheet1!D:D,"&lt;50000",Sheet1!D:D,"&gt;=45000")</f>
        <v>11</v>
      </c>
      <c r="D12">
        <f>COUNTIFS(Sheet1!F:F, "live", Sheet1!D:D,"&lt;50000",Sheet1!D:D,"&gt;=45000")</f>
        <v>0</v>
      </c>
      <c r="E12">
        <f>COUNTIFS(Sheet1!F:F, "canceled", Sheet1!D:D,"&lt;50000",Sheet1!D:D,"&gt;=45000")</f>
        <v>4</v>
      </c>
      <c r="F12">
        <f>COUNTIFS(Sheet1!D:D,"&lt;50000",Sheet1!D:D,"&gt;=45000")</f>
        <v>21</v>
      </c>
      <c r="G12" s="14">
        <f t="shared" si="3"/>
        <v>0.2857142857142857</v>
      </c>
      <c r="H12" s="14">
        <f t="shared" si="4"/>
        <v>0.52380952380952384</v>
      </c>
      <c r="I12" s="14">
        <f t="shared" si="5"/>
        <v>0</v>
      </c>
      <c r="J12" s="14">
        <f t="shared" si="6"/>
        <v>0.19047619047619047</v>
      </c>
      <c r="K12" s="14">
        <f t="shared" si="0"/>
        <v>1</v>
      </c>
      <c r="L12">
        <f t="shared" si="1"/>
        <v>21</v>
      </c>
      <c r="M12">
        <f>COUNTIFS(Sheet1!F:F, "live", Sheet1!D:D,"&lt;50000",Sheet1!D:D,"&gt;=45000")</f>
        <v>0</v>
      </c>
      <c r="N12">
        <f t="shared" si="2"/>
        <v>1.4607210985246075</v>
      </c>
    </row>
    <row r="13" spans="1:15" x14ac:dyDescent="0.25">
      <c r="A13" t="s">
        <v>8358</v>
      </c>
      <c r="B13">
        <f>COUNTIFS(Sheet1!F:F, "successful", Sheet1!D:D,"&gt;=50000")</f>
        <v>86</v>
      </c>
      <c r="C13">
        <f>COUNTIFS(Sheet1!F:F, "failed", Sheet1!D:D,"&gt;=50000")</f>
        <v>258</v>
      </c>
      <c r="D13">
        <f>COUNTIFS(Sheet1!F:F, "live", Sheet1!D:D,"&gt;=50000")</f>
        <v>5</v>
      </c>
      <c r="E13">
        <f>COUNTIFS(Sheet1!F:F, "canceled", Sheet1!D:D,"&gt;=50000")</f>
        <v>100</v>
      </c>
      <c r="F13">
        <f>COUNTIFS(Sheet1!D:D,"&gt;=50000")</f>
        <v>449</v>
      </c>
      <c r="G13" s="14">
        <f t="shared" si="3"/>
        <v>0.19153674832962139</v>
      </c>
      <c r="H13" s="14">
        <f t="shared" si="4"/>
        <v>0.57461024498886415</v>
      </c>
      <c r="I13" s="14">
        <f t="shared" si="5"/>
        <v>1.1135857461024499E-2</v>
      </c>
      <c r="J13" s="14">
        <f t="shared" si="6"/>
        <v>0.22271714922048999</v>
      </c>
      <c r="K13" s="14">
        <f t="shared" si="0"/>
        <v>1</v>
      </c>
      <c r="L13">
        <f t="shared" si="1"/>
        <v>444</v>
      </c>
      <c r="M13">
        <f>COUNTIFS(Sheet1!F:F, "live", Sheet1!D:D,"&gt;=50000")</f>
        <v>5</v>
      </c>
      <c r="N13">
        <f t="shared" si="2"/>
        <v>1.3985585435278771</v>
      </c>
    </row>
    <row r="14" spans="1:15" x14ac:dyDescent="0.25">
      <c r="A14" t="s">
        <v>8359</v>
      </c>
      <c r="B14">
        <f>COUNTIF(Sheet1!F:F, "successful")</f>
        <v>2185</v>
      </c>
      <c r="C14">
        <f>COUNTIF(Sheet1!F:F, "failed")</f>
        <v>1530</v>
      </c>
      <c r="D14">
        <f>COUNTIF(Sheet1!F:F, "live")</f>
        <v>50</v>
      </c>
      <c r="E14">
        <f>COUNTIF(Sheet1!F:F,"canceled")</f>
        <v>349</v>
      </c>
      <c r="F14">
        <v>4114</v>
      </c>
      <c r="G14" s="14">
        <f t="shared" si="3"/>
        <v>0.53111327175498302</v>
      </c>
      <c r="H14" s="14">
        <f t="shared" si="4"/>
        <v>0.37190082644628097</v>
      </c>
      <c r="I14" s="14">
        <f t="shared" si="5"/>
        <v>1.2153621779290228E-2</v>
      </c>
      <c r="J14" s="14">
        <f t="shared" si="6"/>
        <v>8.4832280019445788E-2</v>
      </c>
      <c r="K14" s="14">
        <f t="shared" ref="K14:K15" si="7">SUM(G14:J14)</f>
        <v>1</v>
      </c>
      <c r="M14">
        <f>COUNTIF(Sheet1!F:F,"live")</f>
        <v>50</v>
      </c>
      <c r="N14">
        <f t="shared" si="2"/>
        <v>1.3175027648257285</v>
      </c>
    </row>
    <row r="15" spans="1:15" x14ac:dyDescent="0.25">
      <c r="A15" t="s">
        <v>8360</v>
      </c>
      <c r="B15">
        <f>SUM(B2:B13)</f>
        <v>2185</v>
      </c>
      <c r="C15">
        <f>SUM(C2:C13)</f>
        <v>1530</v>
      </c>
      <c r="D15">
        <f>SUM(D2:D13)</f>
        <v>50</v>
      </c>
      <c r="E15">
        <f>SUM(E2:E13)</f>
        <v>349</v>
      </c>
      <c r="F15">
        <f>SUM(F2:F13)</f>
        <v>4114</v>
      </c>
      <c r="G15" s="14">
        <f t="shared" si="3"/>
        <v>0.53111327175498302</v>
      </c>
      <c r="H15" s="14">
        <f t="shared" si="4"/>
        <v>0.37190082644628097</v>
      </c>
      <c r="I15" s="14">
        <f t="shared" si="5"/>
        <v>1.2153621779290228E-2</v>
      </c>
      <c r="J15" s="14">
        <f t="shared" si="6"/>
        <v>8.4832280019445788E-2</v>
      </c>
      <c r="K15" s="14">
        <f t="shared" si="7"/>
        <v>1</v>
      </c>
      <c r="L15">
        <f>SUM(L2:L13)</f>
        <v>4064</v>
      </c>
      <c r="M15">
        <f>SUM(M2:M13)</f>
        <v>50</v>
      </c>
      <c r="N15">
        <f t="shared" si="2"/>
        <v>1.3175027648257285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AFE83-5FD3-40EE-B1E5-F56536C9659E}">
  <sheetPr codeName="Sheet6"/>
  <dimension ref="A1:C5"/>
  <sheetViews>
    <sheetView workbookViewId="0">
      <selection sqref="A1:C5"/>
    </sheetView>
  </sheetViews>
  <sheetFormatPr defaultRowHeight="15" x14ac:dyDescent="0.25"/>
  <cols>
    <col min="2" max="2" width="10.85546875" customWidth="1"/>
    <col min="3" max="3" width="11.140625" customWidth="1"/>
  </cols>
  <sheetData>
    <row r="1" spans="1:3" x14ac:dyDescent="0.25">
      <c r="A1" t="s">
        <v>8218</v>
      </c>
      <c r="B1" t="s">
        <v>8370</v>
      </c>
      <c r="C1" t="s">
        <v>8369</v>
      </c>
    </row>
    <row r="2" spans="1:3" x14ac:dyDescent="0.25">
      <c r="A2" t="s">
        <v>8371</v>
      </c>
      <c r="B2">
        <f>COUNTIFS(Sheet1!M:M, "TRUE", Sheet1!F:F, "successful")</f>
        <v>2185</v>
      </c>
      <c r="C2">
        <f>COUNTIFS(Sheet1!K:K, "TRUE", Sheet1!F:F, "successful")</f>
        <v>486</v>
      </c>
    </row>
    <row r="3" spans="1:3" x14ac:dyDescent="0.25">
      <c r="A3" t="s">
        <v>8372</v>
      </c>
      <c r="B3">
        <f>COUNTIFS(Sheet1!M:M, "TRUE", Sheet1!F:F, "failed")</f>
        <v>0</v>
      </c>
      <c r="C3">
        <f>COUNTIFS(Sheet1!K:K, "TRUE", Sheet1!F:F, "failed")</f>
        <v>66</v>
      </c>
    </row>
    <row r="4" spans="1:3" x14ac:dyDescent="0.25">
      <c r="A4" t="s">
        <v>8220</v>
      </c>
      <c r="B4">
        <f>COUNTIFS(Sheet1!M:M, "TRUE", Sheet1!F:F, "canceled")</f>
        <v>0</v>
      </c>
      <c r="C4">
        <f>COUNTIFS(Sheet1!K:K, "TRUE", Sheet1!F:F, "canceled")</f>
        <v>4</v>
      </c>
    </row>
    <row r="5" spans="1:3" x14ac:dyDescent="0.25">
      <c r="A5" t="s">
        <v>8222</v>
      </c>
      <c r="B5">
        <f>COUNTIFS(Sheet1!M:M, "TRUE", Sheet1!F:F, "live")</f>
        <v>0</v>
      </c>
      <c r="C5">
        <f>COUNTIFS(Sheet1!K:K, "TRUE", Sheet1!F:F, "live")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Sub-Category Stats</vt:lpstr>
      <vt:lpstr>Launch Date Outcomes</vt:lpstr>
      <vt:lpstr>Goal Outcomes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Buswell</cp:lastModifiedBy>
  <dcterms:created xsi:type="dcterms:W3CDTF">2017-04-20T15:17:24Z</dcterms:created>
  <dcterms:modified xsi:type="dcterms:W3CDTF">2019-09-17T23:58:37Z</dcterms:modified>
</cp:coreProperties>
</file>