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ec2a08ed0b842/Escritorio/TallerS8_SZapata_JSanchez/"/>
    </mc:Choice>
  </mc:AlternateContent>
  <xr:revisionPtr revIDLastSave="149" documentId="8_{860C24CF-2151-4703-A9ED-D7DCB756FB97}" xr6:coauthVersionLast="47" xr6:coauthVersionMax="47" xr10:uidLastSave="{329F3FEB-074B-41A3-BFDB-9AAA8A907D80}"/>
  <bookViews>
    <workbookView xWindow="-120" yWindow="-120" windowWidth="20730" windowHeight="11040" xr2:uid="{45C76E2E-9F66-4A8A-96AE-B7A6EC9B20F5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3" i="2"/>
  <c r="G7" i="2"/>
  <c r="N18" i="2"/>
  <c r="M18" i="2"/>
  <c r="L18" i="2"/>
  <c r="K18" i="2"/>
  <c r="J18" i="2"/>
  <c r="I18" i="2"/>
  <c r="H18" i="2"/>
  <c r="G18" i="2"/>
  <c r="N12" i="2"/>
  <c r="M12" i="2"/>
  <c r="L12" i="2"/>
  <c r="O12" i="2" s="1"/>
  <c r="K12" i="2"/>
  <c r="J12" i="2"/>
  <c r="I12" i="2"/>
  <c r="H12" i="2"/>
  <c r="G12" i="2"/>
  <c r="O6" i="2"/>
  <c r="N6" i="2"/>
  <c r="M6" i="2"/>
  <c r="L6" i="2"/>
  <c r="K6" i="2"/>
  <c r="J6" i="2"/>
  <c r="I6" i="2"/>
  <c r="H6" i="2"/>
  <c r="G6" i="2"/>
  <c r="C34" i="2"/>
  <c r="C33" i="2"/>
  <c r="C32" i="2"/>
  <c r="C31" i="2"/>
  <c r="C35" i="2" s="1"/>
  <c r="C25" i="2"/>
  <c r="C24" i="2"/>
  <c r="C23" i="2"/>
  <c r="C22" i="2"/>
  <c r="C26" i="2" s="1"/>
  <c r="C16" i="2"/>
  <c r="C15" i="2"/>
  <c r="C14" i="2"/>
  <c r="C13" i="2"/>
  <c r="C17" i="2" s="1"/>
  <c r="O18" i="2" l="1"/>
</calcChain>
</file>

<file path=xl/sharedStrings.xml><?xml version="1.0" encoding="utf-8"?>
<sst xmlns="http://schemas.openxmlformats.org/spreadsheetml/2006/main" count="107" uniqueCount="41">
  <si>
    <t>VALOR DE COSTO POR UNIDAD</t>
  </si>
  <si>
    <t>Nombre del recurso</t>
  </si>
  <si>
    <t>Cantidad</t>
  </si>
  <si>
    <t>Mecanico_Diagnostico</t>
  </si>
  <si>
    <t>Cobrador</t>
  </si>
  <si>
    <t>Mecanico</t>
  </si>
  <si>
    <t>Especialista</t>
  </si>
  <si>
    <t>Total diario</t>
  </si>
  <si>
    <t xml:space="preserve">Mecanico </t>
  </si>
  <si>
    <t>Total de gastos al dia</t>
  </si>
  <si>
    <t xml:space="preserve"> PRIMER ESCENARIO</t>
  </si>
  <si>
    <t>SEGUNDO ESCENARIO</t>
  </si>
  <si>
    <t xml:space="preserve"> ESCENARIO INICIAL</t>
  </si>
  <si>
    <t>VALOR DE COSTO TECNICO_MECANICA</t>
  </si>
  <si>
    <t>Tipo de Vehiculo</t>
  </si>
  <si>
    <t>Automovil</t>
  </si>
  <si>
    <t>Motocicleta</t>
  </si>
  <si>
    <t>Vehiculo Comercial</t>
  </si>
  <si>
    <t>Vehiculo Publico</t>
  </si>
  <si>
    <t>Costo total(COP)</t>
  </si>
  <si>
    <t>ESCENARIO INICIAL</t>
  </si>
  <si>
    <t>Concepto</t>
  </si>
  <si>
    <t>Valor</t>
  </si>
  <si>
    <t>Automoviles</t>
  </si>
  <si>
    <t>Vehiculos Comerciales</t>
  </si>
  <si>
    <t>Vehiculos Publicos</t>
  </si>
  <si>
    <t>Ganancias</t>
  </si>
  <si>
    <t>SIMULACION: 1 MES</t>
  </si>
  <si>
    <t>Motocicletas</t>
  </si>
  <si>
    <t>ESCENARIO 1</t>
  </si>
  <si>
    <t>ESCENARIO 2</t>
  </si>
  <si>
    <t xml:space="preserve">Nota: Este analisis tiene en cuenta el precio de la tecnicomecanica y los costos de trabajador,para tomar una decision superficial. </t>
  </si>
  <si>
    <t>Analisis según Costos</t>
  </si>
  <si>
    <t>Sueldos</t>
  </si>
  <si>
    <t>V. Publicos</t>
  </si>
  <si>
    <t>V. Comerciales</t>
  </si>
  <si>
    <t>Escenario Inicial</t>
  </si>
  <si>
    <t>Escenario 1</t>
  </si>
  <si>
    <t>Escenario 2</t>
  </si>
  <si>
    <t>Analisis por medio de Grafico</t>
  </si>
  <si>
    <t xml:space="preserve">            Si se quisiera una mas detallada se tendria en cuenta los precios de reparaciones y materiales , El escenario mas optimo es el escenario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</si>
</sst>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\ #,##0;[Red]\-&quot;$&quot;\ #,##0"/>
    <numFmt numFmtId="165" formatCode="_-[$$-240A]\ * #,##0.00_-;\-[$$-240A]\ * #,##0.00_-;_-[$$-24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5" xfId="0" applyFill="1" applyBorder="1"/>
    <xf numFmtId="0" fontId="0" fillId="12" borderId="1" xfId="0" applyFill="1" applyBorder="1"/>
    <xf numFmtId="165" fontId="0" fillId="0" borderId="1" xfId="0" applyNumberFormat="1" applyBorder="1"/>
    <xf numFmtId="0" fontId="0" fillId="11" borderId="0" xfId="0" applyFill="1" applyBorder="1"/>
    <xf numFmtId="0" fontId="0" fillId="11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 de Vehiculos Finalizados en un Mes</a:t>
            </a:r>
          </a:p>
        </c:rich>
      </c:tx>
      <c:layout>
        <c:manualLayout>
          <c:xMode val="edge"/>
          <c:yMode val="edge"/>
          <c:x val="0.12777659777620623"/>
          <c:y val="4.1500460844099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Hoja1!$F$26</c:f>
              <c:strCache>
                <c:ptCount val="1"/>
                <c:pt idx="0">
                  <c:v>Automoviles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Hoja1!$G$25:$I$25</c:f>
              <c:strCache>
                <c:ptCount val="3"/>
                <c:pt idx="0">
                  <c:v>Escenario Inicial</c:v>
                </c:pt>
                <c:pt idx="1">
                  <c:v>Escenario 1</c:v>
                </c:pt>
                <c:pt idx="2">
                  <c:v>Escenario 2</c:v>
                </c:pt>
              </c:strCache>
            </c:strRef>
          </c:cat>
          <c:val>
            <c:numRef>
              <c:f>Hoja1!$G$26:$I$26</c:f>
              <c:numCache>
                <c:formatCode>General</c:formatCode>
                <c:ptCount val="3"/>
                <c:pt idx="0">
                  <c:v>257</c:v>
                </c:pt>
                <c:pt idx="1">
                  <c:v>289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B95-8BCD-2009717F7526}"/>
            </c:ext>
          </c:extLst>
        </c:ser>
        <c:ser>
          <c:idx val="1"/>
          <c:order val="1"/>
          <c:tx>
            <c:strRef>
              <c:f>Hoja1!$F$27</c:f>
              <c:strCache>
                <c:ptCount val="1"/>
                <c:pt idx="0">
                  <c:v>Motocicletas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Hoja1!$G$25:$I$25</c:f>
              <c:strCache>
                <c:ptCount val="3"/>
                <c:pt idx="0">
                  <c:v>Escenario Inicial</c:v>
                </c:pt>
                <c:pt idx="1">
                  <c:v>Escenario 1</c:v>
                </c:pt>
                <c:pt idx="2">
                  <c:v>Escenario 2</c:v>
                </c:pt>
              </c:strCache>
            </c:strRef>
          </c:cat>
          <c:val>
            <c:numRef>
              <c:f>Hoja1!$G$27:$I$27</c:f>
              <c:numCache>
                <c:formatCode>General</c:formatCode>
                <c:ptCount val="3"/>
                <c:pt idx="0">
                  <c:v>112</c:v>
                </c:pt>
                <c:pt idx="1">
                  <c:v>118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C-4B95-8BCD-2009717F7526}"/>
            </c:ext>
          </c:extLst>
        </c:ser>
        <c:ser>
          <c:idx val="2"/>
          <c:order val="2"/>
          <c:tx>
            <c:strRef>
              <c:f>Hoja1!$F$28</c:f>
              <c:strCache>
                <c:ptCount val="1"/>
                <c:pt idx="0">
                  <c:v>V. Comerciales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Hoja1!$G$25:$I$25</c:f>
              <c:strCache>
                <c:ptCount val="3"/>
                <c:pt idx="0">
                  <c:v>Escenario Inicial</c:v>
                </c:pt>
                <c:pt idx="1">
                  <c:v>Escenario 1</c:v>
                </c:pt>
                <c:pt idx="2">
                  <c:v>Escenario 2</c:v>
                </c:pt>
              </c:strCache>
            </c:strRef>
          </c:cat>
          <c:val>
            <c:numRef>
              <c:f>Hoja1!$G$28:$I$28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C-4B95-8BCD-2009717F7526}"/>
            </c:ext>
          </c:extLst>
        </c:ser>
        <c:ser>
          <c:idx val="3"/>
          <c:order val="3"/>
          <c:tx>
            <c:strRef>
              <c:f>Hoja1!$F$29</c:f>
              <c:strCache>
                <c:ptCount val="1"/>
                <c:pt idx="0">
                  <c:v>V. Publicos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Hoja1!$G$25:$I$25</c:f>
              <c:strCache>
                <c:ptCount val="3"/>
                <c:pt idx="0">
                  <c:v>Escenario Inicial</c:v>
                </c:pt>
                <c:pt idx="1">
                  <c:v>Escenario 1</c:v>
                </c:pt>
                <c:pt idx="2">
                  <c:v>Escenario 2</c:v>
                </c:pt>
              </c:strCache>
            </c:strRef>
          </c:cat>
          <c:val>
            <c:numRef>
              <c:f>Hoja1!$G$29:$I$29</c:f>
              <c:numCache>
                <c:formatCode>General</c:formatCode>
                <c:ptCount val="3"/>
                <c:pt idx="0">
                  <c:v>23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C-4B95-8BCD-2009717F7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87739647"/>
        <c:axId val="1387745887"/>
        <c:axId val="0"/>
      </c:bar3DChart>
      <c:catAx>
        <c:axId val="13877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745887"/>
        <c:crosses val="autoZero"/>
        <c:auto val="1"/>
        <c:lblAlgn val="ctr"/>
        <c:lblOffset val="100"/>
        <c:noMultiLvlLbl val="0"/>
      </c:catAx>
      <c:valAx>
        <c:axId val="1387745887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877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Comparacion de Ganancias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Hoja1!$L$24</c:f>
              <c:strCache>
                <c:ptCount val="1"/>
                <c:pt idx="0">
                  <c:v>Escenario Inicial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Hoja1!$K$25</c:f>
              <c:strCache>
                <c:ptCount val="1"/>
                <c:pt idx="0">
                  <c:v>Ganancias</c:v>
                </c:pt>
              </c:strCache>
            </c:strRef>
          </c:cat>
          <c:val>
            <c:numRef>
              <c:f>Hoja1!$L$25</c:f>
              <c:numCache>
                <c:formatCode>_-[$$-240A]\ * #,##0.00_-;\-[$$-240A]\ * #,##0.00_-;_-[$$-240A]\ * "-"??_-;_-@_-</c:formatCode>
                <c:ptCount val="1"/>
                <c:pt idx="0">
                  <c:v>98175188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00E-91EC-2B30E4FE035F}"/>
            </c:ext>
          </c:extLst>
        </c:ser>
        <c:ser>
          <c:idx val="1"/>
          <c:order val="1"/>
          <c:tx>
            <c:strRef>
              <c:f>Hoja1!$M$24</c:f>
              <c:strCache>
                <c:ptCount val="1"/>
                <c:pt idx="0">
                  <c:v>Escenario 1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Hoja1!$K$25</c:f>
              <c:strCache>
                <c:ptCount val="1"/>
                <c:pt idx="0">
                  <c:v>Ganancias</c:v>
                </c:pt>
              </c:strCache>
            </c:strRef>
          </c:cat>
          <c:val>
            <c:numRef>
              <c:f>Hoja1!$M$25</c:f>
              <c:numCache>
                <c:formatCode>_-[$$-240A]\ * #,##0.00_-;\-[$$-240A]\ * #,##0.00_-;_-[$$-240A]\ * "-"??_-;_-@_-</c:formatCode>
                <c:ptCount val="1"/>
                <c:pt idx="0">
                  <c:v>108757080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5-400E-91EC-2B30E4FE035F}"/>
            </c:ext>
          </c:extLst>
        </c:ser>
        <c:ser>
          <c:idx val="2"/>
          <c:order val="2"/>
          <c:tx>
            <c:strRef>
              <c:f>Hoja1!$N$24</c:f>
              <c:strCache>
                <c:ptCount val="1"/>
                <c:pt idx="0">
                  <c:v>Escenario 2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Hoja1!$K$25</c:f>
              <c:strCache>
                <c:ptCount val="1"/>
                <c:pt idx="0">
                  <c:v>Ganancias</c:v>
                </c:pt>
              </c:strCache>
            </c:strRef>
          </c:cat>
          <c:val>
            <c:numRef>
              <c:f>Hoja1!$N$25</c:f>
              <c:numCache>
                <c:formatCode>_-[$$-240A]\ * #,##0.00_-;\-[$$-240A]\ * #,##0.00_-;_-[$$-240A]\ * "-"??_-;_-@_-</c:formatCode>
                <c:ptCount val="1"/>
                <c:pt idx="0">
                  <c:v>124793429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5-400E-91EC-2B30E4FE03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87737727"/>
        <c:axId val="1387207919"/>
        <c:axId val="1425526719"/>
      </c:bar3DChart>
      <c:catAx>
        <c:axId val="13877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207919"/>
        <c:crosses val="autoZero"/>
        <c:auto val="1"/>
        <c:lblAlgn val="ctr"/>
        <c:lblOffset val="100"/>
        <c:noMultiLvlLbl val="0"/>
      </c:catAx>
      <c:valAx>
        <c:axId val="1387207919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-[$$-240A]\ * #,##0.00_-;\-[$$-240A]\ * #,##0.00_-;_-[$$-240A]\ * &quot;-&quot;??_-;_-@_-" sourceLinked="1"/>
        <c:majorTickMark val="out"/>
        <c:minorTickMark val="none"/>
        <c:tickLblPos val="nextTo"/>
        <c:crossAx val="1387737727"/>
        <c:crosses val="autoZero"/>
        <c:crossBetween val="between"/>
      </c:valAx>
      <c:serAx>
        <c:axId val="142552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20791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</a:t>
            </a:r>
            <a:r>
              <a:rPr lang="en-US" baseline="0"/>
              <a:t> de Sueldos a pagar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Hoja1!$P$25</c:f>
              <c:strCache>
                <c:ptCount val="1"/>
                <c:pt idx="0">
                  <c:v>Sueldos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817-476F-97BF-6BC04F88EEC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17-476F-97BF-6BC04F88EEC1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Hoja1!$Q$24:$S$24</c:f>
              <c:strCache>
                <c:ptCount val="3"/>
                <c:pt idx="0">
                  <c:v>Escenario Inicial</c:v>
                </c:pt>
                <c:pt idx="1">
                  <c:v>Escenario 1</c:v>
                </c:pt>
                <c:pt idx="2">
                  <c:v>Escenario 2</c:v>
                </c:pt>
              </c:strCache>
            </c:strRef>
          </c:cat>
          <c:val>
            <c:numRef>
              <c:f>Hoja1!$Q$25:$S$25</c:f>
              <c:numCache>
                <c:formatCode>_-[$$-240A]\ * #,##0.00_-;\-[$$-240A]\ * #,##0.00_-;_-[$$-240A]\ * "-"??_-;_-@_-</c:formatCode>
                <c:ptCount val="3"/>
                <c:pt idx="0">
                  <c:v>12319860</c:v>
                </c:pt>
                <c:pt idx="1">
                  <c:v>14639820</c:v>
                </c:pt>
                <c:pt idx="2">
                  <c:v>13479840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7-476F-97BF-6BC04F88E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65715295"/>
        <c:axId val="1465720095"/>
        <c:axId val="1508207327"/>
      </c:bar3DChart>
      <c:catAx>
        <c:axId val="14657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720095"/>
        <c:crosses val="autoZero"/>
        <c:auto val="1"/>
        <c:lblAlgn val="ctr"/>
        <c:lblOffset val="100"/>
        <c:noMultiLvlLbl val="0"/>
      </c:catAx>
      <c:valAx>
        <c:axId val="1465720095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-[$$-240A]\ * #,##0.00_-;\-[$$-240A]\ * #,##0.00_-;_-[$$-240A]\ * &quot;-&quot;??_-;_-@_-" sourceLinked="1"/>
        <c:majorTickMark val="out"/>
        <c:minorTickMark val="none"/>
        <c:tickLblPos val="nextTo"/>
        <c:crossAx val="1465715295"/>
        <c:crosses val="autoZero"/>
        <c:crossBetween val="between"/>
      </c:valAx>
      <c:serAx>
        <c:axId val="150820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72009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739627</xdr:colOff>
      <xdr:row>23</xdr:row>
      <xdr:rowOff>7753</xdr:rowOff>
    </xdr:from>
    <xdr:to>
      <xdr:col>9</xdr:col>
      <xdr:colOff>9525</xdr:colOff>
      <xdr:row>37</xdr:row>
      <xdr:rowOff>117180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420D3-7271-494E-31E0-48879C4FF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1057274</xdr:colOff>
      <xdr:row>22</xdr:row>
      <xdr:rowOff>185737</xdr:rowOff>
    </xdr:from>
    <xdr:to>
      <xdr:col>14</xdr:col>
      <xdr:colOff>19049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031A23-79E1-E9B2-A172-4FE94885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1581150</xdr:colOff>
      <xdr:row>23</xdr:row>
      <xdr:rowOff>4762</xdr:rowOff>
    </xdr:from>
    <xdr:to>
      <xdr:col>19</xdr:col>
      <xdr:colOff>295275</xdr:colOff>
      <xdr:row>37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9B06C3-82E2-8634-6BDB-565F0700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213C-633F-4932-BC80-07ABE1A1592D}">
  <dimension ref="A1:V50"/>
  <sheetViews>
    <sheetView tabSelected="1" topLeftCell="J18" zoomScale="95" zoomScaleNormal="95" workbookViewId="0">
      <selection activeCell="J28" sqref="J28"/>
    </sheetView>
  </sheetViews>
  <sheetFormatPr baseColWidth="10" defaultRowHeight="15" x14ac:dyDescent="0.25"/>
  <cols>
    <col min="1" max="1" width="21.5703125" customWidth="1"/>
    <col min="3" max="3" width="17.42578125" customWidth="1"/>
    <col min="6" max="6" width="17.5703125" customWidth="1"/>
    <col min="7" max="7" width="21.42578125" customWidth="1"/>
    <col min="8" max="10" width="16.140625" bestFit="1" customWidth="1"/>
    <col min="11" max="11" width="19.85546875" customWidth="1"/>
    <col min="12" max="12" width="22.140625" customWidth="1"/>
    <col min="13" max="13" width="21.85546875" customWidth="1"/>
    <col min="14" max="14" width="18.5703125" customWidth="1"/>
    <col min="15" max="15" width="24" customWidth="1"/>
    <col min="17" max="17" width="15.28515625" customWidth="1"/>
    <col min="18" max="18" width="18.42578125" customWidth="1"/>
    <col min="19" max="19" width="18.7109375" customWidth="1"/>
  </cols>
  <sheetData>
    <row r="1" spans="1:15" ht="18.75" x14ac:dyDescent="0.3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3" spans="1:15" x14ac:dyDescent="0.25">
      <c r="A3" s="27" t="s">
        <v>0</v>
      </c>
      <c r="B3" s="27"/>
      <c r="C3" s="27"/>
      <c r="F3" s="9" t="s">
        <v>20</v>
      </c>
      <c r="G3" s="21" t="s">
        <v>27</v>
      </c>
      <c r="H3" s="21"/>
      <c r="I3" s="21"/>
      <c r="J3" s="21"/>
      <c r="K3" s="21"/>
      <c r="L3" s="21"/>
      <c r="M3" s="21"/>
      <c r="N3" s="21"/>
      <c r="O3" s="21"/>
    </row>
    <row r="4" spans="1:15" x14ac:dyDescent="0.25">
      <c r="A4" s="2" t="s">
        <v>1</v>
      </c>
      <c r="B4" s="2" t="s">
        <v>2</v>
      </c>
      <c r="C4" s="2" t="s">
        <v>19</v>
      </c>
      <c r="F4" s="10" t="s">
        <v>21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23</v>
      </c>
      <c r="L4" s="10" t="s">
        <v>28</v>
      </c>
      <c r="M4" s="10" t="s">
        <v>24</v>
      </c>
      <c r="N4" s="10" t="s">
        <v>25</v>
      </c>
      <c r="O4" s="9" t="s">
        <v>26</v>
      </c>
    </row>
    <row r="5" spans="1:15" x14ac:dyDescent="0.25">
      <c r="A5" s="5" t="s">
        <v>3</v>
      </c>
      <c r="B5" s="1">
        <v>1</v>
      </c>
      <c r="C5" s="4">
        <v>38666</v>
      </c>
      <c r="F5" s="11" t="s">
        <v>2</v>
      </c>
      <c r="G5" s="1">
        <v>1</v>
      </c>
      <c r="H5" s="1">
        <v>2</v>
      </c>
      <c r="I5" s="1">
        <v>4</v>
      </c>
      <c r="J5" s="1">
        <v>2</v>
      </c>
      <c r="K5" s="1">
        <v>257</v>
      </c>
      <c r="L5" s="1">
        <v>112</v>
      </c>
      <c r="M5" s="1">
        <v>48</v>
      </c>
      <c r="N5" s="1">
        <v>23</v>
      </c>
      <c r="O5" s="1"/>
    </row>
    <row r="6" spans="1:15" x14ac:dyDescent="0.25">
      <c r="A6" s="5" t="s">
        <v>4</v>
      </c>
      <c r="B6" s="1">
        <v>1</v>
      </c>
      <c r="C6" s="4">
        <v>38666</v>
      </c>
      <c r="F6" s="11" t="s">
        <v>22</v>
      </c>
      <c r="G6" s="13">
        <f>C13*30</f>
        <v>1159980</v>
      </c>
      <c r="H6" s="13">
        <f>C14*30</f>
        <v>2319960</v>
      </c>
      <c r="I6" s="13">
        <f>C15*30</f>
        <v>4639920</v>
      </c>
      <c r="J6" s="13">
        <f>C16*30</f>
        <v>4200000</v>
      </c>
      <c r="K6" s="13">
        <f>K5*C39</f>
        <v>66257170</v>
      </c>
      <c r="L6" s="13">
        <f>L5*C40</f>
        <v>19699904</v>
      </c>
      <c r="M6" s="13">
        <f>M5*C41</f>
        <v>18671088</v>
      </c>
      <c r="N6" s="13">
        <f>N5*C42</f>
        <v>5866886</v>
      </c>
      <c r="O6" s="13">
        <f>(K6+L6+M6+N6)-(G6+H6+I6+J6)</f>
        <v>98175188</v>
      </c>
    </row>
    <row r="7" spans="1:15" x14ac:dyDescent="0.25">
      <c r="A7" s="5" t="s">
        <v>5</v>
      </c>
      <c r="B7" s="1">
        <v>1</v>
      </c>
      <c r="C7" s="4">
        <v>38666</v>
      </c>
      <c r="F7" s="12" t="s">
        <v>33</v>
      </c>
      <c r="G7" s="16">
        <f>G6+H6+I6+J6</f>
        <v>12319860</v>
      </c>
      <c r="H7" s="16"/>
      <c r="I7" s="16"/>
      <c r="J7" s="16"/>
    </row>
    <row r="8" spans="1:15" x14ac:dyDescent="0.25">
      <c r="A8" s="5" t="s">
        <v>6</v>
      </c>
      <c r="B8" s="1">
        <v>1</v>
      </c>
      <c r="C8" s="4">
        <v>70000</v>
      </c>
    </row>
    <row r="9" spans="1:15" x14ac:dyDescent="0.25">
      <c r="F9" s="9" t="s">
        <v>29</v>
      </c>
      <c r="G9" s="21" t="s">
        <v>27</v>
      </c>
      <c r="H9" s="21"/>
      <c r="I9" s="21"/>
      <c r="J9" s="21"/>
      <c r="K9" s="21"/>
      <c r="L9" s="21"/>
      <c r="M9" s="21"/>
      <c r="N9" s="21"/>
      <c r="O9" s="21"/>
    </row>
    <row r="10" spans="1:15" x14ac:dyDescent="0.25">
      <c r="F10" s="10" t="s">
        <v>21</v>
      </c>
      <c r="G10" s="10" t="s">
        <v>3</v>
      </c>
      <c r="H10" s="10" t="s">
        <v>4</v>
      </c>
      <c r="I10" s="10" t="s">
        <v>5</v>
      </c>
      <c r="J10" s="10" t="s">
        <v>6</v>
      </c>
      <c r="K10" s="10" t="s">
        <v>23</v>
      </c>
      <c r="L10" s="10" t="s">
        <v>28</v>
      </c>
      <c r="M10" s="10" t="s">
        <v>24</v>
      </c>
      <c r="N10" s="10" t="s">
        <v>25</v>
      </c>
      <c r="O10" s="9" t="s">
        <v>26</v>
      </c>
    </row>
    <row r="11" spans="1:15" x14ac:dyDescent="0.25">
      <c r="A11" s="24" t="s">
        <v>12</v>
      </c>
      <c r="B11" s="25"/>
      <c r="C11" s="26"/>
      <c r="F11" s="11" t="s">
        <v>2</v>
      </c>
      <c r="G11" s="1">
        <v>2</v>
      </c>
      <c r="H11" s="1">
        <v>3</v>
      </c>
      <c r="I11" s="1">
        <v>4</v>
      </c>
      <c r="J11" s="1">
        <v>2</v>
      </c>
      <c r="K11" s="1">
        <v>289</v>
      </c>
      <c r="L11" s="1">
        <v>118</v>
      </c>
      <c r="M11" s="1">
        <v>52</v>
      </c>
      <c r="N11" s="1">
        <v>31</v>
      </c>
      <c r="O11" s="1"/>
    </row>
    <row r="12" spans="1:15" x14ac:dyDescent="0.25">
      <c r="A12" s="2" t="s">
        <v>1</v>
      </c>
      <c r="B12" s="2" t="s">
        <v>2</v>
      </c>
      <c r="C12" s="2" t="s">
        <v>7</v>
      </c>
      <c r="F12" s="11" t="s">
        <v>22</v>
      </c>
      <c r="G12" s="14">
        <f>C22*30</f>
        <v>2319960</v>
      </c>
      <c r="H12" s="14">
        <f>C23*30</f>
        <v>3479940</v>
      </c>
      <c r="I12" s="14">
        <f>C24*30</f>
        <v>4639920</v>
      </c>
      <c r="J12" s="14">
        <f>C16*30</f>
        <v>4200000</v>
      </c>
      <c r="K12" s="14">
        <f>K11*C39</f>
        <v>74507090</v>
      </c>
      <c r="L12" s="14">
        <f>L11*C40</f>
        <v>20755256</v>
      </c>
      <c r="M12" s="14">
        <f>M11*C41</f>
        <v>20227012</v>
      </c>
      <c r="N12" s="14">
        <f>N11*C42</f>
        <v>7907542</v>
      </c>
      <c r="O12" s="14">
        <f>(K12+L12+M12+N12)-(G12+H12+I12+J12)</f>
        <v>108757080</v>
      </c>
    </row>
    <row r="13" spans="1:15" x14ac:dyDescent="0.25">
      <c r="A13" s="5" t="s">
        <v>3</v>
      </c>
      <c r="B13" s="1">
        <v>1</v>
      </c>
      <c r="C13" s="4">
        <f>C5</f>
        <v>38666</v>
      </c>
      <c r="F13" s="12" t="s">
        <v>33</v>
      </c>
      <c r="G13" s="16">
        <f>G12+H12+I12+J12</f>
        <v>14639820</v>
      </c>
      <c r="H13" s="16"/>
      <c r="I13" s="16"/>
      <c r="J13" s="16"/>
      <c r="K13" s="15"/>
      <c r="L13" s="15"/>
      <c r="M13" s="15"/>
      <c r="N13" s="15"/>
      <c r="O13" s="15"/>
    </row>
    <row r="14" spans="1:15" x14ac:dyDescent="0.25">
      <c r="A14" s="5" t="s">
        <v>4</v>
      </c>
      <c r="B14" s="1">
        <v>2</v>
      </c>
      <c r="C14" s="4">
        <f>C6*B14</f>
        <v>77332</v>
      </c>
    </row>
    <row r="15" spans="1:15" x14ac:dyDescent="0.25">
      <c r="A15" s="5" t="s">
        <v>8</v>
      </c>
      <c r="B15" s="1">
        <v>4</v>
      </c>
      <c r="C15" s="4">
        <f>C7*B15</f>
        <v>154664</v>
      </c>
      <c r="F15" s="9" t="s">
        <v>30</v>
      </c>
      <c r="G15" s="21" t="s">
        <v>27</v>
      </c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5" t="s">
        <v>6</v>
      </c>
      <c r="B16" s="1">
        <v>2</v>
      </c>
      <c r="C16" s="4">
        <f>C8*B16</f>
        <v>140000</v>
      </c>
      <c r="F16" s="10" t="s">
        <v>21</v>
      </c>
      <c r="G16" s="10" t="s">
        <v>3</v>
      </c>
      <c r="H16" s="10" t="s">
        <v>4</v>
      </c>
      <c r="I16" s="10" t="s">
        <v>5</v>
      </c>
      <c r="J16" s="10" t="s">
        <v>6</v>
      </c>
      <c r="K16" s="10" t="s">
        <v>23</v>
      </c>
      <c r="L16" s="10" t="s">
        <v>28</v>
      </c>
      <c r="M16" s="10" t="s">
        <v>24</v>
      </c>
      <c r="N16" s="10" t="s">
        <v>25</v>
      </c>
      <c r="O16" s="9" t="s">
        <v>26</v>
      </c>
    </row>
    <row r="17" spans="1:22" x14ac:dyDescent="0.25">
      <c r="A17" s="19" t="s">
        <v>9</v>
      </c>
      <c r="B17" s="20"/>
      <c r="C17" s="4">
        <f>C13+C14+C15+C16</f>
        <v>410662</v>
      </c>
      <c r="F17" s="11" t="s">
        <v>2</v>
      </c>
      <c r="G17" s="1">
        <v>2</v>
      </c>
      <c r="H17" s="1">
        <v>3</v>
      </c>
      <c r="I17" s="1">
        <v>3</v>
      </c>
      <c r="J17" s="1">
        <v>2</v>
      </c>
      <c r="K17" s="1">
        <v>333</v>
      </c>
      <c r="L17" s="1">
        <v>130</v>
      </c>
      <c r="M17" s="1">
        <v>55</v>
      </c>
      <c r="N17" s="1">
        <v>32</v>
      </c>
      <c r="O17" s="1"/>
    </row>
    <row r="18" spans="1:22" x14ac:dyDescent="0.25">
      <c r="F18" s="11" t="s">
        <v>22</v>
      </c>
      <c r="G18" s="14">
        <f>C31*30</f>
        <v>2319960</v>
      </c>
      <c r="H18" s="14">
        <f>C32*30</f>
        <v>3479940</v>
      </c>
      <c r="I18" s="14">
        <f>C33*30</f>
        <v>3479940</v>
      </c>
      <c r="J18" s="14">
        <f>C34*30</f>
        <v>4200000</v>
      </c>
      <c r="K18" s="14">
        <f>K17*C39</f>
        <v>85850730</v>
      </c>
      <c r="L18" s="14">
        <f>L17*C40</f>
        <v>22865960</v>
      </c>
      <c r="M18" s="14">
        <f>M17*C41</f>
        <v>21393955</v>
      </c>
      <c r="N18" s="14">
        <f>N17*C42</f>
        <v>8162624</v>
      </c>
      <c r="O18" s="14">
        <f>(K18+L18+M18+N18)-(G18+H18+I18+J18)</f>
        <v>124793429</v>
      </c>
    </row>
    <row r="19" spans="1:22" x14ac:dyDescent="0.25">
      <c r="F19" s="12" t="s">
        <v>33</v>
      </c>
      <c r="G19" s="16">
        <f>G18+H18+I18+J18</f>
        <v>13479840</v>
      </c>
      <c r="H19" s="16"/>
      <c r="I19" s="16"/>
      <c r="J19" s="16"/>
      <c r="K19" s="15"/>
      <c r="L19" s="15"/>
      <c r="M19" s="15"/>
      <c r="N19" s="15"/>
      <c r="O19" s="15"/>
    </row>
    <row r="20" spans="1:22" x14ac:dyDescent="0.25">
      <c r="A20" s="24" t="s">
        <v>10</v>
      </c>
      <c r="B20" s="25"/>
      <c r="C20" s="26"/>
    </row>
    <row r="21" spans="1:22" x14ac:dyDescent="0.25">
      <c r="A21" s="2" t="s">
        <v>1</v>
      </c>
      <c r="B21" s="2" t="s">
        <v>2</v>
      </c>
      <c r="C21" s="2" t="s">
        <v>7</v>
      </c>
      <c r="F21" s="22" t="s">
        <v>31</v>
      </c>
      <c r="G21" s="22"/>
      <c r="H21" s="22"/>
      <c r="I21" s="22"/>
      <c r="J21" s="22"/>
      <c r="K21" s="22"/>
      <c r="L21" s="22"/>
      <c r="M21" s="22"/>
      <c r="N21" s="22"/>
      <c r="O21" s="22"/>
    </row>
    <row r="22" spans="1:22" x14ac:dyDescent="0.25">
      <c r="A22" s="5" t="s">
        <v>3</v>
      </c>
      <c r="B22" s="1">
        <v>2</v>
      </c>
      <c r="C22" s="3">
        <f>C5*B22</f>
        <v>77332</v>
      </c>
      <c r="F22" s="23" t="s">
        <v>40</v>
      </c>
      <c r="G22" s="23"/>
      <c r="H22" s="23"/>
      <c r="I22" s="23"/>
      <c r="J22" s="23"/>
      <c r="K22" s="23"/>
      <c r="L22" s="23"/>
      <c r="M22" s="23"/>
      <c r="N22" s="23"/>
      <c r="O22" s="23"/>
    </row>
    <row r="23" spans="1:22" x14ac:dyDescent="0.25">
      <c r="A23" s="5" t="s">
        <v>4</v>
      </c>
      <c r="B23" s="1">
        <v>3</v>
      </c>
      <c r="C23" s="3">
        <f>C6*B23</f>
        <v>115998</v>
      </c>
      <c r="F23" s="34" t="s">
        <v>39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2" x14ac:dyDescent="0.25">
      <c r="A24" s="5" t="s">
        <v>8</v>
      </c>
      <c r="B24" s="1">
        <v>4</v>
      </c>
      <c r="C24" s="3">
        <f>C7*B24</f>
        <v>154664</v>
      </c>
      <c r="L24" s="30" t="s">
        <v>36</v>
      </c>
      <c r="M24" s="30" t="s">
        <v>37</v>
      </c>
      <c r="N24" s="30" t="s">
        <v>38</v>
      </c>
      <c r="Q24" s="33" t="s">
        <v>36</v>
      </c>
      <c r="R24" s="33" t="s">
        <v>37</v>
      </c>
      <c r="S24" s="33" t="s">
        <v>38</v>
      </c>
    </row>
    <row r="25" spans="1:22" x14ac:dyDescent="0.25">
      <c r="A25" s="5" t="s">
        <v>6</v>
      </c>
      <c r="B25" s="1">
        <v>2</v>
      </c>
      <c r="C25" s="3">
        <f>C8*B25</f>
        <v>140000</v>
      </c>
      <c r="G25" s="29" t="s">
        <v>36</v>
      </c>
      <c r="H25" s="29" t="s">
        <v>37</v>
      </c>
      <c r="I25" s="29" t="s">
        <v>38</v>
      </c>
      <c r="K25" s="31" t="s">
        <v>26</v>
      </c>
      <c r="L25" s="13">
        <v>98175188</v>
      </c>
      <c r="M25" s="32">
        <v>108757080</v>
      </c>
      <c r="N25" s="32">
        <v>124793429</v>
      </c>
      <c r="P25" s="31" t="s">
        <v>33</v>
      </c>
      <c r="Q25" s="32">
        <v>12319860</v>
      </c>
      <c r="R25" s="32">
        <v>14639820</v>
      </c>
      <c r="S25" s="32">
        <v>13479840</v>
      </c>
      <c r="T25" s="15"/>
      <c r="U25" s="15"/>
      <c r="V25" s="15"/>
    </row>
    <row r="26" spans="1:22" x14ac:dyDescent="0.25">
      <c r="A26" s="19" t="s">
        <v>9</v>
      </c>
      <c r="B26" s="20"/>
      <c r="C26" s="3">
        <f>C22+C23+C24+C25</f>
        <v>487994</v>
      </c>
      <c r="F26" s="28" t="s">
        <v>23</v>
      </c>
      <c r="G26" s="1">
        <v>257</v>
      </c>
      <c r="H26" s="1">
        <v>289</v>
      </c>
      <c r="I26" s="1">
        <v>333</v>
      </c>
    </row>
    <row r="27" spans="1:22" x14ac:dyDescent="0.25">
      <c r="F27" s="28" t="s">
        <v>28</v>
      </c>
      <c r="G27" s="1">
        <v>112</v>
      </c>
      <c r="H27" s="1">
        <v>118</v>
      </c>
      <c r="I27" s="1">
        <v>130</v>
      </c>
    </row>
    <row r="28" spans="1:22" x14ac:dyDescent="0.25">
      <c r="F28" s="28" t="s">
        <v>35</v>
      </c>
      <c r="G28" s="1">
        <v>48</v>
      </c>
      <c r="H28" s="1">
        <v>52</v>
      </c>
      <c r="I28" s="1">
        <v>55</v>
      </c>
    </row>
    <row r="29" spans="1:22" x14ac:dyDescent="0.25">
      <c r="A29" s="24" t="s">
        <v>11</v>
      </c>
      <c r="B29" s="25"/>
      <c r="C29" s="26"/>
      <c r="F29" s="28" t="s">
        <v>34</v>
      </c>
      <c r="G29" s="1">
        <v>23</v>
      </c>
      <c r="H29" s="1">
        <v>31</v>
      </c>
      <c r="I29" s="1">
        <v>32</v>
      </c>
    </row>
    <row r="30" spans="1:22" x14ac:dyDescent="0.25">
      <c r="A30" s="2" t="s">
        <v>1</v>
      </c>
      <c r="B30" s="2" t="s">
        <v>2</v>
      </c>
      <c r="C30" s="2" t="s">
        <v>7</v>
      </c>
    </row>
    <row r="31" spans="1:22" x14ac:dyDescent="0.25">
      <c r="A31" s="5" t="s">
        <v>3</v>
      </c>
      <c r="B31" s="1">
        <v>2</v>
      </c>
      <c r="C31" s="3">
        <f>C5*B31</f>
        <v>77332</v>
      </c>
    </row>
    <row r="32" spans="1:22" x14ac:dyDescent="0.25">
      <c r="A32" s="5" t="s">
        <v>4</v>
      </c>
      <c r="B32" s="1">
        <v>3</v>
      </c>
      <c r="C32" s="3">
        <f>C6*B32</f>
        <v>115998</v>
      </c>
    </row>
    <row r="33" spans="1:3" x14ac:dyDescent="0.25">
      <c r="A33" s="5" t="s">
        <v>8</v>
      </c>
      <c r="B33" s="1">
        <v>3</v>
      </c>
      <c r="C33" s="3">
        <f>C7*B33</f>
        <v>115998</v>
      </c>
    </row>
    <row r="34" spans="1:3" x14ac:dyDescent="0.25">
      <c r="A34" s="5" t="s">
        <v>6</v>
      </c>
      <c r="B34" s="1">
        <v>2</v>
      </c>
      <c r="C34" s="3">
        <f>C8*B34</f>
        <v>140000</v>
      </c>
    </row>
    <row r="35" spans="1:3" x14ac:dyDescent="0.25">
      <c r="A35" s="19" t="s">
        <v>9</v>
      </c>
      <c r="B35" s="20"/>
      <c r="C35" s="3">
        <f>C31+C32+C33+C34</f>
        <v>449328</v>
      </c>
    </row>
    <row r="37" spans="1:3" x14ac:dyDescent="0.25">
      <c r="A37" s="27" t="s">
        <v>13</v>
      </c>
      <c r="B37" s="27"/>
      <c r="C37" s="27"/>
    </row>
    <row r="38" spans="1:3" x14ac:dyDescent="0.25">
      <c r="A38" s="2" t="s">
        <v>14</v>
      </c>
      <c r="B38" s="2" t="s">
        <v>2</v>
      </c>
      <c r="C38" s="2" t="s">
        <v>19</v>
      </c>
    </row>
    <row r="39" spans="1:3" x14ac:dyDescent="0.25">
      <c r="A39" s="5" t="s">
        <v>15</v>
      </c>
      <c r="B39" s="1">
        <v>1</v>
      </c>
      <c r="C39" s="4">
        <v>257810</v>
      </c>
    </row>
    <row r="40" spans="1:3" x14ac:dyDescent="0.25">
      <c r="A40" s="5" t="s">
        <v>16</v>
      </c>
      <c r="B40" s="1">
        <v>1</v>
      </c>
      <c r="C40" s="4">
        <v>175892</v>
      </c>
    </row>
    <row r="41" spans="1:3" x14ac:dyDescent="0.25">
      <c r="A41" s="5" t="s">
        <v>17</v>
      </c>
      <c r="B41" s="1">
        <v>1</v>
      </c>
      <c r="C41" s="4">
        <v>388981</v>
      </c>
    </row>
    <row r="42" spans="1:3" x14ac:dyDescent="0.25">
      <c r="A42" s="5" t="s">
        <v>18</v>
      </c>
      <c r="B42" s="1">
        <v>1</v>
      </c>
      <c r="C42" s="4">
        <v>255082</v>
      </c>
    </row>
    <row r="45" spans="1:3" x14ac:dyDescent="0.25">
      <c r="A45" s="18"/>
      <c r="B45" s="18"/>
      <c r="C45" s="18"/>
    </row>
    <row r="46" spans="1:3" x14ac:dyDescent="0.25">
      <c r="A46" s="6"/>
      <c r="B46" s="6"/>
      <c r="C46" s="6"/>
    </row>
    <row r="47" spans="1:3" x14ac:dyDescent="0.25">
      <c r="B47" s="7"/>
      <c r="C47" s="8"/>
    </row>
    <row r="48" spans="1:3" x14ac:dyDescent="0.25">
      <c r="B48" s="7"/>
      <c r="C48" s="8"/>
    </row>
    <row r="49" spans="2:3" x14ac:dyDescent="0.25">
      <c r="B49" s="7"/>
      <c r="C49" s="8"/>
    </row>
    <row r="50" spans="2:3" x14ac:dyDescent="0.25">
      <c r="B50" s="7"/>
      <c r="C50" s="8"/>
    </row>
  </sheetData>
  <mergeCells count="19">
    <mergeCell ref="A11:C11"/>
    <mergeCell ref="G7:J7"/>
    <mergeCell ref="F23:T23"/>
    <mergeCell ref="G13:J13"/>
    <mergeCell ref="G19:J19"/>
    <mergeCell ref="A1:O1"/>
    <mergeCell ref="A45:C45"/>
    <mergeCell ref="A17:B17"/>
    <mergeCell ref="G3:O3"/>
    <mergeCell ref="G9:O9"/>
    <mergeCell ref="G15:O15"/>
    <mergeCell ref="F21:O21"/>
    <mergeCell ref="F22:O22"/>
    <mergeCell ref="A20:C20"/>
    <mergeCell ref="A26:B26"/>
    <mergeCell ref="A29:C29"/>
    <mergeCell ref="A35:B35"/>
    <mergeCell ref="A37:C37"/>
    <mergeCell ref="A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Sánchez Castellanos</dc:creator>
  <cp:lastModifiedBy>Juan José Sánchez Castellanos</cp:lastModifiedBy>
  <dcterms:created xsi:type="dcterms:W3CDTF">2023-06-01T06:21:18Z</dcterms:created>
  <dcterms:modified xsi:type="dcterms:W3CDTF">2023-06-05T03:50:26Z</dcterms:modified>
</cp:coreProperties>
</file>