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UARIO\Documents\Modulari\19. Versión 2\Versión 2.1 (3D)\"/>
    </mc:Choice>
  </mc:AlternateContent>
  <xr:revisionPtr revIDLastSave="0" documentId="13_ncr:1_{838C7056-0A0C-438F-BC84-EC062F4632DA}" xr6:coauthVersionLast="47" xr6:coauthVersionMax="47" xr10:uidLastSave="{00000000-0000-0000-0000-000000000000}"/>
  <bookViews>
    <workbookView xWindow="-120" yWindow="-120" windowWidth="20730" windowHeight="11160" tabRatio="690" activeTab="1" xr2:uid="{00000000-000D-0000-FFFF-FFFF00000000}"/>
  </bookViews>
  <sheets>
    <sheet name="Datos de entrada 1" sheetId="99" r:id="rId1"/>
    <sheet name="Dovelas 1" sheetId="89" r:id="rId2"/>
    <sheet name="Colores" sheetId="3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D18" i="99" l="1"/>
  <c r="CD17" i="99"/>
  <c r="CD16" i="99"/>
  <c r="CD15" i="99"/>
  <c r="CC18" i="99"/>
  <c r="CC17" i="99"/>
  <c r="CC16" i="99"/>
  <c r="CC15" i="99"/>
  <c r="CB18" i="99"/>
  <c r="CB17" i="99"/>
  <c r="CB16" i="99"/>
  <c r="CB15" i="99"/>
  <c r="CA18" i="99"/>
  <c r="CA17" i="99"/>
  <c r="CA16" i="99"/>
  <c r="CA15" i="99"/>
  <c r="BZ16" i="99"/>
  <c r="BZ15" i="99"/>
  <c r="BZ17" i="99"/>
  <c r="BZ18" i="99"/>
  <c r="BY18" i="99"/>
  <c r="BY17" i="99"/>
  <c r="BY16" i="99"/>
  <c r="BY15" i="99"/>
  <c r="G16" i="99"/>
  <c r="G15" i="99"/>
  <c r="F16" i="99"/>
  <c r="F15" i="99"/>
  <c r="D16" i="99"/>
  <c r="D15" i="99"/>
  <c r="BW9" i="99" l="1"/>
  <c r="BY9" i="99" s="1"/>
  <c r="BX9" i="99" l="1"/>
  <c r="D25" i="99"/>
  <c r="B26" i="99"/>
  <c r="AR25" i="99"/>
  <c r="C25" i="99"/>
  <c r="E25" i="99"/>
  <c r="F25" i="99"/>
  <c r="G25" i="99"/>
  <c r="H25" i="99"/>
  <c r="I25" i="99"/>
  <c r="J25" i="99"/>
  <c r="K25" i="99"/>
  <c r="L25" i="99"/>
  <c r="M25" i="99"/>
  <c r="N25" i="99"/>
  <c r="O25" i="99"/>
  <c r="P25" i="99"/>
  <c r="Q25" i="99"/>
  <c r="R25" i="99"/>
  <c r="S25" i="99"/>
  <c r="T25" i="99"/>
  <c r="U25" i="99"/>
  <c r="V25" i="99"/>
  <c r="W25" i="99"/>
  <c r="X25" i="99"/>
  <c r="Y25" i="99"/>
  <c r="Z25" i="99"/>
  <c r="AA25" i="99"/>
  <c r="AB25" i="99"/>
  <c r="AC25" i="99"/>
  <c r="AD25" i="99"/>
  <c r="AE25" i="99"/>
  <c r="AF25" i="99"/>
  <c r="AG25" i="99"/>
  <c r="AH25" i="99"/>
  <c r="AI25" i="99"/>
  <c r="AJ25" i="99"/>
  <c r="AK25" i="99"/>
  <c r="AL25" i="99"/>
  <c r="AM25" i="99"/>
  <c r="AN25" i="99"/>
  <c r="AO25" i="99"/>
  <c r="AP25" i="99"/>
  <c r="AQ25" i="99"/>
  <c r="AS25" i="99"/>
  <c r="AT25" i="99"/>
  <c r="AU25" i="99"/>
  <c r="AV25" i="99"/>
  <c r="AW25" i="99"/>
  <c r="AX25" i="99"/>
  <c r="AY25" i="99"/>
  <c r="AZ25" i="99"/>
  <c r="BA25" i="99"/>
  <c r="BB25" i="99"/>
  <c r="BC25" i="99"/>
  <c r="BD25" i="99"/>
  <c r="BE25" i="99"/>
  <c r="BF25" i="99"/>
  <c r="BG25" i="99"/>
  <c r="BH25" i="99"/>
  <c r="BI25" i="99"/>
  <c r="BJ25" i="99"/>
  <c r="BK25" i="99"/>
  <c r="BL25" i="99"/>
  <c r="BM25" i="99"/>
  <c r="BN25" i="99"/>
  <c r="BO25" i="99"/>
  <c r="BP25" i="99"/>
  <c r="BQ25" i="99"/>
  <c r="BR25" i="99"/>
  <c r="BS25" i="99"/>
  <c r="BT25" i="99"/>
  <c r="BU25" i="99"/>
  <c r="BV25" i="99"/>
  <c r="BW25" i="99"/>
  <c r="C26" i="99"/>
  <c r="D26" i="99"/>
  <c r="E26" i="99"/>
  <c r="F26" i="99"/>
  <c r="G26" i="99"/>
  <c r="H26" i="99"/>
  <c r="I26" i="99"/>
  <c r="J26" i="99"/>
  <c r="K26" i="99"/>
  <c r="L26" i="99"/>
  <c r="M26" i="99"/>
  <c r="N26" i="99"/>
  <c r="O26" i="99"/>
  <c r="P26" i="99"/>
  <c r="Q26" i="99"/>
  <c r="R26" i="99"/>
  <c r="S26" i="99"/>
  <c r="T26" i="99"/>
  <c r="U26" i="99"/>
  <c r="V26" i="99"/>
  <c r="W26" i="99"/>
  <c r="X26" i="99"/>
  <c r="Y26" i="99"/>
  <c r="Z26" i="99"/>
  <c r="AA26" i="99"/>
  <c r="AB26" i="99"/>
  <c r="AC26" i="99"/>
  <c r="AD26" i="99"/>
  <c r="AE26" i="99"/>
  <c r="AF26" i="99"/>
  <c r="AG26" i="99"/>
  <c r="AH26" i="99"/>
  <c r="AI26" i="99"/>
  <c r="AJ26" i="99"/>
  <c r="AK26" i="99"/>
  <c r="AL26" i="99"/>
  <c r="AM26" i="99"/>
  <c r="AN26" i="99"/>
  <c r="AO26" i="99"/>
  <c r="AP26" i="99"/>
  <c r="AQ26" i="99"/>
  <c r="AR26" i="99"/>
  <c r="AS26" i="99"/>
  <c r="AT26" i="99"/>
  <c r="AU26" i="99"/>
  <c r="AV26" i="99"/>
  <c r="AW26" i="99"/>
  <c r="AX26" i="99"/>
  <c r="AY26" i="99"/>
  <c r="AZ26" i="99"/>
  <c r="BA26" i="99"/>
  <c r="BB26" i="99"/>
  <c r="BC26" i="99"/>
  <c r="BD26" i="99"/>
  <c r="BE26" i="99"/>
  <c r="BF26" i="99"/>
  <c r="BG26" i="99"/>
  <c r="BH26" i="99"/>
  <c r="BI26" i="99"/>
  <c r="BJ26" i="99"/>
  <c r="BK26" i="99"/>
  <c r="BL26" i="99"/>
  <c r="BM26" i="99"/>
  <c r="BN26" i="99"/>
  <c r="BO26" i="99"/>
  <c r="BP26" i="99"/>
  <c r="BQ26" i="99"/>
  <c r="BR26" i="99"/>
  <c r="BS26" i="99"/>
  <c r="BT26" i="99"/>
  <c r="BU26" i="99"/>
  <c r="BV26" i="99"/>
  <c r="BW26" i="99"/>
  <c r="B25" i="99"/>
  <c r="EW5" i="99"/>
  <c r="EW6" i="99" s="1"/>
  <c r="EW3" i="99"/>
  <c r="EW4" i="99" s="1"/>
  <c r="EV3" i="99"/>
  <c r="EV6" i="99" s="1"/>
  <c r="EV7" i="99" s="1"/>
  <c r="ET20" i="99"/>
  <c r="BW13" i="99"/>
  <c r="EV4" i="99" s="1"/>
  <c r="EV5" i="99" s="1"/>
  <c r="EU5" i="99"/>
  <c r="EU3" i="99"/>
  <c r="ET3" i="99"/>
  <c r="ES5" i="99"/>
  <c r="ES3" i="99"/>
  <c r="ER3" i="99"/>
  <c r="EQ5" i="99"/>
  <c r="EQ3" i="99"/>
  <c r="EP3" i="99"/>
  <c r="ES4" i="99"/>
  <c r="EU4" i="99"/>
  <c r="EQ4" i="99"/>
  <c r="EQ20" i="99"/>
  <c r="ER20" i="99"/>
  <c r="ES20" i="99"/>
  <c r="BT13" i="99"/>
  <c r="BU13" i="99"/>
  <c r="BV13" i="99"/>
  <c r="ET4" i="99" s="1"/>
  <c r="ET5" i="99" s="1"/>
  <c r="EP20" i="99"/>
  <c r="EO20" i="99"/>
  <c r="EN20" i="99"/>
  <c r="EM20" i="99"/>
  <c r="EL20" i="99"/>
  <c r="EK20" i="99"/>
  <c r="EJ20" i="99"/>
  <c r="EI20" i="99"/>
  <c r="EH20" i="99"/>
  <c r="EG20" i="99"/>
  <c r="EF20" i="99"/>
  <c r="EE20" i="99"/>
  <c r="ED20" i="99"/>
  <c r="EC20" i="99"/>
  <c r="EB20" i="99"/>
  <c r="EA20" i="99"/>
  <c r="DZ20" i="99"/>
  <c r="DY20" i="99"/>
  <c r="DX20" i="99"/>
  <c r="DW20" i="99"/>
  <c r="DV20" i="99"/>
  <c r="DU20" i="99"/>
  <c r="DT20" i="99"/>
  <c r="DS20" i="99"/>
  <c r="DR20" i="99"/>
  <c r="DQ20" i="99"/>
  <c r="DP20" i="99"/>
  <c r="DO20" i="99"/>
  <c r="DN20" i="99"/>
  <c r="DM20" i="99"/>
  <c r="DL20" i="99"/>
  <c r="DK20" i="99"/>
  <c r="DJ20" i="99"/>
  <c r="DI20" i="99"/>
  <c r="DH20" i="99"/>
  <c r="DG20" i="99"/>
  <c r="DF20" i="99"/>
  <c r="DE20" i="99"/>
  <c r="DD20" i="99"/>
  <c r="DC20" i="99"/>
  <c r="DB20" i="99"/>
  <c r="DA20" i="99"/>
  <c r="CZ20" i="99"/>
  <c r="CY20" i="99"/>
  <c r="CX20" i="99"/>
  <c r="CW20" i="99"/>
  <c r="CV20" i="99"/>
  <c r="CU20" i="99"/>
  <c r="CT20" i="99"/>
  <c r="CS20" i="99"/>
  <c r="CR20" i="99"/>
  <c r="CQ20" i="99"/>
  <c r="CP20" i="99"/>
  <c r="CO20" i="99"/>
  <c r="CN20" i="99"/>
  <c r="CM20" i="99"/>
  <c r="CL20" i="99"/>
  <c r="CK20" i="99"/>
  <c r="CJ20" i="99"/>
  <c r="CI20" i="99"/>
  <c r="CH20" i="99"/>
  <c r="CG20" i="99"/>
  <c r="CF20" i="99"/>
  <c r="CE20" i="99"/>
  <c r="CD20" i="99"/>
  <c r="CC20" i="99"/>
  <c r="CB20" i="99"/>
  <c r="CA20" i="99"/>
  <c r="BZ20" i="99"/>
  <c r="BY20" i="99"/>
  <c r="BS13" i="99"/>
  <c r="BR13" i="99"/>
  <c r="BQ13" i="99"/>
  <c r="BP13" i="99"/>
  <c r="BO13" i="99"/>
  <c r="BN13" i="99"/>
  <c r="BM13" i="99"/>
  <c r="BL13" i="99"/>
  <c r="BK13" i="99"/>
  <c r="BJ13" i="99"/>
  <c r="BI13" i="99"/>
  <c r="BH13" i="99"/>
  <c r="BG13" i="99"/>
  <c r="BF13" i="99"/>
  <c r="BE13" i="99"/>
  <c r="BD13" i="99"/>
  <c r="BC13" i="99"/>
  <c r="BB13" i="99"/>
  <c r="BA13" i="99"/>
  <c r="AZ13" i="99"/>
  <c r="AY13" i="99"/>
  <c r="AX13" i="99"/>
  <c r="AW13" i="99"/>
  <c r="AV13" i="99"/>
  <c r="AU13" i="99"/>
  <c r="AT13" i="99"/>
  <c r="AS13" i="99"/>
  <c r="AR13" i="99"/>
  <c r="AQ13" i="99"/>
  <c r="AP13" i="99"/>
  <c r="AO13" i="99"/>
  <c r="AN13" i="99"/>
  <c r="AM13" i="99"/>
  <c r="AL13" i="99"/>
  <c r="AK13" i="99"/>
  <c r="AJ13" i="99"/>
  <c r="AI13" i="99"/>
  <c r="AH13" i="99"/>
  <c r="AG13" i="99"/>
  <c r="AF13" i="99"/>
  <c r="AE13" i="99"/>
  <c r="AD13" i="99"/>
  <c r="AC13" i="99"/>
  <c r="AB13" i="99"/>
  <c r="AA13" i="99"/>
  <c r="Z13" i="99"/>
  <c r="Y13" i="99"/>
  <c r="X13" i="99"/>
  <c r="W13" i="99"/>
  <c r="V13" i="99"/>
  <c r="U13" i="99"/>
  <c r="T13" i="99"/>
  <c r="S13" i="99"/>
  <c r="R13" i="99"/>
  <c r="Q13" i="99"/>
  <c r="P13" i="99"/>
  <c r="O13" i="99"/>
  <c r="N13" i="99"/>
  <c r="M13" i="99"/>
  <c r="L13" i="99"/>
  <c r="K13" i="99"/>
  <c r="J13" i="99"/>
  <c r="I13" i="99"/>
  <c r="H13" i="99"/>
  <c r="G13" i="99"/>
  <c r="F13" i="99"/>
  <c r="E13" i="99"/>
  <c r="D13" i="99"/>
  <c r="C13" i="99"/>
  <c r="B13" i="99"/>
  <c r="F4" i="99" s="1"/>
  <c r="F5" i="99" s="1"/>
  <c r="EC7" i="99"/>
  <c r="EA7" i="99"/>
  <c r="CC7" i="99"/>
  <c r="BQ7" i="99"/>
  <c r="BO7" i="99"/>
  <c r="BA7" i="99"/>
  <c r="AQ7" i="99"/>
  <c r="AC7" i="99"/>
  <c r="F7" i="99"/>
  <c r="F6" i="99"/>
  <c r="DE5" i="99"/>
  <c r="DE6" i="99" s="1"/>
  <c r="O5" i="99"/>
  <c r="O6" i="99" s="1"/>
  <c r="M5" i="99"/>
  <c r="M6" i="99" s="1"/>
  <c r="K5" i="99"/>
  <c r="K6" i="99" s="1"/>
  <c r="I5" i="99"/>
  <c r="I6" i="99" s="1"/>
  <c r="EK4" i="99"/>
  <c r="EK7" i="99" s="1"/>
  <c r="EI4" i="99"/>
  <c r="EI7" i="99" s="1"/>
  <c r="EC4" i="99"/>
  <c r="EC5" i="99" s="1"/>
  <c r="EC6" i="99" s="1"/>
  <c r="EA4" i="99"/>
  <c r="EA5" i="99" s="1"/>
  <c r="EA6" i="99" s="1"/>
  <c r="DY4" i="99"/>
  <c r="DY7" i="99" s="1"/>
  <c r="DS4" i="99"/>
  <c r="DS5" i="99" s="1"/>
  <c r="DS6" i="99" s="1"/>
  <c r="DE4" i="99"/>
  <c r="DE7" i="99" s="1"/>
  <c r="DC4" i="99"/>
  <c r="DC7" i="99" s="1"/>
  <c r="CW4" i="99"/>
  <c r="CW7" i="99" s="1"/>
  <c r="CU4" i="99"/>
  <c r="CU7" i="99" s="1"/>
  <c r="CS4" i="99"/>
  <c r="CS7" i="99" s="1"/>
  <c r="CM4" i="99"/>
  <c r="CM7" i="99" s="1"/>
  <c r="BY4" i="99"/>
  <c r="BY7" i="99" s="1"/>
  <c r="BW4" i="99"/>
  <c r="BW7" i="99" s="1"/>
  <c r="BQ4" i="99"/>
  <c r="BQ5" i="99" s="1"/>
  <c r="BQ6" i="99" s="1"/>
  <c r="BO4" i="99"/>
  <c r="BO5" i="99" s="1"/>
  <c r="BO6" i="99" s="1"/>
  <c r="BM4" i="99"/>
  <c r="BM5" i="99" s="1"/>
  <c r="BM6" i="99" s="1"/>
  <c r="BG4" i="99"/>
  <c r="BG5" i="99" s="1"/>
  <c r="BG6" i="99" s="1"/>
  <c r="AS4" i="99"/>
  <c r="AS5" i="99" s="1"/>
  <c r="AS6" i="99" s="1"/>
  <c r="AQ4" i="99"/>
  <c r="AQ5" i="99" s="1"/>
  <c r="AQ6" i="99" s="1"/>
  <c r="AK4" i="99"/>
  <c r="AK5" i="99" s="1"/>
  <c r="AK6" i="99" s="1"/>
  <c r="AI4" i="99"/>
  <c r="AI5" i="99" s="1"/>
  <c r="AI6" i="99" s="1"/>
  <c r="AG4" i="99"/>
  <c r="AG5" i="99" s="1"/>
  <c r="AG6" i="99" s="1"/>
  <c r="AA4" i="99"/>
  <c r="AA5" i="99" s="1"/>
  <c r="AA6" i="99" s="1"/>
  <c r="EO3" i="99"/>
  <c r="EO4" i="99" s="1"/>
  <c r="EN3" i="99"/>
  <c r="EN6" i="99" s="1"/>
  <c r="EN7" i="99" s="1"/>
  <c r="EM3" i="99"/>
  <c r="EM4" i="99" s="1"/>
  <c r="EL3" i="99"/>
  <c r="EL6" i="99" s="1"/>
  <c r="EL7" i="99" s="1"/>
  <c r="EK3" i="99"/>
  <c r="EJ3" i="99"/>
  <c r="EI3" i="99"/>
  <c r="EH3" i="99"/>
  <c r="EG3" i="99"/>
  <c r="EG4" i="99" s="1"/>
  <c r="EF3" i="99"/>
  <c r="EF6" i="99" s="1"/>
  <c r="EF7" i="99" s="1"/>
  <c r="EE3" i="99"/>
  <c r="EE4" i="99" s="1"/>
  <c r="ED3" i="99"/>
  <c r="ED6" i="99" s="1"/>
  <c r="ED7" i="99" s="1"/>
  <c r="EC3" i="99"/>
  <c r="EB3" i="99"/>
  <c r="EA3" i="99"/>
  <c r="DZ3" i="99"/>
  <c r="DY3" i="99"/>
  <c r="DX3" i="99"/>
  <c r="DX4" i="99" s="1"/>
  <c r="DX5" i="99" s="1"/>
  <c r="DW3" i="99"/>
  <c r="DW4" i="99" s="1"/>
  <c r="DV3" i="99"/>
  <c r="DU3" i="99"/>
  <c r="DU4" i="99" s="1"/>
  <c r="DT3" i="99"/>
  <c r="DS3" i="99"/>
  <c r="DR3" i="99"/>
  <c r="DQ3" i="99"/>
  <c r="DQ4" i="99" s="1"/>
  <c r="DP3" i="99"/>
  <c r="DP6" i="99" s="1"/>
  <c r="DP7" i="99" s="1"/>
  <c r="DO3" i="99"/>
  <c r="DO4" i="99" s="1"/>
  <c r="DN3" i="99"/>
  <c r="DM3" i="99"/>
  <c r="DM4" i="99" s="1"/>
  <c r="DL3" i="99"/>
  <c r="DK3" i="99"/>
  <c r="DK4" i="99" s="1"/>
  <c r="DJ3" i="99"/>
  <c r="DI3" i="99"/>
  <c r="DI4" i="99" s="1"/>
  <c r="DH3" i="99"/>
  <c r="DH6" i="99" s="1"/>
  <c r="DH7" i="99" s="1"/>
  <c r="DG3" i="99"/>
  <c r="DG4" i="99" s="1"/>
  <c r="DF3" i="99"/>
  <c r="DF6" i="99" s="1"/>
  <c r="DF7" i="99" s="1"/>
  <c r="DE3" i="99"/>
  <c r="DD3" i="99"/>
  <c r="DC3" i="99"/>
  <c r="DB3" i="99"/>
  <c r="DA3" i="99"/>
  <c r="DA4" i="99" s="1"/>
  <c r="CZ3" i="99"/>
  <c r="CZ6" i="99" s="1"/>
  <c r="CZ7" i="99" s="1"/>
  <c r="CY3" i="99"/>
  <c r="CY4" i="99" s="1"/>
  <c r="CX3" i="99"/>
  <c r="CW3" i="99"/>
  <c r="CV3" i="99"/>
  <c r="CU3" i="99"/>
  <c r="CT3" i="99"/>
  <c r="CS3" i="99"/>
  <c r="CR3" i="99"/>
  <c r="CR4" i="99" s="1"/>
  <c r="CR5" i="99" s="1"/>
  <c r="CQ3" i="99"/>
  <c r="CQ4" i="99" s="1"/>
  <c r="CP3" i="99"/>
  <c r="CP6" i="99" s="1"/>
  <c r="CP7" i="99" s="1"/>
  <c r="CO3" i="99"/>
  <c r="CO4" i="99" s="1"/>
  <c r="CN3" i="99"/>
  <c r="CM3" i="99"/>
  <c r="CL3" i="99"/>
  <c r="CK3" i="99"/>
  <c r="CK4" i="99" s="1"/>
  <c r="CJ3" i="99"/>
  <c r="CI3" i="99"/>
  <c r="CI4" i="99" s="1"/>
  <c r="CH3" i="99"/>
  <c r="CG3" i="99"/>
  <c r="CG4" i="99" s="1"/>
  <c r="CG5" i="99" s="1"/>
  <c r="CG6" i="99" s="1"/>
  <c r="CF3" i="99"/>
  <c r="CE3" i="99"/>
  <c r="CE4" i="99" s="1"/>
  <c r="CD3" i="99"/>
  <c r="CC3" i="99"/>
  <c r="CC4" i="99" s="1"/>
  <c r="CC5" i="99" s="1"/>
  <c r="CC6" i="99" s="1"/>
  <c r="CB3" i="99"/>
  <c r="CB6" i="99" s="1"/>
  <c r="CB7" i="99" s="1"/>
  <c r="CA3" i="99"/>
  <c r="CA7" i="99" s="1"/>
  <c r="BZ3" i="99"/>
  <c r="BZ6" i="99" s="1"/>
  <c r="BZ7" i="99" s="1"/>
  <c r="BY3" i="99"/>
  <c r="BX3" i="99"/>
  <c r="BW3" i="99"/>
  <c r="BV3" i="99"/>
  <c r="BU3" i="99"/>
  <c r="BU4" i="99" s="1"/>
  <c r="BT3" i="99"/>
  <c r="BT6" i="99" s="1"/>
  <c r="BT7" i="99" s="1"/>
  <c r="BS3" i="99"/>
  <c r="BS4" i="99" s="1"/>
  <c r="BR3" i="99"/>
  <c r="BR6" i="99" s="1"/>
  <c r="BR7" i="99" s="1"/>
  <c r="BQ3" i="99"/>
  <c r="BP3" i="99"/>
  <c r="BO3" i="99"/>
  <c r="BN3" i="99"/>
  <c r="BM3" i="99"/>
  <c r="BM7" i="99" s="1"/>
  <c r="BL3" i="99"/>
  <c r="BK3" i="99"/>
  <c r="BK7" i="99" s="1"/>
  <c r="BJ3" i="99"/>
  <c r="BJ6" i="99" s="1"/>
  <c r="BJ7" i="99" s="1"/>
  <c r="BI3" i="99"/>
  <c r="BI7" i="99" s="1"/>
  <c r="BH3" i="99"/>
  <c r="BG3" i="99"/>
  <c r="BG7" i="99" s="1"/>
  <c r="BF3" i="99"/>
  <c r="BE3" i="99"/>
  <c r="BE4" i="99" s="1"/>
  <c r="BE5" i="99" s="1"/>
  <c r="BE6" i="99" s="1"/>
  <c r="BD3" i="99"/>
  <c r="BD6" i="99" s="1"/>
  <c r="BD7" i="99" s="1"/>
  <c r="BC3" i="99"/>
  <c r="BC7" i="99" s="1"/>
  <c r="BB3" i="99"/>
  <c r="BB6" i="99" s="1"/>
  <c r="BB7" i="99" s="1"/>
  <c r="BA3" i="99"/>
  <c r="BA4" i="99" s="1"/>
  <c r="BA5" i="99" s="1"/>
  <c r="BA6" i="99" s="1"/>
  <c r="AZ3" i="99"/>
  <c r="AY3" i="99"/>
  <c r="AY7" i="99" s="1"/>
  <c r="AX3" i="99"/>
  <c r="AW3" i="99"/>
  <c r="AW4" i="99" s="1"/>
  <c r="AW5" i="99" s="1"/>
  <c r="AW6" i="99" s="1"/>
  <c r="AV3" i="99"/>
  <c r="AV6" i="99" s="1"/>
  <c r="AV7" i="99" s="1"/>
  <c r="AU3" i="99"/>
  <c r="AU7" i="99" s="1"/>
  <c r="AT3" i="99"/>
  <c r="AT7" i="99" s="1"/>
  <c r="AS3" i="99"/>
  <c r="AS7" i="99" s="1"/>
  <c r="AR3" i="99"/>
  <c r="AQ3" i="99"/>
  <c r="AP3" i="99"/>
  <c r="AO3" i="99"/>
  <c r="AO7" i="99" s="1"/>
  <c r="AN3" i="99"/>
  <c r="AN6" i="99" s="1"/>
  <c r="AN7" i="99" s="1"/>
  <c r="AM3" i="99"/>
  <c r="AM7" i="99" s="1"/>
  <c r="AL3" i="99"/>
  <c r="AL6" i="99" s="1"/>
  <c r="AL7" i="99" s="1"/>
  <c r="AK3" i="99"/>
  <c r="AK7" i="99" s="1"/>
  <c r="AJ3" i="99"/>
  <c r="AI3" i="99"/>
  <c r="AI7" i="99" s="1"/>
  <c r="AH3" i="99"/>
  <c r="AG3" i="99"/>
  <c r="AG7" i="99" s="1"/>
  <c r="AF3" i="99"/>
  <c r="AE3" i="99"/>
  <c r="AE7" i="99" s="1"/>
  <c r="AD3" i="99"/>
  <c r="AC3" i="99"/>
  <c r="AC4" i="99" s="1"/>
  <c r="AC5" i="99" s="1"/>
  <c r="AC6" i="99" s="1"/>
  <c r="AB3" i="99"/>
  <c r="AB7" i="99" s="1"/>
  <c r="AA3" i="99"/>
  <c r="AA7" i="99" s="1"/>
  <c r="Z3" i="99"/>
  <c r="Y3" i="99"/>
  <c r="Y7" i="99" s="1"/>
  <c r="X3" i="99"/>
  <c r="W3" i="99"/>
  <c r="W7" i="99" s="1"/>
  <c r="V3" i="99"/>
  <c r="U3" i="99"/>
  <c r="U4" i="99" s="1"/>
  <c r="U5" i="99" s="1"/>
  <c r="U6" i="99" s="1"/>
  <c r="T3" i="99"/>
  <c r="S3" i="99"/>
  <c r="S4" i="99" s="1"/>
  <c r="S5" i="99" s="1"/>
  <c r="S6" i="99" s="1"/>
  <c r="R3" i="99"/>
  <c r="R7" i="99" s="1"/>
  <c r="Q3" i="99"/>
  <c r="Q5" i="99" s="1"/>
  <c r="Q6" i="99" s="1"/>
  <c r="P3" i="99"/>
  <c r="P7" i="99" s="1"/>
  <c r="O3" i="99"/>
  <c r="O4" i="99" s="1"/>
  <c r="O7" i="99" s="1"/>
  <c r="N3" i="99"/>
  <c r="N6" i="99" s="1"/>
  <c r="N7" i="99" s="1"/>
  <c r="M3" i="99"/>
  <c r="M4" i="99" s="1"/>
  <c r="M7" i="99" s="1"/>
  <c r="L3" i="99"/>
  <c r="K3" i="99"/>
  <c r="K7" i="99" s="1"/>
  <c r="J3" i="99"/>
  <c r="J7" i="99" s="1"/>
  <c r="I3" i="99"/>
  <c r="I4" i="99" s="1"/>
  <c r="H3" i="99"/>
  <c r="H7" i="99" s="1"/>
  <c r="G3" i="99"/>
  <c r="G5" i="99" s="1"/>
  <c r="G6" i="99" s="1"/>
  <c r="Q7" i="99" l="1"/>
  <c r="S7" i="99"/>
  <c r="K4" i="99"/>
  <c r="AF4" i="99"/>
  <c r="AF5" i="99" s="1"/>
  <c r="BL4" i="99"/>
  <c r="BL5" i="99" s="1"/>
  <c r="V4" i="99"/>
  <c r="V5" i="99" s="1"/>
  <c r="CH4" i="99"/>
  <c r="CH5" i="99" s="1"/>
  <c r="CX4" i="99"/>
  <c r="CX5" i="99" s="1"/>
  <c r="DN4" i="99"/>
  <c r="DN5" i="99" s="1"/>
  <c r="CJ4" i="99"/>
  <c r="CJ5" i="99" s="1"/>
  <c r="X4" i="99"/>
  <c r="X5" i="99" s="1"/>
  <c r="EP4" i="99"/>
  <c r="EP5" i="99" s="1"/>
  <c r="BL6" i="99"/>
  <c r="BL7" i="99" s="1"/>
  <c r="ER4" i="99"/>
  <c r="ER5" i="99" s="1"/>
  <c r="EW7" i="99"/>
  <c r="AD4" i="99"/>
  <c r="AD5" i="99" s="1"/>
  <c r="DV4" i="99"/>
  <c r="DV5" i="99" s="1"/>
  <c r="CR6" i="99"/>
  <c r="CR7" i="99" s="1"/>
  <c r="DP4" i="99"/>
  <c r="DP5" i="99" s="1"/>
  <c r="DX6" i="99"/>
  <c r="DX7" i="99" s="1"/>
  <c r="AF6" i="99"/>
  <c r="AF7" i="99" s="1"/>
  <c r="EU6" i="99"/>
  <c r="ES6" i="99"/>
  <c r="AL4" i="99"/>
  <c r="AL5" i="99" s="1"/>
  <c r="BB4" i="99"/>
  <c r="BB5" i="99" s="1"/>
  <c r="BR4" i="99"/>
  <c r="BR5" i="99" s="1"/>
  <c r="CP4" i="99"/>
  <c r="CP5" i="99" s="1"/>
  <c r="DF4" i="99"/>
  <c r="DF5" i="99" s="1"/>
  <c r="V6" i="99"/>
  <c r="V7" i="99" s="1"/>
  <c r="CH6" i="99"/>
  <c r="CH7" i="99" s="1"/>
  <c r="DN6" i="99"/>
  <c r="DN7" i="99" s="1"/>
  <c r="EL4" i="99"/>
  <c r="EL5" i="99" s="1"/>
  <c r="BJ4" i="99"/>
  <c r="BJ5" i="99" s="1"/>
  <c r="N4" i="99"/>
  <c r="N5" i="99" s="1"/>
  <c r="BD4" i="99"/>
  <c r="BD5" i="99" s="1"/>
  <c r="DH4" i="99"/>
  <c r="DH5" i="99" s="1"/>
  <c r="X6" i="99"/>
  <c r="X7" i="99" s="1"/>
  <c r="CJ6" i="99"/>
  <c r="CJ7" i="99" s="1"/>
  <c r="P4" i="99"/>
  <c r="P5" i="99" s="1"/>
  <c r="ED4" i="99"/>
  <c r="ED5" i="99" s="1"/>
  <c r="AD6" i="99"/>
  <c r="AD7" i="99" s="1"/>
  <c r="DV6" i="99"/>
  <c r="DV7" i="99" s="1"/>
  <c r="BZ4" i="99"/>
  <c r="BZ5" i="99" s="1"/>
  <c r="CB4" i="99"/>
  <c r="CB5" i="99" s="1"/>
  <c r="H6" i="99"/>
  <c r="CX6" i="99"/>
  <c r="CX7" i="99" s="1"/>
  <c r="EN4" i="99"/>
  <c r="EN5" i="99" s="1"/>
  <c r="H4" i="99"/>
  <c r="H5" i="99" s="1"/>
  <c r="AN4" i="99"/>
  <c r="AN5" i="99" s="1"/>
  <c r="BT4" i="99"/>
  <c r="BT5" i="99" s="1"/>
  <c r="CZ4" i="99"/>
  <c r="CZ5" i="99" s="1"/>
  <c r="EF4" i="99"/>
  <c r="EF5" i="99" s="1"/>
  <c r="AT4" i="99"/>
  <c r="AT5" i="99" s="1"/>
  <c r="AT6" i="99"/>
  <c r="AV4" i="99"/>
  <c r="AV5" i="99" s="1"/>
  <c r="P6" i="99"/>
  <c r="ET6" i="99"/>
  <c r="ET7" i="99" s="1"/>
  <c r="ER6" i="99"/>
  <c r="ER7" i="99" s="1"/>
  <c r="EU7" i="99"/>
  <c r="ES7" i="99"/>
  <c r="EQ7" i="99"/>
  <c r="EQ6" i="99"/>
  <c r="EP6" i="99"/>
  <c r="EP7" i="99" s="1"/>
  <c r="EG5" i="99"/>
  <c r="EG6" i="99" s="1"/>
  <c r="EG7" i="99"/>
  <c r="DI5" i="99"/>
  <c r="DI6" i="99" s="1"/>
  <c r="DI7" i="99"/>
  <c r="DA7" i="99"/>
  <c r="DA5" i="99"/>
  <c r="DA6" i="99" s="1"/>
  <c r="CE5" i="99"/>
  <c r="CE6" i="99" s="1"/>
  <c r="CE7" i="99"/>
  <c r="DK5" i="99"/>
  <c r="DK6" i="99" s="1"/>
  <c r="DK7" i="99"/>
  <c r="BU5" i="99"/>
  <c r="BU6" i="99" s="1"/>
  <c r="BU7" i="99"/>
  <c r="CO5" i="99"/>
  <c r="CO6" i="99" s="1"/>
  <c r="CO7" i="99"/>
  <c r="DU5" i="99"/>
  <c r="DU6" i="99" s="1"/>
  <c r="DU7" i="99"/>
  <c r="EO7" i="99"/>
  <c r="EO5" i="99"/>
  <c r="EO6" i="99" s="1"/>
  <c r="DM7" i="99"/>
  <c r="DM5" i="99"/>
  <c r="DM6" i="99" s="1"/>
  <c r="CK7" i="99"/>
  <c r="CK5" i="99"/>
  <c r="CK6" i="99" s="1"/>
  <c r="DQ5" i="99"/>
  <c r="DQ6" i="99" s="1"/>
  <c r="DQ7" i="99"/>
  <c r="BS7" i="99"/>
  <c r="BS5" i="99"/>
  <c r="BS6" i="99" s="1"/>
  <c r="CI7" i="99"/>
  <c r="CI5" i="99"/>
  <c r="CI6" i="99" s="1"/>
  <c r="CQ7" i="99"/>
  <c r="CQ5" i="99"/>
  <c r="CQ6" i="99" s="1"/>
  <c r="CY7" i="99"/>
  <c r="CY5" i="99"/>
  <c r="CY6" i="99" s="1"/>
  <c r="DG7" i="99"/>
  <c r="DG5" i="99"/>
  <c r="DG6" i="99" s="1"/>
  <c r="DO7" i="99"/>
  <c r="DO5" i="99"/>
  <c r="DO6" i="99" s="1"/>
  <c r="DW7" i="99"/>
  <c r="DW5" i="99"/>
  <c r="DW6" i="99" s="1"/>
  <c r="EE7" i="99"/>
  <c r="EE5" i="99"/>
  <c r="EE6" i="99" s="1"/>
  <c r="EM7" i="99"/>
  <c r="EM5" i="99"/>
  <c r="EM6" i="99" s="1"/>
  <c r="BC4" i="99"/>
  <c r="BC5" i="99" s="1"/>
  <c r="BC6" i="99" s="1"/>
  <c r="BW5" i="99"/>
  <c r="BW6" i="99" s="1"/>
  <c r="CS5" i="99"/>
  <c r="CS6" i="99" s="1"/>
  <c r="DC5" i="99"/>
  <c r="DC6" i="99" s="1"/>
  <c r="DY5" i="99"/>
  <c r="DY6" i="99" s="1"/>
  <c r="EI5" i="99"/>
  <c r="EI6" i="99" s="1"/>
  <c r="G7" i="99"/>
  <c r="BE7" i="99"/>
  <c r="I7" i="99"/>
  <c r="Y4" i="99"/>
  <c r="Y5" i="99" s="1"/>
  <c r="Y6" i="99" s="1"/>
  <c r="AU4" i="99"/>
  <c r="AU5" i="99" s="1"/>
  <c r="AU6" i="99" s="1"/>
  <c r="CA4" i="99"/>
  <c r="CA5" i="99" s="1"/>
  <c r="CA6" i="99" s="1"/>
  <c r="BY5" i="99"/>
  <c r="BY6" i="99" s="1"/>
  <c r="CU5" i="99"/>
  <c r="CU6" i="99" s="1"/>
  <c r="EK5" i="99"/>
  <c r="EK6" i="99" s="1"/>
  <c r="DS7" i="99"/>
  <c r="R6" i="99"/>
  <c r="R4" i="99"/>
  <c r="R5" i="99" s="1"/>
  <c r="AP6" i="99"/>
  <c r="AP7" i="99" s="1"/>
  <c r="AP4" i="99"/>
  <c r="AP5" i="99" s="1"/>
  <c r="BV6" i="99"/>
  <c r="BV7" i="99" s="1"/>
  <c r="BV4" i="99"/>
  <c r="BV5" i="99" s="1"/>
  <c r="CT6" i="99"/>
  <c r="CT7" i="99" s="1"/>
  <c r="CT4" i="99"/>
  <c r="CT5" i="99" s="1"/>
  <c r="DR6" i="99"/>
  <c r="DR7" i="99" s="1"/>
  <c r="DR4" i="99"/>
  <c r="DR5" i="99" s="1"/>
  <c r="U7" i="99"/>
  <c r="AW7" i="99"/>
  <c r="CG7" i="99"/>
  <c r="W4" i="99"/>
  <c r="W5" i="99" s="1"/>
  <c r="W6" i="99" s="1"/>
  <c r="AH6" i="99"/>
  <c r="AH7" i="99" s="1"/>
  <c r="AH4" i="99"/>
  <c r="AH5" i="99" s="1"/>
  <c r="BF6" i="99"/>
  <c r="BF7" i="99" s="1"/>
  <c r="BF4" i="99"/>
  <c r="BF5" i="99" s="1"/>
  <c r="CL6" i="99"/>
  <c r="CL7" i="99" s="1"/>
  <c r="CL4" i="99"/>
  <c r="CL5" i="99" s="1"/>
  <c r="DJ6" i="99"/>
  <c r="DJ7" i="99" s="1"/>
  <c r="DJ4" i="99"/>
  <c r="DJ5" i="99" s="1"/>
  <c r="G4" i="99"/>
  <c r="Q4" i="99"/>
  <c r="AM4" i="99"/>
  <c r="AM5" i="99" s="1"/>
  <c r="AM6" i="99" s="1"/>
  <c r="BI4" i="99"/>
  <c r="BI5" i="99" s="1"/>
  <c r="BI6" i="99" s="1"/>
  <c r="CM5" i="99"/>
  <c r="CM6" i="99" s="1"/>
  <c r="CW5" i="99"/>
  <c r="CW6" i="99" s="1"/>
  <c r="Z6" i="99"/>
  <c r="Z7" i="99" s="1"/>
  <c r="Z4" i="99"/>
  <c r="Z5" i="99" s="1"/>
  <c r="AX6" i="99"/>
  <c r="AX7" i="99" s="1"/>
  <c r="AX4" i="99"/>
  <c r="AX5" i="99" s="1"/>
  <c r="CD6" i="99"/>
  <c r="CD7" i="99" s="1"/>
  <c r="CD4" i="99"/>
  <c r="CD5" i="99" s="1"/>
  <c r="DB6" i="99"/>
  <c r="DB7" i="99" s="1"/>
  <c r="DB4" i="99"/>
  <c r="DB5" i="99" s="1"/>
  <c r="EH6" i="99"/>
  <c r="EH7" i="99" s="1"/>
  <c r="EH4" i="99"/>
  <c r="EH5" i="99" s="1"/>
  <c r="L6" i="99"/>
  <c r="L7" i="99" s="1"/>
  <c r="L4" i="99"/>
  <c r="L5" i="99" s="1"/>
  <c r="AB6" i="99"/>
  <c r="AB4" i="99"/>
  <c r="AB5" i="99" s="1"/>
  <c r="AJ6" i="99"/>
  <c r="AJ7" i="99" s="1"/>
  <c r="AJ4" i="99"/>
  <c r="AJ5" i="99" s="1"/>
  <c r="AR6" i="99"/>
  <c r="AR7" i="99" s="1"/>
  <c r="AR4" i="99"/>
  <c r="AR5" i="99" s="1"/>
  <c r="BH6" i="99"/>
  <c r="BH7" i="99" s="1"/>
  <c r="BH4" i="99"/>
  <c r="BH5" i="99" s="1"/>
  <c r="BP6" i="99"/>
  <c r="BP7" i="99" s="1"/>
  <c r="BP4" i="99"/>
  <c r="BP5" i="99" s="1"/>
  <c r="BX6" i="99"/>
  <c r="BX7" i="99" s="1"/>
  <c r="BX4" i="99"/>
  <c r="BX5" i="99" s="1"/>
  <c r="CF6" i="99"/>
  <c r="CF7" i="99" s="1"/>
  <c r="CF4" i="99"/>
  <c r="CF5" i="99" s="1"/>
  <c r="CN6" i="99"/>
  <c r="CN7" i="99" s="1"/>
  <c r="CN4" i="99"/>
  <c r="CN5" i="99" s="1"/>
  <c r="CV6" i="99"/>
  <c r="CV7" i="99" s="1"/>
  <c r="CV4" i="99"/>
  <c r="CV5" i="99" s="1"/>
  <c r="DD6" i="99"/>
  <c r="DD7" i="99" s="1"/>
  <c r="DD4" i="99"/>
  <c r="DD5" i="99" s="1"/>
  <c r="DL6" i="99"/>
  <c r="DL7" i="99" s="1"/>
  <c r="DL4" i="99"/>
  <c r="DL5" i="99" s="1"/>
  <c r="DT6" i="99"/>
  <c r="DT7" i="99" s="1"/>
  <c r="DT4" i="99"/>
  <c r="DT5" i="99" s="1"/>
  <c r="EB6" i="99"/>
  <c r="EB7" i="99" s="1"/>
  <c r="EB4" i="99"/>
  <c r="EB5" i="99" s="1"/>
  <c r="EJ6" i="99"/>
  <c r="EJ7" i="99" s="1"/>
  <c r="EJ4" i="99"/>
  <c r="EJ5" i="99" s="1"/>
  <c r="AY4" i="99"/>
  <c r="AY5" i="99" s="1"/>
  <c r="AY6" i="99" s="1"/>
  <c r="J6" i="99"/>
  <c r="J4" i="99"/>
  <c r="J5" i="99" s="1"/>
  <c r="BN6" i="99"/>
  <c r="BN7" i="99" s="1"/>
  <c r="BN4" i="99"/>
  <c r="BN5" i="99" s="1"/>
  <c r="DZ6" i="99"/>
  <c r="DZ7" i="99" s="1"/>
  <c r="DZ4" i="99"/>
  <c r="DZ5" i="99" s="1"/>
  <c r="T6" i="99"/>
  <c r="T7" i="99" s="1"/>
  <c r="T4" i="99"/>
  <c r="T5" i="99" s="1"/>
  <c r="AZ6" i="99"/>
  <c r="AZ7" i="99" s="1"/>
  <c r="AZ4" i="99"/>
  <c r="AZ5" i="99" s="1"/>
  <c r="AE4" i="99"/>
  <c r="AE5" i="99" s="1"/>
  <c r="AE6" i="99" s="1"/>
  <c r="AO4" i="99"/>
  <c r="AO5" i="99" s="1"/>
  <c r="AO6" i="99" s="1"/>
  <c r="BK4" i="99"/>
  <c r="BK5" i="99" s="1"/>
  <c r="BK6" i="99" s="1"/>
  <c r="L90" i="89" l="1"/>
  <c r="D102" i="89"/>
  <c r="B100" i="89"/>
  <c r="F100" i="89"/>
  <c r="F94" i="89"/>
  <c r="D94" i="89"/>
  <c r="L98" i="89"/>
  <c r="J98" i="89"/>
  <c r="H98" i="89"/>
  <c r="F98" i="89"/>
  <c r="N98" i="89" l="1"/>
  <c r="N99" i="89" s="1"/>
  <c r="D98" i="89"/>
  <c r="F118" i="89" l="1"/>
  <c r="F119" i="89" s="1"/>
  <c r="D118" i="89"/>
  <c r="D119" i="89" s="1"/>
  <c r="B118" i="89"/>
  <c r="B119" i="89" s="1"/>
  <c r="L38" i="89"/>
  <c r="L39" i="89" s="1"/>
  <c r="J38" i="89"/>
  <c r="J39" i="89" s="1"/>
  <c r="H38" i="89"/>
  <c r="H39" i="89" s="1"/>
  <c r="F38" i="89"/>
  <c r="F39" i="89" s="1"/>
  <c r="D38" i="89"/>
  <c r="D39" i="89" s="1"/>
  <c r="B38" i="89"/>
  <c r="B39" i="89" s="1"/>
  <c r="E39" i="89"/>
  <c r="G39" i="89" s="1"/>
  <c r="I39" i="89" s="1"/>
  <c r="K39" i="89" s="1"/>
  <c r="M39" i="89" s="1"/>
  <c r="J34" i="89"/>
  <c r="J35" i="89" s="1"/>
  <c r="H34" i="89"/>
  <c r="H35" i="89" s="1"/>
  <c r="F34" i="89"/>
  <c r="F35" i="89" s="1"/>
  <c r="D34" i="89"/>
  <c r="D35" i="89" s="1"/>
  <c r="B34" i="89"/>
  <c r="B35" i="89" s="1"/>
  <c r="E34" i="89"/>
  <c r="E35" i="89"/>
  <c r="G35" i="89" s="1"/>
  <c r="I35" i="89" s="1"/>
  <c r="K35" i="89" s="1"/>
  <c r="P54" i="89"/>
  <c r="P55" i="89" s="1"/>
  <c r="N54" i="89"/>
  <c r="N55" i="89" s="1"/>
  <c r="L54" i="89"/>
  <c r="L55" i="89" s="1"/>
  <c r="J54" i="89"/>
  <c r="J55" i="89" s="1"/>
  <c r="H54" i="89"/>
  <c r="H55" i="89" s="1"/>
  <c r="F54" i="89"/>
  <c r="F55" i="89" s="1"/>
  <c r="D54" i="89"/>
  <c r="D55" i="89" s="1"/>
  <c r="B54" i="89"/>
  <c r="B55" i="89" s="1"/>
  <c r="E55" i="89"/>
  <c r="G55" i="89" s="1"/>
  <c r="I55" i="89" s="1"/>
  <c r="K55" i="89" s="1"/>
  <c r="M55" i="89" s="1"/>
  <c r="O55" i="89" s="1"/>
  <c r="Q55" i="89" s="1"/>
  <c r="L50" i="89"/>
  <c r="L51" i="89" s="1"/>
  <c r="N50" i="89"/>
  <c r="N51" i="89" s="1"/>
  <c r="J50" i="89"/>
  <c r="J51" i="89" s="1"/>
  <c r="H50" i="89"/>
  <c r="H51" i="89" s="1"/>
  <c r="F50" i="89"/>
  <c r="F51" i="89" s="1"/>
  <c r="D50" i="89"/>
  <c r="D51" i="89" s="1"/>
  <c r="B50" i="89"/>
  <c r="B51" i="89" s="1"/>
  <c r="E51" i="89"/>
  <c r="G51" i="89" s="1"/>
  <c r="I51" i="89" s="1"/>
  <c r="K51" i="89" s="1"/>
  <c r="M51" i="89" s="1"/>
  <c r="O51" i="89" s="1"/>
  <c r="L91" i="89"/>
  <c r="J90" i="89"/>
  <c r="J91" i="89" s="1"/>
  <c r="H90" i="89"/>
  <c r="H91" i="89" s="1"/>
  <c r="F90" i="89"/>
  <c r="F91" i="89" s="1"/>
  <c r="D90" i="89"/>
  <c r="D91" i="89" s="1"/>
  <c r="B90" i="89"/>
  <c r="B91" i="89" s="1"/>
  <c r="F95" i="89"/>
  <c r="H114" i="89"/>
  <c r="H115" i="89" s="1"/>
  <c r="F114" i="89"/>
  <c r="F115" i="89" s="1"/>
  <c r="D114" i="89"/>
  <c r="D115" i="89" s="1"/>
  <c r="B114" i="89"/>
  <c r="B115" i="89" s="1"/>
  <c r="H94" i="89"/>
  <c r="H95" i="89" s="1"/>
  <c r="L99" i="89"/>
  <c r="F106" i="89"/>
  <c r="F107" i="89" s="1"/>
  <c r="F110" i="89"/>
  <c r="F111" i="89" s="1"/>
  <c r="D110" i="89"/>
  <c r="D111" i="89" s="1"/>
  <c r="E111" i="89"/>
  <c r="G111" i="89" s="1"/>
  <c r="B110" i="89"/>
  <c r="B111" i="89" s="1"/>
  <c r="D106" i="89"/>
  <c r="D107" i="89" s="1"/>
  <c r="E107" i="89"/>
  <c r="G107" i="89" s="1"/>
  <c r="B106" i="89"/>
  <c r="B107" i="89" s="1"/>
  <c r="F102" i="89"/>
  <c r="F103" i="89" s="1"/>
  <c r="D103" i="89"/>
  <c r="B102" i="89"/>
  <c r="B103" i="89" s="1"/>
  <c r="B98" i="89"/>
  <c r="B99" i="89" s="1"/>
  <c r="J99" i="89"/>
  <c r="H99" i="89"/>
  <c r="F99" i="89"/>
  <c r="D99" i="89"/>
  <c r="D95" i="89"/>
  <c r="B94" i="89"/>
  <c r="B95" i="89" s="1"/>
  <c r="F86" i="89"/>
  <c r="F87" i="89" s="1"/>
  <c r="D86" i="89"/>
  <c r="D87" i="89" s="1"/>
  <c r="B86" i="89"/>
  <c r="B87" i="89" s="1"/>
  <c r="E91" i="89" l="1"/>
  <c r="G91" i="89" s="1"/>
  <c r="I91" i="89" s="1"/>
  <c r="K91" i="89" s="1"/>
  <c r="M91" i="89" s="1"/>
  <c r="E115" i="89"/>
  <c r="G115" i="89" s="1"/>
  <c r="I115" i="89" s="1"/>
  <c r="E119" i="89" l="1"/>
  <c r="G119" i="89" s="1"/>
  <c r="E95" i="89"/>
  <c r="G95" i="89" s="1"/>
  <c r="I95" i="89" s="1"/>
  <c r="E99" i="89" l="1"/>
  <c r="G99" i="89" s="1"/>
  <c r="I99" i="89" s="1"/>
  <c r="K99" i="89" s="1"/>
  <c r="M99" i="89" s="1"/>
  <c r="O99" i="89" s="1"/>
  <c r="E103" i="89" l="1"/>
  <c r="G103" i="89"/>
</calcChain>
</file>

<file path=xl/sharedStrings.xml><?xml version="1.0" encoding="utf-8"?>
<sst xmlns="http://schemas.openxmlformats.org/spreadsheetml/2006/main" count="1909" uniqueCount="187">
  <si>
    <t>Datos generales</t>
  </si>
  <si>
    <t>Alto Ladrillos (Y)</t>
  </si>
  <si>
    <t>Númeración</t>
  </si>
  <si>
    <t>si</t>
  </si>
  <si>
    <t>zi</t>
  </si>
  <si>
    <t>yi</t>
  </si>
  <si>
    <t>Largo Ladrillo (Z)</t>
  </si>
  <si>
    <t>Lisos Izquierda</t>
  </si>
  <si>
    <t>no</t>
  </si>
  <si>
    <t>Ancho Ladrillo (X)</t>
  </si>
  <si>
    <t>Lisos Derecha</t>
  </si>
  <si>
    <t>Aparejo</t>
  </si>
  <si>
    <t>Lisos Ventana</t>
  </si>
  <si>
    <t>Mortero</t>
  </si>
  <si>
    <t>Forzar Modulación</t>
  </si>
  <si>
    <t>Mortero Máximo</t>
  </si>
  <si>
    <t>Mortero Mínimo</t>
  </si>
  <si>
    <t>Corte Mínimo</t>
  </si>
  <si>
    <t>Muros</t>
  </si>
  <si>
    <t>Muro 1</t>
  </si>
  <si>
    <t>Muro 2</t>
  </si>
  <si>
    <t>Muro 3</t>
  </si>
  <si>
    <t>Muro 4</t>
  </si>
  <si>
    <t>Muro 5</t>
  </si>
  <si>
    <t>Longitud</t>
  </si>
  <si>
    <t>Altura</t>
  </si>
  <si>
    <t>xi</t>
  </si>
  <si>
    <t>zf</t>
  </si>
  <si>
    <t>xf</t>
  </si>
  <si>
    <t>Vacios</t>
  </si>
  <si>
    <t>Diferencia en planta</t>
  </si>
  <si>
    <t>∆Z</t>
  </si>
  <si>
    <t>∆X</t>
  </si>
  <si>
    <t>(No mover)</t>
  </si>
  <si>
    <t>Vacio 1</t>
  </si>
  <si>
    <t>z</t>
  </si>
  <si>
    <t>y</t>
  </si>
  <si>
    <t>Vacio 2</t>
  </si>
  <si>
    <t>Vacio 3</t>
  </si>
  <si>
    <t>Vacio 4</t>
  </si>
  <si>
    <t>x</t>
  </si>
  <si>
    <t>xi,yx</t>
  </si>
  <si>
    <t>xf,yf</t>
  </si>
  <si>
    <t>color</t>
  </si>
  <si>
    <t>dovelas automaticas</t>
  </si>
  <si>
    <t>dovelas</t>
  </si>
  <si>
    <t>separacion_pedido_lad_dovelas</t>
  </si>
  <si>
    <t>Muro 19</t>
  </si>
  <si>
    <t>Muro 22</t>
  </si>
  <si>
    <t>separacion</t>
  </si>
  <si>
    <t>Muro 23</t>
  </si>
  <si>
    <t>Muro 24</t>
  </si>
  <si>
    <t>Muro 25</t>
  </si>
  <si>
    <t>Muro 26</t>
  </si>
  <si>
    <t>Muro 27</t>
  </si>
  <si>
    <t>Muro 28</t>
  </si>
  <si>
    <t>Muro 29</t>
  </si>
  <si>
    <t>Muro 30</t>
  </si>
  <si>
    <t>Muro 31</t>
  </si>
  <si>
    <t>Muro 32</t>
  </si>
  <si>
    <t>Muro 33</t>
  </si>
  <si>
    <t>Muro 34</t>
  </si>
  <si>
    <t>Muro 35</t>
  </si>
  <si>
    <t>Muro 36</t>
  </si>
  <si>
    <t>Muro 37</t>
  </si>
  <si>
    <t>Muro 38</t>
  </si>
  <si>
    <t>Muro 39</t>
  </si>
  <si>
    <t>Muro 40</t>
  </si>
  <si>
    <t>Muro 41</t>
  </si>
  <si>
    <t>Muro 42</t>
  </si>
  <si>
    <t>Muro 43</t>
  </si>
  <si>
    <t>Muro 44</t>
  </si>
  <si>
    <t>Muro 45</t>
  </si>
  <si>
    <t>Muro 46</t>
  </si>
  <si>
    <t>Muro 47</t>
  </si>
  <si>
    <t>Muro 48</t>
  </si>
  <si>
    <t>Muro 49</t>
  </si>
  <si>
    <t>Muro 50</t>
  </si>
  <si>
    <t>Muro 51</t>
  </si>
  <si>
    <t>Muro 52</t>
  </si>
  <si>
    <t>Muro 53</t>
  </si>
  <si>
    <t>Muro 54</t>
  </si>
  <si>
    <t>Muro 6</t>
  </si>
  <si>
    <t>Muro 7</t>
  </si>
  <si>
    <t>Muro 8</t>
  </si>
  <si>
    <t>Muro 9</t>
  </si>
  <si>
    <t>Muro 10</t>
  </si>
  <si>
    <t>Muro 11</t>
  </si>
  <si>
    <t>Muro 12</t>
  </si>
  <si>
    <t>Muro 13</t>
  </si>
  <si>
    <t>Muro 14</t>
  </si>
  <si>
    <t>Muro 15</t>
  </si>
  <si>
    <t>Muro 16</t>
  </si>
  <si>
    <t>Muro 17</t>
  </si>
  <si>
    <t>Muro 18</t>
  </si>
  <si>
    <t>Muro 20</t>
  </si>
  <si>
    <t>Muro 21</t>
  </si>
  <si>
    <t>Muro 55</t>
  </si>
  <si>
    <t>Muro 56</t>
  </si>
  <si>
    <t>Muro 57</t>
  </si>
  <si>
    <t>Muro 58</t>
  </si>
  <si>
    <t>Muro 59</t>
  </si>
  <si>
    <t>Muro 60</t>
  </si>
  <si>
    <t>Muro 61</t>
  </si>
  <si>
    <t>Muro 62</t>
  </si>
  <si>
    <t>Muro 63</t>
  </si>
  <si>
    <t>Muro 64</t>
  </si>
  <si>
    <t>Muro 65</t>
  </si>
  <si>
    <t>Muro 66</t>
  </si>
  <si>
    <t>Muro 67</t>
  </si>
  <si>
    <t>Muro 68</t>
  </si>
  <si>
    <t>Muro 69</t>
  </si>
  <si>
    <t>Muro 70</t>
  </si>
  <si>
    <t>Muro 71</t>
  </si>
  <si>
    <t>Muro 72</t>
  </si>
  <si>
    <t>Muro 73</t>
  </si>
  <si>
    <t>Muro 74</t>
  </si>
  <si>
    <t>Sucio 10 Muro 31</t>
  </si>
  <si>
    <t>Sucio 10 Muro 32</t>
  </si>
  <si>
    <t>Sucio 10 Muro 33</t>
  </si>
  <si>
    <t>Sucio 10 Muro 34</t>
  </si>
  <si>
    <t>Sucio 10 Muro 35</t>
  </si>
  <si>
    <t>Sucio 10 Muro 36</t>
  </si>
  <si>
    <t>Sucio 10 Muro 37</t>
  </si>
  <si>
    <t>Sucio 10 Muro 38</t>
  </si>
  <si>
    <t>Sucio 10 Muro 39</t>
  </si>
  <si>
    <t>Sucio 10 Muro 40</t>
  </si>
  <si>
    <t>Sucio 10 Muro 41</t>
  </si>
  <si>
    <t>Sucio 10 Muro 42</t>
  </si>
  <si>
    <t>Sucio 10 Muro 43</t>
  </si>
  <si>
    <t>Sucio 10 Muro 44</t>
  </si>
  <si>
    <t>Sucio 10 Muro 45</t>
  </si>
  <si>
    <t>Sucio 10 Muro 46</t>
  </si>
  <si>
    <t>Sucio 10 Muro 47</t>
  </si>
  <si>
    <t>Sucio 10 Muro 48</t>
  </si>
  <si>
    <t>Sucio 10 Muro 49</t>
  </si>
  <si>
    <t>Sucio 10 Muro 50</t>
  </si>
  <si>
    <t>Sucio 10 Muro 51</t>
  </si>
  <si>
    <t>Sucio 10 Muro 52</t>
  </si>
  <si>
    <t>Sucio 10 Muro 53</t>
  </si>
  <si>
    <t>Sucio 10 Muro 54</t>
  </si>
  <si>
    <t>Sucio 10 Muro 55</t>
  </si>
  <si>
    <t>Sucio 10 Muro 56</t>
  </si>
  <si>
    <t>Sucio 10 Muro 57</t>
  </si>
  <si>
    <t>Sucio 10 Muro 58</t>
  </si>
  <si>
    <t>Sucio 10 Muro 59</t>
  </si>
  <si>
    <t>Sucio 10 Muro 60</t>
  </si>
  <si>
    <t>Sucio 10 Muro 61</t>
  </si>
  <si>
    <t>Sucio 10 Muro 62</t>
  </si>
  <si>
    <t>Sucio 10 Muro 63</t>
  </si>
  <si>
    <t>Sucio 10 Muro 64</t>
  </si>
  <si>
    <t>Sucio 10 Muro 65</t>
  </si>
  <si>
    <t>Sucio 10 Muro 66</t>
  </si>
  <si>
    <t>Sucio 10 Muro 67</t>
  </si>
  <si>
    <t>Sucio 10 Muro 68</t>
  </si>
  <si>
    <t>Sucio 10 Muro 69</t>
  </si>
  <si>
    <t>Sucio 10 Muro 70</t>
  </si>
  <si>
    <t>Sucio 10 Muro 71</t>
  </si>
  <si>
    <t>Sucio 10 Muro 72</t>
  </si>
  <si>
    <t>Sucio 10 Muro 73</t>
  </si>
  <si>
    <t>Sucio 10 Muro 74</t>
  </si>
  <si>
    <t>Fachada Muro 7</t>
  </si>
  <si>
    <t>Fachada Muro 8</t>
  </si>
  <si>
    <t>Fachada Muro 9</t>
  </si>
  <si>
    <t>Fachada Muro 10</t>
  </si>
  <si>
    <t>Fachada Muro 11</t>
  </si>
  <si>
    <t>Fachada Muro 12</t>
  </si>
  <si>
    <t>Fachada Muro 13</t>
  </si>
  <si>
    <t>Fachada Muro 14</t>
  </si>
  <si>
    <t>Fachada Muro 15</t>
  </si>
  <si>
    <t>Fachada Muro 16</t>
  </si>
  <si>
    <t>Fachada Muro 17</t>
  </si>
  <si>
    <t>Fachada Muro 18</t>
  </si>
  <si>
    <t>Fachada Muro 19</t>
  </si>
  <si>
    <t>Fachada Muro 20</t>
  </si>
  <si>
    <t>Fachada Muro 21</t>
  </si>
  <si>
    <t>Fachada Muro 22</t>
  </si>
  <si>
    <t>Fachada Muro 23</t>
  </si>
  <si>
    <t>Fachada Muro 24</t>
  </si>
  <si>
    <t>Fachada Muro 25</t>
  </si>
  <si>
    <t>Fachada Muro 26</t>
  </si>
  <si>
    <t>Fachada Muro 27</t>
  </si>
  <si>
    <t>Fachada Muro 28</t>
  </si>
  <si>
    <t>Fachada Muro 29</t>
  </si>
  <si>
    <t>Fachada Muro 30</t>
  </si>
  <si>
    <t>Fachada capuchino</t>
  </si>
  <si>
    <t>orangered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</si>
</sst>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2" fontId="1" fillId="0" borderId="1" xfId="0" applyNumberFormat="1" applyFont="1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29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" fontId="0" fillId="4" borderId="0" xfId="0" applyNumberFormat="1" applyFill="1" applyAlignment="1">
      <alignment horizontal="center"/>
    </xf>
    <xf numFmtId="164" fontId="0" fillId="0" borderId="0" xfId="1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Planta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1'!$B$15,'Datos de entrada 1'!$B$17)</c:f>
              <c:numCache>
                <c:formatCode>General</c:formatCode>
                <c:ptCount val="2"/>
                <c:pt idx="0">
                  <c:v>10</c:v>
                </c:pt>
                <c:pt idx="1">
                  <c:v>250</c:v>
                </c:pt>
              </c:numCache>
            </c:numRef>
          </c:xVal>
          <c:yVal>
            <c:numRef>
              <c:f>('Datos de entrada 1'!$B$16,'Datos de entrada 1'!$B$18)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3-42BE-8E8E-49C4710E19BF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1'!$C$15,'Datos de entrada 1'!$C$17)</c:f>
              <c:numCache>
                <c:formatCode>General</c:formatCode>
                <c:ptCount val="2"/>
                <c:pt idx="0">
                  <c:v>50</c:v>
                </c:pt>
                <c:pt idx="1">
                  <c:v>150</c:v>
                </c:pt>
              </c:numCache>
            </c:numRef>
          </c:xVal>
          <c:yVal>
            <c:numRef>
              <c:f>('Datos de entrada 1'!$C$16,'Datos de entrada 1'!$C$18)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E3-42BE-8E8E-49C4710E19BF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1'!$D$15,'Datos de entrada 1'!$D$17)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xVal>
          <c:yVal>
            <c:numRef>
              <c:f>('Datos de entrada 1'!$D$16,'Datos de entrada 1'!$D$18)</c:f>
              <c:numCache>
                <c:formatCode>General</c:formatCode>
                <c:ptCount val="2"/>
                <c:pt idx="0">
                  <c:v>50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E3-42BE-8E8E-49C4710E19BF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1'!$BY$15,'Datos de entrada 1'!$BY$17)</c:f>
              <c:numCache>
                <c:formatCode>General</c:formatCode>
                <c:ptCount val="2"/>
                <c:pt idx="0">
                  <c:v>10</c:v>
                </c:pt>
                <c:pt idx="1">
                  <c:v>250</c:v>
                </c:pt>
              </c:numCache>
            </c:numRef>
          </c:xVal>
          <c:yVal>
            <c:numRef>
              <c:f>('Datos de entrada 1'!$BY$16,'Datos de entrada 1'!$BY$18)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E3-42BE-8E8E-49C4710E19BF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1'!$BZ$15,'Datos de entrada 1'!$BZ$17)</c:f>
              <c:numCache>
                <c:formatCode>General</c:formatCode>
                <c:ptCount val="2"/>
                <c:pt idx="0">
                  <c:v>50</c:v>
                </c:pt>
                <c:pt idx="1">
                  <c:v>150</c:v>
                </c:pt>
              </c:numCache>
            </c:numRef>
          </c:xVal>
          <c:yVal>
            <c:numRef>
              <c:f>('Datos de entrada 1'!$BZ$16,'Datos de entrada 1'!$BZ$18)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E3-42BE-8E8E-49C4710E19BF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1'!$CA$15,'Datos de entrada 1'!$CA$17)</c:f>
              <c:numCache>
                <c:formatCode>General</c:formatCode>
                <c:ptCount val="2"/>
                <c:pt idx="0">
                  <c:v>140</c:v>
                </c:pt>
                <c:pt idx="1">
                  <c:v>140</c:v>
                </c:pt>
              </c:numCache>
            </c:numRef>
          </c:xVal>
          <c:yVal>
            <c:numRef>
              <c:f>('Datos de entrada 1'!$CA$16,'Datos de entrada 1'!$CA$18)</c:f>
              <c:numCache>
                <c:formatCode>General</c:formatCode>
                <c:ptCount val="2"/>
                <c:pt idx="0">
                  <c:v>50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E3-42BE-8E8E-49C4710E19BF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1'!$E$15,'Datos de entrada 1'!$E$17)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xVal>
          <c:yVal>
            <c:numRef>
              <c:f>('Datos de entrada 1'!$E$16,'Datos de entrada 1'!$E$18)</c:f>
              <c:numCache>
                <c:formatCode>General</c:formatCode>
                <c:ptCount val="2"/>
                <c:pt idx="0">
                  <c:v>150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E3-42BE-8E8E-49C4710E19BF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1'!$F$15,'Datos de entrada 1'!$F$17)</c:f>
              <c:numCache>
                <c:formatCode>General</c:formatCode>
                <c:ptCount val="2"/>
                <c:pt idx="0">
                  <c:v>200</c:v>
                </c:pt>
                <c:pt idx="1">
                  <c:v>350</c:v>
                </c:pt>
              </c:numCache>
            </c:numRef>
          </c:xVal>
          <c:yVal>
            <c:numRef>
              <c:f>('Datos de entrada 1'!$F$16,'Datos de entrada 1'!$F$18)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E3-42BE-8E8E-49C4710E19BF}"/>
            </c:ext>
          </c:extLst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1'!$G$15,'Datos de entrada 1'!$G$17)</c:f>
              <c:numCache>
                <c:formatCode>General</c:formatCode>
                <c:ptCount val="2"/>
                <c:pt idx="0">
                  <c:v>350</c:v>
                </c:pt>
                <c:pt idx="1">
                  <c:v>350</c:v>
                </c:pt>
              </c:numCache>
            </c:numRef>
          </c:xVal>
          <c:yVal>
            <c:numRef>
              <c:f>('Datos de entrada 1'!$G$16,'Datos de entrada 1'!$G$18)</c:f>
              <c:numCache>
                <c:formatCode>General</c:formatCode>
                <c:ptCount val="2"/>
                <c:pt idx="0">
                  <c:v>50</c:v>
                </c:pt>
                <c:pt idx="1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4E3-42BE-8E8E-49C4710E19BF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1'!$H$15,'Datos de entrada 1'!$H$17)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1'!$H$16,'Datos de entrada 1'!$H$18)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4E3-42BE-8E8E-49C4710E19BF}"/>
            </c:ext>
          </c:extLst>
        </c:ser>
        <c:ser>
          <c:idx val="10"/>
          <c:order val="10"/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1'!$I$15,'Datos de entrada 1'!$I$17)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1'!$I$16,'Datos de entrada 1'!$I$18)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4E3-42BE-8E8E-49C4710E19BF}"/>
            </c:ext>
          </c:extLst>
        </c:ser>
        <c:ser>
          <c:idx val="11"/>
          <c:order val="11"/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1'!$J$15,'Datos de entrada 1'!$J$17)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1'!$J$16,'Datos de entrada 1'!$J$18)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4E3-42BE-8E8E-49C4710E19BF}"/>
            </c:ext>
          </c:extLst>
        </c:ser>
        <c:ser>
          <c:idx val="12"/>
          <c:order val="12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1'!$K$15,'Datos de entrada 1'!$K$17)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1'!$K$16,'Datos de entrada 1'!$K$18)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4E3-42BE-8E8E-49C4710E19BF}"/>
            </c:ext>
          </c:extLst>
        </c:ser>
        <c:ser>
          <c:idx val="13"/>
          <c:order val="13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1'!$L$15,'Datos de entrada 1'!$L$17)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1'!$L$16,'Datos de entrada 1'!$L$18)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4E3-42BE-8E8E-49C4710E19BF}"/>
            </c:ext>
          </c:extLst>
        </c:ser>
        <c:ser>
          <c:idx val="14"/>
          <c:order val="14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1'!$M$15,'Datos de entrada 1'!$M$17)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1'!$M$16,'Datos de entrada 1'!$M$18)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4E3-42BE-8E8E-49C4710E19BF}"/>
            </c:ext>
          </c:extLst>
        </c:ser>
        <c:ser>
          <c:idx val="15"/>
          <c:order val="15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1'!$N$15,'Datos de entrada 1'!$N$17)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1'!$N$16,'Datos de entrada 1'!$N$18)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4E3-42BE-8E8E-49C4710E19BF}"/>
            </c:ext>
          </c:extLst>
        </c:ser>
        <c:ser>
          <c:idx val="16"/>
          <c:order val="16"/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1'!$CB$15,'Datos de entrada 1'!$CB$17)</c:f>
              <c:numCache>
                <c:formatCode>General</c:formatCode>
                <c:ptCount val="2"/>
                <c:pt idx="0">
                  <c:v>210</c:v>
                </c:pt>
                <c:pt idx="1">
                  <c:v>210</c:v>
                </c:pt>
              </c:numCache>
            </c:numRef>
          </c:xVal>
          <c:yVal>
            <c:numRef>
              <c:f>('Datos de entrada 1'!$CB$16,'Datos de entrada 1'!$CB$18)</c:f>
              <c:numCache>
                <c:formatCode>General</c:formatCode>
                <c:ptCount val="2"/>
                <c:pt idx="0">
                  <c:v>150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4E3-42BE-8E8E-49C4710E19BF}"/>
            </c:ext>
          </c:extLst>
        </c:ser>
        <c:ser>
          <c:idx val="17"/>
          <c:order val="17"/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1'!$CC$15,'Datos de entrada 1'!$CC$17)</c:f>
              <c:numCache>
                <c:formatCode>General</c:formatCode>
                <c:ptCount val="2"/>
                <c:pt idx="0">
                  <c:v>200</c:v>
                </c:pt>
                <c:pt idx="1">
                  <c:v>350</c:v>
                </c:pt>
              </c:numCache>
            </c:numRef>
          </c:xVal>
          <c:yVal>
            <c:numRef>
              <c:f>('Datos de entrada 1'!$CC$16,'Datos de entrada 1'!$CC$18)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4E3-42BE-8E8E-49C4710E19BF}"/>
            </c:ext>
          </c:extLst>
        </c:ser>
        <c:ser>
          <c:idx val="18"/>
          <c:order val="18"/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1'!$CD$15,'Datos de entrada 1'!$CD$17)</c:f>
              <c:numCache>
                <c:formatCode>General</c:formatCode>
                <c:ptCount val="2"/>
                <c:pt idx="0">
                  <c:v>340</c:v>
                </c:pt>
                <c:pt idx="1">
                  <c:v>340</c:v>
                </c:pt>
              </c:numCache>
            </c:numRef>
          </c:xVal>
          <c:yVal>
            <c:numRef>
              <c:f>('Datos de entrada 1'!$CD$16,'Datos de entrada 1'!$CD$18)</c:f>
              <c:numCache>
                <c:formatCode>General</c:formatCode>
                <c:ptCount val="2"/>
                <c:pt idx="0">
                  <c:v>50</c:v>
                </c:pt>
                <c:pt idx="1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4E3-42BE-8E8E-49C4710E19BF}"/>
            </c:ext>
          </c:extLst>
        </c:ser>
        <c:ser>
          <c:idx val="19"/>
          <c:order val="19"/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1'!$CE$15,'Datos de entrada 1'!$CE$17)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1'!$CE$16,'Datos de entrada 1'!$CE$18)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4E3-42BE-8E8E-49C4710E19BF}"/>
            </c:ext>
          </c:extLst>
        </c:ser>
        <c:ser>
          <c:idx val="20"/>
          <c:order val="20"/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1'!$CF$15,'Datos de entrada 1'!$CF$17)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1'!$CF$16,'Datos de entrada 1'!$CF$18)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4E3-42BE-8E8E-49C4710E19BF}"/>
            </c:ext>
          </c:extLst>
        </c:ser>
        <c:ser>
          <c:idx val="21"/>
          <c:order val="21"/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1'!$CG$15,'Datos de entrada 1'!$CG$17)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1'!$CG$16,'Datos de entrada 1'!$CG$18)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4E3-42BE-8E8E-49C4710E19BF}"/>
            </c:ext>
          </c:extLst>
        </c:ser>
        <c:ser>
          <c:idx val="22"/>
          <c:order val="22"/>
          <c:spPr>
            <a:ln w="22225" cap="rnd">
              <a:solidFill>
                <a:schemeClr val="accent5">
                  <a:lumMod val="80000"/>
                </a:schemeClr>
              </a:solidFill>
            </a:ln>
            <a:effectLst>
              <a:glow rad="139700">
                <a:schemeClr val="accent5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1'!$CH$15,'Datos de entrada 1'!$CH$17)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1'!$CH$16,'Datos de entrada 1'!$CH$18)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4E3-42BE-8E8E-49C4710E19BF}"/>
            </c:ext>
          </c:extLst>
        </c:ser>
        <c:ser>
          <c:idx val="23"/>
          <c:order val="23"/>
          <c:spPr>
            <a:ln w="22225" cap="rnd">
              <a:solidFill>
                <a:schemeClr val="accent6">
                  <a:lumMod val="80000"/>
                </a:schemeClr>
              </a:solidFill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1'!$CI$15,'Datos de entrada 1'!$CI$17)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1'!$CI$16,'Datos de entrada 1'!$CI$18)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4E3-42BE-8E8E-49C4710E19BF}"/>
            </c:ext>
          </c:extLst>
        </c:ser>
        <c:ser>
          <c:idx val="24"/>
          <c:order val="24"/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1'!$CJ$15,'Datos de entrada 1'!$CJ$17)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1'!$CJ$16,'Datos de entrada 1'!$CJ$18)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4E3-42BE-8E8E-49C4710E19BF}"/>
            </c:ext>
          </c:extLst>
        </c:ser>
        <c:ser>
          <c:idx val="25"/>
          <c:order val="25"/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 rad="139700">
                <a:schemeClr val="accent2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1'!$CK$15,'Datos de entrada 1'!$CK$17)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1'!$CK$16,'Datos de entrada 1'!$CK$18)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4E3-42BE-8E8E-49C4710E19BF}"/>
            </c:ext>
          </c:extLst>
        </c:ser>
        <c:ser>
          <c:idx val="26"/>
          <c:order val="26"/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1'!$O$15,'Datos de entrada 1'!$O$17)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1'!$O$16,'Datos de entrada 1'!$O$18)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4E3-42BE-8E8E-49C4710E19BF}"/>
            </c:ext>
          </c:extLst>
        </c:ser>
        <c:ser>
          <c:idx val="27"/>
          <c:order val="27"/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4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1'!$P$15,'Datos de entrada 1'!$P$17)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1'!$P$16,'Datos de entrada 1'!$P$18)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4E3-42BE-8E8E-49C4710E19BF}"/>
            </c:ext>
          </c:extLst>
        </c:ser>
        <c:ser>
          <c:idx val="28"/>
          <c:order val="28"/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</a:ln>
            <a:effectLst>
              <a:glow rad="139700">
                <a:schemeClr val="accent5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1'!$Q$15,'Datos de entrada 1'!$Q$17)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1'!$Q$16,'Datos de entrada 1'!$Q$18)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4E3-42BE-8E8E-49C4710E19BF}"/>
            </c:ext>
          </c:extLst>
        </c:ser>
        <c:ser>
          <c:idx val="29"/>
          <c:order val="29"/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6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1'!$R$15,'Datos de entrada 1'!$R$17)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1'!$R$16,'Datos de entrada 1'!$R$18)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4E3-42BE-8E8E-49C4710E19BF}"/>
            </c:ext>
          </c:extLst>
        </c:ser>
        <c:ser>
          <c:idx val="30"/>
          <c:order val="30"/>
          <c:spPr>
            <a:ln w="22225" cap="rnd">
              <a:solidFill>
                <a:schemeClr val="accent1">
                  <a:lumMod val="50000"/>
                </a:schemeClr>
              </a:solidFill>
            </a:ln>
            <a:effectLst>
              <a:glow rad="139700">
                <a:schemeClr val="accent1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1'!$CL$15,'Datos de entrada 1'!$CL$17)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1'!$CL$16,'Datos de entrada 1'!$CL$18)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4E3-42BE-8E8E-49C4710E19BF}"/>
            </c:ext>
          </c:extLst>
        </c:ser>
        <c:ser>
          <c:idx val="31"/>
          <c:order val="31"/>
          <c:spPr>
            <a:ln w="22225" cap="rnd">
              <a:solidFill>
                <a:schemeClr val="accent2">
                  <a:lumMod val="50000"/>
                </a:schemeClr>
              </a:solidFill>
            </a:ln>
            <a:effectLst>
              <a:glow rad="139700">
                <a:schemeClr val="accent2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1'!$CM$15,'Datos de entrada 1'!$CM$17)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1'!$CM$16,'Datos de entrada 1'!$CM$18)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4E3-42BE-8E8E-49C4710E19BF}"/>
            </c:ext>
          </c:extLst>
        </c:ser>
        <c:ser>
          <c:idx val="32"/>
          <c:order val="32"/>
          <c:spPr>
            <a:ln w="22225" cap="rnd">
              <a:solidFill>
                <a:schemeClr val="accent3">
                  <a:lumMod val="50000"/>
                </a:schemeClr>
              </a:solidFill>
            </a:ln>
            <a:effectLst>
              <a:glow rad="139700">
                <a:schemeClr val="accent3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1'!$CN$15,'Datos de entrada 1'!$CN$17)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1'!$CN$16,'Datos de entrada 1'!$CN$18)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4E3-42BE-8E8E-49C4710E19BF}"/>
            </c:ext>
          </c:extLst>
        </c:ser>
        <c:ser>
          <c:idx val="33"/>
          <c:order val="33"/>
          <c:spPr>
            <a:ln w="22225" cap="rnd">
              <a:solidFill>
                <a:schemeClr val="accent4">
                  <a:lumMod val="50000"/>
                </a:schemeClr>
              </a:solidFill>
            </a:ln>
            <a:effectLst>
              <a:glow rad="139700">
                <a:schemeClr val="accent4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1'!$CO$15,'Datos de entrada 1'!$CO$17)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1'!$CO$16,'Datos de entrada 1'!$CO$18)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4E3-42BE-8E8E-49C4710E19BF}"/>
            </c:ext>
          </c:extLst>
        </c:ser>
        <c:ser>
          <c:idx val="34"/>
          <c:order val="34"/>
          <c:spPr>
            <a:ln w="22225" cap="rnd">
              <a:solidFill>
                <a:schemeClr val="accent5">
                  <a:lumMod val="50000"/>
                </a:schemeClr>
              </a:solidFill>
            </a:ln>
            <a:effectLst>
              <a:glow rad="139700">
                <a:schemeClr val="accent5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1'!$S$15,'Datos de entrada 1'!$S$17)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1'!$S$16,'Datos de entrada 1'!$S$18)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4E3-42BE-8E8E-49C4710E19BF}"/>
            </c:ext>
          </c:extLst>
        </c:ser>
        <c:ser>
          <c:idx val="35"/>
          <c:order val="35"/>
          <c:spPr>
            <a:ln w="22225" cap="rnd">
              <a:solidFill>
                <a:schemeClr val="accent6">
                  <a:lumMod val="50000"/>
                </a:schemeClr>
              </a:solidFill>
            </a:ln>
            <a:effectLst>
              <a:glow rad="139700">
                <a:schemeClr val="accent6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1'!$T$15,'Datos de entrada 1'!$T$17)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1'!$T$16,'Datos de entrada 1'!$T$18)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D4E3-42BE-8E8E-49C4710E19BF}"/>
            </c:ext>
          </c:extLst>
        </c:ser>
        <c:ser>
          <c:idx val="36"/>
          <c:order val="36"/>
          <c:spPr>
            <a:ln w="22225" cap="rnd">
              <a:solidFill>
                <a:schemeClr val="accent1">
                  <a:lumMod val="70000"/>
                  <a:lumOff val="30000"/>
                </a:schemeClr>
              </a:solidFill>
            </a:ln>
            <a:effectLst>
              <a:glow rad="139700">
                <a:schemeClr val="accent1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1'!$U$15,'Datos de entrada 1'!$U$17)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1'!$U$16,'Datos de entrada 1'!$U$18)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4E3-42BE-8E8E-49C4710E19BF}"/>
            </c:ext>
          </c:extLst>
        </c:ser>
        <c:ser>
          <c:idx val="37"/>
          <c:order val="37"/>
          <c:spPr>
            <a:ln w="22225" cap="rnd">
              <a:solidFill>
                <a:schemeClr val="accent2">
                  <a:lumMod val="70000"/>
                  <a:lumOff val="30000"/>
                </a:schemeClr>
              </a:solidFill>
            </a:ln>
            <a:effectLst>
              <a:glow rad="139700">
                <a:schemeClr val="accent2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1'!$CP$15,'Datos de entrada 1'!$CP$17)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1'!$CP$16,'Datos de entrada 1'!$CP$18)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D4E3-42BE-8E8E-49C4710E19BF}"/>
            </c:ext>
          </c:extLst>
        </c:ser>
        <c:ser>
          <c:idx val="38"/>
          <c:order val="38"/>
          <c:spPr>
            <a:ln w="22225" cap="rnd">
              <a:solidFill>
                <a:schemeClr val="accent3">
                  <a:lumMod val="70000"/>
                  <a:lumOff val="30000"/>
                </a:schemeClr>
              </a:solidFill>
            </a:ln>
            <a:effectLst>
              <a:glow rad="139700">
                <a:schemeClr val="accent3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1'!$CQ$15,'Datos de entrada 1'!$CQ$17)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1'!$CQ$16,'Datos de entrada 1'!$CQ$18)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D4E3-42BE-8E8E-49C4710E19BF}"/>
            </c:ext>
          </c:extLst>
        </c:ser>
        <c:ser>
          <c:idx val="39"/>
          <c:order val="39"/>
          <c:spPr>
            <a:ln w="22225" cap="rnd">
              <a:solidFill>
                <a:schemeClr val="accent4">
                  <a:lumMod val="70000"/>
                  <a:lumOff val="30000"/>
                </a:schemeClr>
              </a:solidFill>
            </a:ln>
            <a:effectLst>
              <a:glow rad="139700">
                <a:schemeClr val="accent4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1'!$CR$15,'Datos de entrada 1'!$CR$17)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1'!$CR$16,'Datos de entrada 1'!$CR$18)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D4E3-42BE-8E8E-49C4710E19BF}"/>
            </c:ext>
          </c:extLst>
        </c:ser>
        <c:ser>
          <c:idx val="40"/>
          <c:order val="40"/>
          <c:spPr>
            <a:ln w="22225" cap="rnd">
              <a:solidFill>
                <a:schemeClr val="accent5">
                  <a:lumMod val="70000"/>
                  <a:lumOff val="30000"/>
                </a:schemeClr>
              </a:solidFill>
            </a:ln>
            <a:effectLst>
              <a:glow rad="139700">
                <a:schemeClr val="accent5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1'!$S$15,'Datos de entrada 1'!$S$17)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1'!$S$16,'Datos de entrada 1'!$S$18)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D4E3-42BE-8E8E-49C4710E19BF}"/>
            </c:ext>
          </c:extLst>
        </c:ser>
        <c:ser>
          <c:idx val="41"/>
          <c:order val="41"/>
          <c:spPr>
            <a:ln w="22225" cap="rnd">
              <a:solidFill>
                <a:schemeClr val="accent6">
                  <a:lumMod val="70000"/>
                  <a:lumOff val="30000"/>
                </a:schemeClr>
              </a:solidFill>
            </a:ln>
            <a:effectLst>
              <a:glow rad="139700">
                <a:schemeClr val="accent6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1'!$T$15,'Datos de entrada 1'!$T$17)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1'!$T$16,'Datos de entrada 1'!$T$18)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D4E3-42BE-8E8E-49C4710E19BF}"/>
            </c:ext>
          </c:extLst>
        </c:ser>
        <c:ser>
          <c:idx val="42"/>
          <c:order val="42"/>
          <c:spPr>
            <a:ln w="22225" cap="rnd">
              <a:solidFill>
                <a:schemeClr val="accent1">
                  <a:lumMod val="70000"/>
                </a:schemeClr>
              </a:solidFill>
            </a:ln>
            <a:effectLst>
              <a:glow rad="139700">
                <a:schemeClr val="accent1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1'!$U$15,'Datos de entrada 1'!$U$17)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1'!$U$16,'Datos de entrada 1'!$U$18)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D4E3-42BE-8E8E-49C4710E19BF}"/>
            </c:ext>
          </c:extLst>
        </c:ser>
        <c:ser>
          <c:idx val="43"/>
          <c:order val="43"/>
          <c:spPr>
            <a:ln w="22225" cap="rnd">
              <a:solidFill>
                <a:schemeClr val="accent2">
                  <a:lumMod val="70000"/>
                </a:schemeClr>
              </a:solidFill>
            </a:ln>
            <a:effectLst>
              <a:glow rad="139700">
                <a:schemeClr val="accent2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1'!$CP$15,'Datos de entrada 1'!$CP$17)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1'!$CP$16,'Datos de entrada 1'!$CP$18)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D4E3-42BE-8E8E-49C4710E19BF}"/>
            </c:ext>
          </c:extLst>
        </c:ser>
        <c:ser>
          <c:idx val="44"/>
          <c:order val="44"/>
          <c:spPr>
            <a:ln w="22225" cap="rnd">
              <a:solidFill>
                <a:schemeClr val="accent3">
                  <a:lumMod val="70000"/>
                </a:schemeClr>
              </a:solidFill>
            </a:ln>
            <a:effectLst>
              <a:glow rad="139700">
                <a:schemeClr val="accent3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1'!$CQ$15,'Datos de entrada 1'!$CQ$17)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1'!$CQ$16,'Datos de entrada 1'!$CQ$18)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4E3-42BE-8E8E-49C4710E19BF}"/>
            </c:ext>
          </c:extLst>
        </c:ser>
        <c:ser>
          <c:idx val="45"/>
          <c:order val="45"/>
          <c:spPr>
            <a:ln w="22225" cap="rnd">
              <a:solidFill>
                <a:schemeClr val="accent4">
                  <a:lumMod val="70000"/>
                </a:schemeClr>
              </a:solidFill>
            </a:ln>
            <a:effectLst>
              <a:glow rad="139700">
                <a:schemeClr val="accent4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1'!$CR$15,'Datos de entrada 1'!$CR$17)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1'!$CR$16,'Datos de entrada 1'!$CR$18)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4E3-42BE-8E8E-49C4710E19BF}"/>
            </c:ext>
          </c:extLst>
        </c:ser>
        <c:ser>
          <c:idx val="46"/>
          <c:order val="46"/>
          <c:spPr>
            <a:ln w="22225" cap="rnd">
              <a:solidFill>
                <a:schemeClr val="accent5">
                  <a:lumMod val="70000"/>
                </a:schemeClr>
              </a:solidFill>
            </a:ln>
            <a:effectLst>
              <a:glow rad="139700">
                <a:schemeClr val="accent5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1'!$V$15,'Datos de entrada 1'!$V$17)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1'!$V$16,'Datos de entrada 1'!$V$18)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4E3-42BE-8E8E-49C4710E19BF}"/>
            </c:ext>
          </c:extLst>
        </c:ser>
        <c:ser>
          <c:idx val="47"/>
          <c:order val="47"/>
          <c:spPr>
            <a:ln w="22225" cap="rnd">
              <a:solidFill>
                <a:schemeClr val="accent6">
                  <a:lumMod val="70000"/>
                </a:schemeClr>
              </a:solidFill>
            </a:ln>
            <a:effectLst>
              <a:glow rad="139700">
                <a:schemeClr val="accent6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1'!$W$15,'Datos de entrada 1'!$W$17)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1'!$W$16,'Datos de entrada 1'!$W$18)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4E3-42BE-8E8E-49C4710E19BF}"/>
            </c:ext>
          </c:extLst>
        </c:ser>
        <c:ser>
          <c:idx val="48"/>
          <c:order val="48"/>
          <c:spPr>
            <a:ln w="22225" cap="rnd">
              <a:solidFill>
                <a:schemeClr val="accent1">
                  <a:lumMod val="50000"/>
                  <a:lumOff val="50000"/>
                </a:schemeClr>
              </a:solidFill>
            </a:ln>
            <a:effectLst>
              <a:glow rad="139700">
                <a:schemeClr val="accent1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1'!$X$15,'Datos de entrada 1'!$X$17)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1'!$X$16,'Datos de entrada 1'!$X$18)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4E3-42BE-8E8E-49C4710E19BF}"/>
            </c:ext>
          </c:extLst>
        </c:ser>
        <c:ser>
          <c:idx val="49"/>
          <c:order val="49"/>
          <c:spPr>
            <a:ln w="22225" cap="rnd">
              <a:solidFill>
                <a:schemeClr val="accent2">
                  <a:lumMod val="50000"/>
                  <a:lumOff val="50000"/>
                </a:schemeClr>
              </a:solidFill>
            </a:ln>
            <a:effectLst>
              <a:glow rad="139700">
                <a:schemeClr val="accent2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1'!$Y$15,'Datos de entrada 1'!$Y$17)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1'!$Y$16,'Datos de entrada 1'!$Y$18)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D4E3-42BE-8E8E-49C4710E19BF}"/>
            </c:ext>
          </c:extLst>
        </c:ser>
        <c:ser>
          <c:idx val="50"/>
          <c:order val="50"/>
          <c:spPr>
            <a:ln w="22225" cap="rnd">
              <a:solidFill>
                <a:schemeClr val="accent3">
                  <a:lumMod val="50000"/>
                  <a:lumOff val="50000"/>
                </a:schemeClr>
              </a:solidFill>
            </a:ln>
            <a:effectLst>
              <a:glow rad="139700">
                <a:schemeClr val="accent3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1'!$Z$15,'Datos de entrada 1'!$Z$17)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1'!$Z$16,'Datos de entrada 1'!$Z$18)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D4E3-42BE-8E8E-49C4710E19BF}"/>
            </c:ext>
          </c:extLst>
        </c:ser>
        <c:ser>
          <c:idx val="51"/>
          <c:order val="51"/>
          <c:spPr>
            <a:ln w="22225" cap="rnd">
              <a:solidFill>
                <a:schemeClr val="accent4">
                  <a:lumMod val="50000"/>
                  <a:lumOff val="50000"/>
                </a:schemeClr>
              </a:solidFill>
            </a:ln>
            <a:effectLst>
              <a:glow rad="139700">
                <a:schemeClr val="accent4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1'!$AA$15,'Datos de entrada 1'!$AA$17)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1'!$AA$16,'Datos de entrada 1'!$AA$18)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D4E3-42BE-8E8E-49C4710E19BF}"/>
            </c:ext>
          </c:extLst>
        </c:ser>
        <c:ser>
          <c:idx val="52"/>
          <c:order val="52"/>
          <c:spPr>
            <a:ln w="22225" cap="rnd">
              <a:solidFill>
                <a:schemeClr val="accent5">
                  <a:lumMod val="50000"/>
                  <a:lumOff val="50000"/>
                </a:schemeClr>
              </a:solidFill>
            </a:ln>
            <a:effectLst>
              <a:glow rad="139700">
                <a:schemeClr val="accent5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1'!$AB$15,'Datos de entrada 1'!$AB$17)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1'!$AB$16,'Datos de entrada 1'!$AB$18)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D4E3-42BE-8E8E-49C4710E19BF}"/>
            </c:ext>
          </c:extLst>
        </c:ser>
        <c:ser>
          <c:idx val="53"/>
          <c:order val="53"/>
          <c:spPr>
            <a:ln w="22225" cap="rnd">
              <a:solidFill>
                <a:schemeClr val="accent6">
                  <a:lumMod val="50000"/>
                  <a:lumOff val="50000"/>
                </a:schemeClr>
              </a:solidFill>
            </a:ln>
            <a:effectLst>
              <a:glow rad="139700">
                <a:schemeClr val="accent6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1'!$AC$15,'Datos de entrada 1'!$AC$17)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1'!$AC$16,'Datos de entrada 1'!$AC$18)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D4E3-42BE-8E8E-49C4710E19BF}"/>
            </c:ext>
          </c:extLst>
        </c:ser>
        <c:ser>
          <c:idx val="54"/>
          <c:order val="54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1'!$AD$15,'Datos de entrada 1'!$AD$17)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1'!$AD$16,'Datos de entrada 1'!$AD$18)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D4E3-42BE-8E8E-49C4710E19BF}"/>
            </c:ext>
          </c:extLst>
        </c:ser>
        <c:ser>
          <c:idx val="55"/>
          <c:order val="55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1'!$AE$15,'Datos de entrada 1'!$AE$17)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1'!$AE$16,'Datos de entrada 1'!$AE$18)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D4E3-42BE-8E8E-49C4710E19BF}"/>
            </c:ext>
          </c:extLst>
        </c:ser>
        <c:ser>
          <c:idx val="56"/>
          <c:order val="56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1'!$CS$15,'Datos de entrada 1'!$CS$17)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1'!$CS$16,'Datos de entrada 1'!$CS$18)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D4E3-42BE-8E8E-49C4710E19BF}"/>
            </c:ext>
          </c:extLst>
        </c:ser>
        <c:ser>
          <c:idx val="57"/>
          <c:order val="57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1'!$CT$15,'Datos de entrada 1'!$CT$17)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1'!$CT$16,'Datos de entrada 1'!$CT$18)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D4E3-42BE-8E8E-49C4710E19BF}"/>
            </c:ext>
          </c:extLst>
        </c:ser>
        <c:ser>
          <c:idx val="58"/>
          <c:order val="58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1'!$CU$15,'Datos de entrada 1'!$CU$17)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1'!$CU$16,'Datos de entrada 1'!$CU$18)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4E3-42BE-8E8E-49C4710E19BF}"/>
            </c:ext>
          </c:extLst>
        </c:ser>
        <c:ser>
          <c:idx val="59"/>
          <c:order val="59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1'!$CV$15,'Datos de entrada 1'!$CV$17)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1'!$CV$16,'Datos de entrada 1'!$CV$18)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4E3-42BE-8E8E-49C4710E19BF}"/>
            </c:ext>
          </c:extLst>
        </c:ser>
        <c:ser>
          <c:idx val="60"/>
          <c:order val="60"/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1'!$CW$15,'Datos de entrada 1'!$CW$17)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1'!$CW$16,'Datos de entrada 1'!$CW$18)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4E3-42BE-8E8E-49C4710E19BF}"/>
            </c:ext>
          </c:extLst>
        </c:ser>
        <c:ser>
          <c:idx val="61"/>
          <c:order val="61"/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1'!$CX$15,'Datos de entrada 1'!$CX$17)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1'!$CX$16,'Datos de entrada 1'!$CX$18)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4E3-42BE-8E8E-49C4710E19BF}"/>
            </c:ext>
          </c:extLst>
        </c:ser>
        <c:ser>
          <c:idx val="62"/>
          <c:order val="62"/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1'!$CY$15,'Datos de entrada 1'!$CY$17)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1'!$CY$16,'Datos de entrada 1'!$CY$18)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4E3-42BE-8E8E-49C4710E19BF}"/>
            </c:ext>
          </c:extLst>
        </c:ser>
        <c:ser>
          <c:idx val="63"/>
          <c:order val="63"/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1'!$CZ$15,'Datos de entrada 1'!$CZ$17)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1'!$CZ$16,'Datos de entrada 1'!$CZ$18)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D4E3-42BE-8E8E-49C4710E19BF}"/>
            </c:ext>
          </c:extLst>
        </c:ser>
        <c:ser>
          <c:idx val="64"/>
          <c:order val="64"/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1'!$DA$15,'Datos de entrada 1'!$DA$17)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1'!$DA$16,'Datos de entrada 1'!$DA$18)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D4E3-42BE-8E8E-49C4710E19BF}"/>
            </c:ext>
          </c:extLst>
        </c:ser>
        <c:ser>
          <c:idx val="65"/>
          <c:order val="65"/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1'!$DB$15,'Datos de entrada 1'!$DB$17)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1'!$DB$16,'Datos de entrada 1'!$DB$18)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D4E3-42BE-8E8E-49C4710E19BF}"/>
            </c:ext>
          </c:extLst>
        </c:ser>
        <c:ser>
          <c:idx val="66"/>
          <c:order val="66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1'!$AF$15,'Datos de entrada 1'!$AF$17)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1'!$AF$16,'Datos de entrada 1'!$AF$18)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D4E3-42BE-8E8E-49C4710E19BF}"/>
            </c:ext>
          </c:extLst>
        </c:ser>
        <c:ser>
          <c:idx val="67"/>
          <c:order val="67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1'!$AG$15,'Datos de entrada 1'!$AG$17)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1'!$AG$16,'Datos de entrada 1'!$AG$18)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D4E3-42BE-8E8E-49C4710E19BF}"/>
            </c:ext>
          </c:extLst>
        </c:ser>
        <c:ser>
          <c:idx val="68"/>
          <c:order val="68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1'!$AH$15,'Datos de entrada 1'!$AH$17)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1'!$AH$16,'Datos de entrada 1'!$AH$18)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D4E3-42BE-8E8E-49C4710E19BF}"/>
            </c:ext>
          </c:extLst>
        </c:ser>
        <c:ser>
          <c:idx val="69"/>
          <c:order val="69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1'!$AI$15,'Datos de entrada 1'!$AI$17)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1'!$AI$16,'Datos de entrada 1'!$AI$18)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D4E3-42BE-8E8E-49C4710E19BF}"/>
            </c:ext>
          </c:extLst>
        </c:ser>
        <c:ser>
          <c:idx val="70"/>
          <c:order val="70"/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1'!$AJ$15,'Datos de entrada 1'!$AJ$17)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1'!$AJ$16,'Datos de entrada 1'!$AJ$18)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D4E3-42BE-8E8E-49C4710E19BF}"/>
            </c:ext>
          </c:extLst>
        </c:ser>
        <c:ser>
          <c:idx val="71"/>
          <c:order val="71"/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1'!$AK$15,'Datos de entrada 1'!$AK$17)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1'!$AK$16,'Datos de entrada 1'!$AK$18)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D4E3-42BE-8E8E-49C4710E19BF}"/>
            </c:ext>
          </c:extLst>
        </c:ser>
        <c:ser>
          <c:idx val="72"/>
          <c:order val="72"/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1'!$AL$15,'Datos de entrada 1'!$AL$17)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1'!$AL$16,'Datos de entrada 1'!$AL$18)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D4E3-42BE-8E8E-49C4710E19BF}"/>
            </c:ext>
          </c:extLst>
        </c:ser>
        <c:ser>
          <c:idx val="73"/>
          <c:order val="73"/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1'!$AM$15,'Datos de entrada 1'!$AM$17)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1'!$AM$16,'Datos de entrada 1'!$AM$18)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D4E3-42BE-8E8E-49C4710E19BF}"/>
            </c:ext>
          </c:extLst>
        </c:ser>
        <c:ser>
          <c:idx val="74"/>
          <c:order val="74"/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1'!$AN$15,'Datos de entrada 1'!$AN$17)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1'!$AN$16,'Datos de entrada 1'!$AN$18)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D4E3-42BE-8E8E-49C4710E19BF}"/>
            </c:ext>
          </c:extLst>
        </c:ser>
        <c:ser>
          <c:idx val="75"/>
          <c:order val="75"/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1'!$AO$15,'Datos de entrada 1'!$AO$17)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1'!$AO$16,'Datos de entrada 1'!$AO$18)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D4E3-42BE-8E8E-49C4710E19BF}"/>
            </c:ext>
          </c:extLst>
        </c:ser>
        <c:ser>
          <c:idx val="76"/>
          <c:order val="76"/>
          <c:spPr>
            <a:ln w="22225" cap="rnd">
              <a:solidFill>
                <a:schemeClr val="accent5">
                  <a:lumMod val="80000"/>
                </a:schemeClr>
              </a:solidFill>
            </a:ln>
            <a:effectLst>
              <a:glow rad="139700">
                <a:schemeClr val="accent5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1'!$DC$15,'Datos de entrada 1'!$DC$17)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1'!$DC$16,'Datos de entrada 1'!$DC$18)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D4E3-42BE-8E8E-49C4710E19BF}"/>
            </c:ext>
          </c:extLst>
        </c:ser>
        <c:ser>
          <c:idx val="77"/>
          <c:order val="77"/>
          <c:spPr>
            <a:ln w="22225" cap="rnd">
              <a:solidFill>
                <a:schemeClr val="accent6">
                  <a:lumMod val="80000"/>
                </a:schemeClr>
              </a:solidFill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1'!$DD$15,'Datos de entrada 1'!$DD$17)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1'!$DD$16,'Datos de entrada 1'!$DD$18)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D4E3-42BE-8E8E-49C4710E19BF}"/>
            </c:ext>
          </c:extLst>
        </c:ser>
        <c:ser>
          <c:idx val="78"/>
          <c:order val="78"/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1'!$DE$15,'Datos de entrada 1'!$DE$17)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1'!$DE$16,'Datos de entrada 1'!$DE$18)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D4E3-42BE-8E8E-49C4710E19BF}"/>
            </c:ext>
          </c:extLst>
        </c:ser>
        <c:ser>
          <c:idx val="79"/>
          <c:order val="79"/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 rad="139700">
                <a:schemeClr val="accent2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1'!$DF$15,'Datos de entrada 1'!$DF$17)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1'!$DF$16,'Datos de entrada 1'!$DF$18)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D4E3-42BE-8E8E-49C4710E19BF}"/>
            </c:ext>
          </c:extLst>
        </c:ser>
        <c:ser>
          <c:idx val="80"/>
          <c:order val="80"/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1'!$DG$15,'Datos de entrada 1'!$DG$17)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1'!$DG$16,'Datos de entrada 1'!$DG$18)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D4E3-42BE-8E8E-49C4710E19BF}"/>
            </c:ext>
          </c:extLst>
        </c:ser>
        <c:ser>
          <c:idx val="81"/>
          <c:order val="81"/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4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1'!$DH$15,'Datos de entrada 1'!$DH$17)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1'!$DH$16,'Datos de entrada 1'!$DH$18)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D4E3-42BE-8E8E-49C4710E19BF}"/>
            </c:ext>
          </c:extLst>
        </c:ser>
        <c:ser>
          <c:idx val="82"/>
          <c:order val="82"/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</a:ln>
            <a:effectLst>
              <a:glow rad="139700">
                <a:schemeClr val="accent5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1'!$DI$15,'Datos de entrada 1'!$DI$17)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1'!$DI$16,'Datos de entrada 1'!$DI$18)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D4E3-42BE-8E8E-49C4710E19BF}"/>
            </c:ext>
          </c:extLst>
        </c:ser>
        <c:ser>
          <c:idx val="83"/>
          <c:order val="83"/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6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1'!$DJ$15,'Datos de entrada 1'!$DJ$17)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1'!$DJ$16,'Datos de entrada 1'!$DJ$18)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D4E3-42BE-8E8E-49C4710E19BF}"/>
            </c:ext>
          </c:extLst>
        </c:ser>
        <c:ser>
          <c:idx val="84"/>
          <c:order val="84"/>
          <c:spPr>
            <a:ln w="22225" cap="rnd">
              <a:solidFill>
                <a:schemeClr val="accent1">
                  <a:lumMod val="50000"/>
                </a:schemeClr>
              </a:solidFill>
            </a:ln>
            <a:effectLst>
              <a:glow rad="139700">
                <a:schemeClr val="accent1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1'!$DK$15,'Datos de entrada 1'!$DK$17)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1'!$DK$16,'Datos de entrada 1'!$DK$18)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D4E3-42BE-8E8E-49C4710E19BF}"/>
            </c:ext>
          </c:extLst>
        </c:ser>
        <c:ser>
          <c:idx val="85"/>
          <c:order val="85"/>
          <c:spPr>
            <a:ln w="22225" cap="rnd">
              <a:solidFill>
                <a:schemeClr val="accent2">
                  <a:lumMod val="50000"/>
                </a:schemeClr>
              </a:solidFill>
            </a:ln>
            <a:effectLst>
              <a:glow rad="139700">
                <a:schemeClr val="accent2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1'!$DL$15,'Datos de entrada 1'!$DL$17)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1'!$DL$16,'Datos de entrada 1'!$DL$18)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D4E3-42BE-8E8E-49C4710E19BF}"/>
            </c:ext>
          </c:extLst>
        </c:ser>
        <c:ser>
          <c:idx val="86"/>
          <c:order val="86"/>
          <c:spPr>
            <a:ln w="22225" cap="rnd">
              <a:solidFill>
                <a:schemeClr val="accent3">
                  <a:lumMod val="50000"/>
                </a:schemeClr>
              </a:solidFill>
            </a:ln>
            <a:effectLst>
              <a:glow rad="139700">
                <a:schemeClr val="accent3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1'!$AP$15,'Datos de entrada 1'!$AP$17)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1'!$AP$16,'Datos de entrada 1'!$AP$18)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D4E3-42BE-8E8E-49C4710E19BF}"/>
            </c:ext>
          </c:extLst>
        </c:ser>
        <c:ser>
          <c:idx val="87"/>
          <c:order val="87"/>
          <c:spPr>
            <a:ln w="22225" cap="rnd">
              <a:solidFill>
                <a:schemeClr val="accent4">
                  <a:lumMod val="50000"/>
                </a:schemeClr>
              </a:solidFill>
            </a:ln>
            <a:effectLst>
              <a:glow rad="139700">
                <a:schemeClr val="accent4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1'!$AQ$15,'Datos de entrada 1'!$AQ$17)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1'!$AQ$16,'Datos de entrada 1'!$AQ$18)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D4E3-42BE-8E8E-49C4710E19BF}"/>
            </c:ext>
          </c:extLst>
        </c:ser>
        <c:ser>
          <c:idx val="88"/>
          <c:order val="88"/>
          <c:spPr>
            <a:ln w="22225" cap="rnd">
              <a:solidFill>
                <a:schemeClr val="accent5">
                  <a:lumMod val="50000"/>
                </a:schemeClr>
              </a:solidFill>
            </a:ln>
            <a:effectLst>
              <a:glow rad="139700">
                <a:schemeClr val="accent5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1'!$AR$15,'Datos de entrada 1'!$AR$17)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1'!$AR$16,'Datos de entrada 1'!$AR$18)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D4E3-42BE-8E8E-49C4710E19BF}"/>
            </c:ext>
          </c:extLst>
        </c:ser>
        <c:ser>
          <c:idx val="89"/>
          <c:order val="89"/>
          <c:spPr>
            <a:ln w="22225" cap="rnd">
              <a:solidFill>
                <a:schemeClr val="accent6">
                  <a:lumMod val="50000"/>
                </a:schemeClr>
              </a:solidFill>
            </a:ln>
            <a:effectLst>
              <a:glow rad="139700">
                <a:schemeClr val="accent6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1'!$AS$15,'Datos de entrada 1'!$AS$17)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1'!$AS$16,'Datos de entrada 1'!$AS$18)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D4E3-42BE-8E8E-49C4710E19BF}"/>
            </c:ext>
          </c:extLst>
        </c:ser>
        <c:ser>
          <c:idx val="90"/>
          <c:order val="90"/>
          <c:spPr>
            <a:ln w="22225" cap="rnd">
              <a:solidFill>
                <a:schemeClr val="accent1">
                  <a:lumMod val="70000"/>
                  <a:lumOff val="30000"/>
                </a:schemeClr>
              </a:solidFill>
            </a:ln>
            <a:effectLst>
              <a:glow rad="139700">
                <a:schemeClr val="accent1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1'!$AT$15,'Datos de entrada 1'!$AT$17)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1'!$AT$16,'Datos de entrada 1'!$AT$18)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D4E3-42BE-8E8E-49C4710E19BF}"/>
            </c:ext>
          </c:extLst>
        </c:ser>
        <c:ser>
          <c:idx val="91"/>
          <c:order val="91"/>
          <c:spPr>
            <a:ln w="22225" cap="rnd">
              <a:solidFill>
                <a:schemeClr val="accent2">
                  <a:lumMod val="70000"/>
                  <a:lumOff val="30000"/>
                </a:schemeClr>
              </a:solidFill>
            </a:ln>
            <a:effectLst>
              <a:glow rad="139700">
                <a:schemeClr val="accent2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1'!$AU$15,'Datos de entrada 1'!$AU$17)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1'!$AU$16,'Datos de entrada 1'!$AU$18)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D4E3-42BE-8E8E-49C4710E19BF}"/>
            </c:ext>
          </c:extLst>
        </c:ser>
        <c:ser>
          <c:idx val="92"/>
          <c:order val="92"/>
          <c:spPr>
            <a:ln w="22225" cap="rnd">
              <a:solidFill>
                <a:schemeClr val="accent3">
                  <a:lumMod val="70000"/>
                  <a:lumOff val="30000"/>
                </a:schemeClr>
              </a:solidFill>
            </a:ln>
            <a:effectLst>
              <a:glow rad="139700">
                <a:schemeClr val="accent3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1'!$AV$15,'Datos de entrada 1'!$AV$17)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1'!$AV$16,'Datos de entrada 1'!$AV$18)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D4E3-42BE-8E8E-49C4710E19BF}"/>
            </c:ext>
          </c:extLst>
        </c:ser>
        <c:ser>
          <c:idx val="93"/>
          <c:order val="93"/>
          <c:spPr>
            <a:ln w="22225" cap="rnd">
              <a:solidFill>
                <a:schemeClr val="accent4">
                  <a:lumMod val="70000"/>
                  <a:lumOff val="30000"/>
                </a:schemeClr>
              </a:solidFill>
            </a:ln>
            <a:effectLst>
              <a:glow rad="139700">
                <a:schemeClr val="accent4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1'!$AW$15,'Datos de entrada 1'!$AW$17)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1'!$AW$16,'Datos de entrada 1'!$AW$18)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D4E3-42BE-8E8E-49C4710E19BF}"/>
            </c:ext>
          </c:extLst>
        </c:ser>
        <c:ser>
          <c:idx val="94"/>
          <c:order val="94"/>
          <c:spPr>
            <a:ln w="22225" cap="rnd">
              <a:solidFill>
                <a:schemeClr val="accent5">
                  <a:lumMod val="70000"/>
                  <a:lumOff val="30000"/>
                </a:schemeClr>
              </a:solidFill>
            </a:ln>
            <a:effectLst>
              <a:glow rad="139700">
                <a:schemeClr val="accent5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1'!$AX$15,'Datos de entrada 1'!$AX$17)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1'!$AX$16,'Datos de entrada 1'!$AX$18)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D4E3-42BE-8E8E-49C4710E19BF}"/>
            </c:ext>
          </c:extLst>
        </c:ser>
        <c:ser>
          <c:idx val="95"/>
          <c:order val="95"/>
          <c:spPr>
            <a:ln w="22225" cap="rnd">
              <a:solidFill>
                <a:schemeClr val="accent6">
                  <a:lumMod val="70000"/>
                  <a:lumOff val="30000"/>
                </a:schemeClr>
              </a:solidFill>
            </a:ln>
            <a:effectLst>
              <a:glow rad="139700">
                <a:schemeClr val="accent6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1'!$AY$15,'Datos de entrada 1'!$AY$17)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1'!$AY$16,'Datos de entrada 1'!$AY$18)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D4E3-42BE-8E8E-49C4710E19BF}"/>
            </c:ext>
          </c:extLst>
        </c:ser>
        <c:ser>
          <c:idx val="96"/>
          <c:order val="96"/>
          <c:spPr>
            <a:ln w="22225" cap="rnd">
              <a:solidFill>
                <a:schemeClr val="accent1">
                  <a:lumMod val="70000"/>
                </a:schemeClr>
              </a:solidFill>
            </a:ln>
            <a:effectLst>
              <a:glow rad="139700">
                <a:schemeClr val="accent1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1'!$DM$15,'Datos de entrada 1'!$DM$17)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1'!$DM$16,'Datos de entrada 1'!$DM$18)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D4E3-42BE-8E8E-49C4710E19BF}"/>
            </c:ext>
          </c:extLst>
        </c:ser>
        <c:ser>
          <c:idx val="97"/>
          <c:order val="97"/>
          <c:spPr>
            <a:ln w="22225" cap="rnd">
              <a:solidFill>
                <a:schemeClr val="accent2">
                  <a:lumMod val="70000"/>
                </a:schemeClr>
              </a:solidFill>
            </a:ln>
            <a:effectLst>
              <a:glow rad="139700">
                <a:schemeClr val="accent2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1'!$DN$15,'Datos de entrada 1'!$DN$17)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1'!$DN$16,'Datos de entrada 1'!$DN$18)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D4E3-42BE-8E8E-49C4710E19BF}"/>
            </c:ext>
          </c:extLst>
        </c:ser>
        <c:ser>
          <c:idx val="98"/>
          <c:order val="98"/>
          <c:spPr>
            <a:ln w="22225" cap="rnd">
              <a:solidFill>
                <a:schemeClr val="accent3">
                  <a:lumMod val="70000"/>
                </a:schemeClr>
              </a:solidFill>
            </a:ln>
            <a:effectLst>
              <a:glow rad="139700">
                <a:schemeClr val="accent3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1'!$DO$15,'Datos de entrada 1'!$DO$17)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1'!$DO$16,'Datos de entrada 1'!$DO$18)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D4E3-42BE-8E8E-49C4710E19BF}"/>
            </c:ext>
          </c:extLst>
        </c:ser>
        <c:ser>
          <c:idx val="99"/>
          <c:order val="99"/>
          <c:spPr>
            <a:ln w="22225" cap="rnd">
              <a:solidFill>
                <a:schemeClr val="accent4">
                  <a:lumMod val="70000"/>
                </a:schemeClr>
              </a:solidFill>
            </a:ln>
            <a:effectLst>
              <a:glow rad="139700">
                <a:schemeClr val="accent4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1'!$DP$15,'Datos de entrada 1'!$DP$17)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1'!$DP$16,'Datos de entrada 1'!$DP$18)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D4E3-42BE-8E8E-49C4710E19BF}"/>
            </c:ext>
          </c:extLst>
        </c:ser>
        <c:ser>
          <c:idx val="100"/>
          <c:order val="100"/>
          <c:spPr>
            <a:ln w="22225" cap="rnd">
              <a:solidFill>
                <a:schemeClr val="accent5">
                  <a:lumMod val="70000"/>
                </a:schemeClr>
              </a:solidFill>
            </a:ln>
            <a:effectLst>
              <a:glow rad="139700">
                <a:schemeClr val="accent5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1'!$DQ$15,'Datos de entrada 1'!$DQ$17)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1'!$DQ$16,'Datos de entrada 1'!$DQ$18)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D4E3-42BE-8E8E-49C4710E19BF}"/>
            </c:ext>
          </c:extLst>
        </c:ser>
        <c:ser>
          <c:idx val="101"/>
          <c:order val="101"/>
          <c:spPr>
            <a:ln w="22225" cap="rnd">
              <a:solidFill>
                <a:schemeClr val="accent6">
                  <a:lumMod val="70000"/>
                </a:schemeClr>
              </a:solidFill>
            </a:ln>
            <a:effectLst>
              <a:glow rad="139700">
                <a:schemeClr val="accent6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1'!$DR$15,'Datos de entrada 1'!$DR$17)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1'!$DR$16,'Datos de entrada 1'!$DR$18)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D4E3-42BE-8E8E-49C4710E19BF}"/>
            </c:ext>
          </c:extLst>
        </c:ser>
        <c:ser>
          <c:idx val="102"/>
          <c:order val="102"/>
          <c:spPr>
            <a:ln w="22225" cap="rnd">
              <a:solidFill>
                <a:schemeClr val="accent1">
                  <a:lumMod val="50000"/>
                  <a:lumOff val="50000"/>
                </a:schemeClr>
              </a:solidFill>
            </a:ln>
            <a:effectLst>
              <a:glow rad="139700">
                <a:schemeClr val="accent1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1'!$DS$15,'Datos de entrada 1'!$DS$17)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1'!$DS$16,'Datos de entrada 1'!$DS$18)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D4E3-42BE-8E8E-49C4710E19BF}"/>
            </c:ext>
          </c:extLst>
        </c:ser>
        <c:ser>
          <c:idx val="103"/>
          <c:order val="103"/>
          <c:spPr>
            <a:ln w="22225" cap="rnd">
              <a:solidFill>
                <a:schemeClr val="accent2">
                  <a:lumMod val="50000"/>
                  <a:lumOff val="50000"/>
                </a:schemeClr>
              </a:solidFill>
            </a:ln>
            <a:effectLst>
              <a:glow rad="139700">
                <a:schemeClr val="accent2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1'!$DT$15,'Datos de entrada 1'!$DT$17)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1'!$DT$16,'Datos de entrada 1'!$DT$18)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D4E3-42BE-8E8E-49C4710E19BF}"/>
            </c:ext>
          </c:extLst>
        </c:ser>
        <c:ser>
          <c:idx val="104"/>
          <c:order val="104"/>
          <c:spPr>
            <a:ln w="22225" cap="rnd">
              <a:solidFill>
                <a:schemeClr val="accent3">
                  <a:lumMod val="50000"/>
                  <a:lumOff val="50000"/>
                </a:schemeClr>
              </a:solidFill>
            </a:ln>
            <a:effectLst>
              <a:glow rad="139700">
                <a:schemeClr val="accent3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1'!$DV$15,'Datos de entrada 1'!$DV$17)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1'!$DV$16,'Datos de entrada 1'!$DV$18)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D4E3-42BE-8E8E-49C4710E19BF}"/>
            </c:ext>
          </c:extLst>
        </c:ser>
        <c:ser>
          <c:idx val="105"/>
          <c:order val="105"/>
          <c:spPr>
            <a:ln w="22225" cap="rnd">
              <a:solidFill>
                <a:schemeClr val="accent4">
                  <a:lumMod val="50000"/>
                  <a:lumOff val="50000"/>
                </a:schemeClr>
              </a:solidFill>
            </a:ln>
            <a:effectLst>
              <a:glow rad="139700">
                <a:schemeClr val="accent4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1'!$AZ$15,'Datos de entrada 1'!$AZ$17)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1'!$AZ$16,'Datos de entrada 1'!$AZ$18)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D4E3-42BE-8E8E-49C4710E19BF}"/>
            </c:ext>
          </c:extLst>
        </c:ser>
        <c:ser>
          <c:idx val="106"/>
          <c:order val="106"/>
          <c:spPr>
            <a:ln w="22225" cap="rnd">
              <a:solidFill>
                <a:schemeClr val="accent5">
                  <a:lumMod val="50000"/>
                  <a:lumOff val="50000"/>
                </a:schemeClr>
              </a:solidFill>
            </a:ln>
            <a:effectLst>
              <a:glow rad="139700">
                <a:schemeClr val="accent5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1'!$BA$15,'Datos de entrada 1'!$BA$17)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1'!$BA$16,'Datos de entrada 1'!$BA$18)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D4E3-42BE-8E8E-49C4710E19BF}"/>
            </c:ext>
          </c:extLst>
        </c:ser>
        <c:ser>
          <c:idx val="107"/>
          <c:order val="107"/>
          <c:spPr>
            <a:ln w="22225" cap="rnd">
              <a:solidFill>
                <a:schemeClr val="accent6">
                  <a:lumMod val="50000"/>
                  <a:lumOff val="50000"/>
                </a:schemeClr>
              </a:solidFill>
            </a:ln>
            <a:effectLst>
              <a:glow rad="139700">
                <a:schemeClr val="accent6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1'!$BB$15,'Datos de entrada 1'!$BB$17)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1'!$BB$16,'Datos de entrada 1'!$BB$18)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D4E3-42BE-8E8E-49C4710E19BF}"/>
            </c:ext>
          </c:extLst>
        </c:ser>
        <c:ser>
          <c:idx val="108"/>
          <c:order val="108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1'!$BC$15,'Datos de entrada 1'!$BC$17)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1'!$BC$16,'Datos de entrada 1'!$BC$18)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D4E3-42BE-8E8E-49C4710E19BF}"/>
            </c:ext>
          </c:extLst>
        </c:ser>
        <c:ser>
          <c:idx val="109"/>
          <c:order val="109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1'!$BD$15,'Datos de entrada 1'!$BD$17)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1'!$BD$16,'Datos de entrada 1'!$BD$18)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D4E3-42BE-8E8E-49C4710E19BF}"/>
            </c:ext>
          </c:extLst>
        </c:ser>
        <c:ser>
          <c:idx val="110"/>
          <c:order val="110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1'!$BE$15,'Datos de entrada 1'!$BE$17)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1'!$BE$16,'Datos de entrada 1'!$BE$18)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D4E3-42BE-8E8E-49C4710E19BF}"/>
            </c:ext>
          </c:extLst>
        </c:ser>
        <c:ser>
          <c:idx val="111"/>
          <c:order val="111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1'!$BF$15,'Datos de entrada 1'!$BF$17)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1'!$BF$16,'Datos de entrada 1'!$BF$18)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D4E3-42BE-8E8E-49C4710E19BF}"/>
            </c:ext>
          </c:extLst>
        </c:ser>
        <c:ser>
          <c:idx val="112"/>
          <c:order val="112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1'!$BG$15,'Datos de entrada 1'!$BG$17)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1'!$BG$16,'Datos de entrada 1'!$BG$18)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D4E3-42BE-8E8E-49C4710E19BF}"/>
            </c:ext>
          </c:extLst>
        </c:ser>
        <c:ser>
          <c:idx val="113"/>
          <c:order val="113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1'!$BH$15,'Datos de entrada 1'!$BH$17)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1'!$BH$16,'Datos de entrada 1'!$BH$18)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D4E3-42BE-8E8E-49C4710E19BF}"/>
            </c:ext>
          </c:extLst>
        </c:ser>
        <c:ser>
          <c:idx val="114"/>
          <c:order val="114"/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1'!$BI$15,'Datos de entrada 1'!$BI$17)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1'!$BI$16,'Datos de entrada 1'!$BI$18)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D4E3-42BE-8E8E-49C4710E19BF}"/>
            </c:ext>
          </c:extLst>
        </c:ser>
        <c:ser>
          <c:idx val="115"/>
          <c:order val="115"/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1'!$BJ$15,'Datos de entrada 1'!$BJ$17)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1'!$BJ$16,'Datos de entrada 1'!$BJ$18)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D4E3-42BE-8E8E-49C4710E19BF}"/>
            </c:ext>
          </c:extLst>
        </c:ser>
        <c:ser>
          <c:idx val="116"/>
          <c:order val="116"/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1'!$BK$15,'Datos de entrada 1'!$BK$17)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1'!$BK$16,'Datos de entrada 1'!$BK$18)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D4E3-42BE-8E8E-49C4710E19BF}"/>
            </c:ext>
          </c:extLst>
        </c:ser>
        <c:ser>
          <c:idx val="117"/>
          <c:order val="117"/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1'!$BL$15,'Datos de entrada 1'!$BL$17)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1'!$BL$16,'Datos de entrada 1'!$BL$18)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D4E3-42BE-8E8E-49C4710E19BF}"/>
            </c:ext>
          </c:extLst>
        </c:ser>
        <c:ser>
          <c:idx val="118"/>
          <c:order val="118"/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1'!$BM$15,'Datos de entrada 1'!$BM$17)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1'!$BM$16,'Datos de entrada 1'!$BM$18)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D4E3-42BE-8E8E-49C4710E19BF}"/>
            </c:ext>
          </c:extLst>
        </c:ser>
        <c:ser>
          <c:idx val="119"/>
          <c:order val="119"/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1'!$BN$15,'Datos de entrada 1'!$BN$17)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1'!$BN$16,'Datos de entrada 1'!$BN$18)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D4E3-42BE-8E8E-49C4710E19BF}"/>
            </c:ext>
          </c:extLst>
        </c:ser>
        <c:ser>
          <c:idx val="120"/>
          <c:order val="120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1'!$BO$15,'Datos de entrada 1'!$BO$17)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1'!$BO$16,'Datos de entrada 1'!$BO$18)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D4E3-42BE-8E8E-49C4710E19BF}"/>
            </c:ext>
          </c:extLst>
        </c:ser>
        <c:ser>
          <c:idx val="121"/>
          <c:order val="121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1'!$BP$15,'Datos de entrada 1'!$BP$17)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1'!$BP$16,'Datos de entrada 1'!$BP$18)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D4E3-42BE-8E8E-49C4710E19BF}"/>
            </c:ext>
          </c:extLst>
        </c:ser>
        <c:ser>
          <c:idx val="122"/>
          <c:order val="122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1'!$BQ$15,'Datos de entrada 1'!$BQ$17)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1'!$BQ$16,'Datos de entrada 1'!$BQ$18)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D4E3-42BE-8E8E-49C4710E19BF}"/>
            </c:ext>
          </c:extLst>
        </c:ser>
        <c:ser>
          <c:idx val="123"/>
          <c:order val="123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1'!$BR$15,'Datos de entrada 1'!$BR$17)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1'!$BR$16,'Datos de entrada 1'!$BR$18)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D4E3-42BE-8E8E-49C4710E19BF}"/>
            </c:ext>
          </c:extLst>
        </c:ser>
        <c:ser>
          <c:idx val="124"/>
          <c:order val="124"/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1'!$BS$15,'Datos de entrada 1'!$BS$17)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1'!$BS$16,'Datos de entrada 1'!$BS$18)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D4E3-42BE-8E8E-49C4710E19BF}"/>
            </c:ext>
          </c:extLst>
        </c:ser>
        <c:ser>
          <c:idx val="125"/>
          <c:order val="125"/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1'!$DW$15,'Datos de entrada 1'!$DW$17)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1'!$DW$16,'Datos de entrada 1'!$DW$18)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D4E3-42BE-8E8E-49C4710E19BF}"/>
            </c:ext>
          </c:extLst>
        </c:ser>
        <c:ser>
          <c:idx val="126"/>
          <c:order val="126"/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1'!$DX$15,'Datos de entrada 1'!$DX$17)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1'!$DX$16,'Datos de entrada 1'!$DX$18)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D4E3-42BE-8E8E-49C4710E19BF}"/>
            </c:ext>
          </c:extLst>
        </c:ser>
        <c:ser>
          <c:idx val="127"/>
          <c:order val="127"/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1'!$DY$15,'Datos de entrada 1'!$DY$17)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1'!$DY$16,'Datos de entrada 1'!$DY$18)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D4E3-42BE-8E8E-49C4710E19BF}"/>
            </c:ext>
          </c:extLst>
        </c:ser>
        <c:ser>
          <c:idx val="128"/>
          <c:order val="128"/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1'!$DZ$15,'Datos de entrada 1'!$DZ$17)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1'!$DZ$16,'Datos de entrada 1'!$DZ$18)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D4E3-42BE-8E8E-49C4710E19BF}"/>
            </c:ext>
          </c:extLst>
        </c:ser>
        <c:ser>
          <c:idx val="129"/>
          <c:order val="129"/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1'!$EA$15,'Datos de entrada 1'!$EA$17)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1'!$EA$16,'Datos de entrada 1'!$EA$18)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D4E3-42BE-8E8E-49C4710E19BF}"/>
            </c:ext>
          </c:extLst>
        </c:ser>
        <c:ser>
          <c:idx val="130"/>
          <c:order val="130"/>
          <c:spPr>
            <a:ln w="22225" cap="rnd">
              <a:solidFill>
                <a:schemeClr val="accent5">
                  <a:lumMod val="80000"/>
                </a:schemeClr>
              </a:solidFill>
            </a:ln>
            <a:effectLst>
              <a:glow rad="139700">
                <a:schemeClr val="accent5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1'!$EB$15,'Datos de entrada 1'!$EB$17)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1'!$EB$16,'Datos de entrada 1'!$EB$18)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D4E3-42BE-8E8E-49C4710E19BF}"/>
            </c:ext>
          </c:extLst>
        </c:ser>
        <c:ser>
          <c:idx val="131"/>
          <c:order val="131"/>
          <c:spPr>
            <a:ln w="22225" cap="rnd">
              <a:solidFill>
                <a:schemeClr val="accent6">
                  <a:lumMod val="80000"/>
                </a:schemeClr>
              </a:solidFill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1'!$EC$15,'Datos de entrada 1'!$EC$17)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1'!$EC$16,'Datos de entrada 1'!$EC$18)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D4E3-42BE-8E8E-49C4710E19BF}"/>
            </c:ext>
          </c:extLst>
        </c:ser>
        <c:ser>
          <c:idx val="132"/>
          <c:order val="132"/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1'!$ED$15,'Datos de entrada 1'!$ED$17)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1'!$ED$16,'Datos de entrada 1'!$ED$18)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D4E3-42BE-8E8E-49C4710E19BF}"/>
            </c:ext>
          </c:extLst>
        </c:ser>
        <c:ser>
          <c:idx val="133"/>
          <c:order val="133"/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 rad="139700">
                <a:schemeClr val="accent2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1'!$EE$15,'Datos de entrada 1'!$EE$17)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1'!$EE$16,'Datos de entrada 1'!$EE$18)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D4E3-42BE-8E8E-49C4710E19BF}"/>
            </c:ext>
          </c:extLst>
        </c:ser>
        <c:ser>
          <c:idx val="134"/>
          <c:order val="134"/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1'!$EF$15,'Datos de entrada 1'!$EF$17)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1'!$EF$16,'Datos de entrada 1'!$EF$18)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D4E3-42BE-8E8E-49C4710E19BF}"/>
            </c:ext>
          </c:extLst>
        </c:ser>
        <c:ser>
          <c:idx val="135"/>
          <c:order val="135"/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4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1'!$EG$15,'Datos de entrada 1'!$EG$17)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1'!$EG$16,'Datos de entrada 1'!$EG$18)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D4E3-42BE-8E8E-49C4710E19BF}"/>
            </c:ext>
          </c:extLst>
        </c:ser>
        <c:ser>
          <c:idx val="136"/>
          <c:order val="136"/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</a:ln>
            <a:effectLst>
              <a:glow rad="139700">
                <a:schemeClr val="accent5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1'!$EH$15,'Datos de entrada 1'!$EH$17)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1'!$EH$16,'Datos de entrada 1'!$EH$18)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D4E3-42BE-8E8E-49C4710E19BF}"/>
            </c:ext>
          </c:extLst>
        </c:ser>
        <c:ser>
          <c:idx val="137"/>
          <c:order val="137"/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6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1'!$EI$15,'Datos de entrada 1'!$EI$17)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1'!$EI$16,'Datos de entrada 1'!$EI$18)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D4E3-42BE-8E8E-49C4710E19BF}"/>
            </c:ext>
          </c:extLst>
        </c:ser>
        <c:ser>
          <c:idx val="138"/>
          <c:order val="138"/>
          <c:spPr>
            <a:ln w="22225" cap="rnd">
              <a:solidFill>
                <a:schemeClr val="accent1">
                  <a:lumMod val="50000"/>
                </a:schemeClr>
              </a:solidFill>
            </a:ln>
            <a:effectLst>
              <a:glow rad="139700">
                <a:schemeClr val="accent1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1'!$EJ$15,'Datos de entrada 1'!$EJ$17)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1'!$EJ$16,'Datos de entrada 1'!$EJ$18)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A-D4E3-42BE-8E8E-49C4710E19BF}"/>
            </c:ext>
          </c:extLst>
        </c:ser>
        <c:ser>
          <c:idx val="139"/>
          <c:order val="139"/>
          <c:spPr>
            <a:ln w="22225" cap="rnd">
              <a:solidFill>
                <a:schemeClr val="accent2">
                  <a:lumMod val="50000"/>
                </a:schemeClr>
              </a:solidFill>
            </a:ln>
            <a:effectLst>
              <a:glow rad="139700">
                <a:schemeClr val="accent2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1'!$EK$15,'Datos de entrada 1'!$EK$17)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1'!$EK$16,'Datos de entrada 1'!$EK$18)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B-D4E3-42BE-8E8E-49C4710E19BF}"/>
            </c:ext>
          </c:extLst>
        </c:ser>
        <c:ser>
          <c:idx val="140"/>
          <c:order val="140"/>
          <c:spPr>
            <a:ln w="22225" cap="rnd">
              <a:solidFill>
                <a:schemeClr val="accent3">
                  <a:lumMod val="50000"/>
                </a:schemeClr>
              </a:solidFill>
            </a:ln>
            <a:effectLst>
              <a:glow rad="139700">
                <a:schemeClr val="accent3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1'!$EL$15,'Datos de entrada 1'!$EL$17)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1'!$EL$16,'Datos de entrada 1'!$EL$18)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C-D4E3-42BE-8E8E-49C4710E19BF}"/>
            </c:ext>
          </c:extLst>
        </c:ser>
        <c:ser>
          <c:idx val="141"/>
          <c:order val="141"/>
          <c:spPr>
            <a:ln w="22225" cap="rnd">
              <a:solidFill>
                <a:schemeClr val="accent4">
                  <a:lumMod val="50000"/>
                </a:schemeClr>
              </a:solidFill>
            </a:ln>
            <a:effectLst>
              <a:glow rad="139700">
                <a:schemeClr val="accent4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1'!$EM$15,'Datos de entrada 1'!$EM$17)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1'!$EM$16,'Datos de entrada 1'!$EM$18)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D4E3-42BE-8E8E-49C4710E19BF}"/>
            </c:ext>
          </c:extLst>
        </c:ser>
        <c:ser>
          <c:idx val="142"/>
          <c:order val="142"/>
          <c:spPr>
            <a:ln w="22225" cap="rnd">
              <a:solidFill>
                <a:schemeClr val="accent5">
                  <a:lumMod val="50000"/>
                </a:schemeClr>
              </a:solidFill>
            </a:ln>
            <a:effectLst>
              <a:glow rad="139700">
                <a:schemeClr val="accent5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1'!$EN$15,'Datos de entrada 1'!$EN$17)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1'!$EN$16,'Datos de entrada 1'!$EN$18)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D4E3-42BE-8E8E-49C4710E19BF}"/>
            </c:ext>
          </c:extLst>
        </c:ser>
        <c:ser>
          <c:idx val="143"/>
          <c:order val="143"/>
          <c:spPr>
            <a:ln w="22225" cap="rnd">
              <a:solidFill>
                <a:schemeClr val="accent6">
                  <a:lumMod val="50000"/>
                </a:schemeClr>
              </a:solidFill>
            </a:ln>
            <a:effectLst>
              <a:glow rad="139700">
                <a:schemeClr val="accent6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1'!$EO$15,'Datos de entrada 1'!$EO$17)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1'!$EO$16,'Datos de entrada 1'!$EO$18)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D4E3-42BE-8E8E-49C4710E19BF}"/>
            </c:ext>
          </c:extLst>
        </c:ser>
        <c:ser>
          <c:idx val="144"/>
          <c:order val="144"/>
          <c:spPr>
            <a:ln w="22225" cap="rnd">
              <a:solidFill>
                <a:schemeClr val="accent1">
                  <a:lumMod val="70000"/>
                  <a:lumOff val="30000"/>
                </a:schemeClr>
              </a:solidFill>
            </a:ln>
            <a:effectLst>
              <a:glow rad="139700">
                <a:schemeClr val="accent1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('Datos de entrada 1'!$EP$15,'Datos de entrada 1'!$EP$17)</c:f>
              <c:numCache>
                <c:formatCode>General</c:formatCode>
                <c:ptCount val="2"/>
              </c:numCache>
            </c:numRef>
          </c:xVal>
          <c:yVal>
            <c:numRef>
              <c:f>('Datos de entrada 1'!$EP$16,'Datos de entrada 1'!$EP$18)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D4E3-42BE-8E8E-49C4710E1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614064"/>
        <c:axId val="761613080"/>
      </c:scatterChart>
      <c:valAx>
        <c:axId val="76161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1613080"/>
        <c:crosses val="autoZero"/>
        <c:crossBetween val="midCat"/>
      </c:valAx>
      <c:valAx>
        <c:axId val="76161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161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1'!$V$3:$V$7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1'!$W$3:$W$7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2-4363-9AE4-17C79FAA8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1'!$X$3:$X$7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1'!$Y$3:$Y$7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B-4FF8-AFBC-9CEAC4073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1'!$Z$3:$Z$7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1'!$AA$3:$AA$7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D-49DC-A7C2-B46693876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1'!$AB$3:$AB$7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1'!$AC$3:$AC$7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C-4614-90CF-56244C6D7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1'!$AD$3:$AD$7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1'!$AE$3:$AE$7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E-4C79-A8EB-EE7B4B557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1'!$AF$3:$AF$7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1'!$AG$3:$AG$7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E-4128-B6DE-66F5CD36D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1'!$AH$3:$AH$7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1'!$AI$3:$AI$7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3-426C-B079-E1FD9AB34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1'!$AJ$3:$AJ$7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1'!$AK$3:$AK$7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6-4157-9F01-F58337C46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1'!$AL$3:$AL$7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1'!$AM$3:$AM$7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7-4EE9-AB19-4090F1E79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1'!$AN$3:$AN$7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1'!$AO$3:$AO$7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8-43B3-AAFF-D5EFDB400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1'!$F$3:$F$7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240</c:v>
                </c:pt>
                <c:pt idx="2">
                  <c:v>240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'Datos de entrada 1'!$G$3:$G$7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260</c:v>
                </c:pt>
                <c:pt idx="3">
                  <c:v>260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8-4B99-9ADF-51188B0E5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885423"/>
        <c:axId val="1622033343"/>
      </c:scatterChart>
      <c:valAx>
        <c:axId val="163588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2033343"/>
        <c:crosses val="autoZero"/>
        <c:crossBetween val="midCat"/>
      </c:valAx>
      <c:valAx>
        <c:axId val="16220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588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1'!$AP$3:$AP$7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1'!$AQ$3:$AQ$7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8-4EDB-825F-52D57A04E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1'!$AR$3:$AR$7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1'!$AS$3:$AS$7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E-4A94-A52D-180F3F3C4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74495"/>
        <c:axId val="1622001727"/>
      </c:scatterChart>
      <c:valAx>
        <c:axId val="19002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2001727"/>
        <c:crosses val="autoZero"/>
        <c:crossBetween val="midCat"/>
      </c:valAx>
      <c:valAx>
        <c:axId val="1622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02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1'!$AT$3:$AT$7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1'!$AU$3:$AU$7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6-4606-80DC-2EFB37049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1'!$AV$3:$AV$7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1'!$AW$3:$AW$7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B-41E8-A2D0-09BDFCFB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1'!$AX$3:$AX$7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1'!$AY$3:$AY$7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6-4096-8F27-EC094014D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1'!$AX$3:$AX$7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1'!$AY$3:$AY$7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8-419E-9CA9-BA68975D5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1'!$BB$3:$BB$7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1'!$BC$3:$BC$7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0-4C9F-B59E-42942790E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1'!$BD$3:$BD$7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1'!$BE$3:$BE$7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6D-4450-B249-FFBEEFD77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1'!$BF$3:$BF$7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1'!$BG$3:$BG$7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7-4B7A-9976-843E2706E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1'!$BH$3:$BH$7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1'!$BI$3:$BI$7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9-4B29-B550-31069B1F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1'!$H$3:$H$7</c:f>
              <c:numCache>
                <c:formatCode>0.0</c:formatCode>
                <c:ptCount val="5"/>
                <c:pt idx="0">
                  <c:v>50</c:v>
                </c:pt>
                <c:pt idx="1">
                  <c:v>150</c:v>
                </c:pt>
                <c:pt idx="2">
                  <c:v>150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'Datos de entrada 1'!$I$3:$I$7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260</c:v>
                </c:pt>
                <c:pt idx="3">
                  <c:v>260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7-4BBA-A9A1-6607AE939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26623"/>
        <c:axId val="1622025855"/>
      </c:scatterChart>
      <c:valAx>
        <c:axId val="1800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2025855"/>
        <c:crosses val="autoZero"/>
        <c:crossBetween val="midCat"/>
      </c:valAx>
      <c:valAx>
        <c:axId val="162202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0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1'!$BJ$3:$BJ$7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1'!$BK$3:$BK$7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1-4EC1-9894-60EF60E42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1'!$BL$3:$BL$7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1'!$BM$3:$BM$7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C-433B-A9B1-59AFAC0B2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0415"/>
        <c:axId val="1449713567"/>
      </c:scatterChart>
      <c:valAx>
        <c:axId val="18196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9713567"/>
        <c:crosses val="autoZero"/>
        <c:crossBetween val="midCat"/>
      </c:valAx>
      <c:valAx>
        <c:axId val="1449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9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1'!$BN$3:$BN$7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1'!$BO$3:$BO$7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2-49DA-AAF2-FB7AEB7E6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4751"/>
        <c:axId val="1898519311"/>
      </c:scatterChart>
      <c:valAx>
        <c:axId val="2021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8519311"/>
        <c:crosses val="autoZero"/>
        <c:crossBetween val="midCat"/>
      </c:valAx>
      <c:valAx>
        <c:axId val="18985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1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1'!$BP$3:$BP$7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1'!$BQ$3:$BQ$7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9-4AD2-B5ED-A47E4F529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4751"/>
        <c:axId val="1898519311"/>
      </c:scatterChart>
      <c:valAx>
        <c:axId val="2021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8519311"/>
        <c:crosses val="autoZero"/>
        <c:crossBetween val="midCat"/>
      </c:valAx>
      <c:valAx>
        <c:axId val="18985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1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1'!$BR$3:$BR$7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1'!$BS$3:$BS$7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7-4386-84A3-EDE82172E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4751"/>
        <c:axId val="1898519311"/>
      </c:scatterChart>
      <c:valAx>
        <c:axId val="2021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8519311"/>
        <c:crosses val="autoZero"/>
        <c:crossBetween val="midCat"/>
      </c:valAx>
      <c:valAx>
        <c:axId val="18985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1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1'!$BT$3:$BT$7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1'!$BU$3:$BU$7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C-471E-B4ED-C707DE4E6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4751"/>
        <c:axId val="1898519311"/>
      </c:scatterChart>
      <c:valAx>
        <c:axId val="2021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8519311"/>
        <c:crosses val="autoZero"/>
        <c:crossBetween val="midCat"/>
      </c:valAx>
      <c:valAx>
        <c:axId val="18985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1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1'!$BV$3:$BV$7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1'!$BW$3:$BW$7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F-4674-BE30-93622045C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4751"/>
        <c:axId val="1898519311"/>
      </c:scatterChart>
      <c:valAx>
        <c:axId val="2021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8519311"/>
        <c:crosses val="autoZero"/>
        <c:crossBetween val="midCat"/>
      </c:valAx>
      <c:valAx>
        <c:axId val="18985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1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1'!$BX$3:$BX$7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1'!$BY$3:$BY$7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1-431A-A105-178EEF1B8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4751"/>
        <c:axId val="1898519311"/>
      </c:scatterChart>
      <c:valAx>
        <c:axId val="2021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8519311"/>
        <c:crosses val="autoZero"/>
        <c:crossBetween val="midCat"/>
      </c:valAx>
      <c:valAx>
        <c:axId val="18985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1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1'!$BZ$3:$BZ$7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1'!$CA$3:$CA$7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3-4D83-AECC-DCACBD5D2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4751"/>
        <c:axId val="1898519311"/>
      </c:scatterChart>
      <c:valAx>
        <c:axId val="2021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8519311"/>
        <c:crosses val="autoZero"/>
        <c:crossBetween val="midCat"/>
      </c:valAx>
      <c:valAx>
        <c:axId val="18985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1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1'!$CB$3:$CB$7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1'!$CC$3:$CC$7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E-443A-9E49-E72D299DC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4751"/>
        <c:axId val="1898519311"/>
      </c:scatterChart>
      <c:valAx>
        <c:axId val="2021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8519311"/>
        <c:crosses val="autoZero"/>
        <c:crossBetween val="midCat"/>
      </c:valAx>
      <c:valAx>
        <c:axId val="18985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1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1'!$J$3:$J$7</c:f>
              <c:numCache>
                <c:formatCode>0.0</c:formatCode>
                <c:ptCount val="5"/>
                <c:pt idx="0">
                  <c:v>150</c:v>
                </c:pt>
                <c:pt idx="1">
                  <c:v>250</c:v>
                </c:pt>
                <c:pt idx="2">
                  <c:v>250</c:v>
                </c:pt>
                <c:pt idx="3">
                  <c:v>150</c:v>
                </c:pt>
                <c:pt idx="4">
                  <c:v>150</c:v>
                </c:pt>
              </c:numCache>
            </c:numRef>
          </c:xVal>
          <c:yVal>
            <c:numRef>
              <c:f>'Datos de entrada 1'!$K$3:$K$7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260</c:v>
                </c:pt>
                <c:pt idx="3">
                  <c:v>260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9-41C9-9273-5C3E8ABE0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49023"/>
        <c:axId val="1622005055"/>
      </c:scatterChart>
      <c:valAx>
        <c:axId val="180044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2005055"/>
        <c:crosses val="autoZero"/>
        <c:crossBetween val="midCat"/>
      </c:valAx>
      <c:valAx>
        <c:axId val="16220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044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1'!$CD$3:$CD$7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1'!$CE$3:$CE$7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4-49C7-822F-174E34AE8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4751"/>
        <c:axId val="1898519311"/>
      </c:scatterChart>
      <c:valAx>
        <c:axId val="2021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8519311"/>
        <c:crosses val="autoZero"/>
        <c:crossBetween val="midCat"/>
      </c:valAx>
      <c:valAx>
        <c:axId val="18985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1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1'!$CF$3:$CF$7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1'!$CG$3:$CG$7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E-429C-8052-75188749B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4751"/>
        <c:axId val="1898519311"/>
      </c:scatterChart>
      <c:valAx>
        <c:axId val="2021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8519311"/>
        <c:crosses val="autoZero"/>
        <c:crossBetween val="midCat"/>
      </c:valAx>
      <c:valAx>
        <c:axId val="18985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1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1'!$CH$3:$CH$7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1'!$CI$3:$CI$7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B-4F7F-A18B-C70BFF9F8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1'!$CJ$3:$CJ$7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1'!$CK$3:$CK$7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B-4AB6-BF47-B1CFBA0A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1'!$CL$3:$CL$7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1'!$CM$3:$CM$7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D-4F89-AD86-FEB02F69A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1'!$CN$3:$CN$7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1'!$CO$3:$CO$7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8-4CD1-B8CE-9FDFECE73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1'!$CP$3:$CP$7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1'!$CQ$3:$CQ$7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2-4140-BE05-B3F27CF7F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1'!$CR$3:$CR$7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1'!$CS$3:$CS$7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A-4DAE-97DD-77EA564C5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1'!$CT$3:$CT$7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1'!$CU$3:$CU$7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7-46B1-BFC5-A5BE241D1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1'!$CV$3:$CV$7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1'!$CW$3:$CW$7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B-412A-A565-5CAEE723E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1'!$L$3:$L$7</c:f>
              <c:numCache>
                <c:formatCode>0.0</c:formatCode>
                <c:ptCount val="5"/>
                <c:pt idx="0">
                  <c:v>200</c:v>
                </c:pt>
                <c:pt idx="1">
                  <c:v>300</c:v>
                </c:pt>
                <c:pt idx="2">
                  <c:v>300</c:v>
                </c:pt>
                <c:pt idx="3">
                  <c:v>200</c:v>
                </c:pt>
                <c:pt idx="4">
                  <c:v>200</c:v>
                </c:pt>
              </c:numCache>
            </c:numRef>
          </c:xVal>
          <c:yVal>
            <c:numRef>
              <c:f>'Datos de entrada 1'!$M$3:$M$7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260</c:v>
                </c:pt>
                <c:pt idx="3">
                  <c:v>260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3-4524-AAA0-8B6A3CAA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44223"/>
        <c:axId val="1622005471"/>
      </c:scatterChart>
      <c:valAx>
        <c:axId val="180044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2005471"/>
        <c:crosses val="autoZero"/>
        <c:crossBetween val="midCat"/>
      </c:valAx>
      <c:valAx>
        <c:axId val="162200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044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1'!$CX$3:$CX$7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1'!$CY$3:$CY$7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0-4A15-BEBB-20BA6D39F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1'!$CZ$3:$CZ$7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1'!$DA$3:$DA$7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D-4C0B-9082-384B14F2A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1'!$DB$3:$DB$7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1'!$DC$3:$DC$7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2-4FD5-95F0-A2AB186C4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1'!$DD$3:$DD$7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1'!$DE$3:$DE$7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F-4D96-A3D2-7D8517F5B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1'!$DF$3:$DF$7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1'!$DG$3:$DG$7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E-4047-8020-7A5A1160B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1'!$DH$3:$DH$7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1'!$DI$3:$DI$7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8-4383-A27F-C61FD6A5D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1'!$DJ$3:$DJ$7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1'!$DK$3:$DK$7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6-4089-BACE-628BF439A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1'!$DL$3:$DL$7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1'!$DM$3:$DM$7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9-4A51-986E-E76AEE530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1'!$DP$3:$DP$7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1'!$DQ$3:$DQ$7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F-438D-B8B1-EFC6BA0FA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1'!$DN$3:$DN$7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1'!$DO$3:$DO$7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0-4772-8B95-FD4F5A52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1'!$N$3:$N$7</c:f>
              <c:numCache>
                <c:formatCode>0.0</c:formatCode>
                <c:ptCount val="5"/>
                <c:pt idx="0">
                  <c:v>200</c:v>
                </c:pt>
                <c:pt idx="1">
                  <c:v>350</c:v>
                </c:pt>
                <c:pt idx="2">
                  <c:v>350</c:v>
                </c:pt>
                <c:pt idx="3">
                  <c:v>200</c:v>
                </c:pt>
                <c:pt idx="4">
                  <c:v>200</c:v>
                </c:pt>
              </c:numCache>
            </c:numRef>
          </c:xVal>
          <c:yVal>
            <c:numRef>
              <c:f>'Datos de entrada 1'!$O$3:$O$7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260</c:v>
                </c:pt>
                <c:pt idx="3">
                  <c:v>260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F-45D1-882B-B87C151ED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06063"/>
        <c:axId val="1622007551"/>
      </c:scatterChart>
      <c:valAx>
        <c:axId val="172380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2007551"/>
        <c:crosses val="autoZero"/>
        <c:crossBetween val="midCat"/>
      </c:valAx>
      <c:valAx>
        <c:axId val="162200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380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59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1'!$DR$3:$DR$7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1'!$DS$3:$DS$7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6-4CEA-A8F1-12FA8EBB5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1'!$DT$3:$DT$7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1'!$DU$3:$DU$7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270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B-4362-BD17-C1BE39EB3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1'!$DV$3:$DV$7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1'!$DW$3:$DW$7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2-43C6-927A-97770CB88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1'!$DX$3:$DX$7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1'!$DY$3:$DY$7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0-4C95-8DF7-2F6FB6158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1'!$DZ$3:$DZ$7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1'!$EA$3:$EA$7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7-4B44-A0F3-413228519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1'!$EB$3:$EB$7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1'!$EC$3:$EC$7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225</c:v>
                </c:pt>
                <c:pt idx="3">
                  <c:v>225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9-4CE5-8D40-CF7795097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1'!$ED$3:$ED$7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1'!$EE$3:$EE$7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225</c:v>
                </c:pt>
                <c:pt idx="3">
                  <c:v>225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0-4377-8AD8-571F0B4DC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1'!$EF$3:$EF$7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1'!$EG$3:$EG$7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225</c:v>
                </c:pt>
                <c:pt idx="3">
                  <c:v>225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C-42DC-BAAB-1F156C641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1'!$EH$3:$EH$7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1'!$EI$3:$EI$7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225</c:v>
                </c:pt>
                <c:pt idx="3">
                  <c:v>225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1-4B21-8EE7-73F6783DB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1'!$EJ$3:$EJ$7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1'!$EK$3:$EK$7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225</c:v>
                </c:pt>
                <c:pt idx="3">
                  <c:v>225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B-4F6F-913F-21D7348AB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1'!$P$3:$P$7</c:f>
              <c:numCache>
                <c:formatCode>0.0</c:formatCode>
                <c:ptCount val="5"/>
                <c:pt idx="0">
                  <c:v>350</c:v>
                </c:pt>
                <c:pt idx="1">
                  <c:v>470</c:v>
                </c:pt>
                <c:pt idx="2">
                  <c:v>470</c:v>
                </c:pt>
                <c:pt idx="3">
                  <c:v>350</c:v>
                </c:pt>
                <c:pt idx="4">
                  <c:v>350</c:v>
                </c:pt>
              </c:numCache>
            </c:numRef>
          </c:xVal>
          <c:yVal>
            <c:numRef>
              <c:f>'Datos de entrada 1'!$Q$3:$Q$7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260</c:v>
                </c:pt>
                <c:pt idx="3">
                  <c:v>260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9-448E-AEFD-E0AE1C094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605823"/>
        <c:axId val="1622007967"/>
      </c:scatterChart>
      <c:valAx>
        <c:axId val="18006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2007967"/>
        <c:crosses val="autoZero"/>
        <c:crossBetween val="midCat"/>
      </c:valAx>
      <c:valAx>
        <c:axId val="16220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060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69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1'!$EL$3:$EL$7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1'!$EM$3:$EM$7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225</c:v>
                </c:pt>
                <c:pt idx="3">
                  <c:v>225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7-4264-80EF-69C0D5D9D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1'!$EN$3:$EN$7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1'!$EO$3:$EO$7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225</c:v>
                </c:pt>
                <c:pt idx="3">
                  <c:v>225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9-4D55-9A5A-FB4283551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71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'Datos de entrada 1'!$EP$3:$EP$7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1'!$EQ$3:$EQ$7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225</c:v>
                </c:pt>
                <c:pt idx="3">
                  <c:v>225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15-4285-A0CB-876C65292AA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1'!$EP$3:$EP$7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1'!$EQ$3:$EQ$7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225</c:v>
                </c:pt>
                <c:pt idx="3">
                  <c:v>225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15-4285-A0CB-876C65292AA2}"/>
            </c:ext>
          </c:extLst>
        </c:ser>
        <c:ser>
          <c:idx val="2"/>
          <c:order val="2"/>
          <c:xVal>
            <c:numRef>
              <c:f>'Datos de entrada 1'!$C$732:$F$732</c:f>
              <c:numCache>
                <c:formatCode>General</c:formatCode>
                <c:ptCount val="4"/>
              </c:numCache>
            </c:numRef>
          </c:xVal>
          <c:yVal>
            <c:numRef>
              <c:f>'Datos de entrada 1'!$C$733:$F$733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15-4285-A0CB-876C65292AA2}"/>
            </c:ext>
          </c:extLst>
        </c:ser>
        <c:ser>
          <c:idx val="3"/>
          <c:order val="3"/>
          <c:xVal>
            <c:numRef>
              <c:f>'Datos de entrada 1'!$C$734:$F$734</c:f>
              <c:numCache>
                <c:formatCode>General</c:formatCode>
                <c:ptCount val="4"/>
              </c:numCache>
            </c:numRef>
          </c:xVal>
          <c:yVal>
            <c:numRef>
              <c:f>'Datos de entrada 1'!$C$735:$F$735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15-4285-A0CB-876C65292AA2}"/>
            </c:ext>
          </c:extLst>
        </c:ser>
        <c:ser>
          <c:idx val="4"/>
          <c:order val="4"/>
          <c:xVal>
            <c:numRef>
              <c:f>'Datos de entrada 1'!$C$736:$F$736</c:f>
              <c:numCache>
                <c:formatCode>General</c:formatCode>
                <c:ptCount val="4"/>
              </c:numCache>
            </c:numRef>
          </c:xVal>
          <c:yVal>
            <c:numRef>
              <c:f>'Datos de entrada 1'!$C$737:$F$737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15-4285-A0CB-876C65292AA2}"/>
            </c:ext>
          </c:extLst>
        </c:ser>
        <c:ser>
          <c:idx val="5"/>
          <c:order val="5"/>
          <c:xVal>
            <c:numRef>
              <c:f>'Datos de entrada 1'!$C$738:$F$738</c:f>
              <c:numCache>
                <c:formatCode>General</c:formatCode>
                <c:ptCount val="4"/>
              </c:numCache>
            </c:numRef>
          </c:xVal>
          <c:yVal>
            <c:numRef>
              <c:f>'Datos de entrada 1'!$C$739:$F$739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515-4285-A0CB-876C65292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72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1'!$ER$3:$ER$7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1'!$ES$3:$ES$7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225</c:v>
                </c:pt>
                <c:pt idx="3">
                  <c:v>225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3-4460-ACA9-D1D7EE311F3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'Datos de entrada 1'!$C$742:$F$742</c:f>
              <c:numCache>
                <c:formatCode>General</c:formatCode>
                <c:ptCount val="4"/>
              </c:numCache>
            </c:numRef>
          </c:xVal>
          <c:yVal>
            <c:numRef>
              <c:f>'Datos de entrada 1'!$C$743:$F$743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A3-4460-ACA9-D1D7EE311F3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'Datos de entrada 1'!$C$744:$F$744</c:f>
              <c:numCache>
                <c:formatCode>General</c:formatCode>
                <c:ptCount val="4"/>
              </c:numCache>
            </c:numRef>
          </c:xVal>
          <c:yVal>
            <c:numRef>
              <c:f>'Datos de entrada 1'!$C$745:$F$745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A3-4460-ACA9-D1D7EE311F3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'Datos de entrada 1'!$C$746:$F$746</c:f>
              <c:numCache>
                <c:formatCode>General</c:formatCode>
                <c:ptCount val="4"/>
              </c:numCache>
            </c:numRef>
          </c:xVal>
          <c:yVal>
            <c:numRef>
              <c:f>'Datos de entrada 1'!$C$747:$F$747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A3-4460-ACA9-D1D7EE311F3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'Datos de entrada 1'!$C$748:$F$748</c:f>
              <c:numCache>
                <c:formatCode>General</c:formatCode>
                <c:ptCount val="4"/>
              </c:numCache>
            </c:numRef>
          </c:xVal>
          <c:yVal>
            <c:numRef>
              <c:f>'Datos de entrada 1'!$C$749:$F$749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A3-4460-ACA9-D1D7EE311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1'!$ET$3:$ET$7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1'!$EU$3:$EU$7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225</c:v>
                </c:pt>
                <c:pt idx="3">
                  <c:v>225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A-43FB-9266-DDEA20B49B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'Datos de entrada 1'!$C$752:$F$752</c:f>
              <c:numCache>
                <c:formatCode>General</c:formatCode>
                <c:ptCount val="4"/>
              </c:numCache>
            </c:numRef>
          </c:xVal>
          <c:yVal>
            <c:numRef>
              <c:f>'Datos de entrada 1'!$C$753:$F$753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EA-43FB-9266-DDEA20B49BB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'Datos de entrada 1'!$C$754:$F$754</c:f>
              <c:numCache>
                <c:formatCode>General</c:formatCode>
                <c:ptCount val="4"/>
              </c:numCache>
            </c:numRef>
          </c:xVal>
          <c:yVal>
            <c:numRef>
              <c:f>'Datos de entrada 1'!$C$755:$F$755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EA-43FB-9266-DDEA20B49BB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'Datos de entrada 1'!$C$756:$F$756</c:f>
              <c:numCache>
                <c:formatCode>General</c:formatCode>
                <c:ptCount val="4"/>
              </c:numCache>
            </c:numRef>
          </c:xVal>
          <c:yVal>
            <c:numRef>
              <c:f>'Datos de entrada 1'!$C$757:$F$757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EA-43FB-9266-DDEA20B49BB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'Datos de entrada 1'!$C$758:$F$758</c:f>
              <c:numCache>
                <c:formatCode>General</c:formatCode>
                <c:ptCount val="4"/>
              </c:numCache>
            </c:numRef>
          </c:xVal>
          <c:yVal>
            <c:numRef>
              <c:f>'Datos de entrada 1'!$C$759:$F$759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EA-43FB-9266-DDEA20B49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 1'!$EV$3:$EV$7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1'!$EW$3:$EW$7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225</c:v>
                </c:pt>
                <c:pt idx="3">
                  <c:v>225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2-44F2-99E0-CF4D124B57F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'Datos de entrada 1'!$C$762:$F$762</c:f>
              <c:numCache>
                <c:formatCode>General</c:formatCode>
                <c:ptCount val="4"/>
              </c:numCache>
            </c:numRef>
          </c:xVal>
          <c:yVal>
            <c:numRef>
              <c:f>'Datos de entrada 1'!$C$763:$F$763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D2-44F2-99E0-CF4D124B57F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'Datos de entrada 1'!$C$764:$F$764</c:f>
              <c:numCache>
                <c:formatCode>General</c:formatCode>
                <c:ptCount val="4"/>
              </c:numCache>
            </c:numRef>
          </c:xVal>
          <c:yVal>
            <c:numRef>
              <c:f>'Datos de entrada 1'!$C$764:$F$764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D2-44F2-99E0-CF4D124B57F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'Datos de entrada 1'!$C$766:$F$766</c:f>
              <c:numCache>
                <c:formatCode>General</c:formatCode>
                <c:ptCount val="4"/>
              </c:numCache>
            </c:numRef>
          </c:xVal>
          <c:yVal>
            <c:numRef>
              <c:f>'Datos de entrada 1'!$C$767:$F$767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D2-44F2-99E0-CF4D124B57F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'Datos de entrada 1'!$C$768:$F$768</c:f>
              <c:numCache>
                <c:formatCode>General</c:formatCode>
                <c:ptCount val="4"/>
              </c:numCache>
            </c:numRef>
          </c:xVal>
          <c:yVal>
            <c:numRef>
              <c:f>'Datos de entrada 1'!$C$769:$F$769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D2-44F2-99E0-CF4D124B5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19984"/>
        <c:axId val="1434783440"/>
      </c:scatterChart>
      <c:valAx>
        <c:axId val="18297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4783440"/>
        <c:crosses val="autoZero"/>
        <c:crossBetween val="midCat"/>
      </c:valAx>
      <c:valAx>
        <c:axId val="1434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1'!$R$3:$R$7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1'!$S$3:$S$7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120</c:v>
                </c:pt>
                <c:pt idx="3">
                  <c:v>120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7-4E69-B832-0045BCF3B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647807"/>
        <c:axId val="1622016287"/>
      </c:scatterChart>
      <c:valAx>
        <c:axId val="186964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2016287"/>
        <c:crosses val="autoZero"/>
        <c:crossBetween val="midCat"/>
      </c:valAx>
      <c:valAx>
        <c:axId val="16220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964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Muro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de entrada 1'!$T$3:$T$7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'Datos de entrada 1'!$U$3:$U$7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120</c:v>
                </c:pt>
                <c:pt idx="3">
                  <c:v>120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4254-B182-166F06E3F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92223"/>
        <c:axId val="1621994655"/>
      </c:scatterChart>
      <c:valAx>
        <c:axId val="18004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1994655"/>
        <c:crosses val="autoZero"/>
        <c:crossBetween val="midCat"/>
      </c:valAx>
      <c:valAx>
        <c:axId val="16219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04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</xdr:colOff>
      <xdr:row>27</xdr:row>
      <xdr:rowOff>74841</xdr:rowOff>
    </xdr:from>
    <xdr:to>
      <xdr:col>6</xdr:col>
      <xdr:colOff>429316</xdr:colOff>
      <xdr:row>48</xdr:row>
      <xdr:rowOff>61233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873E15FC-A02B-41E3-AB4D-5376FD7E5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488157</xdr:colOff>
      <xdr:row>28</xdr:row>
      <xdr:rowOff>182165</xdr:rowOff>
    </xdr:from>
    <xdr:to>
      <xdr:col>11</xdr:col>
      <xdr:colOff>0</xdr:colOff>
      <xdr:row>43</xdr:row>
      <xdr:rowOff>8334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59B82C-DA9E-46F4-8508-AB0545B38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321468</xdr:colOff>
      <xdr:row>29</xdr:row>
      <xdr:rowOff>3571</xdr:rowOff>
    </xdr:from>
    <xdr:to>
      <xdr:col>17</xdr:col>
      <xdr:colOff>83343</xdr:colOff>
      <xdr:row>43</xdr:row>
      <xdr:rowOff>20240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20D1432-DD8B-41D5-B6B0-427490036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309563</xdr:colOff>
      <xdr:row>50</xdr:row>
      <xdr:rowOff>86915</xdr:rowOff>
    </xdr:from>
    <xdr:to>
      <xdr:col>10</xdr:col>
      <xdr:colOff>881063</xdr:colOff>
      <xdr:row>64</xdr:row>
      <xdr:rowOff>127396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88EAE88-F658-487D-A3B6-6639ECA33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119062</xdr:colOff>
      <xdr:row>50</xdr:row>
      <xdr:rowOff>39289</xdr:rowOff>
    </xdr:from>
    <xdr:to>
      <xdr:col>16</xdr:col>
      <xdr:colOff>476250</xdr:colOff>
      <xdr:row>64</xdr:row>
      <xdr:rowOff>79770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72F4DE0-F0C9-45D4-8BE8-18FEA33EF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386954</xdr:colOff>
      <xdr:row>70</xdr:row>
      <xdr:rowOff>75009</xdr:rowOff>
    </xdr:from>
    <xdr:to>
      <xdr:col>10</xdr:col>
      <xdr:colOff>958454</xdr:colOff>
      <xdr:row>84</xdr:row>
      <xdr:rowOff>151209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556DB0D-243B-4669-9D39-3BA742188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113109</xdr:colOff>
      <xdr:row>70</xdr:row>
      <xdr:rowOff>75009</xdr:rowOff>
    </xdr:from>
    <xdr:to>
      <xdr:col>16</xdr:col>
      <xdr:colOff>470297</xdr:colOff>
      <xdr:row>84</xdr:row>
      <xdr:rowOff>151209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0CDE764-C0E6-420D-9FEA-7711B20FF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160734</xdr:colOff>
      <xdr:row>89</xdr:row>
      <xdr:rowOff>182165</xdr:rowOff>
    </xdr:from>
    <xdr:to>
      <xdr:col>10</xdr:col>
      <xdr:colOff>732234</xdr:colOff>
      <xdr:row>104</xdr:row>
      <xdr:rowOff>67865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2046872-1A9E-4DCD-B52E-2C9C55246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791765</xdr:colOff>
      <xdr:row>89</xdr:row>
      <xdr:rowOff>146446</xdr:rowOff>
    </xdr:from>
    <xdr:to>
      <xdr:col>16</xdr:col>
      <xdr:colOff>89296</xdr:colOff>
      <xdr:row>104</xdr:row>
      <xdr:rowOff>32146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5FF133E-E6BF-4AB2-84D9-D49CDD088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184547</xdr:colOff>
      <xdr:row>111</xdr:row>
      <xdr:rowOff>15477</xdr:rowOff>
    </xdr:from>
    <xdr:to>
      <xdr:col>10</xdr:col>
      <xdr:colOff>756047</xdr:colOff>
      <xdr:row>125</xdr:row>
      <xdr:rowOff>91677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D87E887-F5D1-42BD-870A-14A84715F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111</xdr:row>
      <xdr:rowOff>0</xdr:rowOff>
    </xdr:from>
    <xdr:to>
      <xdr:col>16</xdr:col>
      <xdr:colOff>357188</xdr:colOff>
      <xdr:row>125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5FAE8DA-603C-4825-A322-BFA6D78AE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131</xdr:row>
      <xdr:rowOff>0</xdr:rowOff>
    </xdr:from>
    <xdr:to>
      <xdr:col>10</xdr:col>
      <xdr:colOff>571500</xdr:colOff>
      <xdr:row>145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C05A9FC-CCF2-485E-90C3-043B722AF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131</xdr:row>
      <xdr:rowOff>0</xdr:rowOff>
    </xdr:from>
    <xdr:to>
      <xdr:col>16</xdr:col>
      <xdr:colOff>357188</xdr:colOff>
      <xdr:row>145</xdr:row>
      <xdr:rowOff>76200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3DD77B6-D53C-4A97-87A4-BA20CDD24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151</xdr:row>
      <xdr:rowOff>0</xdr:rowOff>
    </xdr:from>
    <xdr:to>
      <xdr:col>10</xdr:col>
      <xdr:colOff>571500</xdr:colOff>
      <xdr:row>165</xdr:row>
      <xdr:rowOff>76200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E4E9CF3-637D-450C-8BE0-A33E9B1C9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151</xdr:row>
      <xdr:rowOff>0</xdr:rowOff>
    </xdr:from>
    <xdr:to>
      <xdr:col>16</xdr:col>
      <xdr:colOff>357188</xdr:colOff>
      <xdr:row>165</xdr:row>
      <xdr:rowOff>76200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C38E029-12EB-4D57-A205-030AAAFE2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171</xdr:row>
      <xdr:rowOff>0</xdr:rowOff>
    </xdr:from>
    <xdr:to>
      <xdr:col>10</xdr:col>
      <xdr:colOff>571500</xdr:colOff>
      <xdr:row>185</xdr:row>
      <xdr:rowOff>76200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143E7A18-1046-488D-86FB-34C4074E0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171</xdr:row>
      <xdr:rowOff>0</xdr:rowOff>
    </xdr:from>
    <xdr:to>
      <xdr:col>16</xdr:col>
      <xdr:colOff>357188</xdr:colOff>
      <xdr:row>185</xdr:row>
      <xdr:rowOff>76200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778CE36-0A0B-421E-9900-9B06FC681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191</xdr:row>
      <xdr:rowOff>0</xdr:rowOff>
    </xdr:from>
    <xdr:to>
      <xdr:col>10</xdr:col>
      <xdr:colOff>571500</xdr:colOff>
      <xdr:row>205</xdr:row>
      <xdr:rowOff>76200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778BBD-432C-4E71-976F-41604C346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191</xdr:row>
      <xdr:rowOff>0</xdr:rowOff>
    </xdr:from>
    <xdr:to>
      <xdr:col>16</xdr:col>
      <xdr:colOff>357188</xdr:colOff>
      <xdr:row>205</xdr:row>
      <xdr:rowOff>76200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59854CFB-07E2-43E2-B819-3A2F69A22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0</xdr:colOff>
      <xdr:row>211</xdr:row>
      <xdr:rowOff>0</xdr:rowOff>
    </xdr:from>
    <xdr:to>
      <xdr:col>10</xdr:col>
      <xdr:colOff>571500</xdr:colOff>
      <xdr:row>225</xdr:row>
      <xdr:rowOff>76200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C5ED3632-1C6B-4E26-9ADA-4306C8AF6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211</xdr:row>
      <xdr:rowOff>0</xdr:rowOff>
    </xdr:from>
    <xdr:to>
      <xdr:col>16</xdr:col>
      <xdr:colOff>357188</xdr:colOff>
      <xdr:row>225</xdr:row>
      <xdr:rowOff>76200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47F8E2A3-9CCB-43F5-A68E-FAF64859C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244079</xdr:colOff>
      <xdr:row>231</xdr:row>
      <xdr:rowOff>3571</xdr:rowOff>
    </xdr:from>
    <xdr:to>
      <xdr:col>10</xdr:col>
      <xdr:colOff>815579</xdr:colOff>
      <xdr:row>245</xdr:row>
      <xdr:rowOff>79771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E293FCFD-CF66-46CC-80B1-CFF7021B3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231</xdr:row>
      <xdr:rowOff>0</xdr:rowOff>
    </xdr:from>
    <xdr:to>
      <xdr:col>16</xdr:col>
      <xdr:colOff>357188</xdr:colOff>
      <xdr:row>245</xdr:row>
      <xdr:rowOff>76200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E9F929F5-F370-4F49-A970-C80FFF3C7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251</xdr:row>
      <xdr:rowOff>0</xdr:rowOff>
    </xdr:from>
    <xdr:to>
      <xdr:col>10</xdr:col>
      <xdr:colOff>571500</xdr:colOff>
      <xdr:row>265</xdr:row>
      <xdr:rowOff>76200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F7F139C5-4BDA-4032-A6B7-704A9D6BF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251</xdr:row>
      <xdr:rowOff>0</xdr:rowOff>
    </xdr:from>
    <xdr:to>
      <xdr:col>16</xdr:col>
      <xdr:colOff>357188</xdr:colOff>
      <xdr:row>265</xdr:row>
      <xdr:rowOff>76200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5D95678E-5151-44D3-9B50-C3CE977FD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271</xdr:row>
      <xdr:rowOff>0</xdr:rowOff>
    </xdr:from>
    <xdr:to>
      <xdr:col>10</xdr:col>
      <xdr:colOff>571500</xdr:colOff>
      <xdr:row>285</xdr:row>
      <xdr:rowOff>76200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351C5582-EA49-45A8-A2FB-78199202C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271</xdr:row>
      <xdr:rowOff>0</xdr:rowOff>
    </xdr:from>
    <xdr:to>
      <xdr:col>16</xdr:col>
      <xdr:colOff>357188</xdr:colOff>
      <xdr:row>285</xdr:row>
      <xdr:rowOff>76200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4AF952BF-48CB-445F-8C9A-27B3F8984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291</xdr:row>
      <xdr:rowOff>0</xdr:rowOff>
    </xdr:from>
    <xdr:to>
      <xdr:col>10</xdr:col>
      <xdr:colOff>571500</xdr:colOff>
      <xdr:row>305</xdr:row>
      <xdr:rowOff>76200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23E3ECF-A39E-4B09-87AD-6AB573FC1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291</xdr:row>
      <xdr:rowOff>0</xdr:rowOff>
    </xdr:from>
    <xdr:to>
      <xdr:col>16</xdr:col>
      <xdr:colOff>357188</xdr:colOff>
      <xdr:row>305</xdr:row>
      <xdr:rowOff>76200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CDD5DEBB-D621-40C6-BA71-20ACF1907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311</xdr:row>
      <xdr:rowOff>0</xdr:rowOff>
    </xdr:from>
    <xdr:to>
      <xdr:col>10</xdr:col>
      <xdr:colOff>571500</xdr:colOff>
      <xdr:row>325</xdr:row>
      <xdr:rowOff>76200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FC69F675-D81C-43FD-B7AC-F9055A7CA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0</xdr:colOff>
      <xdr:row>311</xdr:row>
      <xdr:rowOff>0</xdr:rowOff>
    </xdr:from>
    <xdr:to>
      <xdr:col>16</xdr:col>
      <xdr:colOff>357188</xdr:colOff>
      <xdr:row>325</xdr:row>
      <xdr:rowOff>76200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DE4DC743-731E-40EF-B684-B285C3A3D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839390</xdr:colOff>
      <xdr:row>326</xdr:row>
      <xdr:rowOff>146446</xdr:rowOff>
    </xdr:from>
    <xdr:to>
      <xdr:col>11</xdr:col>
      <xdr:colOff>351233</xdr:colOff>
      <xdr:row>341</xdr:row>
      <xdr:rowOff>32146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F2F3DC1D-C03A-4201-8C19-0B39B6280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0</xdr:colOff>
      <xdr:row>327</xdr:row>
      <xdr:rowOff>0</xdr:rowOff>
    </xdr:from>
    <xdr:to>
      <xdr:col>18</xdr:col>
      <xdr:colOff>190500</xdr:colOff>
      <xdr:row>341</xdr:row>
      <xdr:rowOff>76200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FC189D8B-EBCF-4842-8D19-857F48216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0</xdr:colOff>
      <xdr:row>351</xdr:row>
      <xdr:rowOff>0</xdr:rowOff>
    </xdr:from>
    <xdr:to>
      <xdr:col>10</xdr:col>
      <xdr:colOff>571500</xdr:colOff>
      <xdr:row>365</xdr:row>
      <xdr:rowOff>76200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2FD78EDB-F131-4CEB-AB8D-99B38ED72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11</xdr:col>
      <xdr:colOff>0</xdr:colOff>
      <xdr:row>351</xdr:row>
      <xdr:rowOff>0</xdr:rowOff>
    </xdr:from>
    <xdr:to>
      <xdr:col>16</xdr:col>
      <xdr:colOff>357188</xdr:colOff>
      <xdr:row>365</xdr:row>
      <xdr:rowOff>76200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F1282F38-6207-4473-8B7D-64D92FCD2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0</xdr:colOff>
      <xdr:row>371</xdr:row>
      <xdr:rowOff>0</xdr:rowOff>
    </xdr:from>
    <xdr:to>
      <xdr:col>10</xdr:col>
      <xdr:colOff>571500</xdr:colOff>
      <xdr:row>385</xdr:row>
      <xdr:rowOff>76200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CC61032D-6E02-44B0-A436-496D01397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0</xdr:colOff>
      <xdr:row>371</xdr:row>
      <xdr:rowOff>0</xdr:rowOff>
    </xdr:from>
    <xdr:to>
      <xdr:col>16</xdr:col>
      <xdr:colOff>357188</xdr:colOff>
      <xdr:row>385</xdr:row>
      <xdr:rowOff>76200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C51A59C1-BFD9-4F9E-84CA-049BEF2C8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0</xdr:colOff>
      <xdr:row>391</xdr:row>
      <xdr:rowOff>0</xdr:rowOff>
    </xdr:from>
    <xdr:to>
      <xdr:col>10</xdr:col>
      <xdr:colOff>571500</xdr:colOff>
      <xdr:row>405</xdr:row>
      <xdr:rowOff>76200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06FA9C9E-C479-430D-B26D-E06DDEFBB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11</xdr:col>
      <xdr:colOff>0</xdr:colOff>
      <xdr:row>391</xdr:row>
      <xdr:rowOff>0</xdr:rowOff>
    </xdr:from>
    <xdr:to>
      <xdr:col>16</xdr:col>
      <xdr:colOff>357188</xdr:colOff>
      <xdr:row>405</xdr:row>
      <xdr:rowOff>76200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17AE9CC0-E625-49FD-BC8A-B422C06F4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0</xdr:colOff>
      <xdr:row>411</xdr:row>
      <xdr:rowOff>0</xdr:rowOff>
    </xdr:from>
    <xdr:to>
      <xdr:col>10</xdr:col>
      <xdr:colOff>571500</xdr:colOff>
      <xdr:row>425</xdr:row>
      <xdr:rowOff>76200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818BA74C-D77A-4D0D-861C-BCDABF8EE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11</xdr:col>
      <xdr:colOff>0</xdr:colOff>
      <xdr:row>411</xdr:row>
      <xdr:rowOff>0</xdr:rowOff>
    </xdr:from>
    <xdr:to>
      <xdr:col>16</xdr:col>
      <xdr:colOff>357188</xdr:colOff>
      <xdr:row>425</xdr:row>
      <xdr:rowOff>76200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1559DF8B-70BE-446A-B4A7-A6DA4CBBB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53577</xdr:colOff>
      <xdr:row>430</xdr:row>
      <xdr:rowOff>51196</xdr:rowOff>
    </xdr:from>
    <xdr:to>
      <xdr:col>10</xdr:col>
      <xdr:colOff>625077</xdr:colOff>
      <xdr:row>444</xdr:row>
      <xdr:rowOff>127396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625CF379-CA51-4011-B97B-05516A0B6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11</xdr:col>
      <xdr:colOff>0</xdr:colOff>
      <xdr:row>430</xdr:row>
      <xdr:rowOff>0</xdr:rowOff>
    </xdr:from>
    <xdr:to>
      <xdr:col>16</xdr:col>
      <xdr:colOff>357187</xdr:colOff>
      <xdr:row>444</xdr:row>
      <xdr:rowOff>76200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75E1204A-0DDA-4522-A845-D54022063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</xdr:col>
      <xdr:colOff>0</xdr:colOff>
      <xdr:row>450</xdr:row>
      <xdr:rowOff>0</xdr:rowOff>
    </xdr:from>
    <xdr:to>
      <xdr:col>10</xdr:col>
      <xdr:colOff>571500</xdr:colOff>
      <xdr:row>464</xdr:row>
      <xdr:rowOff>76200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10B49E1C-2EEA-4948-98D1-ED179BC5E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11</xdr:col>
      <xdr:colOff>0</xdr:colOff>
      <xdr:row>450</xdr:row>
      <xdr:rowOff>0</xdr:rowOff>
    </xdr:from>
    <xdr:to>
      <xdr:col>16</xdr:col>
      <xdr:colOff>357187</xdr:colOff>
      <xdr:row>464</xdr:row>
      <xdr:rowOff>76200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16FDB520-B1C6-4FA8-AAF3-1E4C85CB4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0</xdr:colOff>
      <xdr:row>471</xdr:row>
      <xdr:rowOff>0</xdr:rowOff>
    </xdr:from>
    <xdr:to>
      <xdr:col>10</xdr:col>
      <xdr:colOff>571500</xdr:colOff>
      <xdr:row>485</xdr:row>
      <xdr:rowOff>76200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1D4A5A55-1806-47B6-84D3-1791DEABA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11</xdr:col>
      <xdr:colOff>0</xdr:colOff>
      <xdr:row>471</xdr:row>
      <xdr:rowOff>0</xdr:rowOff>
    </xdr:from>
    <xdr:to>
      <xdr:col>16</xdr:col>
      <xdr:colOff>357187</xdr:colOff>
      <xdr:row>485</xdr:row>
      <xdr:rowOff>76200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2F5E9A4D-5D2F-4D88-B1B7-08EB67CBC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</xdr:col>
      <xdr:colOff>0</xdr:colOff>
      <xdr:row>491</xdr:row>
      <xdr:rowOff>0</xdr:rowOff>
    </xdr:from>
    <xdr:to>
      <xdr:col>10</xdr:col>
      <xdr:colOff>571500</xdr:colOff>
      <xdr:row>505</xdr:row>
      <xdr:rowOff>76200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02351C56-F2FE-4AA0-98ED-E44DFE516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11</xdr:col>
      <xdr:colOff>0</xdr:colOff>
      <xdr:row>491</xdr:row>
      <xdr:rowOff>0</xdr:rowOff>
    </xdr:from>
    <xdr:to>
      <xdr:col>16</xdr:col>
      <xdr:colOff>357187</xdr:colOff>
      <xdr:row>505</xdr:row>
      <xdr:rowOff>76200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41760600-B368-4221-A7DC-09AB4451E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</xdr:col>
      <xdr:colOff>0</xdr:colOff>
      <xdr:row>511</xdr:row>
      <xdr:rowOff>0</xdr:rowOff>
    </xdr:from>
    <xdr:to>
      <xdr:col>10</xdr:col>
      <xdr:colOff>571500</xdr:colOff>
      <xdr:row>525</xdr:row>
      <xdr:rowOff>76200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FCE777C5-7F41-48B9-AB0A-C30D21671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11</xdr:col>
      <xdr:colOff>0</xdr:colOff>
      <xdr:row>511</xdr:row>
      <xdr:rowOff>0</xdr:rowOff>
    </xdr:from>
    <xdr:to>
      <xdr:col>16</xdr:col>
      <xdr:colOff>357187</xdr:colOff>
      <xdr:row>525</xdr:row>
      <xdr:rowOff>76200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D04846AD-F922-41DA-8E88-2A767AA8E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</xdr:col>
      <xdr:colOff>0</xdr:colOff>
      <xdr:row>531</xdr:row>
      <xdr:rowOff>0</xdr:rowOff>
    </xdr:from>
    <xdr:to>
      <xdr:col>10</xdr:col>
      <xdr:colOff>571500</xdr:colOff>
      <xdr:row>545</xdr:row>
      <xdr:rowOff>76200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599B2C30-7450-44BC-873D-A6D613F0D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11</xdr:col>
      <xdr:colOff>0</xdr:colOff>
      <xdr:row>531</xdr:row>
      <xdr:rowOff>0</xdr:rowOff>
    </xdr:from>
    <xdr:to>
      <xdr:col>16</xdr:col>
      <xdr:colOff>357187</xdr:colOff>
      <xdr:row>545</xdr:row>
      <xdr:rowOff>76200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B1A51530-67EE-469E-A959-52FBE810F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</xdr:col>
      <xdr:colOff>35718</xdr:colOff>
      <xdr:row>551</xdr:row>
      <xdr:rowOff>0</xdr:rowOff>
    </xdr:from>
    <xdr:to>
      <xdr:col>10</xdr:col>
      <xdr:colOff>607218</xdr:colOff>
      <xdr:row>565</xdr:row>
      <xdr:rowOff>76200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4D964AD7-4475-404C-973E-D4BC6F847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11</xdr:col>
      <xdr:colOff>0</xdr:colOff>
      <xdr:row>551</xdr:row>
      <xdr:rowOff>0</xdr:rowOff>
    </xdr:from>
    <xdr:to>
      <xdr:col>16</xdr:col>
      <xdr:colOff>357187</xdr:colOff>
      <xdr:row>565</xdr:row>
      <xdr:rowOff>76200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F3599179-BAFF-4A74-8DEF-9F894D9F2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6</xdr:col>
      <xdr:colOff>0</xdr:colOff>
      <xdr:row>571</xdr:row>
      <xdr:rowOff>0</xdr:rowOff>
    </xdr:from>
    <xdr:to>
      <xdr:col>10</xdr:col>
      <xdr:colOff>571500</xdr:colOff>
      <xdr:row>585</xdr:row>
      <xdr:rowOff>76200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ED3DC456-6D0D-44DF-9145-F73A2AB33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11</xdr:col>
      <xdr:colOff>0</xdr:colOff>
      <xdr:row>571</xdr:row>
      <xdr:rowOff>0</xdr:rowOff>
    </xdr:from>
    <xdr:to>
      <xdr:col>16</xdr:col>
      <xdr:colOff>357187</xdr:colOff>
      <xdr:row>585</xdr:row>
      <xdr:rowOff>76200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A577C3A3-AEF4-44EA-A77C-1ADD37406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11</xdr:col>
      <xdr:colOff>0</xdr:colOff>
      <xdr:row>590</xdr:row>
      <xdr:rowOff>0</xdr:rowOff>
    </xdr:from>
    <xdr:to>
      <xdr:col>16</xdr:col>
      <xdr:colOff>357187</xdr:colOff>
      <xdr:row>604</xdr:row>
      <xdr:rowOff>76200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841ADA36-5CA5-4C3A-87F6-9356F230D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6</xdr:col>
      <xdr:colOff>0</xdr:colOff>
      <xdr:row>591</xdr:row>
      <xdr:rowOff>0</xdr:rowOff>
    </xdr:from>
    <xdr:to>
      <xdr:col>10</xdr:col>
      <xdr:colOff>571500</xdr:colOff>
      <xdr:row>605</xdr:row>
      <xdr:rowOff>76200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38ECBFA8-B1E6-4618-BCAF-1C5387E1D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</xdr:col>
      <xdr:colOff>0</xdr:colOff>
      <xdr:row>611</xdr:row>
      <xdr:rowOff>0</xdr:rowOff>
    </xdr:from>
    <xdr:to>
      <xdr:col>10</xdr:col>
      <xdr:colOff>571500</xdr:colOff>
      <xdr:row>625</xdr:row>
      <xdr:rowOff>76200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0AA11D72-7F3B-4A70-BF81-AEE4F0382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11</xdr:col>
      <xdr:colOff>0</xdr:colOff>
      <xdr:row>611</xdr:row>
      <xdr:rowOff>0</xdr:rowOff>
    </xdr:from>
    <xdr:to>
      <xdr:col>16</xdr:col>
      <xdr:colOff>357187</xdr:colOff>
      <xdr:row>625</xdr:row>
      <xdr:rowOff>76200</xdr:rowOff>
    </xdr:to>
    <xdr:graphicFrame macro="">
      <xdr:nvGraphicFramePr>
        <xdr:cNvPr id="62" name="Gráfico 61">
          <a:extLst>
            <a:ext uri="{FF2B5EF4-FFF2-40B4-BE49-F238E27FC236}">
              <a16:creationId xmlns:a16="http://schemas.microsoft.com/office/drawing/2014/main" id="{44996317-B206-4FA2-9CD8-7FCA78F60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6</xdr:col>
      <xdr:colOff>0</xdr:colOff>
      <xdr:row>631</xdr:row>
      <xdr:rowOff>0</xdr:rowOff>
    </xdr:from>
    <xdr:to>
      <xdr:col>10</xdr:col>
      <xdr:colOff>571500</xdr:colOff>
      <xdr:row>645</xdr:row>
      <xdr:rowOff>76200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69965349-F9CE-4A5A-A121-FB28F789D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11</xdr:col>
      <xdr:colOff>0</xdr:colOff>
      <xdr:row>631</xdr:row>
      <xdr:rowOff>0</xdr:rowOff>
    </xdr:from>
    <xdr:to>
      <xdr:col>16</xdr:col>
      <xdr:colOff>357187</xdr:colOff>
      <xdr:row>645</xdr:row>
      <xdr:rowOff>76200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id="{D7375A08-C4C5-4FFF-9CFE-AF36E5C58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6</xdr:col>
      <xdr:colOff>0</xdr:colOff>
      <xdr:row>651</xdr:row>
      <xdr:rowOff>0</xdr:rowOff>
    </xdr:from>
    <xdr:to>
      <xdr:col>10</xdr:col>
      <xdr:colOff>571500</xdr:colOff>
      <xdr:row>665</xdr:row>
      <xdr:rowOff>76200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id="{5BA1D64F-6670-4E39-BC82-030C90963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11</xdr:col>
      <xdr:colOff>0</xdr:colOff>
      <xdr:row>651</xdr:row>
      <xdr:rowOff>0</xdr:rowOff>
    </xdr:from>
    <xdr:to>
      <xdr:col>16</xdr:col>
      <xdr:colOff>357187</xdr:colOff>
      <xdr:row>665</xdr:row>
      <xdr:rowOff>76200</xdr:rowOff>
    </xdr:to>
    <xdr:graphicFrame macro="">
      <xdr:nvGraphicFramePr>
        <xdr:cNvPr id="66" name="Gráfico 65">
          <a:extLst>
            <a:ext uri="{FF2B5EF4-FFF2-40B4-BE49-F238E27FC236}">
              <a16:creationId xmlns:a16="http://schemas.microsoft.com/office/drawing/2014/main" id="{E7E3012E-5AB2-4445-8814-4FE442E22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6</xdr:col>
      <xdr:colOff>0</xdr:colOff>
      <xdr:row>671</xdr:row>
      <xdr:rowOff>0</xdr:rowOff>
    </xdr:from>
    <xdr:to>
      <xdr:col>10</xdr:col>
      <xdr:colOff>571500</xdr:colOff>
      <xdr:row>685</xdr:row>
      <xdr:rowOff>76200</xdr:rowOff>
    </xdr:to>
    <xdr:graphicFrame macro="">
      <xdr:nvGraphicFramePr>
        <xdr:cNvPr id="67" name="Gráfico 66">
          <a:extLst>
            <a:ext uri="{FF2B5EF4-FFF2-40B4-BE49-F238E27FC236}">
              <a16:creationId xmlns:a16="http://schemas.microsoft.com/office/drawing/2014/main" id="{F345D218-D2E8-4F0C-8118-D4A2FA6A5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11</xdr:col>
      <xdr:colOff>0</xdr:colOff>
      <xdr:row>671</xdr:row>
      <xdr:rowOff>0</xdr:rowOff>
    </xdr:from>
    <xdr:to>
      <xdr:col>16</xdr:col>
      <xdr:colOff>357187</xdr:colOff>
      <xdr:row>685</xdr:row>
      <xdr:rowOff>76200</xdr:rowOff>
    </xdr:to>
    <xdr:graphicFrame macro="">
      <xdr:nvGraphicFramePr>
        <xdr:cNvPr id="68" name="Gráfico 67">
          <a:extLst>
            <a:ext uri="{FF2B5EF4-FFF2-40B4-BE49-F238E27FC236}">
              <a16:creationId xmlns:a16="http://schemas.microsoft.com/office/drawing/2014/main" id="{CCA19729-1AC0-4E6A-85FA-391B7836E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6</xdr:col>
      <xdr:colOff>0</xdr:colOff>
      <xdr:row>691</xdr:row>
      <xdr:rowOff>0</xdr:rowOff>
    </xdr:from>
    <xdr:to>
      <xdr:col>10</xdr:col>
      <xdr:colOff>571500</xdr:colOff>
      <xdr:row>705</xdr:row>
      <xdr:rowOff>76200</xdr:rowOff>
    </xdr:to>
    <xdr:graphicFrame macro="">
      <xdr:nvGraphicFramePr>
        <xdr:cNvPr id="69" name="Gráfico 68">
          <a:extLst>
            <a:ext uri="{FF2B5EF4-FFF2-40B4-BE49-F238E27FC236}">
              <a16:creationId xmlns:a16="http://schemas.microsoft.com/office/drawing/2014/main" id="{2CC50379-6317-4572-A3B9-DE0385C63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11</xdr:col>
      <xdr:colOff>0</xdr:colOff>
      <xdr:row>691</xdr:row>
      <xdr:rowOff>0</xdr:rowOff>
    </xdr:from>
    <xdr:to>
      <xdr:col>16</xdr:col>
      <xdr:colOff>357187</xdr:colOff>
      <xdr:row>705</xdr:row>
      <xdr:rowOff>76200</xdr:rowOff>
    </xdr:to>
    <xdr:graphicFrame macro="">
      <xdr:nvGraphicFramePr>
        <xdr:cNvPr id="70" name="Gráfico 69">
          <a:extLst>
            <a:ext uri="{FF2B5EF4-FFF2-40B4-BE49-F238E27FC236}">
              <a16:creationId xmlns:a16="http://schemas.microsoft.com/office/drawing/2014/main" id="{EDF58C50-4694-4026-9C1A-F13869C25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6</xdr:col>
      <xdr:colOff>0</xdr:colOff>
      <xdr:row>711</xdr:row>
      <xdr:rowOff>0</xdr:rowOff>
    </xdr:from>
    <xdr:to>
      <xdr:col>10</xdr:col>
      <xdr:colOff>571500</xdr:colOff>
      <xdr:row>725</xdr:row>
      <xdr:rowOff>76200</xdr:rowOff>
    </xdr:to>
    <xdr:graphicFrame macro="">
      <xdr:nvGraphicFramePr>
        <xdr:cNvPr id="71" name="Gráfico 70">
          <a:extLst>
            <a:ext uri="{FF2B5EF4-FFF2-40B4-BE49-F238E27FC236}">
              <a16:creationId xmlns:a16="http://schemas.microsoft.com/office/drawing/2014/main" id="{B39678FC-F8B8-43E8-8928-B933A8C57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11</xdr:col>
      <xdr:colOff>0</xdr:colOff>
      <xdr:row>711</xdr:row>
      <xdr:rowOff>0</xdr:rowOff>
    </xdr:from>
    <xdr:to>
      <xdr:col>16</xdr:col>
      <xdr:colOff>357187</xdr:colOff>
      <xdr:row>725</xdr:row>
      <xdr:rowOff>76200</xdr:rowOff>
    </xdr:to>
    <xdr:graphicFrame macro="">
      <xdr:nvGraphicFramePr>
        <xdr:cNvPr id="72" name="Gráfico 71">
          <a:extLst>
            <a:ext uri="{FF2B5EF4-FFF2-40B4-BE49-F238E27FC236}">
              <a16:creationId xmlns:a16="http://schemas.microsoft.com/office/drawing/2014/main" id="{F1448CED-9089-4F31-8B8A-89C4D7D2C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6</xdr:col>
      <xdr:colOff>83344</xdr:colOff>
      <xdr:row>731</xdr:row>
      <xdr:rowOff>11906</xdr:rowOff>
    </xdr:from>
    <xdr:to>
      <xdr:col>10</xdr:col>
      <xdr:colOff>654844</xdr:colOff>
      <xdr:row>745</xdr:row>
      <xdr:rowOff>88106</xdr:rowOff>
    </xdr:to>
    <xdr:graphicFrame macro="">
      <xdr:nvGraphicFramePr>
        <xdr:cNvPr id="73" name="Gráfico 72">
          <a:extLst>
            <a:ext uri="{FF2B5EF4-FFF2-40B4-BE49-F238E27FC236}">
              <a16:creationId xmlns:a16="http://schemas.microsoft.com/office/drawing/2014/main" id="{8BCB1CE7-7431-4740-BB0B-61526C946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11</xdr:col>
      <xdr:colOff>0</xdr:colOff>
      <xdr:row>731</xdr:row>
      <xdr:rowOff>0</xdr:rowOff>
    </xdr:from>
    <xdr:to>
      <xdr:col>16</xdr:col>
      <xdr:colOff>357187</xdr:colOff>
      <xdr:row>745</xdr:row>
      <xdr:rowOff>76200</xdr:rowOff>
    </xdr:to>
    <xdr:graphicFrame macro="">
      <xdr:nvGraphicFramePr>
        <xdr:cNvPr id="74" name="Gráfico 73">
          <a:extLst>
            <a:ext uri="{FF2B5EF4-FFF2-40B4-BE49-F238E27FC236}">
              <a16:creationId xmlns:a16="http://schemas.microsoft.com/office/drawing/2014/main" id="{2BAFE2DF-4547-4948-A44B-89FE8CB47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6</xdr:col>
      <xdr:colOff>0</xdr:colOff>
      <xdr:row>751</xdr:row>
      <xdr:rowOff>0</xdr:rowOff>
    </xdr:from>
    <xdr:to>
      <xdr:col>10</xdr:col>
      <xdr:colOff>571500</xdr:colOff>
      <xdr:row>765</xdr:row>
      <xdr:rowOff>76200</xdr:rowOff>
    </xdr:to>
    <xdr:graphicFrame macro="">
      <xdr:nvGraphicFramePr>
        <xdr:cNvPr id="75" name="Gráfico 74">
          <a:extLst>
            <a:ext uri="{FF2B5EF4-FFF2-40B4-BE49-F238E27FC236}">
              <a16:creationId xmlns:a16="http://schemas.microsoft.com/office/drawing/2014/main" id="{B6C5C7DD-255F-4A73-B95C-799A78FE2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11</xdr:col>
      <xdr:colOff>0</xdr:colOff>
      <xdr:row>751</xdr:row>
      <xdr:rowOff>0</xdr:rowOff>
    </xdr:from>
    <xdr:to>
      <xdr:col>16</xdr:col>
      <xdr:colOff>357187</xdr:colOff>
      <xdr:row>765</xdr:row>
      <xdr:rowOff>76200</xdr:rowOff>
    </xdr:to>
    <xdr:graphicFrame macro="">
      <xdr:nvGraphicFramePr>
        <xdr:cNvPr id="76" name="Gráfico 75">
          <a:extLst>
            <a:ext uri="{FF2B5EF4-FFF2-40B4-BE49-F238E27FC236}">
              <a16:creationId xmlns:a16="http://schemas.microsoft.com/office/drawing/2014/main" id="{EEA0BED4-3038-4E78-9AC0-A102E0810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685800</xdr:colOff>
      <xdr:row>5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C3DCD93-73C1-4848-BCA2-0E7D27C83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3058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10</xdr:col>
      <xdr:colOff>685800</xdr:colOff>
      <xdr:row>15</xdr:row>
      <xdr:rowOff>19050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58FA861-9170-4DEE-80FB-B02E6E3EE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830580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10</xdr:col>
      <xdr:colOff>685800</xdr:colOff>
      <xdr:row>59</xdr:row>
      <xdr:rowOff>57150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A2580B2-E836-4056-B656-8A691EC84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8305800" cy="824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4A75-0B7A-4788-A465-BE3959103820}">
  <dimension ref="A1:EW769"/>
  <sheetViews>
    <sheetView showGridLines="0" zoomScale="80" zoomScaleNormal="80" workbookViewId="0">
      <selection activeCell="BY15" sqref="BY15:BY18"/>
    </sheetView>
  </sheetViews>
  <sheetFormatPr baseColWidth="10" defaultColWidth="11.42578125" defaultRowHeight="15" x14ac:dyDescent="0.25"/>
  <cols>
    <col min="1" max="1" width="18.42578125" style="29" bestFit="1" customWidth="1"/>
    <col min="2" max="2" width="21.5703125" style="2" bestFit="1" customWidth="1"/>
    <col min="3" max="3" width="33.7109375" style="29" bestFit="1" customWidth="1"/>
    <col min="4" max="9" width="16.5703125" style="29" bestFit="1" customWidth="1"/>
    <col min="10" max="10" width="15" style="29" bestFit="1" customWidth="1"/>
    <col min="11" max="11" width="15.85546875" style="29" bestFit="1" customWidth="1"/>
    <col min="12" max="12" width="15.42578125" style="29" bestFit="1" customWidth="1"/>
    <col min="13" max="13" width="15.85546875" style="29" bestFit="1" customWidth="1"/>
    <col min="14" max="14" width="10.85546875" style="29" bestFit="1" customWidth="1"/>
    <col min="15" max="38" width="17.42578125" style="29" bestFit="1" customWidth="1"/>
    <col min="39" max="51" width="11.42578125" style="29"/>
    <col min="52" max="57" width="17.42578125" style="29" bestFit="1" customWidth="1"/>
    <col min="58" max="60" width="11.42578125" style="29"/>
    <col min="61" max="61" width="17.42578125" style="29" bestFit="1" customWidth="1"/>
    <col min="62" max="63" width="11.42578125" style="29"/>
    <col min="64" max="64" width="17.42578125" style="29" bestFit="1" customWidth="1"/>
    <col min="65" max="72" width="11.42578125" style="29"/>
    <col min="73" max="73" width="17.42578125" style="29" bestFit="1" customWidth="1"/>
    <col min="74" max="79" width="11.42578125" style="29"/>
    <col min="80" max="81" width="15" style="29" bestFit="1" customWidth="1"/>
    <col min="82" max="102" width="11.42578125" style="29"/>
    <col min="105" max="142" width="11.42578125" style="29"/>
    <col min="149" max="16384" width="11.42578125" style="29"/>
  </cols>
  <sheetData>
    <row r="1" spans="1:153" ht="15.75" thickBot="1" x14ac:dyDescent="0.3">
      <c r="A1" s="79" t="s">
        <v>0</v>
      </c>
      <c r="B1" s="79"/>
      <c r="C1" s="62" t="s">
        <v>185</v>
      </c>
      <c r="F1" s="68">
        <v>1</v>
      </c>
      <c r="G1" s="68"/>
      <c r="H1" s="68">
        <v>2</v>
      </c>
      <c r="I1" s="68"/>
      <c r="J1" s="68">
        <v>3</v>
      </c>
      <c r="K1" s="68"/>
      <c r="L1" s="68">
        <v>4</v>
      </c>
      <c r="M1" s="68"/>
      <c r="N1" s="68">
        <v>5</v>
      </c>
      <c r="O1" s="68"/>
      <c r="P1" s="68">
        <v>6</v>
      </c>
      <c r="Q1" s="68"/>
      <c r="R1" s="68">
        <v>7</v>
      </c>
      <c r="S1" s="68"/>
      <c r="T1" s="68">
        <v>8</v>
      </c>
      <c r="U1" s="68"/>
      <c r="V1" s="68">
        <v>9</v>
      </c>
      <c r="W1" s="68"/>
      <c r="X1" s="68">
        <v>10</v>
      </c>
      <c r="Y1" s="68"/>
      <c r="Z1" s="68">
        <v>11</v>
      </c>
      <c r="AA1" s="68"/>
      <c r="AB1" s="68">
        <v>12</v>
      </c>
      <c r="AC1" s="68"/>
      <c r="AD1" s="68">
        <v>13</v>
      </c>
      <c r="AE1" s="68"/>
      <c r="AF1" s="68">
        <v>14</v>
      </c>
      <c r="AG1" s="68"/>
      <c r="AH1" s="68">
        <v>15</v>
      </c>
      <c r="AI1" s="68"/>
      <c r="AJ1" s="68">
        <v>16</v>
      </c>
      <c r="AK1" s="68"/>
      <c r="AL1" s="68">
        <v>17</v>
      </c>
      <c r="AM1" s="68"/>
      <c r="AN1" s="68">
        <v>18</v>
      </c>
      <c r="AO1" s="68"/>
      <c r="AP1" s="68">
        <v>19</v>
      </c>
      <c r="AQ1" s="68"/>
      <c r="AR1" s="68">
        <v>20</v>
      </c>
      <c r="AS1" s="68"/>
      <c r="AT1" s="68">
        <v>21</v>
      </c>
      <c r="AU1" s="68"/>
      <c r="AV1" s="68">
        <v>22</v>
      </c>
      <c r="AW1" s="68"/>
      <c r="AX1" s="68">
        <v>23</v>
      </c>
      <c r="AY1" s="68"/>
      <c r="AZ1" s="68">
        <v>24</v>
      </c>
      <c r="BA1" s="68"/>
      <c r="BB1" s="68">
        <v>25</v>
      </c>
      <c r="BC1" s="68"/>
      <c r="BD1" s="68">
        <v>26</v>
      </c>
      <c r="BE1" s="68"/>
      <c r="BF1" s="68">
        <v>27</v>
      </c>
      <c r="BG1" s="68"/>
      <c r="BH1" s="68">
        <v>28</v>
      </c>
      <c r="BI1" s="68"/>
      <c r="BJ1" s="68">
        <v>29</v>
      </c>
      <c r="BK1" s="68"/>
      <c r="BL1" s="68">
        <v>30</v>
      </c>
      <c r="BM1" s="68"/>
      <c r="BN1" s="68">
        <v>31</v>
      </c>
      <c r="BO1" s="68"/>
      <c r="BP1" s="68">
        <v>32</v>
      </c>
      <c r="BQ1" s="68"/>
      <c r="BR1" s="68">
        <v>33</v>
      </c>
      <c r="BS1" s="68"/>
      <c r="BT1" s="68">
        <v>34</v>
      </c>
      <c r="BU1" s="68"/>
      <c r="BV1" s="68">
        <v>35</v>
      </c>
      <c r="BW1" s="68"/>
      <c r="BX1" s="68">
        <v>36</v>
      </c>
      <c r="BY1" s="68"/>
      <c r="BZ1" s="68">
        <v>37</v>
      </c>
      <c r="CA1" s="68"/>
      <c r="CB1" s="68">
        <v>38</v>
      </c>
      <c r="CC1" s="68"/>
      <c r="CD1" s="68">
        <v>39</v>
      </c>
      <c r="CE1" s="68"/>
      <c r="CF1" s="68">
        <v>40</v>
      </c>
      <c r="CG1" s="68"/>
      <c r="CH1" s="68">
        <v>41</v>
      </c>
      <c r="CI1" s="68"/>
      <c r="CJ1" s="68">
        <v>42</v>
      </c>
      <c r="CK1" s="68"/>
      <c r="CL1" s="68">
        <v>43</v>
      </c>
      <c r="CM1" s="68"/>
      <c r="CN1" s="68">
        <v>44</v>
      </c>
      <c r="CO1" s="68"/>
      <c r="CP1" s="68">
        <v>45</v>
      </c>
      <c r="CQ1" s="68"/>
      <c r="CR1" s="68">
        <v>46</v>
      </c>
      <c r="CS1" s="68"/>
      <c r="CT1" s="68">
        <v>47</v>
      </c>
      <c r="CU1" s="68"/>
      <c r="CV1" s="68">
        <v>48</v>
      </c>
      <c r="CW1" s="68"/>
      <c r="CX1" s="68">
        <v>49</v>
      </c>
      <c r="CY1" s="68"/>
      <c r="CZ1" s="68">
        <v>50</v>
      </c>
      <c r="DA1" s="68"/>
      <c r="DB1" s="68">
        <v>51</v>
      </c>
      <c r="DC1" s="68"/>
      <c r="DD1" s="68">
        <v>52</v>
      </c>
      <c r="DE1" s="68"/>
      <c r="DF1" s="68">
        <v>53</v>
      </c>
      <c r="DG1" s="68"/>
      <c r="DH1" s="68">
        <v>54</v>
      </c>
      <c r="DI1" s="68"/>
      <c r="DJ1" s="68">
        <v>55</v>
      </c>
      <c r="DK1" s="68"/>
      <c r="DL1" s="68">
        <v>56</v>
      </c>
      <c r="DM1" s="68"/>
      <c r="DN1" s="68">
        <v>57</v>
      </c>
      <c r="DO1" s="68"/>
      <c r="DP1" s="68">
        <v>58</v>
      </c>
      <c r="DQ1" s="68"/>
      <c r="DR1" s="68">
        <v>59</v>
      </c>
      <c r="DS1" s="68"/>
      <c r="DT1" s="68">
        <v>60</v>
      </c>
      <c r="DU1" s="68"/>
      <c r="DV1" s="68">
        <v>61</v>
      </c>
      <c r="DW1" s="68"/>
      <c r="DX1" s="68">
        <v>62</v>
      </c>
      <c r="DY1" s="68"/>
      <c r="DZ1" s="68">
        <v>63</v>
      </c>
      <c r="EA1" s="68"/>
      <c r="EB1" s="68">
        <v>64</v>
      </c>
      <c r="EC1" s="68"/>
      <c r="ED1" s="68">
        <v>65</v>
      </c>
      <c r="EE1" s="68"/>
      <c r="EF1" s="68">
        <v>66</v>
      </c>
      <c r="EG1" s="68"/>
      <c r="EH1" s="68">
        <v>67</v>
      </c>
      <c r="EI1" s="68"/>
      <c r="EJ1" s="68">
        <v>68</v>
      </c>
      <c r="EK1" s="68"/>
      <c r="EL1" s="68">
        <v>69</v>
      </c>
      <c r="EM1" s="68"/>
      <c r="EN1" s="68">
        <v>70</v>
      </c>
      <c r="EO1" s="68"/>
      <c r="EP1" s="68">
        <v>71</v>
      </c>
      <c r="EQ1" s="68"/>
      <c r="ER1" s="68">
        <v>72</v>
      </c>
      <c r="ES1" s="68"/>
      <c r="ET1" s="68">
        <v>73</v>
      </c>
      <c r="EU1" s="68"/>
      <c r="EV1" s="68">
        <v>74</v>
      </c>
      <c r="EW1" s="68"/>
    </row>
    <row r="2" spans="1:153" x14ac:dyDescent="0.25">
      <c r="A2" s="3" t="s">
        <v>1</v>
      </c>
      <c r="B2" s="46">
        <v>19</v>
      </c>
      <c r="C2" s="3" t="s">
        <v>2</v>
      </c>
      <c r="D2" s="3" t="s">
        <v>8</v>
      </c>
      <c r="F2" s="4" t="s">
        <v>4</v>
      </c>
      <c r="G2" s="5" t="s">
        <v>5</v>
      </c>
      <c r="H2" s="4" t="s">
        <v>4</v>
      </c>
      <c r="I2" s="6" t="s">
        <v>5</v>
      </c>
      <c r="J2" s="4" t="s">
        <v>4</v>
      </c>
      <c r="K2" s="5" t="s">
        <v>5</v>
      </c>
      <c r="L2" s="4" t="s">
        <v>4</v>
      </c>
      <c r="M2" s="5" t="s">
        <v>5</v>
      </c>
      <c r="N2" s="4" t="s">
        <v>4</v>
      </c>
      <c r="O2" s="5" t="s">
        <v>5</v>
      </c>
      <c r="P2" s="4" t="s">
        <v>4</v>
      </c>
      <c r="Q2" s="5" t="s">
        <v>5</v>
      </c>
      <c r="R2" s="4" t="s">
        <v>4</v>
      </c>
      <c r="S2" s="5" t="s">
        <v>5</v>
      </c>
      <c r="T2" s="4" t="s">
        <v>4</v>
      </c>
      <c r="U2" s="5" t="s">
        <v>5</v>
      </c>
      <c r="V2" s="4" t="s">
        <v>4</v>
      </c>
      <c r="W2" s="5" t="s">
        <v>5</v>
      </c>
      <c r="X2" s="4" t="s">
        <v>4</v>
      </c>
      <c r="Y2" s="5" t="s">
        <v>5</v>
      </c>
      <c r="Z2" s="4" t="s">
        <v>4</v>
      </c>
      <c r="AA2" s="5" t="s">
        <v>5</v>
      </c>
      <c r="AB2" s="4" t="s">
        <v>4</v>
      </c>
      <c r="AC2" s="5" t="s">
        <v>5</v>
      </c>
      <c r="AD2" s="4" t="s">
        <v>4</v>
      </c>
      <c r="AE2" s="5" t="s">
        <v>5</v>
      </c>
      <c r="AF2" s="4" t="s">
        <v>4</v>
      </c>
      <c r="AG2" s="5" t="s">
        <v>5</v>
      </c>
      <c r="AH2" s="4" t="s">
        <v>4</v>
      </c>
      <c r="AI2" s="5" t="s">
        <v>5</v>
      </c>
      <c r="AJ2" s="4" t="s">
        <v>4</v>
      </c>
      <c r="AK2" s="5" t="s">
        <v>5</v>
      </c>
      <c r="AL2" s="4" t="s">
        <v>4</v>
      </c>
      <c r="AM2" s="5" t="s">
        <v>5</v>
      </c>
      <c r="AN2" s="4" t="s">
        <v>4</v>
      </c>
      <c r="AO2" s="5" t="s">
        <v>5</v>
      </c>
      <c r="AP2" s="4" t="s">
        <v>4</v>
      </c>
      <c r="AQ2" s="5" t="s">
        <v>5</v>
      </c>
      <c r="AR2" s="4" t="s">
        <v>4</v>
      </c>
      <c r="AS2" s="5" t="s">
        <v>5</v>
      </c>
      <c r="AT2" s="4" t="s">
        <v>4</v>
      </c>
      <c r="AU2" s="5" t="s">
        <v>5</v>
      </c>
      <c r="AV2" s="4" t="s">
        <v>4</v>
      </c>
      <c r="AW2" s="5" t="s">
        <v>5</v>
      </c>
      <c r="AX2" s="4" t="s">
        <v>4</v>
      </c>
      <c r="AY2" s="5" t="s">
        <v>5</v>
      </c>
      <c r="AZ2" s="4" t="s">
        <v>4</v>
      </c>
      <c r="BA2" s="5" t="s">
        <v>5</v>
      </c>
      <c r="BB2" s="4" t="s">
        <v>4</v>
      </c>
      <c r="BC2" s="5" t="s">
        <v>5</v>
      </c>
      <c r="BD2" s="4" t="s">
        <v>4</v>
      </c>
      <c r="BE2" s="5" t="s">
        <v>5</v>
      </c>
      <c r="BF2" s="4" t="s">
        <v>4</v>
      </c>
      <c r="BG2" s="5" t="s">
        <v>5</v>
      </c>
      <c r="BH2" s="4" t="s">
        <v>4</v>
      </c>
      <c r="BI2" s="5" t="s">
        <v>5</v>
      </c>
      <c r="BJ2" s="4" t="s">
        <v>4</v>
      </c>
      <c r="BK2" s="5" t="s">
        <v>5</v>
      </c>
      <c r="BL2" s="4" t="s">
        <v>4</v>
      </c>
      <c r="BM2" s="5" t="s">
        <v>5</v>
      </c>
      <c r="BN2" s="4" t="s">
        <v>4</v>
      </c>
      <c r="BO2" s="5" t="s">
        <v>5</v>
      </c>
      <c r="BP2" s="4" t="s">
        <v>4</v>
      </c>
      <c r="BQ2" s="5" t="s">
        <v>5</v>
      </c>
      <c r="BR2" s="4" t="s">
        <v>4</v>
      </c>
      <c r="BS2" s="5" t="s">
        <v>5</v>
      </c>
      <c r="BT2" s="4" t="s">
        <v>4</v>
      </c>
      <c r="BU2" s="5" t="s">
        <v>5</v>
      </c>
      <c r="BV2" s="4" t="s">
        <v>4</v>
      </c>
      <c r="BW2" s="5" t="s">
        <v>5</v>
      </c>
      <c r="BX2" s="4" t="s">
        <v>4</v>
      </c>
      <c r="BY2" s="5" t="s">
        <v>5</v>
      </c>
      <c r="BZ2" s="4" t="s">
        <v>4</v>
      </c>
      <c r="CA2" s="5" t="s">
        <v>5</v>
      </c>
      <c r="CB2" s="4" t="s">
        <v>4</v>
      </c>
      <c r="CC2" s="5" t="s">
        <v>5</v>
      </c>
      <c r="CD2" s="4" t="s">
        <v>4</v>
      </c>
      <c r="CE2" s="5" t="s">
        <v>5</v>
      </c>
      <c r="CF2" s="4" t="s">
        <v>4</v>
      </c>
      <c r="CG2" s="5" t="s">
        <v>5</v>
      </c>
      <c r="CH2" s="4" t="s">
        <v>4</v>
      </c>
      <c r="CI2" s="5" t="s">
        <v>5</v>
      </c>
      <c r="CJ2" s="4" t="s">
        <v>4</v>
      </c>
      <c r="CK2" s="5" t="s">
        <v>5</v>
      </c>
      <c r="CL2" s="4" t="s">
        <v>4</v>
      </c>
      <c r="CM2" s="5" t="s">
        <v>5</v>
      </c>
      <c r="CN2" s="4" t="s">
        <v>4</v>
      </c>
      <c r="CO2" s="5" t="s">
        <v>5</v>
      </c>
      <c r="CP2" s="4" t="s">
        <v>4</v>
      </c>
      <c r="CQ2" s="5" t="s">
        <v>5</v>
      </c>
      <c r="CR2" s="4" t="s">
        <v>4</v>
      </c>
      <c r="CS2" s="5" t="s">
        <v>5</v>
      </c>
      <c r="CT2" s="4" t="s">
        <v>4</v>
      </c>
      <c r="CU2" s="5" t="s">
        <v>5</v>
      </c>
      <c r="CV2" s="4" t="s">
        <v>4</v>
      </c>
      <c r="CW2" s="5" t="s">
        <v>5</v>
      </c>
      <c r="CX2" s="4" t="s">
        <v>4</v>
      </c>
      <c r="CY2" s="5" t="s">
        <v>5</v>
      </c>
      <c r="CZ2" s="4" t="s">
        <v>4</v>
      </c>
      <c r="DA2" s="5" t="s">
        <v>5</v>
      </c>
      <c r="DB2" s="4" t="s">
        <v>4</v>
      </c>
      <c r="DC2" s="5" t="s">
        <v>5</v>
      </c>
      <c r="DD2" s="4" t="s">
        <v>4</v>
      </c>
      <c r="DE2" s="5" t="s">
        <v>5</v>
      </c>
      <c r="DF2" s="4" t="s">
        <v>4</v>
      </c>
      <c r="DG2" s="5" t="s">
        <v>5</v>
      </c>
      <c r="DH2" s="4" t="s">
        <v>4</v>
      </c>
      <c r="DI2" s="5" t="s">
        <v>5</v>
      </c>
      <c r="DJ2" s="4" t="s">
        <v>4</v>
      </c>
      <c r="DK2" s="5" t="s">
        <v>5</v>
      </c>
      <c r="DL2" s="4" t="s">
        <v>4</v>
      </c>
      <c r="DM2" s="5" t="s">
        <v>5</v>
      </c>
      <c r="DN2" s="4" t="s">
        <v>4</v>
      </c>
      <c r="DO2" s="5" t="s">
        <v>5</v>
      </c>
      <c r="DP2" s="4" t="s">
        <v>4</v>
      </c>
      <c r="DQ2" s="5" t="s">
        <v>5</v>
      </c>
      <c r="DR2" s="4" t="s">
        <v>4</v>
      </c>
      <c r="DS2" s="5" t="s">
        <v>5</v>
      </c>
      <c r="DT2" s="4" t="s">
        <v>4</v>
      </c>
      <c r="DU2" s="5" t="s">
        <v>5</v>
      </c>
      <c r="DV2" s="4" t="s">
        <v>4</v>
      </c>
      <c r="DW2" s="5" t="s">
        <v>5</v>
      </c>
      <c r="DX2" s="4" t="s">
        <v>4</v>
      </c>
      <c r="DY2" s="5" t="s">
        <v>5</v>
      </c>
      <c r="DZ2" s="4" t="s">
        <v>4</v>
      </c>
      <c r="EA2" s="5" t="s">
        <v>5</v>
      </c>
      <c r="EB2" s="4" t="s">
        <v>4</v>
      </c>
      <c r="EC2" s="5" t="s">
        <v>5</v>
      </c>
      <c r="ED2" s="4" t="s">
        <v>4</v>
      </c>
      <c r="EE2" s="5" t="s">
        <v>5</v>
      </c>
      <c r="EF2" s="4" t="s">
        <v>4</v>
      </c>
      <c r="EG2" s="5" t="s">
        <v>5</v>
      </c>
      <c r="EH2" s="4" t="s">
        <v>4</v>
      </c>
      <c r="EI2" s="5" t="s">
        <v>5</v>
      </c>
      <c r="EJ2" s="4" t="s">
        <v>4</v>
      </c>
      <c r="EK2" s="5" t="s">
        <v>5</v>
      </c>
      <c r="EL2" s="4" t="s">
        <v>4</v>
      </c>
      <c r="EM2" s="5" t="s">
        <v>5</v>
      </c>
      <c r="EN2" s="4" t="s">
        <v>4</v>
      </c>
      <c r="EO2" s="5" t="s">
        <v>5</v>
      </c>
      <c r="EP2" s="4" t="s">
        <v>4</v>
      </c>
      <c r="EQ2" s="5" t="s">
        <v>5</v>
      </c>
      <c r="ER2" s="4" t="s">
        <v>4</v>
      </c>
      <c r="ES2" s="5" t="s">
        <v>5</v>
      </c>
      <c r="ET2" s="4" t="s">
        <v>4</v>
      </c>
      <c r="EU2" s="5" t="s">
        <v>5</v>
      </c>
      <c r="EV2" s="4" t="s">
        <v>4</v>
      </c>
      <c r="EW2" s="5" t="s">
        <v>5</v>
      </c>
    </row>
    <row r="3" spans="1:153" x14ac:dyDescent="0.25">
      <c r="A3" s="3" t="s">
        <v>6</v>
      </c>
      <c r="B3" s="46">
        <v>39</v>
      </c>
      <c r="C3" s="3" t="s">
        <v>7</v>
      </c>
      <c r="D3" s="3" t="s">
        <v>8</v>
      </c>
      <c r="F3" s="7">
        <v>0</v>
      </c>
      <c r="G3" s="8">
        <f>+C19</f>
        <v>0</v>
      </c>
      <c r="H3" s="9">
        <f>+C15</f>
        <v>50</v>
      </c>
      <c r="I3" s="10">
        <f>+C19</f>
        <v>0</v>
      </c>
      <c r="J3" s="11">
        <f>+D15</f>
        <v>150</v>
      </c>
      <c r="K3" s="12">
        <f>+D19</f>
        <v>0</v>
      </c>
      <c r="L3" s="11">
        <f>+E15</f>
        <v>200</v>
      </c>
      <c r="M3" s="12">
        <f>+E19</f>
        <v>0</v>
      </c>
      <c r="N3" s="11">
        <f>+F15</f>
        <v>200</v>
      </c>
      <c r="O3" s="12">
        <f>+F19</f>
        <v>0</v>
      </c>
      <c r="P3" s="11">
        <f>+G15</f>
        <v>350</v>
      </c>
      <c r="Q3" s="12">
        <f>+G19</f>
        <v>0</v>
      </c>
      <c r="R3" s="11">
        <f>+H15</f>
        <v>0</v>
      </c>
      <c r="S3" s="12">
        <f>+H19</f>
        <v>0</v>
      </c>
      <c r="T3" s="11">
        <f>+I15</f>
        <v>0</v>
      </c>
      <c r="U3" s="12">
        <f>+I19</f>
        <v>0</v>
      </c>
      <c r="V3" s="11">
        <f>+J15</f>
        <v>0</v>
      </c>
      <c r="W3" s="12">
        <f>+J19</f>
        <v>0</v>
      </c>
      <c r="X3" s="11">
        <f>+K15</f>
        <v>0</v>
      </c>
      <c r="Y3" s="12">
        <f>+K19</f>
        <v>0</v>
      </c>
      <c r="Z3" s="11">
        <f>+L15</f>
        <v>0</v>
      </c>
      <c r="AA3" s="12">
        <f>+L19</f>
        <v>0</v>
      </c>
      <c r="AB3" s="11">
        <f>+M15</f>
        <v>0</v>
      </c>
      <c r="AC3" s="12">
        <f>+M19</f>
        <v>0</v>
      </c>
      <c r="AD3" s="11">
        <f>+N15</f>
        <v>0</v>
      </c>
      <c r="AE3" s="12">
        <f>+N19</f>
        <v>0</v>
      </c>
      <c r="AF3" s="11">
        <f>+O15</f>
        <v>0</v>
      </c>
      <c r="AG3" s="12">
        <f>+O19</f>
        <v>0</v>
      </c>
      <c r="AH3" s="11">
        <f>+P15</f>
        <v>0</v>
      </c>
      <c r="AI3" s="12">
        <f>+P19</f>
        <v>0</v>
      </c>
      <c r="AJ3" s="11">
        <f>+Q15</f>
        <v>0</v>
      </c>
      <c r="AK3" s="12">
        <f>+Q19</f>
        <v>0</v>
      </c>
      <c r="AL3" s="11">
        <f>+R15</f>
        <v>0</v>
      </c>
      <c r="AM3" s="12">
        <f>+R19</f>
        <v>0</v>
      </c>
      <c r="AN3" s="11">
        <f>+S15</f>
        <v>0</v>
      </c>
      <c r="AO3" s="12">
        <f>+S19</f>
        <v>0</v>
      </c>
      <c r="AP3" s="11">
        <f>+T15</f>
        <v>0</v>
      </c>
      <c r="AQ3" s="12">
        <f>+T19</f>
        <v>0</v>
      </c>
      <c r="AR3" s="11">
        <f>+U15</f>
        <v>0</v>
      </c>
      <c r="AS3" s="12">
        <f>+U19</f>
        <v>0</v>
      </c>
      <c r="AT3" s="11">
        <f>+V15</f>
        <v>0</v>
      </c>
      <c r="AU3" s="12">
        <f>+V19</f>
        <v>0</v>
      </c>
      <c r="AV3" s="11">
        <f>+W15</f>
        <v>0</v>
      </c>
      <c r="AW3" s="12">
        <f>+W19</f>
        <v>0</v>
      </c>
      <c r="AX3" s="11">
        <f>+X15</f>
        <v>0</v>
      </c>
      <c r="AY3" s="12">
        <f>+X19</f>
        <v>0</v>
      </c>
      <c r="AZ3" s="11">
        <f>+Y15</f>
        <v>0</v>
      </c>
      <c r="BA3" s="12">
        <f>+Y19</f>
        <v>0</v>
      </c>
      <c r="BB3" s="11">
        <f>+Z15</f>
        <v>0</v>
      </c>
      <c r="BC3" s="12">
        <f>+Z19</f>
        <v>0</v>
      </c>
      <c r="BD3" s="11">
        <f>+AA15</f>
        <v>0</v>
      </c>
      <c r="BE3" s="12">
        <f>+AA19</f>
        <v>0</v>
      </c>
      <c r="BF3" s="11">
        <f>+AB15</f>
        <v>0</v>
      </c>
      <c r="BG3" s="12">
        <f>+AB19</f>
        <v>0</v>
      </c>
      <c r="BH3" s="11">
        <f>+AC15</f>
        <v>0</v>
      </c>
      <c r="BI3" s="12">
        <f>+AC19</f>
        <v>0</v>
      </c>
      <c r="BJ3" s="11">
        <f>+AD15</f>
        <v>0</v>
      </c>
      <c r="BK3" s="12">
        <f>+AD19</f>
        <v>0</v>
      </c>
      <c r="BL3" s="11">
        <f>+AE15</f>
        <v>0</v>
      </c>
      <c r="BM3" s="12">
        <f>+AE19</f>
        <v>0</v>
      </c>
      <c r="BN3" s="11">
        <f>+AF15</f>
        <v>0</v>
      </c>
      <c r="BO3" s="12">
        <f>+AF19</f>
        <v>0</v>
      </c>
      <c r="BP3" s="11">
        <f>+AG15</f>
        <v>0</v>
      </c>
      <c r="BQ3" s="12">
        <f>+AG19</f>
        <v>0</v>
      </c>
      <c r="BR3" s="11">
        <f>+AH15</f>
        <v>0</v>
      </c>
      <c r="BS3" s="12">
        <f>+AH19</f>
        <v>0</v>
      </c>
      <c r="BT3" s="11">
        <f>+AI15</f>
        <v>0</v>
      </c>
      <c r="BU3" s="12">
        <f>+AI19</f>
        <v>0</v>
      </c>
      <c r="BV3" s="11">
        <f>+AJ15</f>
        <v>0</v>
      </c>
      <c r="BW3" s="12">
        <f>+AJ19</f>
        <v>0</v>
      </c>
      <c r="BX3" s="11">
        <f>+AK15</f>
        <v>0</v>
      </c>
      <c r="BY3" s="12">
        <f>+AK19</f>
        <v>0</v>
      </c>
      <c r="BZ3" s="11">
        <f>+AL15</f>
        <v>0</v>
      </c>
      <c r="CA3" s="12">
        <f>+AL19</f>
        <v>0</v>
      </c>
      <c r="CB3" s="11">
        <f>+AM15</f>
        <v>0</v>
      </c>
      <c r="CC3" s="12">
        <f>+AM19</f>
        <v>0</v>
      </c>
      <c r="CD3" s="11">
        <f>+AN15</f>
        <v>0</v>
      </c>
      <c r="CE3" s="12">
        <f>+AN19</f>
        <v>0</v>
      </c>
      <c r="CF3" s="11">
        <f>+AO15</f>
        <v>0</v>
      </c>
      <c r="CG3" s="12">
        <f>+AO19</f>
        <v>0</v>
      </c>
      <c r="CH3" s="11">
        <f>+AP15</f>
        <v>0</v>
      </c>
      <c r="CI3" s="12">
        <f>+AP19</f>
        <v>0</v>
      </c>
      <c r="CJ3" s="11">
        <f>+AQ15</f>
        <v>0</v>
      </c>
      <c r="CK3" s="12">
        <f>+AQ19</f>
        <v>0</v>
      </c>
      <c r="CL3" s="11">
        <f>+AR15</f>
        <v>0</v>
      </c>
      <c r="CM3" s="12">
        <f>+AR19</f>
        <v>0</v>
      </c>
      <c r="CN3" s="11">
        <f>+AS15</f>
        <v>0</v>
      </c>
      <c r="CO3" s="12">
        <f>+AS19</f>
        <v>0</v>
      </c>
      <c r="CP3" s="11">
        <f>+AT15</f>
        <v>0</v>
      </c>
      <c r="CQ3" s="12">
        <f>+AT19</f>
        <v>0</v>
      </c>
      <c r="CR3" s="11">
        <f>+AU15</f>
        <v>0</v>
      </c>
      <c r="CS3" s="12">
        <f>+AU19</f>
        <v>0</v>
      </c>
      <c r="CT3" s="11">
        <f>+AV15</f>
        <v>0</v>
      </c>
      <c r="CU3" s="12">
        <f>+AV19</f>
        <v>0</v>
      </c>
      <c r="CV3" s="11">
        <f>+AW15</f>
        <v>0</v>
      </c>
      <c r="CW3" s="12">
        <f>+AW19</f>
        <v>0</v>
      </c>
      <c r="CX3" s="11">
        <f>+AX15</f>
        <v>0</v>
      </c>
      <c r="CY3" s="12">
        <f>+AX19</f>
        <v>0</v>
      </c>
      <c r="CZ3" s="11">
        <f>+AY15</f>
        <v>0</v>
      </c>
      <c r="DA3" s="12">
        <f>+AY19</f>
        <v>0</v>
      </c>
      <c r="DB3" s="11">
        <f>+AZ15</f>
        <v>0</v>
      </c>
      <c r="DC3" s="12">
        <f>+AZ19</f>
        <v>0</v>
      </c>
      <c r="DD3" s="11">
        <f>+BA15</f>
        <v>0</v>
      </c>
      <c r="DE3" s="12">
        <f>+BA19</f>
        <v>0</v>
      </c>
      <c r="DF3" s="11">
        <f>+BB15</f>
        <v>0</v>
      </c>
      <c r="DG3" s="12">
        <f>+BB19</f>
        <v>0</v>
      </c>
      <c r="DH3" s="11">
        <f>+BC15</f>
        <v>0</v>
      </c>
      <c r="DI3" s="12">
        <f>+BC19</f>
        <v>0</v>
      </c>
      <c r="DJ3" s="11">
        <f>+BD15</f>
        <v>0</v>
      </c>
      <c r="DK3" s="12">
        <f>+BD19</f>
        <v>0</v>
      </c>
      <c r="DL3" s="11">
        <f>+BE15</f>
        <v>0</v>
      </c>
      <c r="DM3" s="12">
        <f>+BE19</f>
        <v>0</v>
      </c>
      <c r="DN3" s="11">
        <f>+BF15</f>
        <v>0</v>
      </c>
      <c r="DO3" s="12">
        <f>+BF19</f>
        <v>0</v>
      </c>
      <c r="DP3" s="11">
        <f>+BG15</f>
        <v>0</v>
      </c>
      <c r="DQ3" s="12">
        <f>+BG19</f>
        <v>0</v>
      </c>
      <c r="DR3" s="11">
        <f>+BH15</f>
        <v>0</v>
      </c>
      <c r="DS3" s="12">
        <f>+BH19</f>
        <v>0</v>
      </c>
      <c r="DT3" s="11">
        <f>+BI15</f>
        <v>0</v>
      </c>
      <c r="DU3" s="12">
        <f>+BI19</f>
        <v>0</v>
      </c>
      <c r="DV3" s="11">
        <f>+BJ15</f>
        <v>0</v>
      </c>
      <c r="DW3" s="12">
        <f>+BJ19</f>
        <v>0</v>
      </c>
      <c r="DX3" s="11">
        <f>+BK15</f>
        <v>0</v>
      </c>
      <c r="DY3" s="12">
        <f>+BK19</f>
        <v>0</v>
      </c>
      <c r="DZ3" s="11">
        <f>+BL15</f>
        <v>0</v>
      </c>
      <c r="EA3" s="12">
        <f>+BL19</f>
        <v>0</v>
      </c>
      <c r="EB3" s="11">
        <f>+BM15</f>
        <v>0</v>
      </c>
      <c r="EC3" s="12">
        <f>+BM19</f>
        <v>0</v>
      </c>
      <c r="ED3" s="11">
        <f>+BN15</f>
        <v>0</v>
      </c>
      <c r="EE3" s="12">
        <f>+BN19</f>
        <v>0</v>
      </c>
      <c r="EF3" s="11">
        <f>+BO15</f>
        <v>0</v>
      </c>
      <c r="EG3" s="12">
        <f>+BO19</f>
        <v>0</v>
      </c>
      <c r="EH3" s="11">
        <f>+BP15</f>
        <v>0</v>
      </c>
      <c r="EI3" s="12">
        <f>+BP19</f>
        <v>0</v>
      </c>
      <c r="EJ3" s="11">
        <f>+BQ15</f>
        <v>0</v>
      </c>
      <c r="EK3" s="12">
        <f>+BQ19</f>
        <v>0</v>
      </c>
      <c r="EL3" s="11">
        <f>+BR15</f>
        <v>0</v>
      </c>
      <c r="EM3" s="12">
        <f>+BR19</f>
        <v>0</v>
      </c>
      <c r="EN3" s="11">
        <f>+BS15</f>
        <v>0</v>
      </c>
      <c r="EO3" s="12">
        <f>+BS19</f>
        <v>0</v>
      </c>
      <c r="EP3" s="11">
        <f>+BT15</f>
        <v>0</v>
      </c>
      <c r="EQ3" s="12">
        <f>+BT19</f>
        <v>0</v>
      </c>
      <c r="ER3" s="11">
        <f>+BU15</f>
        <v>0</v>
      </c>
      <c r="ES3" s="12">
        <f>+BU19</f>
        <v>0</v>
      </c>
      <c r="ET3" s="11">
        <f>+BV15</f>
        <v>0</v>
      </c>
      <c r="EU3" s="12">
        <f>+BV19</f>
        <v>0</v>
      </c>
      <c r="EV3" s="11">
        <f>+BW15</f>
        <v>0</v>
      </c>
      <c r="EW3" s="12">
        <f>+BW19</f>
        <v>0</v>
      </c>
    </row>
    <row r="4" spans="1:153" x14ac:dyDescent="0.25">
      <c r="A4" s="3" t="s">
        <v>9</v>
      </c>
      <c r="B4" s="46">
        <v>10</v>
      </c>
      <c r="C4" s="3" t="s">
        <v>10</v>
      </c>
      <c r="D4" s="3" t="s">
        <v>8</v>
      </c>
      <c r="F4" s="11">
        <f>+F3+B13</f>
        <v>240</v>
      </c>
      <c r="G4" s="12">
        <f>+G3</f>
        <v>0</v>
      </c>
      <c r="H4" s="11">
        <f>+H3+C13</f>
        <v>150</v>
      </c>
      <c r="I4" s="1">
        <f>+I3</f>
        <v>0</v>
      </c>
      <c r="J4" s="11">
        <f>+J3+D13</f>
        <v>250</v>
      </c>
      <c r="K4" s="12">
        <f>+K3</f>
        <v>0</v>
      </c>
      <c r="L4" s="11">
        <f>+L3+E13</f>
        <v>300</v>
      </c>
      <c r="M4" s="12">
        <f>+M3</f>
        <v>0</v>
      </c>
      <c r="N4" s="11">
        <f>N3+F13</f>
        <v>350</v>
      </c>
      <c r="O4" s="12">
        <f>+O3</f>
        <v>0</v>
      </c>
      <c r="P4" s="11">
        <f>+P3+G13</f>
        <v>470</v>
      </c>
      <c r="Q4" s="12">
        <f>+Q3</f>
        <v>0</v>
      </c>
      <c r="R4" s="11">
        <f>+R3+H13</f>
        <v>0</v>
      </c>
      <c r="S4" s="12">
        <f>+S3</f>
        <v>0</v>
      </c>
      <c r="T4" s="11">
        <f>+T3+I13</f>
        <v>0</v>
      </c>
      <c r="U4" s="12">
        <f>+U3</f>
        <v>0</v>
      </c>
      <c r="V4" s="11">
        <f>+V3+J13</f>
        <v>0</v>
      </c>
      <c r="W4" s="12">
        <f>+W3</f>
        <v>0</v>
      </c>
      <c r="X4" s="11">
        <f>+X3+K13</f>
        <v>0</v>
      </c>
      <c r="Y4" s="12">
        <f>+Y3</f>
        <v>0</v>
      </c>
      <c r="Z4" s="11">
        <f>+Z3+L13</f>
        <v>0</v>
      </c>
      <c r="AA4" s="12">
        <f>+AA3</f>
        <v>0</v>
      </c>
      <c r="AB4" s="11">
        <f>+AB3+M13</f>
        <v>0</v>
      </c>
      <c r="AC4" s="12">
        <f>+AC3</f>
        <v>0</v>
      </c>
      <c r="AD4" s="11">
        <f>+AD3+N13</f>
        <v>0</v>
      </c>
      <c r="AE4" s="12">
        <f>+AE3</f>
        <v>0</v>
      </c>
      <c r="AF4" s="11">
        <f>+AF3+O13</f>
        <v>0</v>
      </c>
      <c r="AG4" s="12">
        <f>+AG3</f>
        <v>0</v>
      </c>
      <c r="AH4" s="11">
        <f>+AH3+P13</f>
        <v>0</v>
      </c>
      <c r="AI4" s="12">
        <f>+AI3</f>
        <v>0</v>
      </c>
      <c r="AJ4" s="11">
        <f>+AJ3+Q13</f>
        <v>0</v>
      </c>
      <c r="AK4" s="12">
        <f>+AK3</f>
        <v>0</v>
      </c>
      <c r="AL4" s="11">
        <f>+AL3+R13</f>
        <v>0</v>
      </c>
      <c r="AM4" s="12">
        <f>+AM3</f>
        <v>0</v>
      </c>
      <c r="AN4" s="11">
        <f>+AN3+S13</f>
        <v>0</v>
      </c>
      <c r="AO4" s="12">
        <f>+AO3</f>
        <v>0</v>
      </c>
      <c r="AP4" s="11">
        <f>+AP3+T13</f>
        <v>0</v>
      </c>
      <c r="AQ4" s="12">
        <f>+AQ3</f>
        <v>0</v>
      </c>
      <c r="AR4" s="11">
        <f>+AR3+U13</f>
        <v>0</v>
      </c>
      <c r="AS4" s="12">
        <f>+AS3</f>
        <v>0</v>
      </c>
      <c r="AT4" s="11">
        <f>+AT3+V13</f>
        <v>0</v>
      </c>
      <c r="AU4" s="12">
        <f>+AU3</f>
        <v>0</v>
      </c>
      <c r="AV4" s="11">
        <f>+AV3+W13</f>
        <v>0</v>
      </c>
      <c r="AW4" s="12">
        <f>+AW3</f>
        <v>0</v>
      </c>
      <c r="AX4" s="11">
        <f>+AX3+X13</f>
        <v>0</v>
      </c>
      <c r="AY4" s="12">
        <f>+AY3</f>
        <v>0</v>
      </c>
      <c r="AZ4" s="11">
        <f>+AZ3+Y13</f>
        <v>0</v>
      </c>
      <c r="BA4" s="12">
        <f>+BA3</f>
        <v>0</v>
      </c>
      <c r="BB4" s="11">
        <f>+BB3+Z13</f>
        <v>0</v>
      </c>
      <c r="BC4" s="12">
        <f>+BC3</f>
        <v>0</v>
      </c>
      <c r="BD4" s="11">
        <f>+BD3+AA13</f>
        <v>0</v>
      </c>
      <c r="BE4" s="12">
        <f>+BE3</f>
        <v>0</v>
      </c>
      <c r="BF4" s="11">
        <f>+BF3+AB13</f>
        <v>0</v>
      </c>
      <c r="BG4" s="12">
        <f>+BG3</f>
        <v>0</v>
      </c>
      <c r="BH4" s="11">
        <f>+BH3+AC13</f>
        <v>0</v>
      </c>
      <c r="BI4" s="12">
        <f>+BI3</f>
        <v>0</v>
      </c>
      <c r="BJ4" s="11">
        <f>+BJ3+AD13</f>
        <v>0</v>
      </c>
      <c r="BK4" s="12">
        <f>+BK3</f>
        <v>0</v>
      </c>
      <c r="BL4" s="11">
        <f>+BL3+AE13</f>
        <v>0</v>
      </c>
      <c r="BM4" s="12">
        <f>+BM3</f>
        <v>0</v>
      </c>
      <c r="BN4" s="11">
        <f>+BN3+AF13</f>
        <v>0</v>
      </c>
      <c r="BO4" s="12">
        <f>+BO3</f>
        <v>0</v>
      </c>
      <c r="BP4" s="11">
        <f>+BP3+AG13</f>
        <v>0</v>
      </c>
      <c r="BQ4" s="12">
        <f>+BQ3</f>
        <v>0</v>
      </c>
      <c r="BR4" s="11">
        <f>+BR3+AH13</f>
        <v>0</v>
      </c>
      <c r="BS4" s="12">
        <f>+BS3</f>
        <v>0</v>
      </c>
      <c r="BT4" s="11">
        <f>+BT3+AI13</f>
        <v>0</v>
      </c>
      <c r="BU4" s="12">
        <f>+BU3</f>
        <v>0</v>
      </c>
      <c r="BV4" s="11">
        <f>+BV3+AJ13</f>
        <v>0</v>
      </c>
      <c r="BW4" s="12">
        <f>+BW3</f>
        <v>0</v>
      </c>
      <c r="BX4" s="11">
        <f>+BX3+AK13</f>
        <v>0</v>
      </c>
      <c r="BY4" s="12">
        <f>+BY3</f>
        <v>0</v>
      </c>
      <c r="BZ4" s="11">
        <f>+BZ3+AL13</f>
        <v>0</v>
      </c>
      <c r="CA4" s="12">
        <f>+CA3</f>
        <v>0</v>
      </c>
      <c r="CB4" s="11">
        <f>+CB3+AM13</f>
        <v>0</v>
      </c>
      <c r="CC4" s="12">
        <f>+CC3</f>
        <v>0</v>
      </c>
      <c r="CD4" s="11">
        <f>+CD3+AN13</f>
        <v>0</v>
      </c>
      <c r="CE4" s="12">
        <f>+CE3</f>
        <v>0</v>
      </c>
      <c r="CF4" s="11">
        <f>+CF3+AO13</f>
        <v>0</v>
      </c>
      <c r="CG4" s="12">
        <f>+CG3</f>
        <v>0</v>
      </c>
      <c r="CH4" s="11">
        <f>+CH3+AP13</f>
        <v>0</v>
      </c>
      <c r="CI4" s="12">
        <f>+CI3</f>
        <v>0</v>
      </c>
      <c r="CJ4" s="11">
        <f>+CJ3+AQ13</f>
        <v>0</v>
      </c>
      <c r="CK4" s="12">
        <f>+CK3</f>
        <v>0</v>
      </c>
      <c r="CL4" s="11">
        <f>+CL3+AR13</f>
        <v>0</v>
      </c>
      <c r="CM4" s="12">
        <f>+CM3</f>
        <v>0</v>
      </c>
      <c r="CN4" s="11">
        <f>+CN3+AS13</f>
        <v>0</v>
      </c>
      <c r="CO4" s="12">
        <f>+CO3</f>
        <v>0</v>
      </c>
      <c r="CP4" s="11">
        <f>+CP3+AT13</f>
        <v>0</v>
      </c>
      <c r="CQ4" s="12">
        <f>+CQ3</f>
        <v>0</v>
      </c>
      <c r="CR4" s="11">
        <f>+CR3+AU13</f>
        <v>0</v>
      </c>
      <c r="CS4" s="12">
        <f>+CS3</f>
        <v>0</v>
      </c>
      <c r="CT4" s="11">
        <f>+CT3+AV13</f>
        <v>0</v>
      </c>
      <c r="CU4" s="12">
        <f>+CU3</f>
        <v>0</v>
      </c>
      <c r="CV4" s="11">
        <f>+CV3+AW13</f>
        <v>0</v>
      </c>
      <c r="CW4" s="12">
        <f>+CW3</f>
        <v>0</v>
      </c>
      <c r="CX4" s="11">
        <f>+CX3+AX13</f>
        <v>0</v>
      </c>
      <c r="CY4" s="12">
        <f>+CY3</f>
        <v>0</v>
      </c>
      <c r="CZ4" s="11">
        <f>+CZ3+AY13</f>
        <v>0</v>
      </c>
      <c r="DA4" s="12">
        <f>+DA3</f>
        <v>0</v>
      </c>
      <c r="DB4" s="11">
        <f>+DB3+AZ13</f>
        <v>0</v>
      </c>
      <c r="DC4" s="12">
        <f>+DC3</f>
        <v>0</v>
      </c>
      <c r="DD4" s="11">
        <f>+DD3+BA13</f>
        <v>0</v>
      </c>
      <c r="DE4" s="29">
        <f>+DE3</f>
        <v>0</v>
      </c>
      <c r="DF4" s="11">
        <f>+DF3+BB13</f>
        <v>0</v>
      </c>
      <c r="DG4" s="12">
        <f>+DG3</f>
        <v>0</v>
      </c>
      <c r="DH4" s="11">
        <f>+DH3+BC13</f>
        <v>0</v>
      </c>
      <c r="DI4" s="12">
        <f>+DI3</f>
        <v>0</v>
      </c>
      <c r="DJ4" s="11">
        <f>+DJ3+BD13</f>
        <v>0</v>
      </c>
      <c r="DK4" s="12">
        <f>+DK3</f>
        <v>0</v>
      </c>
      <c r="DL4" s="11">
        <f>+DL3+BE13</f>
        <v>0</v>
      </c>
      <c r="DM4" s="12">
        <f>+DM3</f>
        <v>0</v>
      </c>
      <c r="DN4" s="11">
        <f>+DN3+BF13</f>
        <v>0</v>
      </c>
      <c r="DO4" s="12">
        <f>+DO3</f>
        <v>0</v>
      </c>
      <c r="DP4" s="11">
        <f>+DP3+BG13</f>
        <v>0</v>
      </c>
      <c r="DQ4" s="12">
        <f>+DQ3</f>
        <v>0</v>
      </c>
      <c r="DR4" s="11">
        <f>+DR3+BH13</f>
        <v>0</v>
      </c>
      <c r="DS4" s="12">
        <f>+DS3</f>
        <v>0</v>
      </c>
      <c r="DT4" s="11">
        <f>+DT3+BI13</f>
        <v>0</v>
      </c>
      <c r="DU4" s="12">
        <f>+DU3</f>
        <v>0</v>
      </c>
      <c r="DV4" s="11">
        <f>+DV3+BJ13</f>
        <v>0</v>
      </c>
      <c r="DW4" s="12">
        <f>+DW3</f>
        <v>0</v>
      </c>
      <c r="DX4" s="11">
        <f>+DX3+BK13</f>
        <v>0</v>
      </c>
      <c r="DY4" s="12">
        <f>+DY3</f>
        <v>0</v>
      </c>
      <c r="DZ4" s="11">
        <f>+DZ3+BL13</f>
        <v>0</v>
      </c>
      <c r="EA4" s="12">
        <f>+EA3</f>
        <v>0</v>
      </c>
      <c r="EB4" s="11">
        <f>+EB3+BM13</f>
        <v>0</v>
      </c>
      <c r="EC4" s="12">
        <f>+EC3</f>
        <v>0</v>
      </c>
      <c r="ED4" s="11">
        <f>+ED3+BN13</f>
        <v>0</v>
      </c>
      <c r="EE4" s="12">
        <f>+EE3</f>
        <v>0</v>
      </c>
      <c r="EF4" s="11">
        <f>+EF3+BO13</f>
        <v>0</v>
      </c>
      <c r="EG4" s="12">
        <f>+EG3</f>
        <v>0</v>
      </c>
      <c r="EH4" s="11">
        <f>+EH3+BP13</f>
        <v>0</v>
      </c>
      <c r="EI4" s="12">
        <f>+EI3</f>
        <v>0</v>
      </c>
      <c r="EJ4" s="11">
        <f>+EJ3+BQ13</f>
        <v>0</v>
      </c>
      <c r="EK4" s="12">
        <f>+EK3</f>
        <v>0</v>
      </c>
      <c r="EL4" s="11">
        <f>+EL3+BR13</f>
        <v>0</v>
      </c>
      <c r="EM4" s="12">
        <f>+EM3</f>
        <v>0</v>
      </c>
      <c r="EN4" s="11">
        <f>+EN3+BS13</f>
        <v>0</v>
      </c>
      <c r="EO4" s="12">
        <f>+EO3</f>
        <v>0</v>
      </c>
      <c r="EP4" s="11">
        <f>+EP3+BT13</f>
        <v>0</v>
      </c>
      <c r="EQ4" s="12">
        <f>+EQ3</f>
        <v>0</v>
      </c>
      <c r="ER4" s="11">
        <f>+ER3+BU13</f>
        <v>0</v>
      </c>
      <c r="ES4" s="12">
        <f>+ES3</f>
        <v>0</v>
      </c>
      <c r="ET4" s="11">
        <f>+ET3+BV13</f>
        <v>0</v>
      </c>
      <c r="EU4" s="12">
        <f>+EU3</f>
        <v>0</v>
      </c>
      <c r="EV4" s="11">
        <f>+EV3+BW13</f>
        <v>0</v>
      </c>
      <c r="EW4" s="12">
        <f>+EW3</f>
        <v>0</v>
      </c>
    </row>
    <row r="5" spans="1:153" x14ac:dyDescent="0.25">
      <c r="A5" s="3" t="s">
        <v>11</v>
      </c>
      <c r="B5" s="47">
        <v>0.5</v>
      </c>
      <c r="C5" s="3" t="s">
        <v>12</v>
      </c>
      <c r="D5" s="3" t="s">
        <v>8</v>
      </c>
      <c r="F5" s="11">
        <f>+F4</f>
        <v>240</v>
      </c>
      <c r="G5" s="12">
        <f>+G3+C14</f>
        <v>260</v>
      </c>
      <c r="H5" s="11">
        <f>+H4</f>
        <v>150</v>
      </c>
      <c r="I5" s="1">
        <f>+C14</f>
        <v>260</v>
      </c>
      <c r="J5" s="11">
        <f>+J4</f>
        <v>250</v>
      </c>
      <c r="K5" s="12">
        <f>+D14</f>
        <v>260</v>
      </c>
      <c r="L5" s="11">
        <f>+L4</f>
        <v>300</v>
      </c>
      <c r="M5" s="12">
        <f>+E14</f>
        <v>260</v>
      </c>
      <c r="N5" s="11">
        <f>+N4</f>
        <v>350</v>
      </c>
      <c r="O5" s="12">
        <f>+F14</f>
        <v>260</v>
      </c>
      <c r="P5" s="11">
        <f>+P4</f>
        <v>470</v>
      </c>
      <c r="Q5" s="12">
        <f>+Q3+G14</f>
        <v>260</v>
      </c>
      <c r="R5" s="11">
        <f>+R4</f>
        <v>0</v>
      </c>
      <c r="S5" s="12">
        <f>+S4+H14</f>
        <v>120</v>
      </c>
      <c r="T5" s="11">
        <f>+T4</f>
        <v>0</v>
      </c>
      <c r="U5" s="12">
        <f>+U4+I14</f>
        <v>120</v>
      </c>
      <c r="V5" s="11">
        <f>+V4</f>
        <v>0</v>
      </c>
      <c r="W5" s="12">
        <f>+W4+J14</f>
        <v>270</v>
      </c>
      <c r="X5" s="11">
        <f>+X4</f>
        <v>0</v>
      </c>
      <c r="Y5" s="12">
        <f>+Y4+K14</f>
        <v>270</v>
      </c>
      <c r="Z5" s="11">
        <f>+Z4</f>
        <v>0</v>
      </c>
      <c r="AA5" s="12">
        <f>+AA4+L14</f>
        <v>270</v>
      </c>
      <c r="AB5" s="11">
        <f>+AB4</f>
        <v>0</v>
      </c>
      <c r="AC5" s="12">
        <f>+AC4+M14</f>
        <v>270</v>
      </c>
      <c r="AD5" s="11">
        <f>+AD4</f>
        <v>0</v>
      </c>
      <c r="AE5" s="12">
        <f>+AE4+N14</f>
        <v>270</v>
      </c>
      <c r="AF5" s="11">
        <f>+AF4</f>
        <v>0</v>
      </c>
      <c r="AG5" s="12">
        <f>+AG4+O14</f>
        <v>270</v>
      </c>
      <c r="AH5" s="11">
        <f>+AH4</f>
        <v>0</v>
      </c>
      <c r="AI5" s="12">
        <f>+AI4+P14</f>
        <v>270</v>
      </c>
      <c r="AJ5" s="11">
        <f>+AJ4</f>
        <v>0</v>
      </c>
      <c r="AK5" s="12">
        <f>+AK4+Q14</f>
        <v>270</v>
      </c>
      <c r="AL5" s="11">
        <f>+AL4</f>
        <v>0</v>
      </c>
      <c r="AM5" s="12">
        <f>+AM4+R14</f>
        <v>270</v>
      </c>
      <c r="AN5" s="11">
        <f>+AN4</f>
        <v>0</v>
      </c>
      <c r="AO5" s="12">
        <f>+AO4+S14</f>
        <v>270</v>
      </c>
      <c r="AP5" s="11">
        <f>+AP4</f>
        <v>0</v>
      </c>
      <c r="AQ5" s="12">
        <f>+AQ4+T14</f>
        <v>270</v>
      </c>
      <c r="AR5" s="11">
        <f>+AR4</f>
        <v>0</v>
      </c>
      <c r="AS5" s="12">
        <f>+AS4+U14</f>
        <v>270</v>
      </c>
      <c r="AT5" s="11">
        <f>+AT4</f>
        <v>0</v>
      </c>
      <c r="AU5" s="12">
        <f>+AU4+V14</f>
        <v>270</v>
      </c>
      <c r="AV5" s="11">
        <f>+AV4</f>
        <v>0</v>
      </c>
      <c r="AW5" s="12">
        <f>+AW4+W14</f>
        <v>270</v>
      </c>
      <c r="AX5" s="11">
        <f>+AX4</f>
        <v>0</v>
      </c>
      <c r="AY5" s="12">
        <f>+AY4+X14</f>
        <v>270</v>
      </c>
      <c r="AZ5" s="11">
        <f>+AZ4</f>
        <v>0</v>
      </c>
      <c r="BA5" s="12">
        <f>+BA4+Y14</f>
        <v>270</v>
      </c>
      <c r="BB5" s="11">
        <f>+BB4</f>
        <v>0</v>
      </c>
      <c r="BC5" s="12">
        <f>+BC4+Z14</f>
        <v>270</v>
      </c>
      <c r="BD5" s="11">
        <f>+BD4</f>
        <v>0</v>
      </c>
      <c r="BE5" s="12">
        <f>+BE4+AA14</f>
        <v>270</v>
      </c>
      <c r="BF5" s="11">
        <f>+BF4</f>
        <v>0</v>
      </c>
      <c r="BG5" s="12">
        <f>+BG4+AB14</f>
        <v>270</v>
      </c>
      <c r="BH5" s="11">
        <f>+BH4</f>
        <v>0</v>
      </c>
      <c r="BI5" s="12">
        <f>+BI4+AC14</f>
        <v>270</v>
      </c>
      <c r="BJ5" s="11">
        <f>+BJ4</f>
        <v>0</v>
      </c>
      <c r="BK5" s="12">
        <f>+BK4+AD14</f>
        <v>270</v>
      </c>
      <c r="BL5" s="11">
        <f>+BL4</f>
        <v>0</v>
      </c>
      <c r="BM5" s="12">
        <f>+BM4+AE14</f>
        <v>270</v>
      </c>
      <c r="BN5" s="11">
        <f>+BN4</f>
        <v>0</v>
      </c>
      <c r="BO5" s="12">
        <f>+BO4+AF14</f>
        <v>270</v>
      </c>
      <c r="BP5" s="11">
        <f>+BP4</f>
        <v>0</v>
      </c>
      <c r="BQ5" s="12">
        <f>+BQ4+AG14</f>
        <v>270</v>
      </c>
      <c r="BR5" s="11">
        <f>+BR4</f>
        <v>0</v>
      </c>
      <c r="BS5" s="12">
        <f>+BS4+AH14</f>
        <v>270</v>
      </c>
      <c r="BT5" s="11">
        <f>+BT4</f>
        <v>0</v>
      </c>
      <c r="BU5" s="12">
        <f>+BU4+AI14</f>
        <v>270</v>
      </c>
      <c r="BV5" s="11">
        <f>+BV4</f>
        <v>0</v>
      </c>
      <c r="BW5" s="12">
        <f>+BW4+AJ14</f>
        <v>270</v>
      </c>
      <c r="BX5" s="11">
        <f>+BX4</f>
        <v>0</v>
      </c>
      <c r="BY5" s="12">
        <f>+BY4+AK14</f>
        <v>270</v>
      </c>
      <c r="BZ5" s="11">
        <f>+BZ4</f>
        <v>0</v>
      </c>
      <c r="CA5" s="12">
        <f>+CA4+AL14</f>
        <v>270</v>
      </c>
      <c r="CB5" s="11">
        <f>+CB4</f>
        <v>0</v>
      </c>
      <c r="CC5" s="12">
        <f>+CC4+AM14</f>
        <v>270</v>
      </c>
      <c r="CD5" s="11">
        <f>+CD4</f>
        <v>0</v>
      </c>
      <c r="CE5" s="12">
        <f>+CE4+AN14</f>
        <v>270</v>
      </c>
      <c r="CF5" s="11">
        <f>+CF4</f>
        <v>0</v>
      </c>
      <c r="CG5" s="12">
        <f>+CG4+AO14</f>
        <v>270</v>
      </c>
      <c r="CH5" s="11">
        <f>+CH4</f>
        <v>0</v>
      </c>
      <c r="CI5" s="12">
        <f>+CI4+AP14</f>
        <v>270</v>
      </c>
      <c r="CJ5" s="11">
        <f>+CJ4</f>
        <v>0</v>
      </c>
      <c r="CK5" s="12">
        <f>+CK4+AQ14</f>
        <v>270</v>
      </c>
      <c r="CL5" s="11">
        <f>+CL4</f>
        <v>0</v>
      </c>
      <c r="CM5" s="12">
        <f>+CM4+AR14</f>
        <v>270</v>
      </c>
      <c r="CN5" s="11">
        <f>+CN4</f>
        <v>0</v>
      </c>
      <c r="CO5" s="12">
        <f>+CO4+AS14</f>
        <v>270</v>
      </c>
      <c r="CP5" s="11">
        <f>+CP4</f>
        <v>0</v>
      </c>
      <c r="CQ5" s="12">
        <f>+CQ4+AT14</f>
        <v>270</v>
      </c>
      <c r="CR5" s="11">
        <f>+CR4</f>
        <v>0</v>
      </c>
      <c r="CS5" s="12">
        <f>+CS4+AU14</f>
        <v>270</v>
      </c>
      <c r="CT5" s="11">
        <f>+CT4</f>
        <v>0</v>
      </c>
      <c r="CU5" s="12">
        <f>+CU4+AV14</f>
        <v>270</v>
      </c>
      <c r="CV5" s="11">
        <f>+CV4</f>
        <v>0</v>
      </c>
      <c r="CW5" s="12">
        <f>+CW4+AX14</f>
        <v>270</v>
      </c>
      <c r="CX5" s="11">
        <f>+CX4</f>
        <v>0</v>
      </c>
      <c r="CY5" s="12">
        <f>+CY4+AX14</f>
        <v>270</v>
      </c>
      <c r="CZ5" s="11">
        <f>+CZ4</f>
        <v>0</v>
      </c>
      <c r="DA5" s="12">
        <f>+DA4+AY14</f>
        <v>270</v>
      </c>
      <c r="DB5" s="11">
        <f>+DB4</f>
        <v>0</v>
      </c>
      <c r="DC5" s="12">
        <f>+DC4+AZ14</f>
        <v>270</v>
      </c>
      <c r="DD5" s="11">
        <f>+DD4</f>
        <v>0</v>
      </c>
      <c r="DE5" s="12">
        <f>+DE3+BA14</f>
        <v>270</v>
      </c>
      <c r="DF5" s="11">
        <f>+DF4</f>
        <v>0</v>
      </c>
      <c r="DG5" s="12">
        <f>+DG4+BB14</f>
        <v>270</v>
      </c>
      <c r="DH5" s="11">
        <f>+DH4</f>
        <v>0</v>
      </c>
      <c r="DI5" s="12">
        <f>+DI4+BC14</f>
        <v>270</v>
      </c>
      <c r="DJ5" s="11">
        <f>+DJ4</f>
        <v>0</v>
      </c>
      <c r="DK5" s="12">
        <f>+DK4+BD14</f>
        <v>270</v>
      </c>
      <c r="DL5" s="11">
        <f>+DL4</f>
        <v>0</v>
      </c>
      <c r="DM5" s="12">
        <f>+DM4+BE14</f>
        <v>270</v>
      </c>
      <c r="DN5" s="11">
        <f>+DN4</f>
        <v>0</v>
      </c>
      <c r="DO5" s="12">
        <f>+DO4+BF14</f>
        <v>270</v>
      </c>
      <c r="DP5" s="11">
        <f>+DP4</f>
        <v>0</v>
      </c>
      <c r="DQ5" s="12">
        <f>+DQ4+BG14</f>
        <v>270</v>
      </c>
      <c r="DR5" s="11">
        <f>+DR4</f>
        <v>0</v>
      </c>
      <c r="DS5" s="12">
        <f>+DS4+BH14</f>
        <v>270</v>
      </c>
      <c r="DT5" s="11">
        <f>+DT4</f>
        <v>0</v>
      </c>
      <c r="DU5" s="12">
        <f>+DU4+BI14</f>
        <v>270</v>
      </c>
      <c r="DV5" s="11">
        <f>+DV4</f>
        <v>0</v>
      </c>
      <c r="DW5" s="12">
        <f>+DW4+BJ14</f>
        <v>0</v>
      </c>
      <c r="DX5" s="11">
        <f>+DX4</f>
        <v>0</v>
      </c>
      <c r="DY5" s="12">
        <f>+DY4+BK14</f>
        <v>0</v>
      </c>
      <c r="DZ5" s="11">
        <f>+DZ4</f>
        <v>0</v>
      </c>
      <c r="EA5" s="12">
        <f>+EA4+BL14</f>
        <v>0</v>
      </c>
      <c r="EB5" s="11">
        <f>+EB4</f>
        <v>0</v>
      </c>
      <c r="EC5" s="12">
        <f>+EC4+BM14</f>
        <v>225</v>
      </c>
      <c r="ED5" s="11">
        <f>+ED4</f>
        <v>0</v>
      </c>
      <c r="EE5" s="12">
        <f>+EE4+BN14</f>
        <v>225</v>
      </c>
      <c r="EF5" s="11">
        <f>+EF4</f>
        <v>0</v>
      </c>
      <c r="EG5" s="12">
        <f>+EG4+BO14</f>
        <v>225</v>
      </c>
      <c r="EH5" s="11">
        <f>+EH4</f>
        <v>0</v>
      </c>
      <c r="EI5" s="12">
        <f>+EI4+BP14</f>
        <v>225</v>
      </c>
      <c r="EJ5" s="11">
        <f>+EJ4</f>
        <v>0</v>
      </c>
      <c r="EK5" s="12">
        <f>+EK4+BQ14</f>
        <v>225</v>
      </c>
      <c r="EL5" s="11">
        <f>+EL4</f>
        <v>0</v>
      </c>
      <c r="EM5" s="12">
        <f>+EM4+BR14</f>
        <v>225</v>
      </c>
      <c r="EN5" s="11">
        <f>+EN4</f>
        <v>0</v>
      </c>
      <c r="EO5" s="12">
        <f>+EO4+BS14</f>
        <v>225</v>
      </c>
      <c r="EP5" s="11">
        <f>+EP4</f>
        <v>0</v>
      </c>
      <c r="EQ5" s="12">
        <f>+EQ4+BT14</f>
        <v>225</v>
      </c>
      <c r="ER5" s="11">
        <f>+ER4</f>
        <v>0</v>
      </c>
      <c r="ES5" s="12">
        <f>+ES4+BU14</f>
        <v>225</v>
      </c>
      <c r="ET5" s="11">
        <f>+ET4</f>
        <v>0</v>
      </c>
      <c r="EU5" s="12">
        <f>+EU4+BV14</f>
        <v>225</v>
      </c>
      <c r="EV5" s="11">
        <f>+EV4</f>
        <v>0</v>
      </c>
      <c r="EW5" s="12">
        <f>+EW4+BW14</f>
        <v>225</v>
      </c>
    </row>
    <row r="6" spans="1:153" x14ac:dyDescent="0.25">
      <c r="A6" s="3" t="s">
        <v>13</v>
      </c>
      <c r="B6" s="46">
        <v>1</v>
      </c>
      <c r="C6" s="3" t="s">
        <v>14</v>
      </c>
      <c r="D6" s="3" t="s">
        <v>3</v>
      </c>
      <c r="F6" s="28">
        <f>+F3</f>
        <v>0</v>
      </c>
      <c r="G6" s="12">
        <f>+G5</f>
        <v>260</v>
      </c>
      <c r="H6" s="11">
        <f>+H3</f>
        <v>50</v>
      </c>
      <c r="I6" s="1">
        <f>+I5</f>
        <v>260</v>
      </c>
      <c r="J6" s="11">
        <f>+J3</f>
        <v>150</v>
      </c>
      <c r="K6" s="12">
        <f>+K5</f>
        <v>260</v>
      </c>
      <c r="L6" s="11">
        <f>+L3</f>
        <v>200</v>
      </c>
      <c r="M6" s="12">
        <f>+M5</f>
        <v>260</v>
      </c>
      <c r="N6" s="11">
        <f>+N3</f>
        <v>200</v>
      </c>
      <c r="O6" s="12">
        <f>+O5</f>
        <v>260</v>
      </c>
      <c r="P6" s="11">
        <f>+P3</f>
        <v>350</v>
      </c>
      <c r="Q6" s="12">
        <f>+Q5</f>
        <v>260</v>
      </c>
      <c r="R6" s="11">
        <f>+R3</f>
        <v>0</v>
      </c>
      <c r="S6" s="12">
        <f>+S5</f>
        <v>120</v>
      </c>
      <c r="T6" s="11">
        <f>+T3</f>
        <v>0</v>
      </c>
      <c r="U6" s="12">
        <f>+U5</f>
        <v>120</v>
      </c>
      <c r="V6" s="11">
        <f>+V3</f>
        <v>0</v>
      </c>
      <c r="W6" s="12">
        <f>+W5</f>
        <v>270</v>
      </c>
      <c r="X6" s="11">
        <f>+X3</f>
        <v>0</v>
      </c>
      <c r="Y6" s="12">
        <f>+Y5</f>
        <v>270</v>
      </c>
      <c r="Z6" s="11">
        <f>+Z3</f>
        <v>0</v>
      </c>
      <c r="AA6" s="12">
        <f>+AA5</f>
        <v>270</v>
      </c>
      <c r="AB6" s="11">
        <f>+AB3</f>
        <v>0</v>
      </c>
      <c r="AC6" s="12">
        <f>+AC5</f>
        <v>270</v>
      </c>
      <c r="AD6" s="11">
        <f>+AD3</f>
        <v>0</v>
      </c>
      <c r="AE6" s="12">
        <f>+AE5</f>
        <v>270</v>
      </c>
      <c r="AF6" s="11">
        <f>+AF3</f>
        <v>0</v>
      </c>
      <c r="AG6" s="12">
        <f>+AG5</f>
        <v>270</v>
      </c>
      <c r="AH6" s="11">
        <f>+AH3</f>
        <v>0</v>
      </c>
      <c r="AI6" s="12">
        <f>+AI5</f>
        <v>270</v>
      </c>
      <c r="AJ6" s="11">
        <f>+AJ3</f>
        <v>0</v>
      </c>
      <c r="AK6" s="12">
        <f>+AK5</f>
        <v>270</v>
      </c>
      <c r="AL6" s="11">
        <f>+AL3</f>
        <v>0</v>
      </c>
      <c r="AM6" s="12">
        <f>+AM5</f>
        <v>270</v>
      </c>
      <c r="AN6" s="11">
        <f>+AN3</f>
        <v>0</v>
      </c>
      <c r="AO6" s="12">
        <f>+AO5</f>
        <v>270</v>
      </c>
      <c r="AP6" s="11">
        <f>+AP3</f>
        <v>0</v>
      </c>
      <c r="AQ6" s="12">
        <f>+AQ5</f>
        <v>270</v>
      </c>
      <c r="AR6" s="11">
        <f>+AR3</f>
        <v>0</v>
      </c>
      <c r="AS6" s="12">
        <f>+AS5</f>
        <v>270</v>
      </c>
      <c r="AT6" s="11">
        <f>+AT3</f>
        <v>0</v>
      </c>
      <c r="AU6" s="12">
        <f>+AU5</f>
        <v>270</v>
      </c>
      <c r="AV6" s="11">
        <f>+AV3</f>
        <v>0</v>
      </c>
      <c r="AW6" s="12">
        <f>+AW5</f>
        <v>270</v>
      </c>
      <c r="AX6" s="11">
        <f>+AX3</f>
        <v>0</v>
      </c>
      <c r="AY6" s="12">
        <f>+AY5</f>
        <v>270</v>
      </c>
      <c r="AZ6" s="11">
        <f>+AZ3</f>
        <v>0</v>
      </c>
      <c r="BA6" s="12">
        <f>+BA5</f>
        <v>270</v>
      </c>
      <c r="BB6" s="11">
        <f>+BB3</f>
        <v>0</v>
      </c>
      <c r="BC6" s="12">
        <f>+BC5</f>
        <v>270</v>
      </c>
      <c r="BD6" s="11">
        <f>+BD3</f>
        <v>0</v>
      </c>
      <c r="BE6" s="12">
        <f>+BE5</f>
        <v>270</v>
      </c>
      <c r="BF6" s="11">
        <f>+BF3</f>
        <v>0</v>
      </c>
      <c r="BG6" s="12">
        <f>+BG5</f>
        <v>270</v>
      </c>
      <c r="BH6" s="11">
        <f>+BH3</f>
        <v>0</v>
      </c>
      <c r="BI6" s="12">
        <f>+BI5</f>
        <v>270</v>
      </c>
      <c r="BJ6" s="11">
        <f>+BJ3</f>
        <v>0</v>
      </c>
      <c r="BK6" s="12">
        <f>+BK5</f>
        <v>270</v>
      </c>
      <c r="BL6" s="11">
        <f>+BL3</f>
        <v>0</v>
      </c>
      <c r="BM6" s="12">
        <f>+BM5</f>
        <v>270</v>
      </c>
      <c r="BN6" s="11">
        <f>+BN3</f>
        <v>0</v>
      </c>
      <c r="BO6" s="12">
        <f>+BO5</f>
        <v>270</v>
      </c>
      <c r="BP6" s="11">
        <f>+BP3</f>
        <v>0</v>
      </c>
      <c r="BQ6" s="12">
        <f>+BQ5</f>
        <v>270</v>
      </c>
      <c r="BR6" s="11">
        <f>+BR3</f>
        <v>0</v>
      </c>
      <c r="BS6" s="12">
        <f>+BS5</f>
        <v>270</v>
      </c>
      <c r="BT6" s="11">
        <f>+BT3</f>
        <v>0</v>
      </c>
      <c r="BU6" s="12">
        <f>+BU5</f>
        <v>270</v>
      </c>
      <c r="BV6" s="11">
        <f>+BV3</f>
        <v>0</v>
      </c>
      <c r="BW6" s="12">
        <f>+BW5</f>
        <v>270</v>
      </c>
      <c r="BX6" s="11">
        <f>+BX3</f>
        <v>0</v>
      </c>
      <c r="BY6" s="12">
        <f>+BY5</f>
        <v>270</v>
      </c>
      <c r="BZ6" s="11">
        <f>+BZ3</f>
        <v>0</v>
      </c>
      <c r="CA6" s="12">
        <f>+CA5</f>
        <v>270</v>
      </c>
      <c r="CB6" s="11">
        <f>+CB3</f>
        <v>0</v>
      </c>
      <c r="CC6" s="12">
        <f>+CC5</f>
        <v>270</v>
      </c>
      <c r="CD6" s="11">
        <f>+CD3</f>
        <v>0</v>
      </c>
      <c r="CE6" s="12">
        <f>+CE5</f>
        <v>270</v>
      </c>
      <c r="CF6" s="11">
        <f>+CF3</f>
        <v>0</v>
      </c>
      <c r="CG6" s="12">
        <f>+CG5</f>
        <v>270</v>
      </c>
      <c r="CH6" s="11">
        <f>+CH3</f>
        <v>0</v>
      </c>
      <c r="CI6" s="12">
        <f>+CI5</f>
        <v>270</v>
      </c>
      <c r="CJ6" s="11">
        <f>+CJ3</f>
        <v>0</v>
      </c>
      <c r="CK6" s="12">
        <f>+CK5</f>
        <v>270</v>
      </c>
      <c r="CL6" s="11">
        <f>+CL3</f>
        <v>0</v>
      </c>
      <c r="CM6" s="12">
        <f>+CM5</f>
        <v>270</v>
      </c>
      <c r="CN6" s="11">
        <f>+CN3</f>
        <v>0</v>
      </c>
      <c r="CO6" s="12">
        <f>+CO5</f>
        <v>270</v>
      </c>
      <c r="CP6" s="11">
        <f>+CP3</f>
        <v>0</v>
      </c>
      <c r="CQ6" s="12">
        <f>+CQ5</f>
        <v>270</v>
      </c>
      <c r="CR6" s="11">
        <f>+CR3</f>
        <v>0</v>
      </c>
      <c r="CS6" s="12">
        <f>+CS5</f>
        <v>270</v>
      </c>
      <c r="CT6" s="11">
        <f>+CT3</f>
        <v>0</v>
      </c>
      <c r="CU6" s="12">
        <f>+CU5</f>
        <v>270</v>
      </c>
      <c r="CV6" s="11">
        <f>+CV3</f>
        <v>0</v>
      </c>
      <c r="CW6" s="12">
        <f>+CW5</f>
        <v>270</v>
      </c>
      <c r="CX6" s="11">
        <f>+CX3</f>
        <v>0</v>
      </c>
      <c r="CY6" s="12">
        <f>+CY5</f>
        <v>270</v>
      </c>
      <c r="CZ6" s="11">
        <f>+CZ3</f>
        <v>0</v>
      </c>
      <c r="DA6" s="12">
        <f>+DA5</f>
        <v>270</v>
      </c>
      <c r="DB6" s="11">
        <f>+DB3</f>
        <v>0</v>
      </c>
      <c r="DC6" s="12">
        <f>+DC5</f>
        <v>270</v>
      </c>
      <c r="DD6" s="11">
        <f>+DD3</f>
        <v>0</v>
      </c>
      <c r="DE6" s="12">
        <f>+DE5</f>
        <v>270</v>
      </c>
      <c r="DF6" s="11">
        <f>+DF3</f>
        <v>0</v>
      </c>
      <c r="DG6" s="12">
        <f>+DG5</f>
        <v>270</v>
      </c>
      <c r="DH6" s="11">
        <f>+DH3</f>
        <v>0</v>
      </c>
      <c r="DI6" s="12">
        <f>+DI5</f>
        <v>270</v>
      </c>
      <c r="DJ6" s="11">
        <f>+DJ3</f>
        <v>0</v>
      </c>
      <c r="DK6" s="12">
        <f>+DK5</f>
        <v>270</v>
      </c>
      <c r="DL6" s="11">
        <f>+DL3</f>
        <v>0</v>
      </c>
      <c r="DM6" s="12">
        <f>+DM5</f>
        <v>270</v>
      </c>
      <c r="DN6" s="11">
        <f>+DN3</f>
        <v>0</v>
      </c>
      <c r="DO6" s="12">
        <f>+DO5</f>
        <v>270</v>
      </c>
      <c r="DP6" s="11">
        <f>+DP3</f>
        <v>0</v>
      </c>
      <c r="DQ6" s="12">
        <f>+DQ5</f>
        <v>270</v>
      </c>
      <c r="DR6" s="11">
        <f>+DR3</f>
        <v>0</v>
      </c>
      <c r="DS6" s="12">
        <f>+DS5</f>
        <v>270</v>
      </c>
      <c r="DT6" s="11">
        <f>+DT3</f>
        <v>0</v>
      </c>
      <c r="DU6" s="12">
        <f>+DU5</f>
        <v>270</v>
      </c>
      <c r="DV6" s="11">
        <f>+DV3</f>
        <v>0</v>
      </c>
      <c r="DW6" s="12">
        <f>+DW5</f>
        <v>0</v>
      </c>
      <c r="DX6" s="11">
        <f>+DX3</f>
        <v>0</v>
      </c>
      <c r="DY6" s="12">
        <f>+DY5</f>
        <v>0</v>
      </c>
      <c r="DZ6" s="11">
        <f>+DZ3</f>
        <v>0</v>
      </c>
      <c r="EA6" s="12">
        <f>+EA5</f>
        <v>0</v>
      </c>
      <c r="EB6" s="11">
        <f>+EB3</f>
        <v>0</v>
      </c>
      <c r="EC6" s="12">
        <f>+EC5</f>
        <v>225</v>
      </c>
      <c r="ED6" s="11">
        <f>+ED3</f>
        <v>0</v>
      </c>
      <c r="EE6" s="12">
        <f>+EE5</f>
        <v>225</v>
      </c>
      <c r="EF6" s="11">
        <f>+EF3</f>
        <v>0</v>
      </c>
      <c r="EG6" s="12">
        <f>+EG5</f>
        <v>225</v>
      </c>
      <c r="EH6" s="11">
        <f>+EH3</f>
        <v>0</v>
      </c>
      <c r="EI6" s="12">
        <f>+EI5</f>
        <v>225</v>
      </c>
      <c r="EJ6" s="11">
        <f>+EJ3</f>
        <v>0</v>
      </c>
      <c r="EK6" s="12">
        <f>+EK5</f>
        <v>225</v>
      </c>
      <c r="EL6" s="11">
        <f>+EL3</f>
        <v>0</v>
      </c>
      <c r="EM6" s="12">
        <f>+EM5</f>
        <v>225</v>
      </c>
      <c r="EN6" s="11">
        <f>+EN3</f>
        <v>0</v>
      </c>
      <c r="EO6" s="12">
        <f>+EO5</f>
        <v>225</v>
      </c>
      <c r="EP6" s="11">
        <f>+EP3</f>
        <v>0</v>
      </c>
      <c r="EQ6" s="12">
        <f>+EQ5</f>
        <v>225</v>
      </c>
      <c r="ER6" s="11">
        <f>+ER3</f>
        <v>0</v>
      </c>
      <c r="ES6" s="12">
        <f>+ES5</f>
        <v>225</v>
      </c>
      <c r="ET6" s="11">
        <f>+ET3</f>
        <v>0</v>
      </c>
      <c r="EU6" s="12">
        <f>+EU5</f>
        <v>225</v>
      </c>
      <c r="EV6" s="11">
        <f>+EV3</f>
        <v>0</v>
      </c>
      <c r="EW6" s="12">
        <f>+EW5</f>
        <v>225</v>
      </c>
    </row>
    <row r="7" spans="1:153" ht="15.75" thickBot="1" x14ac:dyDescent="0.3">
      <c r="A7" s="3" t="s">
        <v>15</v>
      </c>
      <c r="B7" s="46">
        <v>2</v>
      </c>
      <c r="C7" s="3" t="s">
        <v>43</v>
      </c>
      <c r="D7" s="3" t="s">
        <v>186</v>
      </c>
      <c r="F7" s="43">
        <f t="shared" ref="F7:K7" si="0">+F3</f>
        <v>0</v>
      </c>
      <c r="G7" s="13">
        <f t="shared" si="0"/>
        <v>0</v>
      </c>
      <c r="H7" s="14">
        <f t="shared" si="0"/>
        <v>50</v>
      </c>
      <c r="I7" s="15">
        <f t="shared" si="0"/>
        <v>0</v>
      </c>
      <c r="J7" s="14">
        <f t="shared" si="0"/>
        <v>150</v>
      </c>
      <c r="K7" s="13">
        <f t="shared" si="0"/>
        <v>0</v>
      </c>
      <c r="L7" s="14">
        <f>+L6</f>
        <v>200</v>
      </c>
      <c r="M7" s="13">
        <f>+M4</f>
        <v>0</v>
      </c>
      <c r="N7" s="14">
        <f>+N6</f>
        <v>200</v>
      </c>
      <c r="O7" s="13">
        <f>+O4</f>
        <v>0</v>
      </c>
      <c r="P7" s="14">
        <f>+P3</f>
        <v>350</v>
      </c>
      <c r="Q7" s="13">
        <f>+Q3</f>
        <v>0</v>
      </c>
      <c r="R7" s="14">
        <f>+R3</f>
        <v>0</v>
      </c>
      <c r="S7" s="13">
        <f>+S3</f>
        <v>0</v>
      </c>
      <c r="T7" s="14">
        <f>+T6</f>
        <v>0</v>
      </c>
      <c r="U7" s="13">
        <f>+U3</f>
        <v>0</v>
      </c>
      <c r="V7" s="14">
        <f>+V6</f>
        <v>0</v>
      </c>
      <c r="W7" s="13">
        <f>+W3</f>
        <v>0</v>
      </c>
      <c r="X7" s="14">
        <f>+X6</f>
        <v>0</v>
      </c>
      <c r="Y7" s="13">
        <f>+Y3</f>
        <v>0</v>
      </c>
      <c r="Z7" s="14">
        <f>+Z6</f>
        <v>0</v>
      </c>
      <c r="AA7" s="13">
        <f>+AA3</f>
        <v>0</v>
      </c>
      <c r="AB7" s="14">
        <f>+AB3</f>
        <v>0</v>
      </c>
      <c r="AC7" s="13">
        <f>+AC3</f>
        <v>0</v>
      </c>
      <c r="AD7" s="14">
        <f>+AD6</f>
        <v>0</v>
      </c>
      <c r="AE7" s="13">
        <f>+AE3</f>
        <v>0</v>
      </c>
      <c r="AF7" s="14">
        <f>+AF6</f>
        <v>0</v>
      </c>
      <c r="AG7" s="13">
        <f>+AG3</f>
        <v>0</v>
      </c>
      <c r="AH7" s="14">
        <f>+AH6</f>
        <v>0</v>
      </c>
      <c r="AI7" s="13">
        <f>+AI3</f>
        <v>0</v>
      </c>
      <c r="AJ7" s="14">
        <f>+AJ6</f>
        <v>0</v>
      </c>
      <c r="AK7" s="13">
        <f>+AK3</f>
        <v>0</v>
      </c>
      <c r="AL7" s="14">
        <f>+AL6</f>
        <v>0</v>
      </c>
      <c r="AM7" s="13">
        <f>+AM3</f>
        <v>0</v>
      </c>
      <c r="AN7" s="14">
        <f>+AN6</f>
        <v>0</v>
      </c>
      <c r="AO7" s="13">
        <f>+AO3</f>
        <v>0</v>
      </c>
      <c r="AP7" s="14">
        <f>+AP6</f>
        <v>0</v>
      </c>
      <c r="AQ7" s="13">
        <f>+AQ3</f>
        <v>0</v>
      </c>
      <c r="AR7" s="14">
        <f>+AR6</f>
        <v>0</v>
      </c>
      <c r="AS7" s="13">
        <f>+AS3</f>
        <v>0</v>
      </c>
      <c r="AT7" s="14">
        <f>+AT3</f>
        <v>0</v>
      </c>
      <c r="AU7" s="13">
        <f>+AU3</f>
        <v>0</v>
      </c>
      <c r="AV7" s="14">
        <f>+AV6</f>
        <v>0</v>
      </c>
      <c r="AW7" s="13">
        <f>+AW3</f>
        <v>0</v>
      </c>
      <c r="AX7" s="14">
        <f>+AX6</f>
        <v>0</v>
      </c>
      <c r="AY7" s="13">
        <f>+AY3</f>
        <v>0</v>
      </c>
      <c r="AZ7" s="14">
        <f>+AZ6</f>
        <v>0</v>
      </c>
      <c r="BA7" s="13">
        <f>+BA3</f>
        <v>0</v>
      </c>
      <c r="BB7" s="14">
        <f>+BB6</f>
        <v>0</v>
      </c>
      <c r="BC7" s="13">
        <f>+BC3</f>
        <v>0</v>
      </c>
      <c r="BD7" s="14">
        <f>+BD6</f>
        <v>0</v>
      </c>
      <c r="BE7" s="13">
        <f>+BE3</f>
        <v>0</v>
      </c>
      <c r="BF7" s="14">
        <f>+BF6</f>
        <v>0</v>
      </c>
      <c r="BG7" s="13">
        <f>+BG3</f>
        <v>0</v>
      </c>
      <c r="BH7" s="14">
        <f>+BH6</f>
        <v>0</v>
      </c>
      <c r="BI7" s="13">
        <f>+BI3</f>
        <v>0</v>
      </c>
      <c r="BJ7" s="14">
        <f>+BJ6</f>
        <v>0</v>
      </c>
      <c r="BK7" s="13">
        <f>+BK3</f>
        <v>0</v>
      </c>
      <c r="BL7" s="14">
        <f>+BL6</f>
        <v>0</v>
      </c>
      <c r="BM7" s="13">
        <f>+BM3</f>
        <v>0</v>
      </c>
      <c r="BN7" s="14">
        <f>+BN6</f>
        <v>0</v>
      </c>
      <c r="BO7" s="13">
        <f>+BO4</f>
        <v>0</v>
      </c>
      <c r="BP7" s="14">
        <f>+BP6</f>
        <v>0</v>
      </c>
      <c r="BQ7" s="13">
        <f>+BQ4</f>
        <v>0</v>
      </c>
      <c r="BR7" s="14">
        <f>+BR6</f>
        <v>0</v>
      </c>
      <c r="BS7" s="13">
        <f>+BS4</f>
        <v>0</v>
      </c>
      <c r="BT7" s="14">
        <f>+BT6</f>
        <v>0</v>
      </c>
      <c r="BU7" s="13">
        <f>+BU4</f>
        <v>0</v>
      </c>
      <c r="BV7" s="14">
        <f>+BV6</f>
        <v>0</v>
      </c>
      <c r="BW7" s="13">
        <f>+BW4</f>
        <v>0</v>
      </c>
      <c r="BX7" s="14">
        <f>+BX6</f>
        <v>0</v>
      </c>
      <c r="BY7" s="13">
        <f>+BY4</f>
        <v>0</v>
      </c>
      <c r="BZ7" s="14">
        <f>+BZ6</f>
        <v>0</v>
      </c>
      <c r="CA7" s="13">
        <f>+CA3</f>
        <v>0</v>
      </c>
      <c r="CB7" s="14">
        <f>+CB6</f>
        <v>0</v>
      </c>
      <c r="CC7" s="13">
        <f>+CC3</f>
        <v>0</v>
      </c>
      <c r="CD7" s="14">
        <f>+CD6</f>
        <v>0</v>
      </c>
      <c r="CE7" s="13">
        <f>+CE4</f>
        <v>0</v>
      </c>
      <c r="CF7" s="14">
        <f>+CF6</f>
        <v>0</v>
      </c>
      <c r="CG7" s="13">
        <f>+CG3</f>
        <v>0</v>
      </c>
      <c r="CH7" s="14">
        <f>+CH6</f>
        <v>0</v>
      </c>
      <c r="CI7" s="13">
        <f>+CI4</f>
        <v>0</v>
      </c>
      <c r="CJ7" s="14">
        <f>+CJ6</f>
        <v>0</v>
      </c>
      <c r="CK7" s="13">
        <f>+CK4</f>
        <v>0</v>
      </c>
      <c r="CL7" s="14">
        <f>+CL6</f>
        <v>0</v>
      </c>
      <c r="CM7" s="13">
        <f>+CM4</f>
        <v>0</v>
      </c>
      <c r="CN7" s="14">
        <f>+CN6</f>
        <v>0</v>
      </c>
      <c r="CO7" s="13">
        <f>+CO4</f>
        <v>0</v>
      </c>
      <c r="CP7" s="14">
        <f>+CP6</f>
        <v>0</v>
      </c>
      <c r="CQ7" s="13">
        <f>+CQ4</f>
        <v>0</v>
      </c>
      <c r="CR7" s="14">
        <f>+CR6</f>
        <v>0</v>
      </c>
      <c r="CS7" s="13">
        <f>+CS4</f>
        <v>0</v>
      </c>
      <c r="CT7" s="14">
        <f>+CT6</f>
        <v>0</v>
      </c>
      <c r="CU7" s="13">
        <f>+CU4</f>
        <v>0</v>
      </c>
      <c r="CV7" s="14">
        <f>+CV6</f>
        <v>0</v>
      </c>
      <c r="CW7" s="13">
        <f>+CW4</f>
        <v>0</v>
      </c>
      <c r="CX7" s="14">
        <f>+CX6</f>
        <v>0</v>
      </c>
      <c r="CY7" s="13">
        <f>+CY4</f>
        <v>0</v>
      </c>
      <c r="CZ7" s="14">
        <f>+CZ6</f>
        <v>0</v>
      </c>
      <c r="DA7" s="13">
        <f>+DA4</f>
        <v>0</v>
      </c>
      <c r="DB7" s="14">
        <f>+DB6</f>
        <v>0</v>
      </c>
      <c r="DC7" s="13">
        <f>+DC4</f>
        <v>0</v>
      </c>
      <c r="DD7" s="14">
        <f>+DD6</f>
        <v>0</v>
      </c>
      <c r="DE7" s="13">
        <f>+DE4</f>
        <v>0</v>
      </c>
      <c r="DF7" s="14">
        <f>+DF6</f>
        <v>0</v>
      </c>
      <c r="DG7" s="13">
        <f>+DG4</f>
        <v>0</v>
      </c>
      <c r="DH7" s="14">
        <f>+DH6</f>
        <v>0</v>
      </c>
      <c r="DI7" s="13">
        <f>+DI4</f>
        <v>0</v>
      </c>
      <c r="DJ7" s="14">
        <f>+DJ6</f>
        <v>0</v>
      </c>
      <c r="DK7" s="13">
        <f>+DK4</f>
        <v>0</v>
      </c>
      <c r="DL7" s="14">
        <f>+DL6</f>
        <v>0</v>
      </c>
      <c r="DM7" s="13">
        <f>+DM4</f>
        <v>0</v>
      </c>
      <c r="DN7" s="14">
        <f>+DN6</f>
        <v>0</v>
      </c>
      <c r="DO7" s="13">
        <f>+DO4</f>
        <v>0</v>
      </c>
      <c r="DP7" s="14">
        <f>+DP6</f>
        <v>0</v>
      </c>
      <c r="DQ7" s="13">
        <f>+DQ4</f>
        <v>0</v>
      </c>
      <c r="DR7" s="14">
        <f>+DR6</f>
        <v>0</v>
      </c>
      <c r="DS7" s="13">
        <f>+DS4</f>
        <v>0</v>
      </c>
      <c r="DT7" s="14">
        <f>+DT6</f>
        <v>0</v>
      </c>
      <c r="DU7" s="13">
        <f>+DU4</f>
        <v>0</v>
      </c>
      <c r="DV7" s="14">
        <f>+DV6</f>
        <v>0</v>
      </c>
      <c r="DW7" s="13">
        <f>+DW4</f>
        <v>0</v>
      </c>
      <c r="DX7" s="14">
        <f>+DX6</f>
        <v>0</v>
      </c>
      <c r="DY7" s="13">
        <f>+DY4</f>
        <v>0</v>
      </c>
      <c r="DZ7" s="14">
        <f>+DZ6</f>
        <v>0</v>
      </c>
      <c r="EA7" s="13">
        <f>+EA4</f>
        <v>0</v>
      </c>
      <c r="EB7" s="14">
        <f>+EB6</f>
        <v>0</v>
      </c>
      <c r="EC7" s="13">
        <f>+EC4</f>
        <v>0</v>
      </c>
      <c r="ED7" s="14">
        <f>+ED6</f>
        <v>0</v>
      </c>
      <c r="EE7" s="13">
        <f>+EE4</f>
        <v>0</v>
      </c>
      <c r="EF7" s="14">
        <f>+EF6</f>
        <v>0</v>
      </c>
      <c r="EG7" s="13">
        <f>+EG4</f>
        <v>0</v>
      </c>
      <c r="EH7" s="14">
        <f>+EH6</f>
        <v>0</v>
      </c>
      <c r="EI7" s="13">
        <f>+EI4</f>
        <v>0</v>
      </c>
      <c r="EJ7" s="14">
        <f>+EJ6</f>
        <v>0</v>
      </c>
      <c r="EK7" s="13">
        <f>+EK4</f>
        <v>0</v>
      </c>
      <c r="EL7" s="14">
        <f>+EL6</f>
        <v>0</v>
      </c>
      <c r="EM7" s="13">
        <f>+EM4</f>
        <v>0</v>
      </c>
      <c r="EN7" s="14">
        <f>+EN6</f>
        <v>0</v>
      </c>
      <c r="EO7" s="13">
        <f>+EO4</f>
        <v>0</v>
      </c>
      <c r="EP7" s="14">
        <f>+EP6</f>
        <v>0</v>
      </c>
      <c r="EQ7" s="13">
        <f>+EQ4</f>
        <v>0</v>
      </c>
      <c r="ER7" s="14">
        <f>+ER6</f>
        <v>0</v>
      </c>
      <c r="ES7" s="13">
        <f>+ES4</f>
        <v>0</v>
      </c>
      <c r="ET7" s="14">
        <f>+ET6</f>
        <v>0</v>
      </c>
      <c r="EU7" s="13">
        <f>+EU4</f>
        <v>0</v>
      </c>
      <c r="EV7" s="14">
        <f>+EV6</f>
        <v>0</v>
      </c>
      <c r="EW7" s="13">
        <f>+EW4</f>
        <v>0</v>
      </c>
    </row>
    <row r="8" spans="1:153" x14ac:dyDescent="0.25">
      <c r="A8" s="3" t="s">
        <v>16</v>
      </c>
      <c r="B8" s="46">
        <v>0.7</v>
      </c>
      <c r="C8" s="3" t="s">
        <v>49</v>
      </c>
      <c r="D8" s="3">
        <v>120</v>
      </c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153" x14ac:dyDescent="0.25">
      <c r="A9" s="3" t="s">
        <v>17</v>
      </c>
      <c r="B9" s="46">
        <v>8</v>
      </c>
      <c r="C9" s="3" t="s">
        <v>44</v>
      </c>
      <c r="D9" s="3" t="s">
        <v>8</v>
      </c>
      <c r="BW9" s="29">
        <f>+SUM(B11:BW11)</f>
        <v>0</v>
      </c>
      <c r="BX9" s="29">
        <f>+BW9/10000</f>
        <v>0</v>
      </c>
      <c r="BY9" s="65">
        <f>+BW9/10000/(0.2*0.4)</f>
        <v>0</v>
      </c>
      <c r="BZ9" s="29">
        <v>418</v>
      </c>
    </row>
    <row r="10" spans="1:153" x14ac:dyDescent="0.25">
      <c r="A10" s="44" t="s">
        <v>18</v>
      </c>
      <c r="B10" s="17">
        <v>6</v>
      </c>
      <c r="C10" s="3" t="s">
        <v>46</v>
      </c>
      <c r="D10" s="3" t="s">
        <v>8</v>
      </c>
      <c r="CB10" s="66"/>
    </row>
    <row r="11" spans="1:153" x14ac:dyDescent="0.25"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CB11" s="66"/>
      <c r="CC11" s="66"/>
    </row>
    <row r="12" spans="1:153" x14ac:dyDescent="0.25">
      <c r="B12" s="46" t="s">
        <v>19</v>
      </c>
      <c r="C12" s="46" t="s">
        <v>20</v>
      </c>
      <c r="D12" s="46" t="s">
        <v>21</v>
      </c>
      <c r="E12" s="46" t="s">
        <v>22</v>
      </c>
      <c r="F12" s="46" t="s">
        <v>23</v>
      </c>
      <c r="G12" s="46" t="s">
        <v>82</v>
      </c>
      <c r="H12" s="46" t="s">
        <v>161</v>
      </c>
      <c r="I12" s="46" t="s">
        <v>162</v>
      </c>
      <c r="J12" s="46" t="s">
        <v>163</v>
      </c>
      <c r="K12" s="46" t="s">
        <v>164</v>
      </c>
      <c r="L12" s="46" t="s">
        <v>165</v>
      </c>
      <c r="M12" s="46" t="s">
        <v>166</v>
      </c>
      <c r="N12" s="46" t="s">
        <v>167</v>
      </c>
      <c r="O12" s="46" t="s">
        <v>168</v>
      </c>
      <c r="P12" s="46" t="s">
        <v>169</v>
      </c>
      <c r="Q12" s="46" t="s">
        <v>170</v>
      </c>
      <c r="R12" s="46" t="s">
        <v>171</v>
      </c>
      <c r="S12" s="46" t="s">
        <v>172</v>
      </c>
      <c r="T12" s="46" t="s">
        <v>173</v>
      </c>
      <c r="U12" s="46" t="s">
        <v>174</v>
      </c>
      <c r="V12" s="46" t="s">
        <v>175</v>
      </c>
      <c r="W12" s="46" t="s">
        <v>176</v>
      </c>
      <c r="X12" s="46" t="s">
        <v>177</v>
      </c>
      <c r="Y12" s="46" t="s">
        <v>178</v>
      </c>
      <c r="Z12" s="46" t="s">
        <v>179</v>
      </c>
      <c r="AA12" s="46" t="s">
        <v>180</v>
      </c>
      <c r="AB12" s="46" t="s">
        <v>181</v>
      </c>
      <c r="AC12" s="46" t="s">
        <v>182</v>
      </c>
      <c r="AD12" s="46" t="s">
        <v>183</v>
      </c>
      <c r="AE12" s="46" t="s">
        <v>184</v>
      </c>
      <c r="AF12" s="46" t="s">
        <v>117</v>
      </c>
      <c r="AG12" s="3" t="s">
        <v>118</v>
      </c>
      <c r="AH12" s="46" t="s">
        <v>119</v>
      </c>
      <c r="AI12" s="46" t="s">
        <v>120</v>
      </c>
      <c r="AJ12" s="3" t="s">
        <v>121</v>
      </c>
      <c r="AK12" s="46" t="s">
        <v>122</v>
      </c>
      <c r="AL12" s="46" t="s">
        <v>123</v>
      </c>
      <c r="AM12" s="3" t="s">
        <v>124</v>
      </c>
      <c r="AN12" s="46" t="s">
        <v>125</v>
      </c>
      <c r="AO12" s="46" t="s">
        <v>126</v>
      </c>
      <c r="AP12" s="3" t="s">
        <v>127</v>
      </c>
      <c r="AQ12" s="46" t="s">
        <v>128</v>
      </c>
      <c r="AR12" s="46" t="s">
        <v>129</v>
      </c>
      <c r="AS12" s="3" t="s">
        <v>130</v>
      </c>
      <c r="AT12" s="46" t="s">
        <v>131</v>
      </c>
      <c r="AU12" s="46" t="s">
        <v>132</v>
      </c>
      <c r="AV12" s="3" t="s">
        <v>133</v>
      </c>
      <c r="AW12" s="46" t="s">
        <v>134</v>
      </c>
      <c r="AX12" s="46" t="s">
        <v>135</v>
      </c>
      <c r="AY12" s="3" t="s">
        <v>136</v>
      </c>
      <c r="AZ12" s="46" t="s">
        <v>137</v>
      </c>
      <c r="BA12" s="46" t="s">
        <v>138</v>
      </c>
      <c r="BB12" s="3" t="s">
        <v>139</v>
      </c>
      <c r="BC12" s="46" t="s">
        <v>140</v>
      </c>
      <c r="BD12" s="46" t="s">
        <v>141</v>
      </c>
      <c r="BE12" s="3" t="s">
        <v>142</v>
      </c>
      <c r="BF12" s="46" t="s">
        <v>143</v>
      </c>
      <c r="BG12" s="46" t="s">
        <v>144</v>
      </c>
      <c r="BH12" s="3" t="s">
        <v>145</v>
      </c>
      <c r="BI12" s="46" t="s">
        <v>146</v>
      </c>
      <c r="BJ12" s="46" t="s">
        <v>147</v>
      </c>
      <c r="BK12" s="3" t="s">
        <v>148</v>
      </c>
      <c r="BL12" s="46" t="s">
        <v>149</v>
      </c>
      <c r="BM12" s="46" t="s">
        <v>150</v>
      </c>
      <c r="BN12" s="3" t="s">
        <v>151</v>
      </c>
      <c r="BO12" s="46" t="s">
        <v>152</v>
      </c>
      <c r="BP12" s="46" t="s">
        <v>153</v>
      </c>
      <c r="BQ12" s="3" t="s">
        <v>154</v>
      </c>
      <c r="BR12" s="46" t="s">
        <v>155</v>
      </c>
      <c r="BS12" s="46" t="s">
        <v>156</v>
      </c>
      <c r="BT12" s="3" t="s">
        <v>157</v>
      </c>
      <c r="BU12" s="46" t="s">
        <v>158</v>
      </c>
      <c r="BV12" s="46" t="s">
        <v>159</v>
      </c>
      <c r="BW12" s="3" t="s">
        <v>160</v>
      </c>
      <c r="BY12" s="46" t="s">
        <v>19</v>
      </c>
      <c r="BZ12" s="3" t="s">
        <v>20</v>
      </c>
      <c r="CA12" s="46" t="s">
        <v>21</v>
      </c>
      <c r="CB12" s="3" t="s">
        <v>22</v>
      </c>
      <c r="CC12" s="46" t="s">
        <v>23</v>
      </c>
      <c r="CD12" s="3" t="s">
        <v>82</v>
      </c>
      <c r="CE12" s="46" t="s">
        <v>83</v>
      </c>
      <c r="CF12" s="3" t="s">
        <v>84</v>
      </c>
      <c r="CG12" s="46" t="s">
        <v>85</v>
      </c>
      <c r="CH12" s="3" t="s">
        <v>86</v>
      </c>
      <c r="CI12" s="46" t="s">
        <v>87</v>
      </c>
      <c r="CJ12" s="3" t="s">
        <v>88</v>
      </c>
      <c r="CK12" s="46" t="s">
        <v>89</v>
      </c>
      <c r="CL12" s="3" t="s">
        <v>90</v>
      </c>
      <c r="CM12" s="46" t="s">
        <v>91</v>
      </c>
      <c r="CN12" s="3" t="s">
        <v>92</v>
      </c>
      <c r="CO12" s="46" t="s">
        <v>93</v>
      </c>
      <c r="CP12" s="3" t="s">
        <v>94</v>
      </c>
      <c r="CQ12" s="46" t="s">
        <v>47</v>
      </c>
      <c r="CR12" s="3" t="s">
        <v>95</v>
      </c>
      <c r="CS12" s="46" t="s">
        <v>96</v>
      </c>
      <c r="CT12" s="3" t="s">
        <v>48</v>
      </c>
      <c r="CU12" s="46" t="s">
        <v>50</v>
      </c>
      <c r="CV12" s="3" t="s">
        <v>51</v>
      </c>
      <c r="CW12" s="46" t="s">
        <v>52</v>
      </c>
      <c r="CX12" s="3" t="s">
        <v>53</v>
      </c>
      <c r="CY12" s="46" t="s">
        <v>54</v>
      </c>
      <c r="CZ12" s="3" t="s">
        <v>55</v>
      </c>
      <c r="DA12" s="46" t="s">
        <v>56</v>
      </c>
      <c r="DB12" s="3" t="s">
        <v>57</v>
      </c>
      <c r="DC12" s="46" t="s">
        <v>58</v>
      </c>
      <c r="DD12" s="3" t="s">
        <v>59</v>
      </c>
      <c r="DE12" s="46" t="s">
        <v>60</v>
      </c>
      <c r="DF12" s="3" t="s">
        <v>61</v>
      </c>
      <c r="DG12" s="46" t="s">
        <v>62</v>
      </c>
      <c r="DH12" s="3" t="s">
        <v>63</v>
      </c>
      <c r="DI12" s="46" t="s">
        <v>64</v>
      </c>
      <c r="DJ12" s="3" t="s">
        <v>65</v>
      </c>
      <c r="DK12" s="46" t="s">
        <v>66</v>
      </c>
      <c r="DL12" s="3" t="s">
        <v>67</v>
      </c>
      <c r="DM12" s="46" t="s">
        <v>68</v>
      </c>
      <c r="DN12" s="3" t="s">
        <v>69</v>
      </c>
      <c r="DO12" s="46" t="s">
        <v>70</v>
      </c>
      <c r="DP12" s="3" t="s">
        <v>71</v>
      </c>
      <c r="DQ12" s="46" t="s">
        <v>72</v>
      </c>
      <c r="DR12" s="3" t="s">
        <v>73</v>
      </c>
      <c r="DS12" s="46" t="s">
        <v>74</v>
      </c>
      <c r="DT12" s="3" t="s">
        <v>75</v>
      </c>
      <c r="DU12" s="46" t="s">
        <v>76</v>
      </c>
      <c r="DV12" s="3" t="s">
        <v>77</v>
      </c>
      <c r="DW12" s="46" t="s">
        <v>78</v>
      </c>
      <c r="DX12" s="3" t="s">
        <v>79</v>
      </c>
      <c r="DY12" s="46" t="s">
        <v>80</v>
      </c>
      <c r="DZ12" s="3" t="s">
        <v>81</v>
      </c>
      <c r="EA12" s="46" t="s">
        <v>97</v>
      </c>
      <c r="EB12" s="3" t="s">
        <v>98</v>
      </c>
      <c r="EC12" s="46" t="s">
        <v>99</v>
      </c>
      <c r="ED12" s="3" t="s">
        <v>100</v>
      </c>
      <c r="EE12" s="46" t="s">
        <v>101</v>
      </c>
      <c r="EF12" s="3" t="s">
        <v>102</v>
      </c>
      <c r="EG12" s="46" t="s">
        <v>103</v>
      </c>
      <c r="EH12" s="3" t="s">
        <v>104</v>
      </c>
      <c r="EI12" s="46" t="s">
        <v>105</v>
      </c>
      <c r="EJ12" s="3" t="s">
        <v>106</v>
      </c>
      <c r="EK12" s="46" t="s">
        <v>107</v>
      </c>
      <c r="EL12" s="3" t="s">
        <v>108</v>
      </c>
      <c r="EM12" s="46" t="s">
        <v>109</v>
      </c>
      <c r="EN12" s="3" t="s">
        <v>110</v>
      </c>
      <c r="EO12" s="46" t="s">
        <v>111</v>
      </c>
      <c r="EP12" s="3" t="s">
        <v>112</v>
      </c>
      <c r="EQ12" s="3" t="s">
        <v>113</v>
      </c>
      <c r="ER12" s="3" t="s">
        <v>114</v>
      </c>
      <c r="ES12" s="3" t="s">
        <v>115</v>
      </c>
      <c r="ET12" s="3" t="s">
        <v>116</v>
      </c>
    </row>
    <row r="13" spans="1:153" x14ac:dyDescent="0.25">
      <c r="A13" s="30" t="s">
        <v>24</v>
      </c>
      <c r="B13" s="46">
        <f>+SQRT((B17-B15)^2+(B18-B16)^2)</f>
        <v>240</v>
      </c>
      <c r="C13" s="46">
        <f t="shared" ref="C13:BN13" si="1">+SQRT((C17-C15)^2+(C18-C16)^2)</f>
        <v>100</v>
      </c>
      <c r="D13" s="46">
        <f t="shared" si="1"/>
        <v>100</v>
      </c>
      <c r="E13" s="46">
        <f t="shared" si="1"/>
        <v>100</v>
      </c>
      <c r="F13" s="46">
        <f t="shared" si="1"/>
        <v>150</v>
      </c>
      <c r="G13" s="63">
        <f t="shared" si="1"/>
        <v>120</v>
      </c>
      <c r="H13" s="46">
        <f t="shared" si="1"/>
        <v>0</v>
      </c>
      <c r="I13" s="46">
        <f t="shared" si="1"/>
        <v>0</v>
      </c>
      <c r="J13" s="46">
        <f t="shared" si="1"/>
        <v>0</v>
      </c>
      <c r="K13" s="46">
        <f t="shared" si="1"/>
        <v>0</v>
      </c>
      <c r="L13" s="46">
        <f t="shared" si="1"/>
        <v>0</v>
      </c>
      <c r="M13" s="46">
        <f t="shared" si="1"/>
        <v>0</v>
      </c>
      <c r="N13" s="46">
        <f t="shared" si="1"/>
        <v>0</v>
      </c>
      <c r="O13" s="46">
        <f t="shared" si="1"/>
        <v>0</v>
      </c>
      <c r="P13" s="46">
        <f t="shared" si="1"/>
        <v>0</v>
      </c>
      <c r="Q13" s="46">
        <f t="shared" si="1"/>
        <v>0</v>
      </c>
      <c r="R13" s="46">
        <f t="shared" si="1"/>
        <v>0</v>
      </c>
      <c r="S13" s="46">
        <f t="shared" si="1"/>
        <v>0</v>
      </c>
      <c r="T13" s="46">
        <f t="shared" si="1"/>
        <v>0</v>
      </c>
      <c r="U13" s="46">
        <f t="shared" si="1"/>
        <v>0</v>
      </c>
      <c r="V13" s="46">
        <f t="shared" si="1"/>
        <v>0</v>
      </c>
      <c r="W13" s="46">
        <f t="shared" si="1"/>
        <v>0</v>
      </c>
      <c r="X13" s="46">
        <f t="shared" si="1"/>
        <v>0</v>
      </c>
      <c r="Y13" s="46">
        <f t="shared" si="1"/>
        <v>0</v>
      </c>
      <c r="Z13" s="46">
        <f t="shared" si="1"/>
        <v>0</v>
      </c>
      <c r="AA13" s="46">
        <f t="shared" si="1"/>
        <v>0</v>
      </c>
      <c r="AB13" s="46">
        <f t="shared" si="1"/>
        <v>0</v>
      </c>
      <c r="AC13" s="46">
        <f t="shared" si="1"/>
        <v>0</v>
      </c>
      <c r="AD13" s="46">
        <f t="shared" si="1"/>
        <v>0</v>
      </c>
      <c r="AE13" s="46">
        <f t="shared" si="1"/>
        <v>0</v>
      </c>
      <c r="AF13" s="46">
        <f t="shared" si="1"/>
        <v>0</v>
      </c>
      <c r="AG13" s="46">
        <f t="shared" si="1"/>
        <v>0</v>
      </c>
      <c r="AH13" s="46">
        <f t="shared" si="1"/>
        <v>0</v>
      </c>
      <c r="AI13" s="46">
        <f t="shared" si="1"/>
        <v>0</v>
      </c>
      <c r="AJ13" s="46">
        <f t="shared" si="1"/>
        <v>0</v>
      </c>
      <c r="AK13" s="46">
        <f t="shared" si="1"/>
        <v>0</v>
      </c>
      <c r="AL13" s="46">
        <f t="shared" si="1"/>
        <v>0</v>
      </c>
      <c r="AM13" s="46">
        <f t="shared" si="1"/>
        <v>0</v>
      </c>
      <c r="AN13" s="46">
        <f t="shared" si="1"/>
        <v>0</v>
      </c>
      <c r="AO13" s="46">
        <f t="shared" si="1"/>
        <v>0</v>
      </c>
      <c r="AP13" s="46">
        <f t="shared" si="1"/>
        <v>0</v>
      </c>
      <c r="AQ13" s="46">
        <f t="shared" si="1"/>
        <v>0</v>
      </c>
      <c r="AR13" s="46">
        <f t="shared" si="1"/>
        <v>0</v>
      </c>
      <c r="AS13" s="46">
        <f t="shared" si="1"/>
        <v>0</v>
      </c>
      <c r="AT13" s="46">
        <f t="shared" si="1"/>
        <v>0</v>
      </c>
      <c r="AU13" s="46">
        <f t="shared" si="1"/>
        <v>0</v>
      </c>
      <c r="AV13" s="46">
        <f t="shared" si="1"/>
        <v>0</v>
      </c>
      <c r="AW13" s="46">
        <f t="shared" si="1"/>
        <v>0</v>
      </c>
      <c r="AX13" s="46">
        <f t="shared" si="1"/>
        <v>0</v>
      </c>
      <c r="AY13" s="46">
        <f t="shared" si="1"/>
        <v>0</v>
      </c>
      <c r="AZ13" s="46">
        <f t="shared" si="1"/>
        <v>0</v>
      </c>
      <c r="BA13" s="46">
        <f t="shared" si="1"/>
        <v>0</v>
      </c>
      <c r="BB13" s="46">
        <f t="shared" si="1"/>
        <v>0</v>
      </c>
      <c r="BC13" s="46">
        <f t="shared" si="1"/>
        <v>0</v>
      </c>
      <c r="BD13" s="46">
        <f t="shared" si="1"/>
        <v>0</v>
      </c>
      <c r="BE13" s="46">
        <f t="shared" si="1"/>
        <v>0</v>
      </c>
      <c r="BF13" s="46">
        <f t="shared" si="1"/>
        <v>0</v>
      </c>
      <c r="BG13" s="46">
        <f t="shared" si="1"/>
        <v>0</v>
      </c>
      <c r="BH13" s="46">
        <f t="shared" si="1"/>
        <v>0</v>
      </c>
      <c r="BI13" s="46">
        <f t="shared" si="1"/>
        <v>0</v>
      </c>
      <c r="BJ13" s="46">
        <f t="shared" si="1"/>
        <v>0</v>
      </c>
      <c r="BK13" s="46">
        <f t="shared" si="1"/>
        <v>0</v>
      </c>
      <c r="BL13" s="46">
        <f t="shared" si="1"/>
        <v>0</v>
      </c>
      <c r="BM13" s="46">
        <f t="shared" si="1"/>
        <v>0</v>
      </c>
      <c r="BN13" s="46">
        <f t="shared" si="1"/>
        <v>0</v>
      </c>
      <c r="BO13" s="46">
        <f t="shared" ref="BO13:BS13" si="2">+SQRT((BO17-BO15)^2+(BO18-BO16)^2)</f>
        <v>0</v>
      </c>
      <c r="BP13" s="46">
        <f t="shared" si="2"/>
        <v>0</v>
      </c>
      <c r="BQ13" s="46">
        <f t="shared" si="2"/>
        <v>0</v>
      </c>
      <c r="BR13" s="46">
        <f t="shared" si="2"/>
        <v>0</v>
      </c>
      <c r="BS13" s="46">
        <f t="shared" si="2"/>
        <v>0</v>
      </c>
      <c r="BT13" s="46">
        <f t="shared" ref="BT13:BV13" si="3">+SQRT((BT17-BT15)^2+(BT18-BT16)^2)</f>
        <v>0</v>
      </c>
      <c r="BU13" s="46">
        <f t="shared" si="3"/>
        <v>0</v>
      </c>
      <c r="BV13" s="46">
        <f t="shared" si="3"/>
        <v>0</v>
      </c>
      <c r="BW13" s="46">
        <f t="shared" ref="BW13" si="4">+SQRT((BW17-BW15)^2+(BW18-BW16)^2)</f>
        <v>0</v>
      </c>
      <c r="CY13" s="29"/>
      <c r="CZ13" s="29"/>
      <c r="EM13" s="29"/>
      <c r="EN13" s="29"/>
      <c r="EO13" s="29"/>
      <c r="EP13" s="29"/>
      <c r="EQ13" s="29"/>
      <c r="ER13" s="29"/>
    </row>
    <row r="14" spans="1:153" ht="15.75" thickBot="1" x14ac:dyDescent="0.3">
      <c r="A14" s="49" t="s">
        <v>25</v>
      </c>
      <c r="B14" s="18">
        <v>260</v>
      </c>
      <c r="C14" s="18">
        <v>260</v>
      </c>
      <c r="D14" s="18">
        <v>260</v>
      </c>
      <c r="E14" s="18">
        <v>260</v>
      </c>
      <c r="F14" s="18">
        <v>260</v>
      </c>
      <c r="G14" s="18">
        <v>260</v>
      </c>
      <c r="H14" s="18">
        <v>120</v>
      </c>
      <c r="I14" s="18">
        <v>120</v>
      </c>
      <c r="J14" s="18">
        <v>270</v>
      </c>
      <c r="K14" s="18">
        <v>270</v>
      </c>
      <c r="L14" s="18">
        <v>270</v>
      </c>
      <c r="M14" s="18">
        <v>270</v>
      </c>
      <c r="N14" s="18">
        <v>270</v>
      </c>
      <c r="O14" s="18">
        <v>270</v>
      </c>
      <c r="P14" s="18">
        <v>270</v>
      </c>
      <c r="Q14" s="18">
        <v>270</v>
      </c>
      <c r="R14" s="18">
        <v>270</v>
      </c>
      <c r="S14" s="18">
        <v>270</v>
      </c>
      <c r="T14" s="18">
        <v>270</v>
      </c>
      <c r="U14" s="18">
        <v>270</v>
      </c>
      <c r="V14" s="18">
        <v>270</v>
      </c>
      <c r="W14" s="18">
        <v>270</v>
      </c>
      <c r="X14" s="18">
        <v>270</v>
      </c>
      <c r="Y14" s="18">
        <v>270</v>
      </c>
      <c r="Z14" s="18">
        <v>270</v>
      </c>
      <c r="AA14" s="18">
        <v>270</v>
      </c>
      <c r="AB14" s="18">
        <v>270</v>
      </c>
      <c r="AC14" s="18">
        <v>270</v>
      </c>
      <c r="AD14" s="18">
        <v>270</v>
      </c>
      <c r="AE14" s="18">
        <v>270</v>
      </c>
      <c r="AF14" s="18">
        <v>270</v>
      </c>
      <c r="AG14" s="18">
        <v>270</v>
      </c>
      <c r="AH14" s="18">
        <v>270</v>
      </c>
      <c r="AI14" s="18">
        <v>270</v>
      </c>
      <c r="AJ14" s="18">
        <v>270</v>
      </c>
      <c r="AK14" s="18">
        <v>270</v>
      </c>
      <c r="AL14" s="18">
        <v>270</v>
      </c>
      <c r="AM14" s="18">
        <v>270</v>
      </c>
      <c r="AN14" s="18">
        <v>270</v>
      </c>
      <c r="AO14" s="18">
        <v>270</v>
      </c>
      <c r="AP14" s="18">
        <v>270</v>
      </c>
      <c r="AQ14" s="18">
        <v>270</v>
      </c>
      <c r="AR14" s="18">
        <v>270</v>
      </c>
      <c r="AS14" s="18">
        <v>270</v>
      </c>
      <c r="AT14" s="18">
        <v>270</v>
      </c>
      <c r="AU14" s="18">
        <v>270</v>
      </c>
      <c r="AV14" s="18">
        <v>270</v>
      </c>
      <c r="AW14" s="18">
        <v>270</v>
      </c>
      <c r="AX14" s="18">
        <v>270</v>
      </c>
      <c r="AY14" s="18">
        <v>270</v>
      </c>
      <c r="AZ14" s="18">
        <v>270</v>
      </c>
      <c r="BA14" s="18">
        <v>270</v>
      </c>
      <c r="BB14" s="18">
        <v>270</v>
      </c>
      <c r="BC14" s="18">
        <v>270</v>
      </c>
      <c r="BD14" s="18">
        <v>270</v>
      </c>
      <c r="BE14" s="18">
        <v>270</v>
      </c>
      <c r="BF14" s="18">
        <v>270</v>
      </c>
      <c r="BG14" s="18">
        <v>270</v>
      </c>
      <c r="BH14" s="18">
        <v>270</v>
      </c>
      <c r="BI14" s="18">
        <v>270</v>
      </c>
      <c r="BJ14" s="18"/>
      <c r="BK14" s="18"/>
      <c r="BL14" s="18"/>
      <c r="BM14" s="18">
        <v>225</v>
      </c>
      <c r="BN14" s="18">
        <v>225</v>
      </c>
      <c r="BO14" s="18">
        <v>225</v>
      </c>
      <c r="BP14" s="18">
        <v>225</v>
      </c>
      <c r="BQ14" s="18">
        <v>225</v>
      </c>
      <c r="BR14" s="18">
        <v>225</v>
      </c>
      <c r="BS14" s="18">
        <v>225</v>
      </c>
      <c r="BT14" s="18">
        <v>225</v>
      </c>
      <c r="BU14" s="18">
        <v>225</v>
      </c>
      <c r="BV14" s="18">
        <v>225</v>
      </c>
      <c r="BW14" s="18">
        <v>225</v>
      </c>
      <c r="CY14" s="29"/>
      <c r="CZ14" s="29"/>
      <c r="EM14" s="29"/>
      <c r="EN14" s="29"/>
      <c r="EO14" s="29"/>
      <c r="EP14" s="29"/>
      <c r="EQ14" s="29"/>
      <c r="ER14" s="29"/>
    </row>
    <row r="15" spans="1:153" x14ac:dyDescent="0.25">
      <c r="A15" s="50" t="s">
        <v>4</v>
      </c>
      <c r="B15" s="4">
        <v>10</v>
      </c>
      <c r="C15" s="19">
        <v>50</v>
      </c>
      <c r="D15" s="19">
        <f>+C17</f>
        <v>150</v>
      </c>
      <c r="E15" s="19">
        <v>200</v>
      </c>
      <c r="F15" s="19">
        <f>+E17</f>
        <v>200</v>
      </c>
      <c r="G15" s="19">
        <f>+F17</f>
        <v>350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Y15" s="46">
        <f>+B15</f>
        <v>10</v>
      </c>
      <c r="BZ15" s="46">
        <f>+C15</f>
        <v>50</v>
      </c>
      <c r="CA15" s="46">
        <f>+D15-10</f>
        <v>140</v>
      </c>
      <c r="CB15" s="46">
        <f>+E15+10</f>
        <v>210</v>
      </c>
      <c r="CC15" s="46">
        <f>+F15</f>
        <v>200</v>
      </c>
      <c r="CD15" s="46">
        <f>+G15-10</f>
        <v>340</v>
      </c>
      <c r="CE15" s="46"/>
      <c r="CF15" s="3"/>
      <c r="CG15" s="3"/>
      <c r="CH15" s="46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</row>
    <row r="16" spans="1:153" x14ac:dyDescent="0.25">
      <c r="A16" s="51" t="s">
        <v>26</v>
      </c>
      <c r="B16" s="32">
        <v>10</v>
      </c>
      <c r="C16" s="3">
        <v>50</v>
      </c>
      <c r="D16" s="3">
        <f>+C18</f>
        <v>50</v>
      </c>
      <c r="E16" s="3">
        <v>150</v>
      </c>
      <c r="F16" s="3">
        <f>+E18</f>
        <v>50</v>
      </c>
      <c r="G16" s="3">
        <f>+F18</f>
        <v>50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Y16" s="46">
        <f>+B16+B4</f>
        <v>20</v>
      </c>
      <c r="BZ16" s="46">
        <f>+C16+10</f>
        <v>60</v>
      </c>
      <c r="CA16" s="46">
        <f>+D16</f>
        <v>50</v>
      </c>
      <c r="CB16" s="46">
        <f>+E16</f>
        <v>150</v>
      </c>
      <c r="CC16" s="46">
        <f>+F16+10</f>
        <v>60</v>
      </c>
      <c r="CD16" s="46">
        <f>+G16</f>
        <v>50</v>
      </c>
      <c r="CE16" s="46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</row>
    <row r="17" spans="1:150" x14ac:dyDescent="0.25">
      <c r="A17" s="51" t="s">
        <v>27</v>
      </c>
      <c r="B17" s="52">
        <v>250</v>
      </c>
      <c r="C17" s="20">
        <v>150</v>
      </c>
      <c r="D17" s="20">
        <v>150</v>
      </c>
      <c r="E17" s="3">
        <v>200</v>
      </c>
      <c r="F17" s="3">
        <v>350</v>
      </c>
      <c r="G17" s="3">
        <v>350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Y17" s="21">
        <f>+B17</f>
        <v>250</v>
      </c>
      <c r="BZ17" s="21">
        <f>+C17</f>
        <v>150</v>
      </c>
      <c r="CA17" s="21">
        <f>+D17-10</f>
        <v>140</v>
      </c>
      <c r="CB17" s="21">
        <f>+E17+10</f>
        <v>210</v>
      </c>
      <c r="CC17" s="21">
        <f>+F17</f>
        <v>350</v>
      </c>
      <c r="CD17" s="46">
        <f>+G17-10</f>
        <v>340</v>
      </c>
      <c r="CE17" s="46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</row>
    <row r="18" spans="1:150" ht="15.75" thickBot="1" x14ac:dyDescent="0.3">
      <c r="A18" s="51" t="s">
        <v>28</v>
      </c>
      <c r="B18" s="53">
        <v>10</v>
      </c>
      <c r="C18" s="54">
        <v>50</v>
      </c>
      <c r="D18" s="54">
        <v>150</v>
      </c>
      <c r="E18" s="26">
        <v>50</v>
      </c>
      <c r="F18" s="26">
        <v>50</v>
      </c>
      <c r="G18" s="26">
        <v>170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Y18" s="21">
        <f>+B18+10</f>
        <v>20</v>
      </c>
      <c r="BZ18" s="21">
        <f>+C18+10</f>
        <v>60</v>
      </c>
      <c r="CA18" s="21">
        <f>+D18</f>
        <v>150</v>
      </c>
      <c r="CB18" s="21">
        <f>+E18</f>
        <v>50</v>
      </c>
      <c r="CC18" s="22">
        <f>+F18+10</f>
        <v>60</v>
      </c>
      <c r="CD18" s="46">
        <f>+G18</f>
        <v>170</v>
      </c>
      <c r="CE18" s="46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</row>
    <row r="19" spans="1:150" ht="15.75" thickBot="1" x14ac:dyDescent="0.3">
      <c r="A19" s="55" t="s">
        <v>5</v>
      </c>
      <c r="B19" s="45">
        <v>0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45">
        <v>0</v>
      </c>
      <c r="S19" s="45">
        <v>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  <c r="AI19" s="45">
        <v>0</v>
      </c>
      <c r="AJ19" s="45">
        <v>0</v>
      </c>
      <c r="AK19" s="45">
        <v>0</v>
      </c>
      <c r="AL19" s="45">
        <v>0</v>
      </c>
      <c r="AM19" s="45">
        <v>0</v>
      </c>
      <c r="AN19" s="45">
        <v>0</v>
      </c>
      <c r="AO19" s="45">
        <v>0</v>
      </c>
      <c r="AP19" s="45">
        <v>0</v>
      </c>
      <c r="AQ19" s="45">
        <v>0</v>
      </c>
      <c r="AR19" s="45">
        <v>0</v>
      </c>
      <c r="AS19" s="45">
        <v>0</v>
      </c>
      <c r="AT19" s="45">
        <v>0</v>
      </c>
      <c r="AU19" s="45">
        <v>0</v>
      </c>
      <c r="AV19" s="45">
        <v>0</v>
      </c>
      <c r="AW19" s="45">
        <v>0</v>
      </c>
      <c r="AX19" s="45">
        <v>0</v>
      </c>
      <c r="AY19" s="45">
        <v>0</v>
      </c>
      <c r="AZ19" s="45">
        <v>0</v>
      </c>
      <c r="BA19" s="45">
        <v>0</v>
      </c>
      <c r="BB19" s="45">
        <v>0</v>
      </c>
      <c r="BC19" s="45">
        <v>0</v>
      </c>
      <c r="BD19" s="45">
        <v>0</v>
      </c>
      <c r="BE19" s="45"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0</v>
      </c>
      <c r="BK19" s="45">
        <v>0</v>
      </c>
      <c r="BL19" s="45">
        <v>0</v>
      </c>
      <c r="BM19" s="45">
        <v>0</v>
      </c>
      <c r="BN19" s="45">
        <v>0</v>
      </c>
      <c r="BO19" s="45">
        <v>0</v>
      </c>
      <c r="BP19" s="45">
        <v>0</v>
      </c>
      <c r="BQ19" s="45">
        <v>0</v>
      </c>
      <c r="BR19" s="45">
        <v>0</v>
      </c>
      <c r="BS19" s="45">
        <v>0</v>
      </c>
      <c r="BT19" s="45">
        <v>0</v>
      </c>
      <c r="BU19" s="45">
        <v>0</v>
      </c>
      <c r="BV19" s="45">
        <v>0</v>
      </c>
      <c r="BW19" s="45">
        <v>0</v>
      </c>
      <c r="CY19" s="29"/>
      <c r="CZ19" s="29"/>
      <c r="EM19" s="29"/>
      <c r="EN19" s="29"/>
      <c r="EO19" s="29"/>
      <c r="EP19" s="29"/>
      <c r="EQ19" s="29"/>
      <c r="ER19" s="29"/>
    </row>
    <row r="20" spans="1:150" x14ac:dyDescent="0.25">
      <c r="A20" s="10" t="s">
        <v>29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46">
        <v>0</v>
      </c>
      <c r="AA20" s="46">
        <v>0</v>
      </c>
      <c r="AB20" s="46">
        <v>0</v>
      </c>
      <c r="AC20" s="46">
        <v>0</v>
      </c>
      <c r="AD20" s="46">
        <v>0</v>
      </c>
      <c r="AE20" s="46">
        <v>0</v>
      </c>
      <c r="AF20" s="46">
        <v>0</v>
      </c>
      <c r="AG20" s="46">
        <v>0</v>
      </c>
      <c r="AH20" s="46">
        <v>0</v>
      </c>
      <c r="AI20" s="46">
        <v>0</v>
      </c>
      <c r="AJ20" s="46">
        <v>0</v>
      </c>
      <c r="AK20" s="46">
        <v>0</v>
      </c>
      <c r="AL20" s="46">
        <v>0</v>
      </c>
      <c r="AM20" s="46">
        <v>0</v>
      </c>
      <c r="AN20" s="46">
        <v>0</v>
      </c>
      <c r="AO20" s="46">
        <v>0</v>
      </c>
      <c r="AP20" s="46">
        <v>0</v>
      </c>
      <c r="AQ20" s="46">
        <v>0</v>
      </c>
      <c r="AR20" s="46">
        <v>0</v>
      </c>
      <c r="AS20" s="46">
        <v>0</v>
      </c>
      <c r="AT20" s="46">
        <v>0</v>
      </c>
      <c r="AU20" s="46">
        <v>0</v>
      </c>
      <c r="AV20" s="46">
        <v>0</v>
      </c>
      <c r="AW20" s="46">
        <v>0</v>
      </c>
      <c r="AX20" s="46">
        <v>0</v>
      </c>
      <c r="AY20" s="46">
        <v>0</v>
      </c>
      <c r="AZ20" s="46">
        <v>0</v>
      </c>
      <c r="BA20" s="46">
        <v>0</v>
      </c>
      <c r="BB20" s="46">
        <v>0</v>
      </c>
      <c r="BC20" s="46">
        <v>0</v>
      </c>
      <c r="BD20" s="46">
        <v>0</v>
      </c>
      <c r="BE20" s="46"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0</v>
      </c>
      <c r="BK20" s="46">
        <v>0</v>
      </c>
      <c r="BL20" s="46">
        <v>0</v>
      </c>
      <c r="BM20" s="46">
        <v>0</v>
      </c>
      <c r="BN20" s="46">
        <v>0</v>
      </c>
      <c r="BO20" s="46">
        <v>0</v>
      </c>
      <c r="BP20" s="46">
        <v>0</v>
      </c>
      <c r="BQ20" s="46">
        <v>0</v>
      </c>
      <c r="BR20" s="46">
        <v>0</v>
      </c>
      <c r="BS20" s="46">
        <v>0</v>
      </c>
      <c r="BT20" s="46">
        <v>0</v>
      </c>
      <c r="BU20" s="46">
        <v>0</v>
      </c>
      <c r="BV20" s="46">
        <v>0</v>
      </c>
      <c r="BW20" s="46">
        <v>0</v>
      </c>
      <c r="BY20" s="16">
        <f t="shared" ref="BY20:EJ20" si="5">+SQRT((BY17-BY15)^2+(BY18-BY16)^2)</f>
        <v>240</v>
      </c>
      <c r="BZ20" s="16">
        <f t="shared" si="5"/>
        <v>100</v>
      </c>
      <c r="CA20" s="16">
        <f t="shared" si="5"/>
        <v>100</v>
      </c>
      <c r="CB20" s="16">
        <f t="shared" si="5"/>
        <v>100</v>
      </c>
      <c r="CC20" s="16">
        <f t="shared" si="5"/>
        <v>150</v>
      </c>
      <c r="CD20" s="16">
        <f t="shared" si="5"/>
        <v>120</v>
      </c>
      <c r="CE20" s="16">
        <f t="shared" si="5"/>
        <v>0</v>
      </c>
      <c r="CF20" s="16">
        <f t="shared" si="5"/>
        <v>0</v>
      </c>
      <c r="CG20" s="16">
        <f t="shared" si="5"/>
        <v>0</v>
      </c>
      <c r="CH20" s="16">
        <f t="shared" si="5"/>
        <v>0</v>
      </c>
      <c r="CI20" s="16">
        <f t="shared" si="5"/>
        <v>0</v>
      </c>
      <c r="CJ20" s="16">
        <f t="shared" si="5"/>
        <v>0</v>
      </c>
      <c r="CK20" s="16">
        <f t="shared" si="5"/>
        <v>0</v>
      </c>
      <c r="CL20" s="16">
        <f t="shared" si="5"/>
        <v>0</v>
      </c>
      <c r="CM20" s="16">
        <f t="shared" si="5"/>
        <v>0</v>
      </c>
      <c r="CN20" s="16">
        <f t="shared" si="5"/>
        <v>0</v>
      </c>
      <c r="CO20" s="16">
        <f t="shared" si="5"/>
        <v>0</v>
      </c>
      <c r="CP20" s="16">
        <f t="shared" si="5"/>
        <v>0</v>
      </c>
      <c r="CQ20" s="16">
        <f t="shared" si="5"/>
        <v>0</v>
      </c>
      <c r="CR20" s="16">
        <f t="shared" si="5"/>
        <v>0</v>
      </c>
      <c r="CS20" s="16">
        <f t="shared" si="5"/>
        <v>0</v>
      </c>
      <c r="CT20" s="16">
        <f t="shared" si="5"/>
        <v>0</v>
      </c>
      <c r="CU20" s="16">
        <f t="shared" si="5"/>
        <v>0</v>
      </c>
      <c r="CV20" s="16">
        <f t="shared" si="5"/>
        <v>0</v>
      </c>
      <c r="CW20" s="16">
        <f t="shared" si="5"/>
        <v>0</v>
      </c>
      <c r="CX20" s="16">
        <f t="shared" si="5"/>
        <v>0</v>
      </c>
      <c r="CY20" s="16">
        <f t="shared" si="5"/>
        <v>0</v>
      </c>
      <c r="CZ20" s="16">
        <f t="shared" si="5"/>
        <v>0</v>
      </c>
      <c r="DA20" s="16">
        <f t="shared" si="5"/>
        <v>0</v>
      </c>
      <c r="DB20" s="16">
        <f t="shared" si="5"/>
        <v>0</v>
      </c>
      <c r="DC20" s="16">
        <f t="shared" si="5"/>
        <v>0</v>
      </c>
      <c r="DD20" s="16">
        <f t="shared" si="5"/>
        <v>0</v>
      </c>
      <c r="DE20" s="16">
        <f t="shared" si="5"/>
        <v>0</v>
      </c>
      <c r="DF20" s="16">
        <f t="shared" si="5"/>
        <v>0</v>
      </c>
      <c r="DG20" s="16">
        <f t="shared" si="5"/>
        <v>0</v>
      </c>
      <c r="DH20" s="16">
        <f t="shared" si="5"/>
        <v>0</v>
      </c>
      <c r="DI20" s="16">
        <f t="shared" si="5"/>
        <v>0</v>
      </c>
      <c r="DJ20" s="16">
        <f t="shared" si="5"/>
        <v>0</v>
      </c>
      <c r="DK20" s="16">
        <f t="shared" si="5"/>
        <v>0</v>
      </c>
      <c r="DL20" s="16">
        <f t="shared" si="5"/>
        <v>0</v>
      </c>
      <c r="DM20" s="16">
        <f t="shared" si="5"/>
        <v>0</v>
      </c>
      <c r="DN20" s="16">
        <f t="shared" si="5"/>
        <v>0</v>
      </c>
      <c r="DO20" s="16">
        <f t="shared" si="5"/>
        <v>0</v>
      </c>
      <c r="DP20" s="16">
        <f t="shared" si="5"/>
        <v>0</v>
      </c>
      <c r="DQ20" s="16">
        <f t="shared" si="5"/>
        <v>0</v>
      </c>
      <c r="DR20" s="16">
        <f t="shared" si="5"/>
        <v>0</v>
      </c>
      <c r="DS20" s="16">
        <f t="shared" si="5"/>
        <v>0</v>
      </c>
      <c r="DT20" s="16">
        <f t="shared" si="5"/>
        <v>0</v>
      </c>
      <c r="DU20" s="16">
        <f t="shared" si="5"/>
        <v>0</v>
      </c>
      <c r="DV20" s="16">
        <f t="shared" si="5"/>
        <v>0</v>
      </c>
      <c r="DW20" s="16">
        <f t="shared" si="5"/>
        <v>0</v>
      </c>
      <c r="DX20" s="16">
        <f t="shared" si="5"/>
        <v>0</v>
      </c>
      <c r="DY20" s="16">
        <f t="shared" si="5"/>
        <v>0</v>
      </c>
      <c r="DZ20" s="16">
        <f t="shared" si="5"/>
        <v>0</v>
      </c>
      <c r="EA20" s="16">
        <f t="shared" si="5"/>
        <v>0</v>
      </c>
      <c r="EB20" s="16">
        <f t="shared" si="5"/>
        <v>0</v>
      </c>
      <c r="EC20" s="16">
        <f t="shared" si="5"/>
        <v>0</v>
      </c>
      <c r="ED20" s="16">
        <f t="shared" si="5"/>
        <v>0</v>
      </c>
      <c r="EE20" s="16">
        <f t="shared" si="5"/>
        <v>0</v>
      </c>
      <c r="EF20" s="16">
        <f t="shared" si="5"/>
        <v>0</v>
      </c>
      <c r="EG20" s="16">
        <f t="shared" si="5"/>
        <v>0</v>
      </c>
      <c r="EH20" s="16">
        <f t="shared" si="5"/>
        <v>0</v>
      </c>
      <c r="EI20" s="16">
        <f t="shared" si="5"/>
        <v>0</v>
      </c>
      <c r="EJ20" s="16">
        <f t="shared" si="5"/>
        <v>0</v>
      </c>
      <c r="EK20" s="16">
        <f t="shared" ref="EK20:EP20" si="6">+SQRT((EK17-EK15)^2+(EK18-EK16)^2)</f>
        <v>0</v>
      </c>
      <c r="EL20" s="16">
        <f t="shared" si="6"/>
        <v>0</v>
      </c>
      <c r="EM20" s="16">
        <f t="shared" si="6"/>
        <v>0</v>
      </c>
      <c r="EN20" s="16">
        <f t="shared" si="6"/>
        <v>0</v>
      </c>
      <c r="EO20" s="16">
        <f t="shared" si="6"/>
        <v>0</v>
      </c>
      <c r="EP20" s="16">
        <f t="shared" si="6"/>
        <v>0</v>
      </c>
      <c r="EQ20" s="16">
        <f t="shared" ref="EQ20:ES20" si="7">+SQRT((EQ17-EQ15)^2+(EQ18-EQ16)^2)</f>
        <v>0</v>
      </c>
      <c r="ER20" s="16">
        <f t="shared" si="7"/>
        <v>0</v>
      </c>
      <c r="ES20" s="16">
        <f t="shared" si="7"/>
        <v>0</v>
      </c>
      <c r="ET20" s="16">
        <f t="shared" ref="ET20" si="8">+SQRT((ET17-ET15)^2+(ET18-ET16)^2)</f>
        <v>0</v>
      </c>
    </row>
    <row r="21" spans="1:150" x14ac:dyDescent="0.25">
      <c r="A21" s="3" t="s">
        <v>45</v>
      </c>
      <c r="B21" s="3" t="s">
        <v>3</v>
      </c>
      <c r="C21" s="3" t="s">
        <v>3</v>
      </c>
      <c r="D21" s="3" t="s">
        <v>3</v>
      </c>
      <c r="E21" s="3" t="s">
        <v>3</v>
      </c>
      <c r="F21" s="3" t="s">
        <v>3</v>
      </c>
      <c r="G21" s="3" t="s">
        <v>3</v>
      </c>
      <c r="H21" s="3" t="s">
        <v>8</v>
      </c>
      <c r="I21" s="3" t="s">
        <v>8</v>
      </c>
      <c r="J21" s="3" t="s">
        <v>8</v>
      </c>
      <c r="K21" s="3" t="s">
        <v>8</v>
      </c>
      <c r="L21" s="3" t="s">
        <v>8</v>
      </c>
      <c r="M21" s="3" t="s">
        <v>8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8</v>
      </c>
      <c r="W21" s="3" t="s">
        <v>8</v>
      </c>
      <c r="X21" s="3" t="s">
        <v>8</v>
      </c>
      <c r="Y21" s="3" t="s">
        <v>8</v>
      </c>
      <c r="Z21" s="3" t="s">
        <v>8</v>
      </c>
      <c r="AA21" s="3" t="s">
        <v>8</v>
      </c>
      <c r="AB21" s="3" t="s">
        <v>8</v>
      </c>
      <c r="AC21" s="3" t="s">
        <v>8</v>
      </c>
      <c r="AD21" s="3" t="s">
        <v>8</v>
      </c>
      <c r="AE21" s="3" t="s">
        <v>8</v>
      </c>
      <c r="AF21" s="3" t="s">
        <v>8</v>
      </c>
      <c r="AG21" s="3" t="s">
        <v>8</v>
      </c>
      <c r="AH21" s="3" t="s">
        <v>8</v>
      </c>
      <c r="AI21" s="3" t="s">
        <v>8</v>
      </c>
      <c r="AJ21" s="3" t="s">
        <v>8</v>
      </c>
      <c r="AK21" s="3" t="s">
        <v>8</v>
      </c>
      <c r="AL21" s="3" t="s">
        <v>8</v>
      </c>
      <c r="AM21" s="3" t="s">
        <v>8</v>
      </c>
      <c r="AN21" s="3" t="s">
        <v>8</v>
      </c>
      <c r="AO21" s="3" t="s">
        <v>8</v>
      </c>
      <c r="AP21" s="3" t="s">
        <v>8</v>
      </c>
      <c r="AQ21" s="3" t="s">
        <v>8</v>
      </c>
      <c r="AR21" s="3" t="s">
        <v>8</v>
      </c>
      <c r="AS21" s="3" t="s">
        <v>8</v>
      </c>
      <c r="AT21" s="3" t="s">
        <v>8</v>
      </c>
      <c r="AU21" s="3" t="s">
        <v>8</v>
      </c>
      <c r="AV21" s="3" t="s">
        <v>8</v>
      </c>
      <c r="AW21" s="3" t="s">
        <v>8</v>
      </c>
      <c r="AX21" s="3" t="s">
        <v>8</v>
      </c>
      <c r="AY21" s="3" t="s">
        <v>8</v>
      </c>
      <c r="AZ21" s="3" t="s">
        <v>8</v>
      </c>
      <c r="BA21" s="3" t="s">
        <v>8</v>
      </c>
      <c r="BB21" s="3" t="s">
        <v>8</v>
      </c>
      <c r="BC21" s="3" t="s">
        <v>8</v>
      </c>
      <c r="BD21" s="3" t="s">
        <v>8</v>
      </c>
      <c r="BE21" s="3" t="s">
        <v>8</v>
      </c>
      <c r="BF21" s="3" t="s">
        <v>8</v>
      </c>
      <c r="BG21" s="3" t="s">
        <v>8</v>
      </c>
      <c r="BH21" s="3" t="s">
        <v>8</v>
      </c>
      <c r="BI21" s="3" t="s">
        <v>8</v>
      </c>
      <c r="BJ21" s="3" t="s">
        <v>8</v>
      </c>
      <c r="BK21" s="3" t="s">
        <v>8</v>
      </c>
      <c r="BL21" s="3" t="s">
        <v>8</v>
      </c>
      <c r="BM21" s="3" t="s">
        <v>8</v>
      </c>
      <c r="BN21" s="3" t="s">
        <v>8</v>
      </c>
      <c r="BO21" s="3" t="s">
        <v>8</v>
      </c>
      <c r="BP21" s="3" t="s">
        <v>8</v>
      </c>
      <c r="BQ21" s="3" t="s">
        <v>8</v>
      </c>
      <c r="BR21" s="3" t="s">
        <v>8</v>
      </c>
      <c r="BS21" s="3" t="s">
        <v>8</v>
      </c>
      <c r="BT21" s="3" t="s">
        <v>8</v>
      </c>
      <c r="BU21" s="3" t="s">
        <v>8</v>
      </c>
      <c r="BV21" s="3" t="s">
        <v>8</v>
      </c>
      <c r="BW21" s="3" t="s">
        <v>8</v>
      </c>
    </row>
    <row r="22" spans="1:150" x14ac:dyDescent="0.25">
      <c r="A22" s="2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</row>
    <row r="23" spans="1:150" x14ac:dyDescent="0.25">
      <c r="A23" s="2"/>
      <c r="B23" s="56" t="s">
        <v>30</v>
      </c>
      <c r="C23" s="57"/>
      <c r="D23" s="58"/>
      <c r="G23" s="16"/>
    </row>
    <row r="24" spans="1:150" x14ac:dyDescent="0.25">
      <c r="A24" s="2"/>
      <c r="B24" s="59">
        <v>1</v>
      </c>
      <c r="C24" s="60">
        <v>2</v>
      </c>
      <c r="D24" s="59">
        <v>3</v>
      </c>
      <c r="E24" s="59">
        <v>4</v>
      </c>
      <c r="F24" s="60">
        <v>5</v>
      </c>
      <c r="G24" s="59">
        <v>6</v>
      </c>
      <c r="H24" s="59">
        <v>7</v>
      </c>
      <c r="I24" s="60">
        <v>8</v>
      </c>
      <c r="J24" s="59">
        <v>9</v>
      </c>
      <c r="K24" s="59">
        <v>10</v>
      </c>
      <c r="L24" s="60">
        <v>11</v>
      </c>
      <c r="M24" s="59">
        <v>12</v>
      </c>
      <c r="N24" s="59">
        <v>13</v>
      </c>
      <c r="O24" s="59">
        <v>14</v>
      </c>
      <c r="P24" s="59">
        <v>15</v>
      </c>
      <c r="Q24" s="59">
        <v>16</v>
      </c>
      <c r="R24" s="59">
        <v>17</v>
      </c>
      <c r="S24" s="59">
        <v>18</v>
      </c>
      <c r="T24" s="59">
        <v>19</v>
      </c>
      <c r="U24" s="59">
        <v>20</v>
      </c>
      <c r="V24" s="59">
        <v>21</v>
      </c>
      <c r="W24" s="59">
        <v>22</v>
      </c>
      <c r="X24" s="59">
        <v>23</v>
      </c>
      <c r="Y24" s="59">
        <v>24</v>
      </c>
      <c r="Z24" s="59">
        <v>25</v>
      </c>
      <c r="AA24" s="59">
        <v>26</v>
      </c>
      <c r="AB24" s="59">
        <v>27</v>
      </c>
      <c r="AC24" s="59">
        <v>28</v>
      </c>
      <c r="AD24" s="59">
        <v>29</v>
      </c>
      <c r="AE24" s="59">
        <v>30</v>
      </c>
      <c r="AF24" s="59">
        <v>31</v>
      </c>
      <c r="AG24" s="59">
        <v>32</v>
      </c>
      <c r="AH24" s="59">
        <v>33</v>
      </c>
      <c r="AI24" s="59">
        <v>34</v>
      </c>
      <c r="AJ24" s="59">
        <v>35</v>
      </c>
      <c r="AK24" s="59">
        <v>36</v>
      </c>
      <c r="AL24" s="59">
        <v>37</v>
      </c>
      <c r="AM24" s="59">
        <v>38</v>
      </c>
      <c r="AN24" s="59">
        <v>39</v>
      </c>
      <c r="AO24" s="59">
        <v>40</v>
      </c>
      <c r="AP24" s="59">
        <v>41</v>
      </c>
      <c r="AQ24" s="59">
        <v>42</v>
      </c>
      <c r="AR24" s="59">
        <v>43</v>
      </c>
      <c r="AS24" s="59">
        <v>44</v>
      </c>
      <c r="AT24" s="59">
        <v>45</v>
      </c>
      <c r="AU24" s="59">
        <v>46</v>
      </c>
      <c r="AV24" s="59">
        <v>47</v>
      </c>
      <c r="AW24" s="59">
        <v>48</v>
      </c>
      <c r="AX24" s="59">
        <v>49</v>
      </c>
      <c r="AY24" s="59">
        <v>50</v>
      </c>
      <c r="AZ24" s="59">
        <v>51</v>
      </c>
      <c r="BA24" s="59">
        <v>52</v>
      </c>
      <c r="BB24" s="59">
        <v>53</v>
      </c>
      <c r="BC24" s="59">
        <v>54</v>
      </c>
      <c r="BD24" s="59">
        <v>55</v>
      </c>
      <c r="BE24" s="59">
        <v>56</v>
      </c>
      <c r="BF24" s="59">
        <v>57</v>
      </c>
      <c r="BG24" s="59">
        <v>58</v>
      </c>
      <c r="BH24" s="59">
        <v>59</v>
      </c>
      <c r="BI24" s="59">
        <v>60</v>
      </c>
      <c r="BJ24" s="59">
        <v>61</v>
      </c>
      <c r="BK24" s="59">
        <v>62</v>
      </c>
      <c r="BL24" s="59">
        <v>63</v>
      </c>
      <c r="BM24" s="59">
        <v>64</v>
      </c>
      <c r="BN24" s="59">
        <v>65</v>
      </c>
      <c r="BO24" s="59">
        <v>66</v>
      </c>
      <c r="BP24" s="59">
        <v>67</v>
      </c>
      <c r="BQ24" s="59">
        <v>68</v>
      </c>
      <c r="BR24" s="59">
        <v>69</v>
      </c>
      <c r="BS24" s="59">
        <v>70</v>
      </c>
      <c r="BT24" s="59">
        <v>71</v>
      </c>
      <c r="BU24" s="59">
        <v>72</v>
      </c>
      <c r="BV24" s="59">
        <v>73</v>
      </c>
      <c r="BW24" s="59">
        <v>74</v>
      </c>
      <c r="CO24" s="64"/>
    </row>
    <row r="25" spans="1:150" ht="15.75" x14ac:dyDescent="0.25">
      <c r="A25" s="61" t="s">
        <v>31</v>
      </c>
      <c r="B25" s="63">
        <f>+ROUND(BY17-B17,2)</f>
        <v>0</v>
      </c>
      <c r="C25" s="63">
        <f t="shared" ref="C25:BN25" si="9">+ROUND(BZ17-C17,2)</f>
        <v>0</v>
      </c>
      <c r="D25" s="63">
        <f t="shared" si="9"/>
        <v>-10</v>
      </c>
      <c r="E25" s="63">
        <f t="shared" si="9"/>
        <v>10</v>
      </c>
      <c r="F25" s="63">
        <f t="shared" si="9"/>
        <v>0</v>
      </c>
      <c r="G25" s="63">
        <f t="shared" si="9"/>
        <v>-10</v>
      </c>
      <c r="H25" s="63">
        <f t="shared" si="9"/>
        <v>0</v>
      </c>
      <c r="I25" s="63">
        <f t="shared" si="9"/>
        <v>0</v>
      </c>
      <c r="J25" s="63">
        <f t="shared" si="9"/>
        <v>0</v>
      </c>
      <c r="K25" s="63">
        <f t="shared" si="9"/>
        <v>0</v>
      </c>
      <c r="L25" s="63">
        <f t="shared" si="9"/>
        <v>0</v>
      </c>
      <c r="M25" s="63">
        <f t="shared" si="9"/>
        <v>0</v>
      </c>
      <c r="N25" s="63">
        <f t="shared" si="9"/>
        <v>0</v>
      </c>
      <c r="O25" s="63">
        <f t="shared" si="9"/>
        <v>0</v>
      </c>
      <c r="P25" s="63">
        <f t="shared" si="9"/>
        <v>0</v>
      </c>
      <c r="Q25" s="63">
        <f t="shared" si="9"/>
        <v>0</v>
      </c>
      <c r="R25" s="63">
        <f t="shared" si="9"/>
        <v>0</v>
      </c>
      <c r="S25" s="63">
        <f t="shared" si="9"/>
        <v>0</v>
      </c>
      <c r="T25" s="63">
        <f t="shared" si="9"/>
        <v>0</v>
      </c>
      <c r="U25" s="63">
        <f t="shared" si="9"/>
        <v>0</v>
      </c>
      <c r="V25" s="63">
        <f t="shared" si="9"/>
        <v>0</v>
      </c>
      <c r="W25" s="63">
        <f t="shared" si="9"/>
        <v>0</v>
      </c>
      <c r="X25" s="63">
        <f t="shared" si="9"/>
        <v>0</v>
      </c>
      <c r="Y25" s="63">
        <f t="shared" si="9"/>
        <v>0</v>
      </c>
      <c r="Z25" s="63">
        <f t="shared" si="9"/>
        <v>0</v>
      </c>
      <c r="AA25" s="63">
        <f t="shared" si="9"/>
        <v>0</v>
      </c>
      <c r="AB25" s="63">
        <f t="shared" si="9"/>
        <v>0</v>
      </c>
      <c r="AC25" s="63">
        <f t="shared" si="9"/>
        <v>0</v>
      </c>
      <c r="AD25" s="63">
        <f t="shared" si="9"/>
        <v>0</v>
      </c>
      <c r="AE25" s="63">
        <f t="shared" si="9"/>
        <v>0</v>
      </c>
      <c r="AF25" s="63">
        <f t="shared" si="9"/>
        <v>0</v>
      </c>
      <c r="AG25" s="63">
        <f t="shared" si="9"/>
        <v>0</v>
      </c>
      <c r="AH25" s="63">
        <f t="shared" si="9"/>
        <v>0</v>
      </c>
      <c r="AI25" s="63">
        <f t="shared" si="9"/>
        <v>0</v>
      </c>
      <c r="AJ25" s="63">
        <f t="shared" si="9"/>
        <v>0</v>
      </c>
      <c r="AK25" s="63">
        <f t="shared" si="9"/>
        <v>0</v>
      </c>
      <c r="AL25" s="63">
        <f t="shared" si="9"/>
        <v>0</v>
      </c>
      <c r="AM25" s="63">
        <f t="shared" si="9"/>
        <v>0</v>
      </c>
      <c r="AN25" s="63">
        <f t="shared" si="9"/>
        <v>0</v>
      </c>
      <c r="AO25" s="63">
        <f t="shared" si="9"/>
        <v>0</v>
      </c>
      <c r="AP25" s="63">
        <f t="shared" si="9"/>
        <v>0</v>
      </c>
      <c r="AQ25" s="63">
        <f t="shared" si="9"/>
        <v>0</v>
      </c>
      <c r="AR25" s="63">
        <f>+ROUND(DO17-AR17,2)</f>
        <v>0</v>
      </c>
      <c r="AS25" s="63">
        <f t="shared" si="9"/>
        <v>0</v>
      </c>
      <c r="AT25" s="63">
        <f t="shared" si="9"/>
        <v>0</v>
      </c>
      <c r="AU25" s="63">
        <f t="shared" si="9"/>
        <v>0</v>
      </c>
      <c r="AV25" s="63">
        <f t="shared" si="9"/>
        <v>0</v>
      </c>
      <c r="AW25" s="63">
        <f t="shared" si="9"/>
        <v>0</v>
      </c>
      <c r="AX25" s="63">
        <f t="shared" si="9"/>
        <v>0</v>
      </c>
      <c r="AY25" s="63">
        <f t="shared" si="9"/>
        <v>0</v>
      </c>
      <c r="AZ25" s="63">
        <f t="shared" si="9"/>
        <v>0</v>
      </c>
      <c r="BA25" s="63">
        <f t="shared" si="9"/>
        <v>0</v>
      </c>
      <c r="BB25" s="63">
        <f t="shared" si="9"/>
        <v>0</v>
      </c>
      <c r="BC25" s="63">
        <f t="shared" si="9"/>
        <v>0</v>
      </c>
      <c r="BD25" s="63">
        <f t="shared" si="9"/>
        <v>0</v>
      </c>
      <c r="BE25" s="63">
        <f t="shared" si="9"/>
        <v>0</v>
      </c>
      <c r="BF25" s="63">
        <f t="shared" si="9"/>
        <v>0</v>
      </c>
      <c r="BG25" s="63">
        <f t="shared" si="9"/>
        <v>0</v>
      </c>
      <c r="BH25" s="63">
        <f t="shared" si="9"/>
        <v>0</v>
      </c>
      <c r="BI25" s="63">
        <f t="shared" si="9"/>
        <v>0</v>
      </c>
      <c r="BJ25" s="63">
        <f t="shared" si="9"/>
        <v>0</v>
      </c>
      <c r="BK25" s="63">
        <f t="shared" si="9"/>
        <v>0</v>
      </c>
      <c r="BL25" s="63">
        <f t="shared" si="9"/>
        <v>0</v>
      </c>
      <c r="BM25" s="63">
        <f t="shared" si="9"/>
        <v>0</v>
      </c>
      <c r="BN25" s="63">
        <f t="shared" si="9"/>
        <v>0</v>
      </c>
      <c r="BO25" s="63">
        <f t="shared" ref="BO25:BW25" si="10">+ROUND(EL17-BO17,2)</f>
        <v>0</v>
      </c>
      <c r="BP25" s="63">
        <f t="shared" si="10"/>
        <v>0</v>
      </c>
      <c r="BQ25" s="63">
        <f t="shared" si="10"/>
        <v>0</v>
      </c>
      <c r="BR25" s="63">
        <f t="shared" si="10"/>
        <v>0</v>
      </c>
      <c r="BS25" s="63">
        <f t="shared" si="10"/>
        <v>0</v>
      </c>
      <c r="BT25" s="63">
        <f t="shared" si="10"/>
        <v>0</v>
      </c>
      <c r="BU25" s="63">
        <f t="shared" si="10"/>
        <v>0</v>
      </c>
      <c r="BV25" s="63">
        <f t="shared" si="10"/>
        <v>0</v>
      </c>
      <c r="BW25" s="63">
        <f t="shared" si="10"/>
        <v>0</v>
      </c>
    </row>
    <row r="26" spans="1:150" ht="15.75" x14ac:dyDescent="0.25">
      <c r="A26" s="61" t="s">
        <v>32</v>
      </c>
      <c r="B26" s="63">
        <f>+ROUND(BY18-B18,2)</f>
        <v>10</v>
      </c>
      <c r="C26" s="63">
        <f t="shared" ref="C26:BN26" si="11">+ROUND(BZ18-C18,2)</f>
        <v>10</v>
      </c>
      <c r="D26" s="63">
        <f t="shared" si="11"/>
        <v>0</v>
      </c>
      <c r="E26" s="63">
        <f t="shared" si="11"/>
        <v>0</v>
      </c>
      <c r="F26" s="63">
        <f t="shared" si="11"/>
        <v>10</v>
      </c>
      <c r="G26" s="63">
        <f t="shared" si="11"/>
        <v>0</v>
      </c>
      <c r="H26" s="63">
        <f t="shared" si="11"/>
        <v>0</v>
      </c>
      <c r="I26" s="63">
        <f t="shared" si="11"/>
        <v>0</v>
      </c>
      <c r="J26" s="63">
        <f t="shared" si="11"/>
        <v>0</v>
      </c>
      <c r="K26" s="63">
        <f t="shared" si="11"/>
        <v>0</v>
      </c>
      <c r="L26" s="63">
        <f t="shared" si="11"/>
        <v>0</v>
      </c>
      <c r="M26" s="63">
        <f t="shared" si="11"/>
        <v>0</v>
      </c>
      <c r="N26" s="63">
        <f t="shared" si="11"/>
        <v>0</v>
      </c>
      <c r="O26" s="63">
        <f t="shared" si="11"/>
        <v>0</v>
      </c>
      <c r="P26" s="63">
        <f t="shared" si="11"/>
        <v>0</v>
      </c>
      <c r="Q26" s="63">
        <f t="shared" si="11"/>
        <v>0</v>
      </c>
      <c r="R26" s="63">
        <f t="shared" si="11"/>
        <v>0</v>
      </c>
      <c r="S26" s="63">
        <f t="shared" si="11"/>
        <v>0</v>
      </c>
      <c r="T26" s="63">
        <f t="shared" si="11"/>
        <v>0</v>
      </c>
      <c r="U26" s="63">
        <f t="shared" si="11"/>
        <v>0</v>
      </c>
      <c r="V26" s="63">
        <f t="shared" si="11"/>
        <v>0</v>
      </c>
      <c r="W26" s="63">
        <f t="shared" si="11"/>
        <v>0</v>
      </c>
      <c r="X26" s="63">
        <f t="shared" si="11"/>
        <v>0</v>
      </c>
      <c r="Y26" s="63">
        <f t="shared" si="11"/>
        <v>0</v>
      </c>
      <c r="Z26" s="63">
        <f t="shared" si="11"/>
        <v>0</v>
      </c>
      <c r="AA26" s="63">
        <f t="shared" si="11"/>
        <v>0</v>
      </c>
      <c r="AB26" s="63">
        <f t="shared" si="11"/>
        <v>0</v>
      </c>
      <c r="AC26" s="63">
        <f t="shared" si="11"/>
        <v>0</v>
      </c>
      <c r="AD26" s="63">
        <f t="shared" si="11"/>
        <v>0</v>
      </c>
      <c r="AE26" s="63">
        <f t="shared" si="11"/>
        <v>0</v>
      </c>
      <c r="AF26" s="63">
        <f t="shared" si="11"/>
        <v>0</v>
      </c>
      <c r="AG26" s="63">
        <f t="shared" si="11"/>
        <v>0</v>
      </c>
      <c r="AH26" s="63">
        <f t="shared" si="11"/>
        <v>0</v>
      </c>
      <c r="AI26" s="63">
        <f t="shared" si="11"/>
        <v>0</v>
      </c>
      <c r="AJ26" s="63">
        <f t="shared" si="11"/>
        <v>0</v>
      </c>
      <c r="AK26" s="63">
        <f t="shared" si="11"/>
        <v>0</v>
      </c>
      <c r="AL26" s="63">
        <f t="shared" si="11"/>
        <v>0</v>
      </c>
      <c r="AM26" s="63">
        <f t="shared" si="11"/>
        <v>0</v>
      </c>
      <c r="AN26" s="63">
        <f t="shared" si="11"/>
        <v>0</v>
      </c>
      <c r="AO26" s="63">
        <f t="shared" si="11"/>
        <v>0</v>
      </c>
      <c r="AP26" s="63">
        <f t="shared" si="11"/>
        <v>0</v>
      </c>
      <c r="AQ26" s="63">
        <f t="shared" si="11"/>
        <v>0</v>
      </c>
      <c r="AR26" s="63">
        <f t="shared" si="11"/>
        <v>0</v>
      </c>
      <c r="AS26" s="63">
        <f t="shared" si="11"/>
        <v>0</v>
      </c>
      <c r="AT26" s="63">
        <f t="shared" si="11"/>
        <v>0</v>
      </c>
      <c r="AU26" s="63">
        <f t="shared" si="11"/>
        <v>0</v>
      </c>
      <c r="AV26" s="63">
        <f t="shared" si="11"/>
        <v>0</v>
      </c>
      <c r="AW26" s="63">
        <f t="shared" si="11"/>
        <v>0</v>
      </c>
      <c r="AX26" s="63">
        <f t="shared" si="11"/>
        <v>0</v>
      </c>
      <c r="AY26" s="63">
        <f t="shared" si="11"/>
        <v>0</v>
      </c>
      <c r="AZ26" s="63">
        <f t="shared" si="11"/>
        <v>0</v>
      </c>
      <c r="BA26" s="63">
        <f t="shared" si="11"/>
        <v>0</v>
      </c>
      <c r="BB26" s="63">
        <f t="shared" si="11"/>
        <v>0</v>
      </c>
      <c r="BC26" s="63">
        <f t="shared" si="11"/>
        <v>0</v>
      </c>
      <c r="BD26" s="63">
        <f t="shared" si="11"/>
        <v>0</v>
      </c>
      <c r="BE26" s="63">
        <f t="shared" si="11"/>
        <v>0</v>
      </c>
      <c r="BF26" s="63">
        <f t="shared" si="11"/>
        <v>0</v>
      </c>
      <c r="BG26" s="63">
        <f t="shared" si="11"/>
        <v>0</v>
      </c>
      <c r="BH26" s="63">
        <f t="shared" si="11"/>
        <v>0</v>
      </c>
      <c r="BI26" s="63">
        <f t="shared" si="11"/>
        <v>0</v>
      </c>
      <c r="BJ26" s="63">
        <f t="shared" si="11"/>
        <v>0</v>
      </c>
      <c r="BK26" s="63">
        <f t="shared" si="11"/>
        <v>0</v>
      </c>
      <c r="BL26" s="63">
        <f t="shared" si="11"/>
        <v>0</v>
      </c>
      <c r="BM26" s="63">
        <f t="shared" si="11"/>
        <v>0</v>
      </c>
      <c r="BN26" s="63">
        <f t="shared" si="11"/>
        <v>0</v>
      </c>
      <c r="BO26" s="63">
        <f t="shared" ref="BO26:BW26" si="12">+ROUND(EL18-BO18,2)</f>
        <v>0</v>
      </c>
      <c r="BP26" s="63">
        <f t="shared" si="12"/>
        <v>0</v>
      </c>
      <c r="BQ26" s="63">
        <f t="shared" si="12"/>
        <v>0</v>
      </c>
      <c r="BR26" s="63">
        <f t="shared" si="12"/>
        <v>0</v>
      </c>
      <c r="BS26" s="63">
        <f t="shared" si="12"/>
        <v>0</v>
      </c>
      <c r="BT26" s="63">
        <f t="shared" si="12"/>
        <v>0</v>
      </c>
      <c r="BU26" s="63">
        <f t="shared" si="12"/>
        <v>0</v>
      </c>
      <c r="BV26" s="63">
        <f t="shared" si="12"/>
        <v>0</v>
      </c>
      <c r="BW26" s="63">
        <f t="shared" si="12"/>
        <v>0</v>
      </c>
    </row>
    <row r="27" spans="1:150" x14ac:dyDescent="0.25">
      <c r="A27" s="2"/>
      <c r="V27" s="2"/>
      <c r="W27" s="2"/>
      <c r="X27" s="2"/>
    </row>
    <row r="28" spans="1:150" x14ac:dyDescent="0.25">
      <c r="A28" s="2"/>
      <c r="V28" s="2"/>
      <c r="W28" s="2"/>
      <c r="X28" s="2"/>
    </row>
    <row r="29" spans="1:150" x14ac:dyDescent="0.25">
      <c r="A29" s="2"/>
    </row>
    <row r="30" spans="1:150" x14ac:dyDescent="0.25">
      <c r="A30" s="2"/>
      <c r="E30" s="23"/>
    </row>
    <row r="31" spans="1:150" ht="15.75" thickBot="1" x14ac:dyDescent="0.3">
      <c r="A31" s="77" t="s">
        <v>19</v>
      </c>
      <c r="B31" s="78"/>
      <c r="C31" s="29" t="s">
        <v>33</v>
      </c>
    </row>
    <row r="32" spans="1:150" x14ac:dyDescent="0.25">
      <c r="A32" s="73" t="s">
        <v>34</v>
      </c>
      <c r="B32" s="24" t="s">
        <v>35</v>
      </c>
      <c r="C32" s="42"/>
      <c r="D32" s="19"/>
      <c r="E32" s="19"/>
      <c r="F32" s="19"/>
      <c r="G32"/>
      <c r="H32"/>
    </row>
    <row r="33" spans="1:8" ht="15.75" thickBot="1" x14ac:dyDescent="0.3">
      <c r="A33" s="74"/>
      <c r="B33" s="25" t="s">
        <v>36</v>
      </c>
      <c r="C33" s="43"/>
      <c r="D33" s="26"/>
      <c r="E33" s="26"/>
      <c r="F33" s="26"/>
      <c r="G33"/>
      <c r="H33"/>
    </row>
    <row r="34" spans="1:8" x14ac:dyDescent="0.25">
      <c r="A34" s="73" t="s">
        <v>37</v>
      </c>
      <c r="B34" s="24" t="s">
        <v>35</v>
      </c>
      <c r="C34" s="42"/>
      <c r="D34" s="19"/>
      <c r="E34" s="19"/>
      <c r="F34" s="19"/>
      <c r="G34"/>
      <c r="H34"/>
    </row>
    <row r="35" spans="1:8" ht="15.75" thickBot="1" x14ac:dyDescent="0.3">
      <c r="A35" s="74"/>
      <c r="B35" s="25" t="s">
        <v>36</v>
      </c>
      <c r="C35" s="43"/>
      <c r="D35" s="26"/>
      <c r="E35" s="26"/>
      <c r="F35" s="26"/>
      <c r="G35"/>
      <c r="H35"/>
    </row>
    <row r="36" spans="1:8" x14ac:dyDescent="0.25">
      <c r="A36" s="73" t="s">
        <v>38</v>
      </c>
      <c r="B36" s="24" t="s">
        <v>35</v>
      </c>
      <c r="C36" s="42"/>
      <c r="D36" s="19"/>
      <c r="E36" s="19"/>
      <c r="F36" s="19"/>
      <c r="G36"/>
      <c r="H36"/>
    </row>
    <row r="37" spans="1:8" ht="15.75" thickBot="1" x14ac:dyDescent="0.3">
      <c r="A37" s="74"/>
      <c r="B37" s="25" t="s">
        <v>36</v>
      </c>
      <c r="C37" s="43"/>
      <c r="D37" s="26"/>
      <c r="E37" s="26"/>
      <c r="F37" s="26"/>
      <c r="G37"/>
      <c r="H37"/>
    </row>
    <row r="38" spans="1:8" x14ac:dyDescent="0.25">
      <c r="A38" s="75" t="s">
        <v>39</v>
      </c>
      <c r="B38" s="24" t="s">
        <v>35</v>
      </c>
      <c r="C38" s="42"/>
      <c r="D38" s="19"/>
      <c r="E38" s="19"/>
      <c r="F38" s="19"/>
      <c r="G38"/>
      <c r="H38"/>
    </row>
    <row r="39" spans="1:8" ht="15.75" thickBot="1" x14ac:dyDescent="0.3">
      <c r="A39" s="76"/>
      <c r="B39" s="25" t="s">
        <v>36</v>
      </c>
      <c r="C39" s="43"/>
      <c r="D39" s="26"/>
      <c r="E39" s="26"/>
      <c r="F39" s="26"/>
      <c r="G39"/>
      <c r="H39"/>
    </row>
    <row r="40" spans="1:8" x14ac:dyDescent="0.25">
      <c r="C40" s="2"/>
      <c r="G40"/>
      <c r="H40"/>
    </row>
    <row r="41" spans="1:8" x14ac:dyDescent="0.25">
      <c r="A41" s="69" t="s">
        <v>20</v>
      </c>
      <c r="B41" s="70"/>
      <c r="G41"/>
      <c r="H41"/>
    </row>
    <row r="42" spans="1:8" x14ac:dyDescent="0.25">
      <c r="A42" s="71" t="s">
        <v>34</v>
      </c>
      <c r="B42" s="46" t="s">
        <v>35</v>
      </c>
      <c r="C42" s="46"/>
      <c r="D42" s="3"/>
      <c r="E42" s="3"/>
      <c r="F42" s="3"/>
      <c r="G42"/>
      <c r="H42"/>
    </row>
    <row r="43" spans="1:8" x14ac:dyDescent="0.25">
      <c r="A43" s="72"/>
      <c r="B43" s="46" t="s">
        <v>36</v>
      </c>
      <c r="C43" s="46"/>
      <c r="D43" s="3"/>
      <c r="E43" s="3"/>
      <c r="F43" s="3"/>
      <c r="G43"/>
      <c r="H43"/>
    </row>
    <row r="44" spans="1:8" x14ac:dyDescent="0.25">
      <c r="A44" s="71" t="s">
        <v>37</v>
      </c>
      <c r="B44" s="46" t="s">
        <v>35</v>
      </c>
      <c r="C44" s="46"/>
      <c r="D44" s="3"/>
      <c r="E44" s="3"/>
      <c r="F44" s="3"/>
      <c r="G44"/>
      <c r="H44"/>
    </row>
    <row r="45" spans="1:8" x14ac:dyDescent="0.25">
      <c r="A45" s="72"/>
      <c r="B45" s="46" t="s">
        <v>36</v>
      </c>
      <c r="C45" s="46"/>
      <c r="D45" s="3"/>
      <c r="E45" s="3"/>
      <c r="F45" s="3"/>
      <c r="G45"/>
      <c r="H45"/>
    </row>
    <row r="46" spans="1:8" x14ac:dyDescent="0.25">
      <c r="A46" s="71" t="s">
        <v>38</v>
      </c>
      <c r="B46" s="46" t="s">
        <v>35</v>
      </c>
      <c r="C46" s="46"/>
      <c r="D46" s="3"/>
      <c r="E46" s="3"/>
      <c r="F46" s="3"/>
      <c r="G46"/>
      <c r="H46"/>
    </row>
    <row r="47" spans="1:8" x14ac:dyDescent="0.25">
      <c r="A47" s="72"/>
      <c r="B47" s="46" t="s">
        <v>36</v>
      </c>
      <c r="C47" s="46"/>
      <c r="D47" s="3"/>
      <c r="E47" s="3"/>
      <c r="F47" s="3"/>
      <c r="G47"/>
      <c r="H47"/>
    </row>
    <row r="48" spans="1:8" x14ac:dyDescent="0.25">
      <c r="A48" s="67" t="s">
        <v>39</v>
      </c>
      <c r="B48" s="46" t="s">
        <v>35</v>
      </c>
      <c r="C48" s="46"/>
      <c r="D48" s="3"/>
      <c r="E48" s="3"/>
      <c r="F48" s="3"/>
      <c r="G48"/>
      <c r="H48"/>
    </row>
    <row r="49" spans="1:24" x14ac:dyDescent="0.25">
      <c r="A49" s="67"/>
      <c r="B49" s="46" t="s">
        <v>36</v>
      </c>
      <c r="C49" s="46"/>
      <c r="D49" s="3"/>
      <c r="E49" s="3"/>
      <c r="F49" s="3"/>
      <c r="G49"/>
      <c r="H49"/>
    </row>
    <row r="50" spans="1:24" x14ac:dyDescent="0.25">
      <c r="C50" s="2"/>
      <c r="G50"/>
      <c r="H50"/>
    </row>
    <row r="51" spans="1:24" ht="15.75" customHeight="1" x14ac:dyDescent="0.25">
      <c r="A51" s="69" t="s">
        <v>21</v>
      </c>
      <c r="B51" s="70"/>
      <c r="G51"/>
      <c r="H51"/>
    </row>
    <row r="52" spans="1:24" x14ac:dyDescent="0.25">
      <c r="A52" s="71" t="s">
        <v>34</v>
      </c>
      <c r="B52" s="46" t="s">
        <v>35</v>
      </c>
      <c r="C52" s="46"/>
      <c r="D52" s="3"/>
      <c r="E52" s="3"/>
      <c r="F52" s="3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x14ac:dyDescent="0.25">
      <c r="A53" s="72"/>
      <c r="B53" s="46" t="s">
        <v>36</v>
      </c>
      <c r="C53" s="46"/>
      <c r="D53" s="3"/>
      <c r="E53" s="3"/>
      <c r="F53" s="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ht="15.75" customHeight="1" x14ac:dyDescent="0.25">
      <c r="A54" s="71" t="s">
        <v>37</v>
      </c>
      <c r="B54" s="46" t="s">
        <v>35</v>
      </c>
      <c r="C54" s="46"/>
      <c r="D54" s="3"/>
      <c r="E54" s="3"/>
      <c r="F54" s="3"/>
      <c r="G54"/>
      <c r="H54"/>
    </row>
    <row r="55" spans="1:24" ht="15.75" customHeight="1" x14ac:dyDescent="0.25">
      <c r="A55" s="72"/>
      <c r="B55" s="46" t="s">
        <v>36</v>
      </c>
      <c r="C55" s="46"/>
      <c r="D55" s="3"/>
      <c r="E55" s="3"/>
      <c r="F55" s="3"/>
      <c r="G55"/>
      <c r="H55"/>
    </row>
    <row r="56" spans="1:24" x14ac:dyDescent="0.25">
      <c r="A56" s="71" t="s">
        <v>38</v>
      </c>
      <c r="B56" s="46" t="s">
        <v>35</v>
      </c>
      <c r="C56" s="46"/>
      <c r="D56" s="3"/>
      <c r="E56" s="3"/>
      <c r="F56" s="3"/>
      <c r="G56"/>
      <c r="H56"/>
    </row>
    <row r="57" spans="1:24" x14ac:dyDescent="0.25">
      <c r="A57" s="72"/>
      <c r="B57" s="46" t="s">
        <v>36</v>
      </c>
      <c r="C57" s="46"/>
      <c r="D57" s="3"/>
      <c r="E57" s="3"/>
      <c r="F57" s="3"/>
      <c r="G57"/>
      <c r="H57"/>
    </row>
    <row r="58" spans="1:24" x14ac:dyDescent="0.25">
      <c r="A58" s="67" t="s">
        <v>39</v>
      </c>
      <c r="B58" s="46" t="s">
        <v>35</v>
      </c>
      <c r="C58" s="46"/>
      <c r="D58" s="3"/>
      <c r="E58" s="3"/>
      <c r="F58" s="3"/>
      <c r="G58"/>
      <c r="H58"/>
    </row>
    <row r="59" spans="1:24" x14ac:dyDescent="0.25">
      <c r="A59" s="67"/>
      <c r="B59" s="46" t="s">
        <v>36</v>
      </c>
      <c r="C59" s="46"/>
      <c r="D59" s="3"/>
      <c r="E59" s="3"/>
      <c r="F59" s="3"/>
      <c r="G59"/>
      <c r="H59"/>
    </row>
    <row r="60" spans="1:24" x14ac:dyDescent="0.25">
      <c r="C60" s="2"/>
      <c r="G60"/>
      <c r="H60"/>
    </row>
    <row r="61" spans="1:24" x14ac:dyDescent="0.25">
      <c r="A61" s="69" t="s">
        <v>22</v>
      </c>
      <c r="B61" s="70"/>
      <c r="G61"/>
      <c r="H61"/>
    </row>
    <row r="62" spans="1:24" x14ac:dyDescent="0.25">
      <c r="A62" s="71" t="s">
        <v>34</v>
      </c>
      <c r="B62" s="46" t="s">
        <v>35</v>
      </c>
      <c r="C62" s="46"/>
      <c r="D62" s="3"/>
      <c r="E62" s="3"/>
      <c r="F62" s="3"/>
      <c r="G62"/>
      <c r="H62"/>
    </row>
    <row r="63" spans="1:24" x14ac:dyDescent="0.25">
      <c r="A63" s="72"/>
      <c r="B63" s="46" t="s">
        <v>36</v>
      </c>
      <c r="C63" s="46"/>
      <c r="D63" s="3"/>
      <c r="E63" s="3"/>
      <c r="F63" s="3"/>
      <c r="G63"/>
      <c r="H63"/>
    </row>
    <row r="64" spans="1:24" x14ac:dyDescent="0.25">
      <c r="A64" s="71" t="s">
        <v>37</v>
      </c>
      <c r="B64" s="46" t="s">
        <v>35</v>
      </c>
      <c r="C64" s="46"/>
      <c r="D64" s="3"/>
      <c r="E64" s="3"/>
      <c r="F64" s="3"/>
      <c r="G64"/>
      <c r="H64"/>
    </row>
    <row r="65" spans="1:8" x14ac:dyDescent="0.25">
      <c r="A65" s="72"/>
      <c r="B65" s="46" t="s">
        <v>36</v>
      </c>
      <c r="C65" s="46"/>
      <c r="D65" s="3"/>
      <c r="E65" s="3"/>
      <c r="F65" s="3"/>
      <c r="G65"/>
      <c r="H65"/>
    </row>
    <row r="66" spans="1:8" x14ac:dyDescent="0.25">
      <c r="A66" s="71" t="s">
        <v>38</v>
      </c>
      <c r="B66" s="46" t="s">
        <v>35</v>
      </c>
      <c r="C66" s="46"/>
      <c r="D66" s="3"/>
      <c r="E66" s="3"/>
      <c r="F66" s="3"/>
      <c r="G66"/>
      <c r="H66"/>
    </row>
    <row r="67" spans="1:8" x14ac:dyDescent="0.25">
      <c r="A67" s="72"/>
      <c r="B67" s="46" t="s">
        <v>36</v>
      </c>
      <c r="C67" s="46"/>
      <c r="D67" s="3"/>
      <c r="E67" s="3"/>
      <c r="F67" s="3"/>
      <c r="G67"/>
      <c r="H67"/>
    </row>
    <row r="68" spans="1:8" x14ac:dyDescent="0.25">
      <c r="A68" s="67" t="s">
        <v>39</v>
      </c>
      <c r="B68" s="46" t="s">
        <v>35</v>
      </c>
      <c r="C68" s="46"/>
      <c r="D68" s="3"/>
      <c r="E68" s="3"/>
      <c r="F68" s="3"/>
      <c r="G68"/>
      <c r="H68"/>
    </row>
    <row r="69" spans="1:8" x14ac:dyDescent="0.25">
      <c r="A69" s="67"/>
      <c r="B69" s="46" t="s">
        <v>36</v>
      </c>
      <c r="C69" s="3"/>
      <c r="D69" s="3"/>
      <c r="E69" s="3"/>
      <c r="F69" s="3"/>
      <c r="G69"/>
      <c r="H69"/>
    </row>
    <row r="70" spans="1:8" x14ac:dyDescent="0.25">
      <c r="G70"/>
      <c r="H70"/>
    </row>
    <row r="71" spans="1:8" x14ac:dyDescent="0.25">
      <c r="A71" s="69" t="s">
        <v>23</v>
      </c>
      <c r="B71" s="70"/>
      <c r="G71"/>
      <c r="H71"/>
    </row>
    <row r="72" spans="1:8" x14ac:dyDescent="0.25">
      <c r="A72" s="71" t="s">
        <v>34</v>
      </c>
      <c r="B72" s="46" t="s">
        <v>35</v>
      </c>
      <c r="C72" s="46"/>
      <c r="D72" s="3"/>
      <c r="E72" s="3"/>
      <c r="F72" s="3"/>
      <c r="G72"/>
      <c r="H72"/>
    </row>
    <row r="73" spans="1:8" x14ac:dyDescent="0.25">
      <c r="A73" s="72"/>
      <c r="B73" s="46" t="s">
        <v>36</v>
      </c>
      <c r="C73" s="46"/>
      <c r="D73" s="3"/>
      <c r="E73" s="3"/>
      <c r="F73" s="3"/>
      <c r="G73"/>
      <c r="H73"/>
    </row>
    <row r="74" spans="1:8" x14ac:dyDescent="0.25">
      <c r="A74" s="71" t="s">
        <v>37</v>
      </c>
      <c r="B74" s="46" t="s">
        <v>35</v>
      </c>
      <c r="C74" s="46"/>
      <c r="D74" s="3"/>
      <c r="E74" s="3"/>
      <c r="F74" s="3"/>
      <c r="G74"/>
      <c r="H74"/>
    </row>
    <row r="75" spans="1:8" x14ac:dyDescent="0.25">
      <c r="A75" s="72"/>
      <c r="B75" s="46" t="s">
        <v>36</v>
      </c>
      <c r="C75" s="46"/>
      <c r="D75" s="3"/>
      <c r="E75" s="3"/>
      <c r="F75" s="3"/>
      <c r="G75"/>
      <c r="H75"/>
    </row>
    <row r="76" spans="1:8" x14ac:dyDescent="0.25">
      <c r="A76" s="71" t="s">
        <v>38</v>
      </c>
      <c r="B76" s="46" t="s">
        <v>35</v>
      </c>
      <c r="C76" s="46"/>
      <c r="D76" s="3"/>
      <c r="E76" s="3"/>
      <c r="F76" s="3"/>
      <c r="G76"/>
      <c r="H76"/>
    </row>
    <row r="77" spans="1:8" x14ac:dyDescent="0.25">
      <c r="A77" s="72"/>
      <c r="B77" s="46" t="s">
        <v>36</v>
      </c>
      <c r="C77" s="46"/>
      <c r="D77" s="3"/>
      <c r="E77" s="3"/>
      <c r="F77" s="3"/>
      <c r="G77"/>
      <c r="H77"/>
    </row>
    <row r="78" spans="1:8" x14ac:dyDescent="0.25">
      <c r="A78" s="67" t="s">
        <v>39</v>
      </c>
      <c r="B78" s="46" t="s">
        <v>35</v>
      </c>
      <c r="C78" s="46"/>
      <c r="D78" s="3"/>
      <c r="E78" s="3"/>
      <c r="F78" s="3"/>
      <c r="G78"/>
      <c r="H78"/>
    </row>
    <row r="79" spans="1:8" x14ac:dyDescent="0.25">
      <c r="A79" s="67"/>
      <c r="B79" s="46" t="s">
        <v>36</v>
      </c>
      <c r="C79" s="3"/>
      <c r="D79" s="3"/>
      <c r="E79" s="3"/>
      <c r="F79" s="3"/>
      <c r="G79"/>
      <c r="H79"/>
    </row>
    <row r="80" spans="1:8" x14ac:dyDescent="0.25">
      <c r="G80"/>
      <c r="H80"/>
    </row>
    <row r="81" spans="1:8" x14ac:dyDescent="0.25">
      <c r="A81" s="69" t="s">
        <v>82</v>
      </c>
      <c r="B81" s="70"/>
      <c r="G81"/>
      <c r="H81"/>
    </row>
    <row r="82" spans="1:8" x14ac:dyDescent="0.25">
      <c r="A82" s="71" t="s">
        <v>34</v>
      </c>
      <c r="B82" s="46" t="s">
        <v>35</v>
      </c>
      <c r="C82" s="46"/>
      <c r="D82" s="3"/>
      <c r="E82" s="3"/>
      <c r="F82" s="3"/>
      <c r="G82"/>
      <c r="H82"/>
    </row>
    <row r="83" spans="1:8" x14ac:dyDescent="0.25">
      <c r="A83" s="72"/>
      <c r="B83" s="46" t="s">
        <v>36</v>
      </c>
      <c r="C83" s="46"/>
      <c r="D83" s="3"/>
      <c r="E83" s="3"/>
      <c r="F83" s="3"/>
      <c r="G83"/>
      <c r="H83"/>
    </row>
    <row r="84" spans="1:8" x14ac:dyDescent="0.25">
      <c r="A84" s="71" t="s">
        <v>37</v>
      </c>
      <c r="B84" s="46" t="s">
        <v>35</v>
      </c>
      <c r="C84" s="46"/>
      <c r="D84" s="3"/>
      <c r="E84" s="3"/>
      <c r="F84" s="3"/>
      <c r="G84"/>
      <c r="H84"/>
    </row>
    <row r="85" spans="1:8" x14ac:dyDescent="0.25">
      <c r="A85" s="72"/>
      <c r="B85" s="46" t="s">
        <v>36</v>
      </c>
      <c r="C85" s="46"/>
      <c r="D85" s="3"/>
      <c r="E85" s="3"/>
      <c r="F85" s="3"/>
      <c r="G85"/>
      <c r="H85"/>
    </row>
    <row r="86" spans="1:8" x14ac:dyDescent="0.25">
      <c r="A86" s="71" t="s">
        <v>38</v>
      </c>
      <c r="B86" s="46" t="s">
        <v>35</v>
      </c>
      <c r="C86" s="46"/>
      <c r="D86" s="3"/>
      <c r="E86" s="3"/>
      <c r="F86" s="3"/>
      <c r="G86"/>
      <c r="H86"/>
    </row>
    <row r="87" spans="1:8" x14ac:dyDescent="0.25">
      <c r="A87" s="72"/>
      <c r="B87" s="46" t="s">
        <v>36</v>
      </c>
      <c r="C87" s="46"/>
      <c r="D87" s="3"/>
      <c r="E87" s="3"/>
      <c r="F87" s="3"/>
      <c r="G87"/>
      <c r="H87"/>
    </row>
    <row r="88" spans="1:8" x14ac:dyDescent="0.25">
      <c r="A88" s="67" t="s">
        <v>39</v>
      </c>
      <c r="B88" s="46" t="s">
        <v>35</v>
      </c>
      <c r="C88" s="46"/>
      <c r="D88" s="3"/>
      <c r="E88" s="3"/>
      <c r="F88" s="3"/>
      <c r="G88"/>
      <c r="H88"/>
    </row>
    <row r="89" spans="1:8" x14ac:dyDescent="0.25">
      <c r="A89" s="67"/>
      <c r="B89" s="46" t="s">
        <v>36</v>
      </c>
      <c r="C89" s="3"/>
      <c r="D89" s="3"/>
      <c r="E89" s="3"/>
      <c r="F89" s="3"/>
      <c r="G89"/>
      <c r="H89"/>
    </row>
    <row r="91" spans="1:8" x14ac:dyDescent="0.25">
      <c r="A91" s="69" t="s">
        <v>83</v>
      </c>
      <c r="B91" s="70"/>
    </row>
    <row r="92" spans="1:8" x14ac:dyDescent="0.25">
      <c r="A92" s="71" t="s">
        <v>34</v>
      </c>
      <c r="B92" s="46" t="s">
        <v>35</v>
      </c>
      <c r="C92" s="46"/>
      <c r="D92" s="3"/>
      <c r="E92" s="3"/>
      <c r="F92" s="3"/>
    </row>
    <row r="93" spans="1:8" x14ac:dyDescent="0.25">
      <c r="A93" s="72"/>
      <c r="B93" s="46" t="s">
        <v>36</v>
      </c>
      <c r="C93" s="46"/>
      <c r="D93" s="3"/>
      <c r="E93" s="3"/>
      <c r="F93" s="3"/>
    </row>
    <row r="94" spans="1:8" x14ac:dyDescent="0.25">
      <c r="A94" s="71" t="s">
        <v>37</v>
      </c>
      <c r="B94" s="46" t="s">
        <v>35</v>
      </c>
      <c r="C94" s="46"/>
      <c r="D94" s="3"/>
      <c r="E94" s="3"/>
      <c r="F94" s="3"/>
    </row>
    <row r="95" spans="1:8" x14ac:dyDescent="0.25">
      <c r="A95" s="72"/>
      <c r="B95" s="46" t="s">
        <v>36</v>
      </c>
      <c r="C95" s="46"/>
      <c r="D95" s="3"/>
      <c r="E95" s="3"/>
      <c r="F95" s="3"/>
    </row>
    <row r="96" spans="1:8" x14ac:dyDescent="0.25">
      <c r="A96" s="71" t="s">
        <v>38</v>
      </c>
      <c r="B96" s="46" t="s">
        <v>35</v>
      </c>
      <c r="C96" s="46"/>
      <c r="D96" s="3"/>
      <c r="E96" s="3"/>
      <c r="F96" s="3"/>
    </row>
    <row r="97" spans="1:6" x14ac:dyDescent="0.25">
      <c r="A97" s="72"/>
      <c r="B97" s="46" t="s">
        <v>36</v>
      </c>
      <c r="C97" s="46"/>
      <c r="D97" s="3"/>
      <c r="E97" s="3"/>
      <c r="F97" s="3"/>
    </row>
    <row r="98" spans="1:6" x14ac:dyDescent="0.25">
      <c r="A98" s="67" t="s">
        <v>39</v>
      </c>
      <c r="B98" s="46" t="s">
        <v>35</v>
      </c>
      <c r="C98" s="46"/>
      <c r="D98" s="3"/>
      <c r="E98" s="3"/>
      <c r="F98" s="3"/>
    </row>
    <row r="99" spans="1:6" x14ac:dyDescent="0.25">
      <c r="A99" s="67"/>
      <c r="B99" s="46" t="s">
        <v>36</v>
      </c>
      <c r="C99" s="3"/>
      <c r="D99" s="3"/>
      <c r="E99" s="3"/>
      <c r="F99" s="3"/>
    </row>
    <row r="101" spans="1:6" x14ac:dyDescent="0.25">
      <c r="A101" s="69" t="s">
        <v>84</v>
      </c>
      <c r="B101" s="70"/>
    </row>
    <row r="102" spans="1:6" x14ac:dyDescent="0.25">
      <c r="A102" s="71" t="s">
        <v>34</v>
      </c>
      <c r="B102" s="46" t="s">
        <v>35</v>
      </c>
      <c r="C102" s="46"/>
      <c r="D102" s="3"/>
      <c r="E102" s="3"/>
      <c r="F102" s="3"/>
    </row>
    <row r="103" spans="1:6" x14ac:dyDescent="0.25">
      <c r="A103" s="72"/>
      <c r="B103" s="46" t="s">
        <v>36</v>
      </c>
      <c r="C103" s="46"/>
      <c r="D103" s="3"/>
      <c r="E103" s="3"/>
      <c r="F103" s="3"/>
    </row>
    <row r="104" spans="1:6" x14ac:dyDescent="0.25">
      <c r="A104" s="71" t="s">
        <v>37</v>
      </c>
      <c r="B104" s="46" t="s">
        <v>35</v>
      </c>
      <c r="C104" s="46"/>
      <c r="D104" s="3"/>
      <c r="E104" s="3"/>
      <c r="F104" s="3"/>
    </row>
    <row r="105" spans="1:6" x14ac:dyDescent="0.25">
      <c r="A105" s="72"/>
      <c r="B105" s="46" t="s">
        <v>36</v>
      </c>
      <c r="C105" s="46"/>
      <c r="D105" s="3"/>
      <c r="E105" s="3"/>
      <c r="F105" s="3"/>
    </row>
    <row r="106" spans="1:6" x14ac:dyDescent="0.25">
      <c r="A106" s="71" t="s">
        <v>38</v>
      </c>
      <c r="B106" s="46" t="s">
        <v>35</v>
      </c>
      <c r="C106" s="46"/>
      <c r="D106" s="3"/>
      <c r="E106" s="3"/>
      <c r="F106" s="3"/>
    </row>
    <row r="107" spans="1:6" x14ac:dyDescent="0.25">
      <c r="A107" s="72"/>
      <c r="B107" s="46" t="s">
        <v>36</v>
      </c>
      <c r="C107" s="46"/>
      <c r="D107" s="3"/>
      <c r="E107" s="3"/>
      <c r="F107" s="3"/>
    </row>
    <row r="108" spans="1:6" x14ac:dyDescent="0.25">
      <c r="A108" s="67" t="s">
        <v>39</v>
      </c>
      <c r="B108" s="46" t="s">
        <v>35</v>
      </c>
      <c r="C108" s="46"/>
      <c r="D108" s="3"/>
      <c r="E108" s="3"/>
      <c r="F108" s="3"/>
    </row>
    <row r="109" spans="1:6" x14ac:dyDescent="0.25">
      <c r="A109" s="67"/>
      <c r="B109" s="46" t="s">
        <v>36</v>
      </c>
      <c r="C109" s="3"/>
      <c r="D109" s="3"/>
      <c r="E109" s="3"/>
      <c r="F109" s="3"/>
    </row>
    <row r="111" spans="1:6" x14ac:dyDescent="0.25">
      <c r="A111" s="69" t="s">
        <v>85</v>
      </c>
      <c r="B111" s="70"/>
    </row>
    <row r="112" spans="1:6" x14ac:dyDescent="0.25">
      <c r="A112" s="71" t="s">
        <v>34</v>
      </c>
      <c r="B112" s="46" t="s">
        <v>35</v>
      </c>
      <c r="C112" s="46"/>
      <c r="D112" s="3"/>
      <c r="E112" s="3"/>
      <c r="F112" s="3"/>
    </row>
    <row r="113" spans="1:6" x14ac:dyDescent="0.25">
      <c r="A113" s="72"/>
      <c r="B113" s="46" t="s">
        <v>36</v>
      </c>
      <c r="C113" s="46"/>
      <c r="D113" s="3"/>
      <c r="E113" s="3"/>
      <c r="F113" s="3"/>
    </row>
    <row r="114" spans="1:6" x14ac:dyDescent="0.25">
      <c r="A114" s="71" t="s">
        <v>37</v>
      </c>
      <c r="B114" s="46" t="s">
        <v>35</v>
      </c>
      <c r="C114" s="46"/>
      <c r="D114" s="3"/>
      <c r="E114" s="3"/>
      <c r="F114" s="3"/>
    </row>
    <row r="115" spans="1:6" x14ac:dyDescent="0.25">
      <c r="A115" s="72"/>
      <c r="B115" s="46" t="s">
        <v>36</v>
      </c>
      <c r="C115" s="46"/>
      <c r="D115" s="3"/>
      <c r="E115" s="3"/>
      <c r="F115" s="3"/>
    </row>
    <row r="116" spans="1:6" x14ac:dyDescent="0.25">
      <c r="A116" s="71" t="s">
        <v>38</v>
      </c>
      <c r="B116" s="46" t="s">
        <v>35</v>
      </c>
      <c r="C116" s="46"/>
      <c r="D116" s="3"/>
      <c r="E116" s="3"/>
      <c r="F116" s="3"/>
    </row>
    <row r="117" spans="1:6" x14ac:dyDescent="0.25">
      <c r="A117" s="72"/>
      <c r="B117" s="46" t="s">
        <v>36</v>
      </c>
      <c r="C117" s="46"/>
      <c r="D117" s="3"/>
      <c r="E117" s="3"/>
      <c r="F117" s="3"/>
    </row>
    <row r="118" spans="1:6" x14ac:dyDescent="0.25">
      <c r="A118" s="67" t="s">
        <v>39</v>
      </c>
      <c r="B118" s="46" t="s">
        <v>35</v>
      </c>
      <c r="C118" s="46"/>
      <c r="D118" s="3"/>
      <c r="E118" s="3"/>
      <c r="F118" s="3"/>
    </row>
    <row r="119" spans="1:6" x14ac:dyDescent="0.25">
      <c r="A119" s="67"/>
      <c r="B119" s="46" t="s">
        <v>36</v>
      </c>
      <c r="C119" s="3"/>
      <c r="D119" s="3"/>
      <c r="E119" s="3"/>
      <c r="F119" s="3"/>
    </row>
    <row r="121" spans="1:6" x14ac:dyDescent="0.25">
      <c r="A121" s="69" t="s">
        <v>86</v>
      </c>
      <c r="B121" s="70"/>
    </row>
    <row r="122" spans="1:6" x14ac:dyDescent="0.25">
      <c r="A122" s="71" t="s">
        <v>34</v>
      </c>
      <c r="B122" s="46" t="s">
        <v>35</v>
      </c>
      <c r="C122" s="46"/>
      <c r="D122" s="3"/>
      <c r="E122" s="3"/>
      <c r="F122" s="3"/>
    </row>
    <row r="123" spans="1:6" x14ac:dyDescent="0.25">
      <c r="A123" s="72"/>
      <c r="B123" s="46" t="s">
        <v>36</v>
      </c>
      <c r="C123" s="46"/>
      <c r="D123" s="3"/>
      <c r="E123" s="3"/>
      <c r="F123" s="3"/>
    </row>
    <row r="124" spans="1:6" x14ac:dyDescent="0.25">
      <c r="A124" s="71" t="s">
        <v>37</v>
      </c>
      <c r="B124" s="46" t="s">
        <v>35</v>
      </c>
      <c r="C124" s="46"/>
      <c r="D124" s="3"/>
      <c r="E124" s="3"/>
      <c r="F124" s="3"/>
    </row>
    <row r="125" spans="1:6" x14ac:dyDescent="0.25">
      <c r="A125" s="72"/>
      <c r="B125" s="46" t="s">
        <v>36</v>
      </c>
      <c r="C125" s="46"/>
      <c r="D125" s="3"/>
      <c r="E125" s="3"/>
      <c r="F125" s="3"/>
    </row>
    <row r="126" spans="1:6" x14ac:dyDescent="0.25">
      <c r="A126" s="71" t="s">
        <v>38</v>
      </c>
      <c r="B126" s="46" t="s">
        <v>35</v>
      </c>
      <c r="C126" s="46"/>
      <c r="D126" s="3"/>
      <c r="E126" s="3"/>
      <c r="F126" s="3"/>
    </row>
    <row r="127" spans="1:6" x14ac:dyDescent="0.25">
      <c r="A127" s="72"/>
      <c r="B127" s="46" t="s">
        <v>36</v>
      </c>
      <c r="C127" s="46"/>
      <c r="D127" s="3"/>
      <c r="E127" s="3"/>
      <c r="F127" s="3"/>
    </row>
    <row r="128" spans="1:6" x14ac:dyDescent="0.25">
      <c r="A128" s="67" t="s">
        <v>39</v>
      </c>
      <c r="B128" s="46" t="s">
        <v>35</v>
      </c>
      <c r="C128" s="46"/>
      <c r="D128" s="3"/>
      <c r="E128" s="3"/>
      <c r="F128" s="3"/>
    </row>
    <row r="129" spans="1:6" x14ac:dyDescent="0.25">
      <c r="A129" s="67"/>
      <c r="B129" s="46" t="s">
        <v>36</v>
      </c>
      <c r="C129" s="3"/>
      <c r="D129" s="3"/>
      <c r="E129" s="3"/>
      <c r="F129" s="3"/>
    </row>
    <row r="131" spans="1:6" x14ac:dyDescent="0.25">
      <c r="A131" s="69" t="s">
        <v>87</v>
      </c>
      <c r="B131" s="70"/>
    </row>
    <row r="132" spans="1:6" x14ac:dyDescent="0.25">
      <c r="A132" s="71" t="s">
        <v>34</v>
      </c>
      <c r="B132" s="46" t="s">
        <v>35</v>
      </c>
      <c r="C132" s="46"/>
      <c r="D132" s="3"/>
      <c r="E132" s="3"/>
      <c r="F132" s="3"/>
    </row>
    <row r="133" spans="1:6" x14ac:dyDescent="0.25">
      <c r="A133" s="72"/>
      <c r="B133" s="46" t="s">
        <v>36</v>
      </c>
      <c r="C133" s="46"/>
      <c r="D133" s="3"/>
      <c r="E133" s="3"/>
      <c r="F133" s="3"/>
    </row>
    <row r="134" spans="1:6" x14ac:dyDescent="0.25">
      <c r="A134" s="71" t="s">
        <v>37</v>
      </c>
      <c r="B134" s="46" t="s">
        <v>35</v>
      </c>
      <c r="C134" s="46"/>
      <c r="D134" s="3"/>
      <c r="E134" s="3"/>
      <c r="F134" s="3"/>
    </row>
    <row r="135" spans="1:6" x14ac:dyDescent="0.25">
      <c r="A135" s="72"/>
      <c r="B135" s="46" t="s">
        <v>36</v>
      </c>
      <c r="C135" s="46"/>
      <c r="D135" s="3"/>
      <c r="E135" s="3"/>
      <c r="F135" s="3"/>
    </row>
    <row r="136" spans="1:6" x14ac:dyDescent="0.25">
      <c r="A136" s="71" t="s">
        <v>38</v>
      </c>
      <c r="B136" s="46" t="s">
        <v>35</v>
      </c>
      <c r="C136" s="46"/>
      <c r="D136" s="3"/>
      <c r="E136" s="3"/>
      <c r="F136" s="3"/>
    </row>
    <row r="137" spans="1:6" x14ac:dyDescent="0.25">
      <c r="A137" s="72"/>
      <c r="B137" s="46" t="s">
        <v>36</v>
      </c>
      <c r="C137" s="46"/>
      <c r="D137" s="3"/>
      <c r="E137" s="3"/>
      <c r="F137" s="3"/>
    </row>
    <row r="138" spans="1:6" x14ac:dyDescent="0.25">
      <c r="A138" s="67" t="s">
        <v>39</v>
      </c>
      <c r="B138" s="46" t="s">
        <v>35</v>
      </c>
      <c r="C138" s="46"/>
      <c r="D138" s="3"/>
      <c r="E138" s="3"/>
      <c r="F138" s="3"/>
    </row>
    <row r="139" spans="1:6" x14ac:dyDescent="0.25">
      <c r="A139" s="67"/>
      <c r="B139" s="46" t="s">
        <v>36</v>
      </c>
      <c r="C139" s="3"/>
      <c r="D139" s="3"/>
      <c r="E139" s="3"/>
      <c r="F139" s="3"/>
    </row>
    <row r="141" spans="1:6" x14ac:dyDescent="0.25">
      <c r="A141" s="69" t="s">
        <v>88</v>
      </c>
      <c r="B141" s="70"/>
    </row>
    <row r="142" spans="1:6" x14ac:dyDescent="0.25">
      <c r="A142" s="71" t="s">
        <v>34</v>
      </c>
      <c r="B142" s="46" t="s">
        <v>35</v>
      </c>
      <c r="C142" s="46"/>
      <c r="D142" s="3"/>
      <c r="E142" s="3"/>
      <c r="F142" s="3"/>
    </row>
    <row r="143" spans="1:6" x14ac:dyDescent="0.25">
      <c r="A143" s="72"/>
      <c r="B143" s="46" t="s">
        <v>36</v>
      </c>
      <c r="C143" s="46"/>
      <c r="D143" s="3"/>
      <c r="E143" s="3"/>
      <c r="F143" s="3"/>
    </row>
    <row r="144" spans="1:6" x14ac:dyDescent="0.25">
      <c r="A144" s="71" t="s">
        <v>37</v>
      </c>
      <c r="B144" s="46" t="s">
        <v>35</v>
      </c>
      <c r="C144" s="46"/>
      <c r="D144" s="3"/>
      <c r="E144" s="3"/>
      <c r="F144" s="3"/>
    </row>
    <row r="145" spans="1:6" x14ac:dyDescent="0.25">
      <c r="A145" s="72"/>
      <c r="B145" s="46" t="s">
        <v>36</v>
      </c>
      <c r="C145" s="46"/>
      <c r="D145" s="3"/>
      <c r="E145" s="3"/>
      <c r="F145" s="3"/>
    </row>
    <row r="146" spans="1:6" x14ac:dyDescent="0.25">
      <c r="A146" s="71" t="s">
        <v>38</v>
      </c>
      <c r="B146" s="46" t="s">
        <v>35</v>
      </c>
      <c r="C146" s="46"/>
      <c r="D146" s="3"/>
      <c r="E146" s="3"/>
      <c r="F146" s="3"/>
    </row>
    <row r="147" spans="1:6" x14ac:dyDescent="0.25">
      <c r="A147" s="72"/>
      <c r="B147" s="46" t="s">
        <v>36</v>
      </c>
      <c r="C147" s="46"/>
      <c r="D147" s="3"/>
      <c r="E147" s="3"/>
      <c r="F147" s="3"/>
    </row>
    <row r="148" spans="1:6" x14ac:dyDescent="0.25">
      <c r="A148" s="67" t="s">
        <v>39</v>
      </c>
      <c r="B148" s="46" t="s">
        <v>35</v>
      </c>
      <c r="C148" s="46"/>
      <c r="D148" s="3"/>
      <c r="E148" s="3"/>
      <c r="F148" s="3"/>
    </row>
    <row r="149" spans="1:6" x14ac:dyDescent="0.25">
      <c r="A149" s="67"/>
      <c r="B149" s="46" t="s">
        <v>36</v>
      </c>
      <c r="C149" s="3"/>
      <c r="D149" s="3"/>
      <c r="E149" s="3"/>
      <c r="F149" s="3"/>
    </row>
    <row r="151" spans="1:6" x14ac:dyDescent="0.25">
      <c r="A151" s="69" t="s">
        <v>89</v>
      </c>
      <c r="B151" s="70"/>
    </row>
    <row r="152" spans="1:6" x14ac:dyDescent="0.25">
      <c r="A152" s="71" t="s">
        <v>34</v>
      </c>
      <c r="B152" s="46" t="s">
        <v>35</v>
      </c>
      <c r="C152" s="46"/>
      <c r="D152" s="3"/>
      <c r="E152" s="3"/>
      <c r="F152" s="3"/>
    </row>
    <row r="153" spans="1:6" x14ac:dyDescent="0.25">
      <c r="A153" s="72"/>
      <c r="B153" s="46" t="s">
        <v>36</v>
      </c>
      <c r="C153" s="46"/>
      <c r="D153" s="3"/>
      <c r="E153" s="3"/>
      <c r="F153" s="3"/>
    </row>
    <row r="154" spans="1:6" x14ac:dyDescent="0.25">
      <c r="A154" s="71" t="s">
        <v>37</v>
      </c>
      <c r="B154" s="46" t="s">
        <v>35</v>
      </c>
      <c r="C154" s="46"/>
      <c r="D154" s="3"/>
      <c r="E154" s="3"/>
      <c r="F154" s="3"/>
    </row>
    <row r="155" spans="1:6" x14ac:dyDescent="0.25">
      <c r="A155" s="72"/>
      <c r="B155" s="46" t="s">
        <v>36</v>
      </c>
      <c r="C155" s="46"/>
      <c r="D155" s="3"/>
      <c r="E155" s="3"/>
      <c r="F155" s="3"/>
    </row>
    <row r="156" spans="1:6" x14ac:dyDescent="0.25">
      <c r="A156" s="71" t="s">
        <v>38</v>
      </c>
      <c r="B156" s="46" t="s">
        <v>35</v>
      </c>
      <c r="C156" s="46"/>
      <c r="D156" s="3"/>
      <c r="E156" s="3"/>
      <c r="F156" s="3"/>
    </row>
    <row r="157" spans="1:6" x14ac:dyDescent="0.25">
      <c r="A157" s="72"/>
      <c r="B157" s="46" t="s">
        <v>36</v>
      </c>
      <c r="C157" s="46"/>
      <c r="D157" s="3"/>
      <c r="E157" s="3"/>
      <c r="F157" s="3"/>
    </row>
    <row r="158" spans="1:6" x14ac:dyDescent="0.25">
      <c r="A158" s="67" t="s">
        <v>39</v>
      </c>
      <c r="B158" s="46" t="s">
        <v>35</v>
      </c>
      <c r="C158" s="46"/>
      <c r="D158" s="3"/>
      <c r="E158" s="3"/>
      <c r="F158" s="3"/>
    </row>
    <row r="159" spans="1:6" x14ac:dyDescent="0.25">
      <c r="A159" s="67"/>
      <c r="B159" s="46" t="s">
        <v>36</v>
      </c>
      <c r="C159" s="3"/>
      <c r="D159" s="3"/>
      <c r="E159" s="3"/>
      <c r="F159" s="3"/>
    </row>
    <row r="161" spans="1:6" x14ac:dyDescent="0.25">
      <c r="A161" s="69" t="s">
        <v>90</v>
      </c>
      <c r="B161" s="70"/>
    </row>
    <row r="162" spans="1:6" x14ac:dyDescent="0.25">
      <c r="A162" s="71" t="s">
        <v>34</v>
      </c>
      <c r="B162" s="46" t="s">
        <v>35</v>
      </c>
      <c r="C162" s="46"/>
      <c r="D162" s="3"/>
      <c r="E162" s="3"/>
      <c r="F162" s="3"/>
    </row>
    <row r="163" spans="1:6" x14ac:dyDescent="0.25">
      <c r="A163" s="72"/>
      <c r="B163" s="46" t="s">
        <v>36</v>
      </c>
      <c r="C163" s="46"/>
      <c r="D163" s="3"/>
      <c r="E163" s="3"/>
      <c r="F163" s="3"/>
    </row>
    <row r="164" spans="1:6" x14ac:dyDescent="0.25">
      <c r="A164" s="71" t="s">
        <v>37</v>
      </c>
      <c r="B164" s="46" t="s">
        <v>35</v>
      </c>
      <c r="C164" s="46"/>
      <c r="D164" s="3"/>
      <c r="E164" s="3"/>
      <c r="F164" s="3"/>
    </row>
    <row r="165" spans="1:6" x14ac:dyDescent="0.25">
      <c r="A165" s="72"/>
      <c r="B165" s="46" t="s">
        <v>36</v>
      </c>
      <c r="C165" s="46"/>
      <c r="D165" s="3"/>
      <c r="E165" s="3"/>
      <c r="F165" s="3"/>
    </row>
    <row r="166" spans="1:6" x14ac:dyDescent="0.25">
      <c r="A166" s="71" t="s">
        <v>38</v>
      </c>
      <c r="B166" s="46" t="s">
        <v>35</v>
      </c>
      <c r="C166" s="46"/>
      <c r="D166" s="3"/>
      <c r="E166" s="3"/>
      <c r="F166" s="3"/>
    </row>
    <row r="167" spans="1:6" x14ac:dyDescent="0.25">
      <c r="A167" s="72"/>
      <c r="B167" s="46" t="s">
        <v>36</v>
      </c>
      <c r="C167" s="46"/>
      <c r="D167" s="3"/>
      <c r="E167" s="3"/>
      <c r="F167" s="3"/>
    </row>
    <row r="168" spans="1:6" x14ac:dyDescent="0.25">
      <c r="A168" s="67" t="s">
        <v>39</v>
      </c>
      <c r="B168" s="46" t="s">
        <v>35</v>
      </c>
      <c r="C168" s="46"/>
      <c r="D168" s="3"/>
      <c r="E168" s="3"/>
      <c r="F168" s="3"/>
    </row>
    <row r="169" spans="1:6" x14ac:dyDescent="0.25">
      <c r="A169" s="67"/>
      <c r="B169" s="46" t="s">
        <v>36</v>
      </c>
      <c r="C169" s="3"/>
      <c r="D169" s="3"/>
      <c r="E169" s="3"/>
      <c r="F169" s="3"/>
    </row>
    <row r="171" spans="1:6" x14ac:dyDescent="0.25">
      <c r="A171" s="69" t="s">
        <v>91</v>
      </c>
      <c r="B171" s="70"/>
    </row>
    <row r="172" spans="1:6" x14ac:dyDescent="0.25">
      <c r="A172" s="71" t="s">
        <v>34</v>
      </c>
      <c r="B172" s="46" t="s">
        <v>35</v>
      </c>
      <c r="C172" s="46"/>
      <c r="D172" s="3"/>
      <c r="E172" s="3"/>
      <c r="F172" s="3"/>
    </row>
    <row r="173" spans="1:6" x14ac:dyDescent="0.25">
      <c r="A173" s="72"/>
      <c r="B173" s="46" t="s">
        <v>36</v>
      </c>
      <c r="C173" s="46"/>
      <c r="D173" s="3"/>
      <c r="E173" s="3"/>
      <c r="F173" s="3"/>
    </row>
    <row r="174" spans="1:6" x14ac:dyDescent="0.25">
      <c r="A174" s="71" t="s">
        <v>37</v>
      </c>
      <c r="B174" s="46" t="s">
        <v>35</v>
      </c>
      <c r="C174" s="46"/>
      <c r="D174" s="3"/>
      <c r="E174" s="3"/>
      <c r="F174" s="3"/>
    </row>
    <row r="175" spans="1:6" x14ac:dyDescent="0.25">
      <c r="A175" s="72"/>
      <c r="B175" s="46" t="s">
        <v>36</v>
      </c>
      <c r="C175" s="46"/>
      <c r="D175" s="3"/>
      <c r="E175" s="3"/>
      <c r="F175" s="3"/>
    </row>
    <row r="176" spans="1:6" x14ac:dyDescent="0.25">
      <c r="A176" s="71" t="s">
        <v>38</v>
      </c>
      <c r="B176" s="46" t="s">
        <v>35</v>
      </c>
      <c r="C176" s="46"/>
      <c r="D176" s="3"/>
      <c r="E176" s="3"/>
      <c r="F176" s="3"/>
    </row>
    <row r="177" spans="1:6" x14ac:dyDescent="0.25">
      <c r="A177" s="72"/>
      <c r="B177" s="46" t="s">
        <v>36</v>
      </c>
      <c r="C177" s="46"/>
      <c r="D177" s="3"/>
      <c r="E177" s="3"/>
      <c r="F177" s="3"/>
    </row>
    <row r="178" spans="1:6" x14ac:dyDescent="0.25">
      <c r="A178" s="67" t="s">
        <v>39</v>
      </c>
      <c r="B178" s="46" t="s">
        <v>35</v>
      </c>
      <c r="C178" s="46"/>
      <c r="D178" s="3"/>
      <c r="E178" s="3"/>
      <c r="F178" s="3"/>
    </row>
    <row r="179" spans="1:6" x14ac:dyDescent="0.25">
      <c r="A179" s="67"/>
      <c r="B179" s="46" t="s">
        <v>36</v>
      </c>
      <c r="C179" s="3"/>
      <c r="D179" s="3"/>
      <c r="E179" s="3"/>
      <c r="F179" s="3"/>
    </row>
    <row r="181" spans="1:6" x14ac:dyDescent="0.25">
      <c r="A181" s="69" t="s">
        <v>92</v>
      </c>
      <c r="B181" s="70"/>
    </row>
    <row r="182" spans="1:6" x14ac:dyDescent="0.25">
      <c r="A182" s="71" t="s">
        <v>34</v>
      </c>
      <c r="B182" s="46" t="s">
        <v>35</v>
      </c>
      <c r="C182" s="46"/>
      <c r="D182" s="3"/>
      <c r="E182" s="3"/>
      <c r="F182" s="3"/>
    </row>
    <row r="183" spans="1:6" x14ac:dyDescent="0.25">
      <c r="A183" s="72"/>
      <c r="B183" s="46" t="s">
        <v>36</v>
      </c>
      <c r="C183" s="46"/>
      <c r="D183" s="3"/>
      <c r="E183" s="3"/>
      <c r="F183" s="3"/>
    </row>
    <row r="184" spans="1:6" x14ac:dyDescent="0.25">
      <c r="A184" s="71" t="s">
        <v>37</v>
      </c>
      <c r="B184" s="46" t="s">
        <v>35</v>
      </c>
      <c r="C184" s="46"/>
      <c r="D184" s="3"/>
      <c r="E184" s="3"/>
      <c r="F184" s="3"/>
    </row>
    <row r="185" spans="1:6" x14ac:dyDescent="0.25">
      <c r="A185" s="72"/>
      <c r="B185" s="46" t="s">
        <v>36</v>
      </c>
      <c r="C185" s="46"/>
      <c r="D185" s="3"/>
      <c r="E185" s="3"/>
      <c r="F185" s="3"/>
    </row>
    <row r="186" spans="1:6" x14ac:dyDescent="0.25">
      <c r="A186" s="71" t="s">
        <v>38</v>
      </c>
      <c r="B186" s="46" t="s">
        <v>35</v>
      </c>
      <c r="C186" s="46"/>
      <c r="D186" s="3"/>
      <c r="E186" s="3"/>
      <c r="F186" s="3"/>
    </row>
    <row r="187" spans="1:6" x14ac:dyDescent="0.25">
      <c r="A187" s="72"/>
      <c r="B187" s="46" t="s">
        <v>36</v>
      </c>
      <c r="C187" s="46"/>
      <c r="D187" s="3"/>
      <c r="E187" s="3"/>
      <c r="F187" s="3"/>
    </row>
    <row r="188" spans="1:6" x14ac:dyDescent="0.25">
      <c r="A188" s="67" t="s">
        <v>39</v>
      </c>
      <c r="B188" s="46" t="s">
        <v>35</v>
      </c>
      <c r="C188" s="46"/>
      <c r="D188" s="3"/>
      <c r="E188" s="3"/>
      <c r="F188" s="3"/>
    </row>
    <row r="189" spans="1:6" x14ac:dyDescent="0.25">
      <c r="A189" s="67"/>
      <c r="B189" s="46" t="s">
        <v>36</v>
      </c>
      <c r="C189" s="3"/>
      <c r="D189" s="3"/>
      <c r="E189" s="3"/>
      <c r="F189" s="3"/>
    </row>
    <row r="191" spans="1:6" x14ac:dyDescent="0.25">
      <c r="A191" s="69" t="s">
        <v>93</v>
      </c>
      <c r="B191" s="70"/>
    </row>
    <row r="192" spans="1:6" x14ac:dyDescent="0.25">
      <c r="A192" s="71" t="s">
        <v>34</v>
      </c>
      <c r="B192" s="46" t="s">
        <v>35</v>
      </c>
      <c r="C192" s="46"/>
      <c r="D192" s="3"/>
      <c r="E192" s="3"/>
      <c r="F192" s="3"/>
    </row>
    <row r="193" spans="1:6" x14ac:dyDescent="0.25">
      <c r="A193" s="72"/>
      <c r="B193" s="46" t="s">
        <v>36</v>
      </c>
      <c r="C193" s="46"/>
      <c r="D193" s="3"/>
      <c r="E193" s="3"/>
      <c r="F193" s="3"/>
    </row>
    <row r="194" spans="1:6" x14ac:dyDescent="0.25">
      <c r="A194" s="71" t="s">
        <v>37</v>
      </c>
      <c r="B194" s="46" t="s">
        <v>35</v>
      </c>
      <c r="C194" s="46"/>
      <c r="D194" s="3"/>
      <c r="E194" s="3"/>
      <c r="F194" s="3"/>
    </row>
    <row r="195" spans="1:6" x14ac:dyDescent="0.25">
      <c r="A195" s="72"/>
      <c r="B195" s="46" t="s">
        <v>36</v>
      </c>
      <c r="C195" s="46"/>
      <c r="D195" s="3"/>
      <c r="E195" s="3"/>
      <c r="F195" s="3"/>
    </row>
    <row r="196" spans="1:6" x14ac:dyDescent="0.25">
      <c r="A196" s="71" t="s">
        <v>38</v>
      </c>
      <c r="B196" s="46" t="s">
        <v>35</v>
      </c>
      <c r="C196" s="46"/>
      <c r="D196" s="3"/>
      <c r="E196" s="3"/>
      <c r="F196" s="3"/>
    </row>
    <row r="197" spans="1:6" x14ac:dyDescent="0.25">
      <c r="A197" s="72"/>
      <c r="B197" s="46" t="s">
        <v>36</v>
      </c>
      <c r="C197" s="46"/>
      <c r="D197" s="3"/>
      <c r="E197" s="3"/>
      <c r="F197" s="3"/>
    </row>
    <row r="198" spans="1:6" x14ac:dyDescent="0.25">
      <c r="A198" s="67" t="s">
        <v>39</v>
      </c>
      <c r="B198" s="46" t="s">
        <v>35</v>
      </c>
      <c r="C198" s="46"/>
      <c r="D198" s="3"/>
      <c r="E198" s="3"/>
      <c r="F198" s="3"/>
    </row>
    <row r="199" spans="1:6" x14ac:dyDescent="0.25">
      <c r="A199" s="67"/>
      <c r="B199" s="46" t="s">
        <v>36</v>
      </c>
      <c r="C199" s="3"/>
      <c r="D199" s="3"/>
      <c r="E199" s="3"/>
      <c r="F199" s="3"/>
    </row>
    <row r="201" spans="1:6" x14ac:dyDescent="0.25">
      <c r="A201" s="69" t="s">
        <v>94</v>
      </c>
      <c r="B201" s="70"/>
    </row>
    <row r="202" spans="1:6" x14ac:dyDescent="0.25">
      <c r="A202" s="71" t="s">
        <v>34</v>
      </c>
      <c r="B202" s="46" t="s">
        <v>35</v>
      </c>
      <c r="C202" s="46"/>
      <c r="D202" s="3"/>
      <c r="E202" s="3"/>
      <c r="F202" s="3"/>
    </row>
    <row r="203" spans="1:6" x14ac:dyDescent="0.25">
      <c r="A203" s="72"/>
      <c r="B203" s="46" t="s">
        <v>36</v>
      </c>
      <c r="C203" s="46"/>
      <c r="D203" s="3"/>
      <c r="E203" s="3"/>
      <c r="F203" s="3"/>
    </row>
    <row r="204" spans="1:6" x14ac:dyDescent="0.25">
      <c r="A204" s="71" t="s">
        <v>37</v>
      </c>
      <c r="B204" s="46" t="s">
        <v>35</v>
      </c>
      <c r="C204" s="46"/>
      <c r="D204" s="3"/>
      <c r="E204" s="3"/>
      <c r="F204" s="3"/>
    </row>
    <row r="205" spans="1:6" x14ac:dyDescent="0.25">
      <c r="A205" s="72"/>
      <c r="B205" s="46" t="s">
        <v>36</v>
      </c>
      <c r="C205" s="46"/>
      <c r="D205" s="3"/>
      <c r="E205" s="3"/>
      <c r="F205" s="3"/>
    </row>
    <row r="206" spans="1:6" x14ac:dyDescent="0.25">
      <c r="A206" s="71" t="s">
        <v>38</v>
      </c>
      <c r="B206" s="46" t="s">
        <v>35</v>
      </c>
      <c r="C206" s="46"/>
      <c r="D206" s="3"/>
      <c r="E206" s="3"/>
      <c r="F206" s="3"/>
    </row>
    <row r="207" spans="1:6" x14ac:dyDescent="0.25">
      <c r="A207" s="72"/>
      <c r="B207" s="46" t="s">
        <v>36</v>
      </c>
      <c r="C207" s="46"/>
      <c r="D207" s="3"/>
      <c r="E207" s="3"/>
      <c r="F207" s="3"/>
    </row>
    <row r="208" spans="1:6" x14ac:dyDescent="0.25">
      <c r="A208" s="67" t="s">
        <v>39</v>
      </c>
      <c r="B208" s="46" t="s">
        <v>35</v>
      </c>
      <c r="C208" s="46"/>
      <c r="D208" s="3"/>
      <c r="E208" s="3"/>
      <c r="F208" s="3"/>
    </row>
    <row r="209" spans="1:6" x14ac:dyDescent="0.25">
      <c r="A209" s="67"/>
      <c r="B209" s="46" t="s">
        <v>36</v>
      </c>
      <c r="C209" s="3"/>
      <c r="D209" s="3"/>
      <c r="E209" s="3"/>
      <c r="F209" s="3"/>
    </row>
    <row r="211" spans="1:6" x14ac:dyDescent="0.25">
      <c r="A211" s="69" t="s">
        <v>47</v>
      </c>
      <c r="B211" s="70"/>
    </row>
    <row r="212" spans="1:6" x14ac:dyDescent="0.25">
      <c r="A212" s="71" t="s">
        <v>34</v>
      </c>
      <c r="B212" s="46" t="s">
        <v>35</v>
      </c>
      <c r="C212" s="46"/>
      <c r="D212" s="3"/>
      <c r="E212" s="3"/>
      <c r="F212" s="3"/>
    </row>
    <row r="213" spans="1:6" x14ac:dyDescent="0.25">
      <c r="A213" s="72"/>
      <c r="B213" s="46" t="s">
        <v>36</v>
      </c>
      <c r="C213" s="46"/>
      <c r="D213" s="3"/>
      <c r="E213" s="3"/>
      <c r="F213" s="3"/>
    </row>
    <row r="214" spans="1:6" x14ac:dyDescent="0.25">
      <c r="A214" s="71" t="s">
        <v>37</v>
      </c>
      <c r="B214" s="46" t="s">
        <v>35</v>
      </c>
      <c r="C214" s="46"/>
      <c r="D214" s="3"/>
      <c r="E214" s="3"/>
      <c r="F214" s="3"/>
    </row>
    <row r="215" spans="1:6" x14ac:dyDescent="0.25">
      <c r="A215" s="72"/>
      <c r="B215" s="46" t="s">
        <v>36</v>
      </c>
      <c r="C215" s="46"/>
      <c r="D215" s="3"/>
      <c r="E215" s="3"/>
      <c r="F215" s="3"/>
    </row>
    <row r="216" spans="1:6" x14ac:dyDescent="0.25">
      <c r="A216" s="71" t="s">
        <v>38</v>
      </c>
      <c r="B216" s="46" t="s">
        <v>35</v>
      </c>
      <c r="C216" s="46"/>
      <c r="D216" s="3"/>
      <c r="E216" s="3"/>
      <c r="F216" s="3"/>
    </row>
    <row r="217" spans="1:6" x14ac:dyDescent="0.25">
      <c r="A217" s="72"/>
      <c r="B217" s="46" t="s">
        <v>36</v>
      </c>
      <c r="C217" s="46"/>
      <c r="D217" s="3"/>
      <c r="E217" s="3"/>
      <c r="F217" s="3"/>
    </row>
    <row r="218" spans="1:6" x14ac:dyDescent="0.25">
      <c r="A218" s="67" t="s">
        <v>39</v>
      </c>
      <c r="B218" s="46" t="s">
        <v>35</v>
      </c>
      <c r="C218" s="46"/>
      <c r="D218" s="3"/>
      <c r="E218" s="3"/>
      <c r="F218" s="3"/>
    </row>
    <row r="219" spans="1:6" x14ac:dyDescent="0.25">
      <c r="A219" s="67"/>
      <c r="B219" s="46" t="s">
        <v>36</v>
      </c>
      <c r="C219" s="3"/>
      <c r="D219" s="3"/>
      <c r="E219" s="3"/>
      <c r="F219" s="3"/>
    </row>
    <row r="221" spans="1:6" x14ac:dyDescent="0.25">
      <c r="A221" s="69" t="s">
        <v>95</v>
      </c>
      <c r="B221" s="70"/>
    </row>
    <row r="222" spans="1:6" x14ac:dyDescent="0.25">
      <c r="A222" s="71" t="s">
        <v>34</v>
      </c>
      <c r="B222" s="46" t="s">
        <v>35</v>
      </c>
      <c r="C222" s="46"/>
      <c r="D222" s="3"/>
      <c r="E222" s="3"/>
      <c r="F222" s="3"/>
    </row>
    <row r="223" spans="1:6" x14ac:dyDescent="0.25">
      <c r="A223" s="72"/>
      <c r="B223" s="46" t="s">
        <v>36</v>
      </c>
      <c r="C223" s="46"/>
      <c r="D223" s="3"/>
      <c r="E223" s="3"/>
      <c r="F223" s="3"/>
    </row>
    <row r="224" spans="1:6" x14ac:dyDescent="0.25">
      <c r="A224" s="71" t="s">
        <v>37</v>
      </c>
      <c r="B224" s="46" t="s">
        <v>35</v>
      </c>
      <c r="C224" s="46"/>
      <c r="D224" s="3"/>
      <c r="E224" s="3"/>
      <c r="F224" s="3"/>
    </row>
    <row r="225" spans="1:6" x14ac:dyDescent="0.25">
      <c r="A225" s="72"/>
      <c r="B225" s="46" t="s">
        <v>36</v>
      </c>
      <c r="C225" s="46"/>
      <c r="D225" s="3"/>
      <c r="E225" s="3"/>
      <c r="F225" s="3"/>
    </row>
    <row r="226" spans="1:6" x14ac:dyDescent="0.25">
      <c r="A226" s="71" t="s">
        <v>38</v>
      </c>
      <c r="B226" s="46" t="s">
        <v>35</v>
      </c>
      <c r="C226" s="46"/>
      <c r="D226" s="3"/>
      <c r="E226" s="3"/>
      <c r="F226" s="3"/>
    </row>
    <row r="227" spans="1:6" x14ac:dyDescent="0.25">
      <c r="A227" s="72"/>
      <c r="B227" s="46" t="s">
        <v>36</v>
      </c>
      <c r="C227" s="46"/>
      <c r="D227" s="3"/>
      <c r="E227" s="3"/>
      <c r="F227" s="3"/>
    </row>
    <row r="228" spans="1:6" x14ac:dyDescent="0.25">
      <c r="A228" s="67" t="s">
        <v>39</v>
      </c>
      <c r="B228" s="46" t="s">
        <v>35</v>
      </c>
      <c r="C228" s="46"/>
      <c r="D228" s="3"/>
      <c r="E228" s="3"/>
      <c r="F228" s="3"/>
    </row>
    <row r="229" spans="1:6" x14ac:dyDescent="0.25">
      <c r="A229" s="67"/>
      <c r="B229" s="46" t="s">
        <v>36</v>
      </c>
      <c r="C229" s="3"/>
      <c r="D229" s="3"/>
      <c r="E229" s="3"/>
      <c r="F229" s="3"/>
    </row>
    <row r="231" spans="1:6" x14ac:dyDescent="0.25">
      <c r="A231" s="69" t="s">
        <v>96</v>
      </c>
      <c r="B231" s="70"/>
    </row>
    <row r="232" spans="1:6" x14ac:dyDescent="0.25">
      <c r="A232" s="71" t="s">
        <v>34</v>
      </c>
      <c r="B232" s="46" t="s">
        <v>35</v>
      </c>
      <c r="C232" s="46"/>
      <c r="D232" s="3"/>
      <c r="E232" s="3"/>
      <c r="F232" s="3"/>
    </row>
    <row r="233" spans="1:6" x14ac:dyDescent="0.25">
      <c r="A233" s="72"/>
      <c r="B233" s="46" t="s">
        <v>36</v>
      </c>
      <c r="C233" s="46"/>
      <c r="D233" s="3"/>
      <c r="E233" s="3"/>
      <c r="F233" s="3"/>
    </row>
    <row r="234" spans="1:6" x14ac:dyDescent="0.25">
      <c r="A234" s="71" t="s">
        <v>37</v>
      </c>
      <c r="B234" s="46" t="s">
        <v>35</v>
      </c>
      <c r="C234" s="46"/>
      <c r="D234" s="3"/>
      <c r="E234" s="3"/>
      <c r="F234" s="3"/>
    </row>
    <row r="235" spans="1:6" x14ac:dyDescent="0.25">
      <c r="A235" s="72"/>
      <c r="B235" s="46" t="s">
        <v>36</v>
      </c>
      <c r="C235" s="46"/>
      <c r="D235" s="3"/>
      <c r="E235" s="3"/>
      <c r="F235" s="3"/>
    </row>
    <row r="236" spans="1:6" x14ac:dyDescent="0.25">
      <c r="A236" s="71" t="s">
        <v>38</v>
      </c>
      <c r="B236" s="46" t="s">
        <v>35</v>
      </c>
      <c r="C236" s="46"/>
      <c r="D236" s="3"/>
      <c r="E236" s="3"/>
      <c r="F236" s="3"/>
    </row>
    <row r="237" spans="1:6" x14ac:dyDescent="0.25">
      <c r="A237" s="72"/>
      <c r="B237" s="46" t="s">
        <v>36</v>
      </c>
      <c r="C237" s="46"/>
      <c r="D237" s="3"/>
      <c r="E237" s="3"/>
      <c r="F237" s="3"/>
    </row>
    <row r="238" spans="1:6" x14ac:dyDescent="0.25">
      <c r="A238" s="67" t="s">
        <v>39</v>
      </c>
      <c r="B238" s="46" t="s">
        <v>35</v>
      </c>
      <c r="C238" s="46"/>
      <c r="D238" s="3"/>
      <c r="E238" s="3"/>
      <c r="F238" s="3"/>
    </row>
    <row r="239" spans="1:6" x14ac:dyDescent="0.25">
      <c r="A239" s="67"/>
      <c r="B239" s="46" t="s">
        <v>36</v>
      </c>
      <c r="C239" s="3"/>
      <c r="D239" s="3"/>
      <c r="E239" s="3"/>
      <c r="F239" s="3"/>
    </row>
    <row r="241" spans="1:6" x14ac:dyDescent="0.25">
      <c r="A241" s="69" t="s">
        <v>48</v>
      </c>
      <c r="B241" s="70"/>
    </row>
    <row r="242" spans="1:6" x14ac:dyDescent="0.25">
      <c r="A242" s="71" t="s">
        <v>34</v>
      </c>
      <c r="B242" s="46" t="s">
        <v>35</v>
      </c>
      <c r="C242" s="46"/>
      <c r="D242" s="3"/>
      <c r="E242" s="3"/>
      <c r="F242" s="3"/>
    </row>
    <row r="243" spans="1:6" x14ac:dyDescent="0.25">
      <c r="A243" s="72"/>
      <c r="B243" s="46" t="s">
        <v>36</v>
      </c>
      <c r="C243" s="46"/>
      <c r="D243" s="3"/>
      <c r="E243" s="3"/>
      <c r="F243" s="3"/>
    </row>
    <row r="244" spans="1:6" x14ac:dyDescent="0.25">
      <c r="A244" s="71" t="s">
        <v>37</v>
      </c>
      <c r="B244" s="46" t="s">
        <v>35</v>
      </c>
      <c r="C244" s="46"/>
      <c r="D244" s="3"/>
      <c r="E244" s="3"/>
      <c r="F244" s="3"/>
    </row>
    <row r="245" spans="1:6" x14ac:dyDescent="0.25">
      <c r="A245" s="72"/>
      <c r="B245" s="46" t="s">
        <v>36</v>
      </c>
      <c r="C245" s="46"/>
      <c r="D245" s="3"/>
      <c r="E245" s="3"/>
      <c r="F245" s="3"/>
    </row>
    <row r="246" spans="1:6" x14ac:dyDescent="0.25">
      <c r="A246" s="71" t="s">
        <v>38</v>
      </c>
      <c r="B246" s="46" t="s">
        <v>35</v>
      </c>
      <c r="C246" s="46"/>
      <c r="D246" s="3"/>
      <c r="E246" s="3"/>
      <c r="F246" s="3"/>
    </row>
    <row r="247" spans="1:6" x14ac:dyDescent="0.25">
      <c r="A247" s="72"/>
      <c r="B247" s="46" t="s">
        <v>36</v>
      </c>
      <c r="C247" s="46"/>
      <c r="D247" s="3"/>
      <c r="E247" s="3"/>
      <c r="F247" s="3"/>
    </row>
    <row r="248" spans="1:6" x14ac:dyDescent="0.25">
      <c r="A248" s="67" t="s">
        <v>39</v>
      </c>
      <c r="B248" s="46" t="s">
        <v>35</v>
      </c>
      <c r="C248" s="46"/>
      <c r="D248" s="3"/>
      <c r="E248" s="3"/>
      <c r="F248" s="3"/>
    </row>
    <row r="249" spans="1:6" x14ac:dyDescent="0.25">
      <c r="A249" s="67"/>
      <c r="B249" s="46" t="s">
        <v>36</v>
      </c>
      <c r="C249" s="3"/>
      <c r="D249" s="3"/>
      <c r="E249" s="3"/>
      <c r="F249" s="3"/>
    </row>
    <row r="251" spans="1:6" x14ac:dyDescent="0.25">
      <c r="A251" s="69" t="s">
        <v>50</v>
      </c>
      <c r="B251" s="70"/>
    </row>
    <row r="252" spans="1:6" x14ac:dyDescent="0.25">
      <c r="A252" s="71" t="s">
        <v>34</v>
      </c>
      <c r="B252" s="46" t="s">
        <v>35</v>
      </c>
      <c r="C252" s="46"/>
      <c r="D252" s="3"/>
      <c r="E252" s="3"/>
      <c r="F252" s="3"/>
    </row>
    <row r="253" spans="1:6" x14ac:dyDescent="0.25">
      <c r="A253" s="72"/>
      <c r="B253" s="46" t="s">
        <v>36</v>
      </c>
      <c r="C253" s="46"/>
      <c r="D253" s="3"/>
      <c r="E253" s="3"/>
      <c r="F253" s="3"/>
    </row>
    <row r="254" spans="1:6" x14ac:dyDescent="0.25">
      <c r="A254" s="71" t="s">
        <v>37</v>
      </c>
      <c r="B254" s="46" t="s">
        <v>35</v>
      </c>
      <c r="C254" s="46"/>
      <c r="D254" s="3"/>
      <c r="E254" s="3"/>
      <c r="F254" s="3"/>
    </row>
    <row r="255" spans="1:6" x14ac:dyDescent="0.25">
      <c r="A255" s="72"/>
      <c r="B255" s="46" t="s">
        <v>36</v>
      </c>
      <c r="C255" s="46"/>
      <c r="D255" s="3"/>
      <c r="E255" s="3"/>
      <c r="F255" s="3"/>
    </row>
    <row r="256" spans="1:6" x14ac:dyDescent="0.25">
      <c r="A256" s="71" t="s">
        <v>38</v>
      </c>
      <c r="B256" s="46" t="s">
        <v>35</v>
      </c>
      <c r="C256" s="46"/>
      <c r="D256" s="3"/>
      <c r="E256" s="3"/>
      <c r="F256" s="3"/>
    </row>
    <row r="257" spans="1:6" x14ac:dyDescent="0.25">
      <c r="A257" s="72"/>
      <c r="B257" s="46" t="s">
        <v>36</v>
      </c>
      <c r="C257" s="46"/>
      <c r="D257" s="3"/>
      <c r="E257" s="3"/>
      <c r="F257" s="3"/>
    </row>
    <row r="258" spans="1:6" x14ac:dyDescent="0.25">
      <c r="A258" s="67" t="s">
        <v>39</v>
      </c>
      <c r="B258" s="46" t="s">
        <v>35</v>
      </c>
      <c r="C258" s="46"/>
      <c r="D258" s="3"/>
      <c r="E258" s="3"/>
      <c r="F258" s="3"/>
    </row>
    <row r="259" spans="1:6" x14ac:dyDescent="0.25">
      <c r="A259" s="67"/>
      <c r="B259" s="46" t="s">
        <v>36</v>
      </c>
      <c r="C259" s="3"/>
      <c r="D259" s="3"/>
      <c r="E259" s="3"/>
      <c r="F259" s="3"/>
    </row>
    <row r="261" spans="1:6" x14ac:dyDescent="0.25">
      <c r="A261" s="69" t="s">
        <v>51</v>
      </c>
      <c r="B261" s="70"/>
    </row>
    <row r="262" spans="1:6" x14ac:dyDescent="0.25">
      <c r="A262" s="71" t="s">
        <v>34</v>
      </c>
      <c r="B262" s="46" t="s">
        <v>35</v>
      </c>
      <c r="C262" s="46"/>
      <c r="D262" s="3"/>
      <c r="E262" s="3"/>
      <c r="F262" s="3"/>
    </row>
    <row r="263" spans="1:6" x14ac:dyDescent="0.25">
      <c r="A263" s="72"/>
      <c r="B263" s="46" t="s">
        <v>36</v>
      </c>
      <c r="C263" s="46"/>
      <c r="D263" s="3"/>
      <c r="E263" s="3"/>
      <c r="F263" s="3"/>
    </row>
    <row r="264" spans="1:6" x14ac:dyDescent="0.25">
      <c r="A264" s="71" t="s">
        <v>37</v>
      </c>
      <c r="B264" s="46" t="s">
        <v>35</v>
      </c>
      <c r="C264" s="46"/>
      <c r="D264" s="3"/>
      <c r="E264" s="3"/>
      <c r="F264" s="3"/>
    </row>
    <row r="265" spans="1:6" x14ac:dyDescent="0.25">
      <c r="A265" s="72"/>
      <c r="B265" s="46" t="s">
        <v>36</v>
      </c>
      <c r="C265" s="46"/>
      <c r="D265" s="3"/>
      <c r="E265" s="3"/>
      <c r="F265" s="3"/>
    </row>
    <row r="266" spans="1:6" x14ac:dyDescent="0.25">
      <c r="A266" s="71" t="s">
        <v>38</v>
      </c>
      <c r="B266" s="46" t="s">
        <v>35</v>
      </c>
      <c r="C266" s="46"/>
      <c r="D266" s="3"/>
      <c r="E266" s="3"/>
      <c r="F266" s="3"/>
    </row>
    <row r="267" spans="1:6" x14ac:dyDescent="0.25">
      <c r="A267" s="72"/>
      <c r="B267" s="46" t="s">
        <v>36</v>
      </c>
      <c r="C267" s="46"/>
      <c r="D267" s="3"/>
      <c r="E267" s="3"/>
      <c r="F267" s="3"/>
    </row>
    <row r="268" spans="1:6" x14ac:dyDescent="0.25">
      <c r="A268" s="67" t="s">
        <v>39</v>
      </c>
      <c r="B268" s="46" t="s">
        <v>35</v>
      </c>
      <c r="C268" s="46"/>
      <c r="D268" s="3"/>
      <c r="E268" s="3"/>
      <c r="F268" s="3"/>
    </row>
    <row r="269" spans="1:6" x14ac:dyDescent="0.25">
      <c r="A269" s="67"/>
      <c r="B269" s="46" t="s">
        <v>36</v>
      </c>
      <c r="C269" s="3"/>
      <c r="D269" s="3"/>
      <c r="E269" s="3"/>
      <c r="F269" s="3"/>
    </row>
    <row r="271" spans="1:6" x14ac:dyDescent="0.25">
      <c r="A271" s="69" t="s">
        <v>52</v>
      </c>
      <c r="B271" s="70"/>
    </row>
    <row r="272" spans="1:6" x14ac:dyDescent="0.25">
      <c r="A272" s="71" t="s">
        <v>34</v>
      </c>
      <c r="B272" s="46" t="s">
        <v>35</v>
      </c>
      <c r="C272" s="46"/>
      <c r="D272" s="3"/>
      <c r="E272" s="3"/>
      <c r="F272" s="3"/>
    </row>
    <row r="273" spans="1:6" x14ac:dyDescent="0.25">
      <c r="A273" s="72"/>
      <c r="B273" s="46" t="s">
        <v>36</v>
      </c>
      <c r="C273" s="46"/>
      <c r="D273" s="3"/>
      <c r="E273" s="3"/>
      <c r="F273" s="3"/>
    </row>
    <row r="274" spans="1:6" x14ac:dyDescent="0.25">
      <c r="A274" s="71" t="s">
        <v>37</v>
      </c>
      <c r="B274" s="46" t="s">
        <v>35</v>
      </c>
      <c r="C274" s="46"/>
      <c r="D274" s="3"/>
      <c r="E274" s="3"/>
      <c r="F274" s="3"/>
    </row>
    <row r="275" spans="1:6" x14ac:dyDescent="0.25">
      <c r="A275" s="72"/>
      <c r="B275" s="46" t="s">
        <v>36</v>
      </c>
      <c r="C275" s="46"/>
      <c r="D275" s="3"/>
      <c r="E275" s="3"/>
      <c r="F275" s="3"/>
    </row>
    <row r="276" spans="1:6" x14ac:dyDescent="0.25">
      <c r="A276" s="71" t="s">
        <v>38</v>
      </c>
      <c r="B276" s="46" t="s">
        <v>35</v>
      </c>
      <c r="C276" s="46"/>
      <c r="D276" s="3"/>
      <c r="E276" s="3"/>
      <c r="F276" s="3"/>
    </row>
    <row r="277" spans="1:6" x14ac:dyDescent="0.25">
      <c r="A277" s="72"/>
      <c r="B277" s="46" t="s">
        <v>36</v>
      </c>
      <c r="C277" s="46"/>
      <c r="D277" s="3"/>
      <c r="E277" s="3"/>
      <c r="F277" s="3"/>
    </row>
    <row r="278" spans="1:6" x14ac:dyDescent="0.25">
      <c r="A278" s="67" t="s">
        <v>39</v>
      </c>
      <c r="B278" s="46" t="s">
        <v>35</v>
      </c>
      <c r="C278" s="46"/>
      <c r="D278" s="3"/>
      <c r="E278" s="3"/>
      <c r="F278" s="3"/>
    </row>
    <row r="279" spans="1:6" x14ac:dyDescent="0.25">
      <c r="A279" s="67"/>
      <c r="B279" s="46" t="s">
        <v>36</v>
      </c>
      <c r="C279" s="3"/>
      <c r="D279" s="3"/>
      <c r="E279" s="3"/>
      <c r="F279" s="3"/>
    </row>
    <row r="281" spans="1:6" x14ac:dyDescent="0.25">
      <c r="A281" s="69" t="s">
        <v>53</v>
      </c>
      <c r="B281" s="70"/>
    </row>
    <row r="282" spans="1:6" x14ac:dyDescent="0.25">
      <c r="A282" s="71" t="s">
        <v>34</v>
      </c>
      <c r="B282" s="46" t="s">
        <v>35</v>
      </c>
      <c r="C282" s="46"/>
      <c r="D282" s="3"/>
      <c r="E282" s="3"/>
      <c r="F282" s="3"/>
    </row>
    <row r="283" spans="1:6" x14ac:dyDescent="0.25">
      <c r="A283" s="72"/>
      <c r="B283" s="46" t="s">
        <v>36</v>
      </c>
      <c r="C283" s="46"/>
      <c r="D283" s="3"/>
      <c r="E283" s="3"/>
      <c r="F283" s="3"/>
    </row>
    <row r="284" spans="1:6" x14ac:dyDescent="0.25">
      <c r="A284" s="71" t="s">
        <v>37</v>
      </c>
      <c r="B284" s="46" t="s">
        <v>35</v>
      </c>
      <c r="C284" s="46"/>
      <c r="D284" s="3"/>
      <c r="E284" s="3"/>
      <c r="F284" s="3"/>
    </row>
    <row r="285" spans="1:6" x14ac:dyDescent="0.25">
      <c r="A285" s="72"/>
      <c r="B285" s="46" t="s">
        <v>36</v>
      </c>
      <c r="C285" s="46"/>
      <c r="D285" s="3"/>
      <c r="E285" s="3"/>
      <c r="F285" s="3"/>
    </row>
    <row r="286" spans="1:6" x14ac:dyDescent="0.25">
      <c r="A286" s="71" t="s">
        <v>38</v>
      </c>
      <c r="B286" s="46" t="s">
        <v>35</v>
      </c>
      <c r="C286" s="46"/>
      <c r="D286" s="3"/>
      <c r="E286" s="3"/>
      <c r="F286" s="3"/>
    </row>
    <row r="287" spans="1:6" x14ac:dyDescent="0.25">
      <c r="A287" s="72"/>
      <c r="B287" s="46" t="s">
        <v>36</v>
      </c>
      <c r="C287" s="46"/>
      <c r="D287" s="3"/>
      <c r="E287" s="3"/>
      <c r="F287" s="3"/>
    </row>
    <row r="288" spans="1:6" x14ac:dyDescent="0.25">
      <c r="A288" s="67" t="s">
        <v>39</v>
      </c>
      <c r="B288" s="46" t="s">
        <v>35</v>
      </c>
      <c r="C288" s="46"/>
      <c r="D288" s="3"/>
      <c r="E288" s="3"/>
      <c r="F288" s="3"/>
    </row>
    <row r="289" spans="1:6" x14ac:dyDescent="0.25">
      <c r="A289" s="67"/>
      <c r="B289" s="46" t="s">
        <v>36</v>
      </c>
      <c r="C289" s="3"/>
      <c r="D289" s="3"/>
      <c r="E289" s="3"/>
      <c r="F289" s="3"/>
    </row>
    <row r="291" spans="1:6" x14ac:dyDescent="0.25">
      <c r="A291" s="69" t="s">
        <v>54</v>
      </c>
      <c r="B291" s="70"/>
    </row>
    <row r="292" spans="1:6" x14ac:dyDescent="0.25">
      <c r="A292" s="71" t="s">
        <v>34</v>
      </c>
      <c r="B292" s="46" t="s">
        <v>35</v>
      </c>
      <c r="C292" s="46"/>
      <c r="D292" s="3"/>
      <c r="E292" s="3"/>
      <c r="F292" s="3"/>
    </row>
    <row r="293" spans="1:6" x14ac:dyDescent="0.25">
      <c r="A293" s="72"/>
      <c r="B293" s="46" t="s">
        <v>36</v>
      </c>
      <c r="C293" s="46"/>
      <c r="D293" s="3"/>
      <c r="E293" s="3"/>
      <c r="F293" s="3"/>
    </row>
    <row r="294" spans="1:6" x14ac:dyDescent="0.25">
      <c r="A294" s="71" t="s">
        <v>37</v>
      </c>
      <c r="B294" s="46" t="s">
        <v>35</v>
      </c>
      <c r="C294" s="46"/>
      <c r="D294" s="3"/>
      <c r="E294" s="3"/>
      <c r="F294" s="3"/>
    </row>
    <row r="295" spans="1:6" x14ac:dyDescent="0.25">
      <c r="A295" s="72"/>
      <c r="B295" s="46" t="s">
        <v>36</v>
      </c>
      <c r="C295" s="46"/>
      <c r="D295" s="3"/>
      <c r="E295" s="3"/>
      <c r="F295" s="3"/>
    </row>
    <row r="296" spans="1:6" x14ac:dyDescent="0.25">
      <c r="A296" s="71" t="s">
        <v>38</v>
      </c>
      <c r="B296" s="46" t="s">
        <v>35</v>
      </c>
      <c r="C296" s="46"/>
      <c r="D296" s="3"/>
      <c r="E296" s="3"/>
      <c r="F296" s="3"/>
    </row>
    <row r="297" spans="1:6" x14ac:dyDescent="0.25">
      <c r="A297" s="72"/>
      <c r="B297" s="46" t="s">
        <v>36</v>
      </c>
      <c r="C297" s="46"/>
      <c r="D297" s="3"/>
      <c r="E297" s="3"/>
      <c r="F297" s="3"/>
    </row>
    <row r="298" spans="1:6" x14ac:dyDescent="0.25">
      <c r="A298" s="67" t="s">
        <v>39</v>
      </c>
      <c r="B298" s="46" t="s">
        <v>35</v>
      </c>
      <c r="C298" s="46"/>
      <c r="D298" s="3"/>
      <c r="E298" s="3"/>
      <c r="F298" s="3"/>
    </row>
    <row r="299" spans="1:6" x14ac:dyDescent="0.25">
      <c r="A299" s="67"/>
      <c r="B299" s="46" t="s">
        <v>36</v>
      </c>
      <c r="C299" s="3"/>
      <c r="D299" s="3"/>
      <c r="E299" s="3"/>
      <c r="F299" s="3"/>
    </row>
    <row r="301" spans="1:6" x14ac:dyDescent="0.25">
      <c r="A301" s="69" t="s">
        <v>55</v>
      </c>
      <c r="B301" s="70"/>
    </row>
    <row r="302" spans="1:6" x14ac:dyDescent="0.25">
      <c r="A302" s="71" t="s">
        <v>34</v>
      </c>
      <c r="B302" s="46" t="s">
        <v>35</v>
      </c>
      <c r="C302" s="46"/>
      <c r="D302" s="3"/>
      <c r="E302" s="3"/>
      <c r="F302" s="3"/>
    </row>
    <row r="303" spans="1:6" x14ac:dyDescent="0.25">
      <c r="A303" s="72"/>
      <c r="B303" s="46" t="s">
        <v>36</v>
      </c>
      <c r="C303" s="46"/>
      <c r="D303" s="3"/>
      <c r="E303" s="3"/>
      <c r="F303" s="3"/>
    </row>
    <row r="304" spans="1:6" x14ac:dyDescent="0.25">
      <c r="A304" s="71" t="s">
        <v>37</v>
      </c>
      <c r="B304" s="46" t="s">
        <v>35</v>
      </c>
      <c r="C304" s="46"/>
      <c r="D304" s="3"/>
      <c r="E304" s="3"/>
      <c r="F304" s="3"/>
    </row>
    <row r="305" spans="1:6" x14ac:dyDescent="0.25">
      <c r="A305" s="72"/>
      <c r="B305" s="46" t="s">
        <v>36</v>
      </c>
      <c r="C305" s="46"/>
      <c r="D305" s="3"/>
      <c r="E305" s="3"/>
      <c r="F305" s="3"/>
    </row>
    <row r="306" spans="1:6" x14ac:dyDescent="0.25">
      <c r="A306" s="71" t="s">
        <v>38</v>
      </c>
      <c r="B306" s="46" t="s">
        <v>35</v>
      </c>
      <c r="C306" s="46"/>
      <c r="D306" s="3"/>
      <c r="E306" s="3"/>
      <c r="F306" s="3"/>
    </row>
    <row r="307" spans="1:6" x14ac:dyDescent="0.25">
      <c r="A307" s="72"/>
      <c r="B307" s="46" t="s">
        <v>36</v>
      </c>
      <c r="C307" s="46"/>
      <c r="D307" s="3"/>
      <c r="E307" s="3"/>
      <c r="F307" s="3"/>
    </row>
    <row r="308" spans="1:6" x14ac:dyDescent="0.25">
      <c r="A308" s="67" t="s">
        <v>39</v>
      </c>
      <c r="B308" s="46" t="s">
        <v>35</v>
      </c>
      <c r="C308" s="46"/>
      <c r="D308" s="3"/>
      <c r="E308" s="3"/>
      <c r="F308" s="3"/>
    </row>
    <row r="309" spans="1:6" x14ac:dyDescent="0.25">
      <c r="A309" s="67"/>
      <c r="B309" s="46" t="s">
        <v>36</v>
      </c>
      <c r="C309" s="3"/>
      <c r="D309" s="3"/>
      <c r="E309" s="3"/>
      <c r="F309" s="3"/>
    </row>
    <row r="311" spans="1:6" x14ac:dyDescent="0.25">
      <c r="A311" s="69" t="s">
        <v>56</v>
      </c>
      <c r="B311" s="70"/>
    </row>
    <row r="312" spans="1:6" x14ac:dyDescent="0.25">
      <c r="A312" s="71" t="s">
        <v>34</v>
      </c>
      <c r="B312" s="46" t="s">
        <v>35</v>
      </c>
      <c r="C312" s="46"/>
      <c r="D312" s="3"/>
      <c r="E312" s="3"/>
      <c r="F312" s="3"/>
    </row>
    <row r="313" spans="1:6" x14ac:dyDescent="0.25">
      <c r="A313" s="72"/>
      <c r="B313" s="46" t="s">
        <v>36</v>
      </c>
      <c r="C313" s="46"/>
      <c r="D313" s="3"/>
      <c r="E313" s="3"/>
      <c r="F313" s="3"/>
    </row>
    <row r="314" spans="1:6" x14ac:dyDescent="0.25">
      <c r="A314" s="71" t="s">
        <v>37</v>
      </c>
      <c r="B314" s="46" t="s">
        <v>35</v>
      </c>
      <c r="C314" s="46"/>
      <c r="D314" s="3"/>
      <c r="E314" s="3"/>
      <c r="F314" s="3"/>
    </row>
    <row r="315" spans="1:6" x14ac:dyDescent="0.25">
      <c r="A315" s="72"/>
      <c r="B315" s="46" t="s">
        <v>36</v>
      </c>
      <c r="C315" s="46"/>
      <c r="D315" s="3"/>
      <c r="E315" s="3"/>
      <c r="F315" s="3"/>
    </row>
    <row r="316" spans="1:6" x14ac:dyDescent="0.25">
      <c r="A316" s="71" t="s">
        <v>38</v>
      </c>
      <c r="B316" s="46" t="s">
        <v>35</v>
      </c>
      <c r="C316" s="46"/>
      <c r="D316" s="3"/>
      <c r="E316" s="3"/>
      <c r="F316" s="3"/>
    </row>
    <row r="317" spans="1:6" x14ac:dyDescent="0.25">
      <c r="A317" s="72"/>
      <c r="B317" s="46" t="s">
        <v>36</v>
      </c>
      <c r="C317" s="46"/>
      <c r="D317" s="3"/>
      <c r="E317" s="3"/>
      <c r="F317" s="3"/>
    </row>
    <row r="318" spans="1:6" x14ac:dyDescent="0.25">
      <c r="A318" s="67" t="s">
        <v>39</v>
      </c>
      <c r="B318" s="46" t="s">
        <v>35</v>
      </c>
      <c r="C318" s="46"/>
      <c r="D318" s="3"/>
      <c r="E318" s="3"/>
      <c r="F318" s="3"/>
    </row>
    <row r="319" spans="1:6" x14ac:dyDescent="0.25">
      <c r="A319" s="67"/>
      <c r="B319" s="46" t="s">
        <v>36</v>
      </c>
      <c r="C319" s="3"/>
      <c r="D319" s="3"/>
      <c r="E319" s="3"/>
      <c r="F319" s="3"/>
    </row>
    <row r="321" spans="1:6" x14ac:dyDescent="0.25">
      <c r="A321" s="69" t="s">
        <v>57</v>
      </c>
      <c r="B321" s="70"/>
    </row>
    <row r="322" spans="1:6" x14ac:dyDescent="0.25">
      <c r="A322" s="71" t="s">
        <v>34</v>
      </c>
      <c r="B322" s="46" t="s">
        <v>35</v>
      </c>
      <c r="C322" s="46"/>
      <c r="D322" s="3"/>
      <c r="E322" s="3"/>
      <c r="F322" s="3"/>
    </row>
    <row r="323" spans="1:6" x14ac:dyDescent="0.25">
      <c r="A323" s="72"/>
      <c r="B323" s="46" t="s">
        <v>36</v>
      </c>
      <c r="C323" s="46"/>
      <c r="D323" s="3"/>
      <c r="E323" s="3"/>
      <c r="F323" s="3"/>
    </row>
    <row r="324" spans="1:6" x14ac:dyDescent="0.25">
      <c r="A324" s="71" t="s">
        <v>37</v>
      </c>
      <c r="B324" s="46" t="s">
        <v>35</v>
      </c>
      <c r="C324" s="46"/>
      <c r="D324" s="3"/>
      <c r="E324" s="3"/>
      <c r="F324" s="3"/>
    </row>
    <row r="325" spans="1:6" x14ac:dyDescent="0.25">
      <c r="A325" s="72"/>
      <c r="B325" s="46" t="s">
        <v>36</v>
      </c>
      <c r="C325" s="46"/>
      <c r="D325" s="3"/>
      <c r="E325" s="3"/>
      <c r="F325" s="3"/>
    </row>
    <row r="326" spans="1:6" x14ac:dyDescent="0.25">
      <c r="A326" s="71" t="s">
        <v>38</v>
      </c>
      <c r="B326" s="46" t="s">
        <v>35</v>
      </c>
      <c r="C326" s="46"/>
      <c r="D326" s="3"/>
      <c r="E326" s="3"/>
      <c r="F326" s="3"/>
    </row>
    <row r="327" spans="1:6" x14ac:dyDescent="0.25">
      <c r="A327" s="72"/>
      <c r="B327" s="46" t="s">
        <v>36</v>
      </c>
      <c r="C327" s="46"/>
      <c r="D327" s="3"/>
      <c r="E327" s="3"/>
      <c r="F327" s="3"/>
    </row>
    <row r="328" spans="1:6" x14ac:dyDescent="0.25">
      <c r="A328" s="67" t="s">
        <v>39</v>
      </c>
      <c r="B328" s="46" t="s">
        <v>35</v>
      </c>
      <c r="C328" s="46"/>
      <c r="D328" s="3"/>
      <c r="E328" s="3"/>
      <c r="F328" s="3"/>
    </row>
    <row r="329" spans="1:6" x14ac:dyDescent="0.25">
      <c r="A329" s="67"/>
      <c r="B329" s="46" t="s">
        <v>36</v>
      </c>
      <c r="C329" s="3"/>
      <c r="D329" s="3"/>
      <c r="E329" s="3"/>
      <c r="F329" s="3"/>
    </row>
    <row r="331" spans="1:6" x14ac:dyDescent="0.25">
      <c r="A331" s="69" t="s">
        <v>58</v>
      </c>
      <c r="B331" s="70"/>
    </row>
    <row r="332" spans="1:6" x14ac:dyDescent="0.25">
      <c r="A332" s="71" t="s">
        <v>34</v>
      </c>
      <c r="B332" s="46" t="s">
        <v>35</v>
      </c>
      <c r="C332" s="46"/>
      <c r="D332" s="3"/>
      <c r="E332" s="3"/>
      <c r="F332" s="3"/>
    </row>
    <row r="333" spans="1:6" x14ac:dyDescent="0.25">
      <c r="A333" s="72"/>
      <c r="B333" s="46" t="s">
        <v>36</v>
      </c>
      <c r="C333" s="46"/>
      <c r="D333" s="3"/>
      <c r="E333" s="3"/>
      <c r="F333" s="3"/>
    </row>
    <row r="334" spans="1:6" x14ac:dyDescent="0.25">
      <c r="A334" s="71" t="s">
        <v>37</v>
      </c>
      <c r="B334" s="46" t="s">
        <v>35</v>
      </c>
      <c r="C334" s="46"/>
      <c r="D334" s="3"/>
      <c r="E334" s="3"/>
      <c r="F334" s="3"/>
    </row>
    <row r="335" spans="1:6" x14ac:dyDescent="0.25">
      <c r="A335" s="72"/>
      <c r="B335" s="46" t="s">
        <v>36</v>
      </c>
      <c r="C335" s="46"/>
      <c r="D335" s="3"/>
      <c r="E335" s="3"/>
      <c r="F335" s="3"/>
    </row>
    <row r="336" spans="1:6" x14ac:dyDescent="0.25">
      <c r="A336" s="71" t="s">
        <v>38</v>
      </c>
      <c r="B336" s="46" t="s">
        <v>35</v>
      </c>
      <c r="C336" s="46"/>
      <c r="D336" s="3"/>
      <c r="E336" s="3"/>
      <c r="F336" s="3"/>
    </row>
    <row r="337" spans="1:6" x14ac:dyDescent="0.25">
      <c r="A337" s="72"/>
      <c r="B337" s="46" t="s">
        <v>36</v>
      </c>
      <c r="C337" s="46"/>
      <c r="D337" s="3"/>
      <c r="E337" s="3"/>
      <c r="F337" s="3"/>
    </row>
    <row r="338" spans="1:6" x14ac:dyDescent="0.25">
      <c r="A338" s="67" t="s">
        <v>39</v>
      </c>
      <c r="B338" s="46" t="s">
        <v>35</v>
      </c>
      <c r="C338" s="46"/>
      <c r="D338" s="3"/>
      <c r="E338" s="3"/>
      <c r="F338" s="3"/>
    </row>
    <row r="339" spans="1:6" x14ac:dyDescent="0.25">
      <c r="A339" s="67"/>
      <c r="B339" s="46" t="s">
        <v>36</v>
      </c>
      <c r="C339" s="3"/>
      <c r="D339" s="3"/>
      <c r="E339" s="3"/>
      <c r="F339" s="3"/>
    </row>
    <row r="341" spans="1:6" x14ac:dyDescent="0.25">
      <c r="A341" s="69" t="s">
        <v>59</v>
      </c>
      <c r="B341" s="70"/>
    </row>
    <row r="342" spans="1:6" x14ac:dyDescent="0.25">
      <c r="A342" s="71" t="s">
        <v>34</v>
      </c>
      <c r="B342" s="46" t="s">
        <v>35</v>
      </c>
      <c r="C342" s="46"/>
      <c r="D342" s="3"/>
      <c r="E342" s="3"/>
      <c r="F342" s="3"/>
    </row>
    <row r="343" spans="1:6" x14ac:dyDescent="0.25">
      <c r="A343" s="72"/>
      <c r="B343" s="46" t="s">
        <v>36</v>
      </c>
      <c r="C343" s="46"/>
      <c r="D343" s="3"/>
      <c r="E343" s="3"/>
      <c r="F343" s="3"/>
    </row>
    <row r="344" spans="1:6" x14ac:dyDescent="0.25">
      <c r="A344" s="71" t="s">
        <v>37</v>
      </c>
      <c r="B344" s="46" t="s">
        <v>35</v>
      </c>
      <c r="C344" s="46"/>
      <c r="D344" s="3"/>
      <c r="E344" s="3"/>
      <c r="F344" s="3"/>
    </row>
    <row r="345" spans="1:6" x14ac:dyDescent="0.25">
      <c r="A345" s="72"/>
      <c r="B345" s="46" t="s">
        <v>36</v>
      </c>
      <c r="C345" s="46"/>
      <c r="D345" s="3"/>
      <c r="E345" s="3"/>
      <c r="F345" s="3"/>
    </row>
    <row r="346" spans="1:6" x14ac:dyDescent="0.25">
      <c r="A346" s="71" t="s">
        <v>38</v>
      </c>
      <c r="B346" s="46" t="s">
        <v>35</v>
      </c>
      <c r="C346" s="46"/>
      <c r="D346" s="3"/>
      <c r="E346" s="3"/>
      <c r="F346" s="3"/>
    </row>
    <row r="347" spans="1:6" x14ac:dyDescent="0.25">
      <c r="A347" s="72"/>
      <c r="B347" s="46" t="s">
        <v>36</v>
      </c>
      <c r="C347" s="46"/>
      <c r="D347" s="3"/>
      <c r="E347" s="3"/>
      <c r="F347" s="3"/>
    </row>
    <row r="348" spans="1:6" x14ac:dyDescent="0.25">
      <c r="A348" s="67" t="s">
        <v>39</v>
      </c>
      <c r="B348" s="46" t="s">
        <v>35</v>
      </c>
      <c r="C348" s="46"/>
      <c r="D348" s="3"/>
      <c r="E348" s="3"/>
      <c r="F348" s="3"/>
    </row>
    <row r="349" spans="1:6" x14ac:dyDescent="0.25">
      <c r="A349" s="67"/>
      <c r="B349" s="46" t="s">
        <v>36</v>
      </c>
      <c r="C349" s="3"/>
      <c r="D349" s="3"/>
      <c r="E349" s="3"/>
      <c r="F349" s="3"/>
    </row>
    <row r="351" spans="1:6" x14ac:dyDescent="0.25">
      <c r="A351" s="69" t="s">
        <v>60</v>
      </c>
      <c r="B351" s="70"/>
    </row>
    <row r="352" spans="1:6" x14ac:dyDescent="0.25">
      <c r="A352" s="71" t="s">
        <v>34</v>
      </c>
      <c r="B352" s="46" t="s">
        <v>35</v>
      </c>
      <c r="C352" s="46"/>
      <c r="D352" s="3"/>
      <c r="E352" s="3"/>
      <c r="F352" s="3"/>
    </row>
    <row r="353" spans="1:6" x14ac:dyDescent="0.25">
      <c r="A353" s="72"/>
      <c r="B353" s="46" t="s">
        <v>36</v>
      </c>
      <c r="C353" s="46"/>
      <c r="D353" s="3"/>
      <c r="E353" s="3"/>
      <c r="F353" s="3"/>
    </row>
    <row r="354" spans="1:6" x14ac:dyDescent="0.25">
      <c r="A354" s="71" t="s">
        <v>37</v>
      </c>
      <c r="B354" s="46" t="s">
        <v>35</v>
      </c>
      <c r="C354" s="46"/>
      <c r="D354" s="3"/>
      <c r="E354" s="3"/>
      <c r="F354" s="3"/>
    </row>
    <row r="355" spans="1:6" x14ac:dyDescent="0.25">
      <c r="A355" s="72"/>
      <c r="B355" s="46" t="s">
        <v>36</v>
      </c>
      <c r="C355" s="46"/>
      <c r="D355" s="3"/>
      <c r="E355" s="3"/>
      <c r="F355" s="3"/>
    </row>
    <row r="356" spans="1:6" x14ac:dyDescent="0.25">
      <c r="A356" s="71" t="s">
        <v>38</v>
      </c>
      <c r="B356" s="46" t="s">
        <v>35</v>
      </c>
      <c r="C356" s="46"/>
      <c r="D356" s="3"/>
      <c r="E356" s="3"/>
      <c r="F356" s="3"/>
    </row>
    <row r="357" spans="1:6" x14ac:dyDescent="0.25">
      <c r="A357" s="72"/>
      <c r="B357" s="46" t="s">
        <v>36</v>
      </c>
      <c r="C357" s="46"/>
      <c r="D357" s="3"/>
      <c r="E357" s="3"/>
      <c r="F357" s="3"/>
    </row>
    <row r="358" spans="1:6" x14ac:dyDescent="0.25">
      <c r="A358" s="67" t="s">
        <v>39</v>
      </c>
      <c r="B358" s="46" t="s">
        <v>35</v>
      </c>
      <c r="C358" s="46"/>
      <c r="D358" s="3"/>
      <c r="E358" s="3"/>
      <c r="F358" s="3"/>
    </row>
    <row r="359" spans="1:6" x14ac:dyDescent="0.25">
      <c r="A359" s="67"/>
      <c r="B359" s="46" t="s">
        <v>36</v>
      </c>
      <c r="C359" s="3"/>
      <c r="D359" s="3"/>
      <c r="E359" s="3"/>
      <c r="F359" s="3"/>
    </row>
    <row r="361" spans="1:6" x14ac:dyDescent="0.25">
      <c r="A361" s="69" t="s">
        <v>61</v>
      </c>
      <c r="B361" s="70"/>
    </row>
    <row r="362" spans="1:6" x14ac:dyDescent="0.25">
      <c r="A362" s="71" t="s">
        <v>34</v>
      </c>
      <c r="B362" s="46" t="s">
        <v>35</v>
      </c>
      <c r="C362" s="46"/>
      <c r="D362" s="3"/>
      <c r="E362" s="3"/>
      <c r="F362" s="3"/>
    </row>
    <row r="363" spans="1:6" x14ac:dyDescent="0.25">
      <c r="A363" s="72"/>
      <c r="B363" s="46" t="s">
        <v>36</v>
      </c>
      <c r="C363" s="46"/>
      <c r="D363" s="3"/>
      <c r="E363" s="3"/>
      <c r="F363" s="3"/>
    </row>
    <row r="364" spans="1:6" x14ac:dyDescent="0.25">
      <c r="A364" s="71" t="s">
        <v>37</v>
      </c>
      <c r="B364" s="46" t="s">
        <v>35</v>
      </c>
      <c r="C364" s="46"/>
      <c r="D364" s="3"/>
      <c r="E364" s="3"/>
      <c r="F364" s="3"/>
    </row>
    <row r="365" spans="1:6" x14ac:dyDescent="0.25">
      <c r="A365" s="72"/>
      <c r="B365" s="46" t="s">
        <v>36</v>
      </c>
      <c r="C365" s="46"/>
      <c r="D365" s="3"/>
      <c r="E365" s="3"/>
      <c r="F365" s="3"/>
    </row>
    <row r="366" spans="1:6" x14ac:dyDescent="0.25">
      <c r="A366" s="71" t="s">
        <v>38</v>
      </c>
      <c r="B366" s="46" t="s">
        <v>35</v>
      </c>
      <c r="C366" s="46"/>
      <c r="D366" s="3"/>
      <c r="E366" s="3"/>
      <c r="F366" s="3"/>
    </row>
    <row r="367" spans="1:6" x14ac:dyDescent="0.25">
      <c r="A367" s="72"/>
      <c r="B367" s="46" t="s">
        <v>36</v>
      </c>
      <c r="C367" s="46"/>
      <c r="D367" s="3"/>
      <c r="E367" s="3"/>
      <c r="F367" s="3"/>
    </row>
    <row r="368" spans="1:6" x14ac:dyDescent="0.25">
      <c r="A368" s="67" t="s">
        <v>39</v>
      </c>
      <c r="B368" s="46" t="s">
        <v>35</v>
      </c>
      <c r="C368" s="46"/>
      <c r="D368" s="3"/>
      <c r="E368" s="3"/>
      <c r="F368" s="3"/>
    </row>
    <row r="369" spans="1:6" x14ac:dyDescent="0.25">
      <c r="A369" s="67"/>
      <c r="B369" s="46" t="s">
        <v>36</v>
      </c>
      <c r="C369" s="3"/>
      <c r="D369" s="3"/>
      <c r="E369" s="3"/>
      <c r="F369" s="3"/>
    </row>
    <row r="371" spans="1:6" x14ac:dyDescent="0.25">
      <c r="A371" s="69" t="s">
        <v>62</v>
      </c>
      <c r="B371" s="70"/>
    </row>
    <row r="372" spans="1:6" x14ac:dyDescent="0.25">
      <c r="A372" s="71" t="s">
        <v>34</v>
      </c>
      <c r="B372" s="46" t="s">
        <v>35</v>
      </c>
      <c r="C372" s="46"/>
      <c r="D372" s="3"/>
      <c r="E372" s="3"/>
      <c r="F372" s="3"/>
    </row>
    <row r="373" spans="1:6" x14ac:dyDescent="0.25">
      <c r="A373" s="72"/>
      <c r="B373" s="46" t="s">
        <v>36</v>
      </c>
      <c r="C373" s="46"/>
      <c r="D373" s="3"/>
      <c r="E373" s="3"/>
      <c r="F373" s="3"/>
    </row>
    <row r="374" spans="1:6" x14ac:dyDescent="0.25">
      <c r="A374" s="71" t="s">
        <v>37</v>
      </c>
      <c r="B374" s="46" t="s">
        <v>35</v>
      </c>
      <c r="C374" s="46"/>
      <c r="D374" s="3"/>
      <c r="E374" s="3"/>
      <c r="F374" s="3"/>
    </row>
    <row r="375" spans="1:6" x14ac:dyDescent="0.25">
      <c r="A375" s="72"/>
      <c r="B375" s="46" t="s">
        <v>36</v>
      </c>
      <c r="C375" s="46"/>
      <c r="D375" s="3"/>
      <c r="E375" s="3"/>
      <c r="F375" s="3"/>
    </row>
    <row r="376" spans="1:6" x14ac:dyDescent="0.25">
      <c r="A376" s="71" t="s">
        <v>38</v>
      </c>
      <c r="B376" s="46" t="s">
        <v>35</v>
      </c>
      <c r="C376" s="46"/>
      <c r="D376" s="3"/>
      <c r="E376" s="3"/>
      <c r="F376" s="3"/>
    </row>
    <row r="377" spans="1:6" x14ac:dyDescent="0.25">
      <c r="A377" s="72"/>
      <c r="B377" s="46" t="s">
        <v>36</v>
      </c>
      <c r="C377" s="46"/>
      <c r="D377" s="3"/>
      <c r="E377" s="3"/>
      <c r="F377" s="3"/>
    </row>
    <row r="378" spans="1:6" x14ac:dyDescent="0.25">
      <c r="A378" s="67" t="s">
        <v>39</v>
      </c>
      <c r="B378" s="46" t="s">
        <v>35</v>
      </c>
      <c r="C378" s="46"/>
      <c r="D378" s="3"/>
      <c r="E378" s="3"/>
      <c r="F378" s="3"/>
    </row>
    <row r="379" spans="1:6" x14ac:dyDescent="0.25">
      <c r="A379" s="67"/>
      <c r="B379" s="46" t="s">
        <v>36</v>
      </c>
      <c r="C379" s="3"/>
      <c r="D379" s="3"/>
      <c r="E379" s="3"/>
      <c r="F379" s="3"/>
    </row>
    <row r="381" spans="1:6" x14ac:dyDescent="0.25">
      <c r="A381" s="69" t="s">
        <v>63</v>
      </c>
      <c r="B381" s="70"/>
    </row>
    <row r="382" spans="1:6" x14ac:dyDescent="0.25">
      <c r="A382" s="71" t="s">
        <v>34</v>
      </c>
      <c r="B382" s="46" t="s">
        <v>35</v>
      </c>
      <c r="C382" s="46"/>
      <c r="D382" s="3"/>
      <c r="E382" s="3"/>
      <c r="F382" s="3"/>
    </row>
    <row r="383" spans="1:6" x14ac:dyDescent="0.25">
      <c r="A383" s="72"/>
      <c r="B383" s="46" t="s">
        <v>36</v>
      </c>
      <c r="C383" s="46"/>
      <c r="D383" s="3"/>
      <c r="E383" s="3"/>
      <c r="F383" s="3"/>
    </row>
    <row r="384" spans="1:6" x14ac:dyDescent="0.25">
      <c r="A384" s="71" t="s">
        <v>37</v>
      </c>
      <c r="B384" s="46" t="s">
        <v>35</v>
      </c>
      <c r="C384" s="46"/>
      <c r="D384" s="3"/>
      <c r="E384" s="3"/>
      <c r="F384" s="3"/>
    </row>
    <row r="385" spans="1:6" x14ac:dyDescent="0.25">
      <c r="A385" s="72"/>
      <c r="B385" s="46" t="s">
        <v>36</v>
      </c>
      <c r="C385" s="46"/>
      <c r="D385" s="3"/>
      <c r="E385" s="3"/>
      <c r="F385" s="3"/>
    </row>
    <row r="386" spans="1:6" x14ac:dyDescent="0.25">
      <c r="A386" s="71" t="s">
        <v>38</v>
      </c>
      <c r="B386" s="46" t="s">
        <v>35</v>
      </c>
      <c r="C386" s="46"/>
      <c r="D386" s="3"/>
      <c r="E386" s="3"/>
      <c r="F386" s="3"/>
    </row>
    <row r="387" spans="1:6" x14ac:dyDescent="0.25">
      <c r="A387" s="72"/>
      <c r="B387" s="46" t="s">
        <v>36</v>
      </c>
      <c r="C387" s="46"/>
      <c r="D387" s="3"/>
      <c r="E387" s="3"/>
      <c r="F387" s="3"/>
    </row>
    <row r="388" spans="1:6" x14ac:dyDescent="0.25">
      <c r="A388" s="67" t="s">
        <v>39</v>
      </c>
      <c r="B388" s="46" t="s">
        <v>35</v>
      </c>
      <c r="C388" s="46"/>
      <c r="D388" s="3"/>
      <c r="E388" s="3"/>
      <c r="F388" s="3"/>
    </row>
    <row r="389" spans="1:6" x14ac:dyDescent="0.25">
      <c r="A389" s="67"/>
      <c r="B389" s="46" t="s">
        <v>36</v>
      </c>
      <c r="C389" s="3"/>
      <c r="D389" s="3"/>
      <c r="E389" s="3"/>
      <c r="F389" s="3"/>
    </row>
    <row r="391" spans="1:6" x14ac:dyDescent="0.25">
      <c r="A391" s="69" t="s">
        <v>64</v>
      </c>
      <c r="B391" s="70"/>
    </row>
    <row r="392" spans="1:6" x14ac:dyDescent="0.25">
      <c r="A392" s="71" t="s">
        <v>34</v>
      </c>
      <c r="B392" s="46" t="s">
        <v>35</v>
      </c>
      <c r="C392" s="46"/>
      <c r="D392" s="3"/>
      <c r="E392" s="3"/>
      <c r="F392" s="3"/>
    </row>
    <row r="393" spans="1:6" x14ac:dyDescent="0.25">
      <c r="A393" s="72"/>
      <c r="B393" s="46" t="s">
        <v>36</v>
      </c>
      <c r="C393" s="46"/>
      <c r="D393" s="3"/>
      <c r="E393" s="3"/>
      <c r="F393" s="3"/>
    </row>
    <row r="394" spans="1:6" x14ac:dyDescent="0.25">
      <c r="A394" s="71" t="s">
        <v>37</v>
      </c>
      <c r="B394" s="46" t="s">
        <v>35</v>
      </c>
      <c r="C394" s="46"/>
      <c r="D394" s="3"/>
      <c r="E394" s="3"/>
      <c r="F394" s="3"/>
    </row>
    <row r="395" spans="1:6" x14ac:dyDescent="0.25">
      <c r="A395" s="72"/>
      <c r="B395" s="46" t="s">
        <v>36</v>
      </c>
      <c r="C395" s="46"/>
      <c r="D395" s="3"/>
      <c r="E395" s="3"/>
      <c r="F395" s="3"/>
    </row>
    <row r="396" spans="1:6" x14ac:dyDescent="0.25">
      <c r="A396" s="71" t="s">
        <v>38</v>
      </c>
      <c r="B396" s="46" t="s">
        <v>35</v>
      </c>
      <c r="C396" s="46"/>
      <c r="D396" s="3"/>
      <c r="E396" s="3"/>
      <c r="F396" s="3"/>
    </row>
    <row r="397" spans="1:6" x14ac:dyDescent="0.25">
      <c r="A397" s="72"/>
      <c r="B397" s="46" t="s">
        <v>36</v>
      </c>
      <c r="C397" s="46"/>
      <c r="D397" s="3"/>
      <c r="E397" s="3"/>
      <c r="F397" s="3"/>
    </row>
    <row r="398" spans="1:6" x14ac:dyDescent="0.25">
      <c r="A398" s="67" t="s">
        <v>39</v>
      </c>
      <c r="B398" s="46" t="s">
        <v>35</v>
      </c>
      <c r="C398" s="46"/>
      <c r="D398" s="3"/>
      <c r="E398" s="3"/>
      <c r="F398" s="3"/>
    </row>
    <row r="399" spans="1:6" x14ac:dyDescent="0.25">
      <c r="A399" s="67"/>
      <c r="B399" s="46" t="s">
        <v>36</v>
      </c>
      <c r="C399" s="3"/>
      <c r="D399" s="3"/>
      <c r="E399" s="3"/>
      <c r="F399" s="3"/>
    </row>
    <row r="401" spans="1:6" x14ac:dyDescent="0.25">
      <c r="A401" s="69" t="s">
        <v>65</v>
      </c>
      <c r="B401" s="70"/>
    </row>
    <row r="402" spans="1:6" x14ac:dyDescent="0.25">
      <c r="A402" s="71" t="s">
        <v>34</v>
      </c>
      <c r="B402" s="46" t="s">
        <v>35</v>
      </c>
      <c r="C402" s="46"/>
      <c r="D402" s="3"/>
      <c r="E402" s="3"/>
      <c r="F402" s="3"/>
    </row>
    <row r="403" spans="1:6" x14ac:dyDescent="0.25">
      <c r="A403" s="72"/>
      <c r="B403" s="46" t="s">
        <v>36</v>
      </c>
      <c r="C403" s="46"/>
      <c r="D403" s="3"/>
      <c r="E403" s="3"/>
      <c r="F403" s="3"/>
    </row>
    <row r="404" spans="1:6" x14ac:dyDescent="0.25">
      <c r="A404" s="71" t="s">
        <v>37</v>
      </c>
      <c r="B404" s="46" t="s">
        <v>35</v>
      </c>
      <c r="C404" s="46"/>
      <c r="D404" s="3"/>
      <c r="E404" s="3"/>
      <c r="F404" s="3"/>
    </row>
    <row r="405" spans="1:6" x14ac:dyDescent="0.25">
      <c r="A405" s="72"/>
      <c r="B405" s="46" t="s">
        <v>36</v>
      </c>
      <c r="C405" s="46"/>
      <c r="D405" s="3"/>
      <c r="E405" s="3"/>
      <c r="F405" s="3"/>
    </row>
    <row r="406" spans="1:6" x14ac:dyDescent="0.25">
      <c r="A406" s="71" t="s">
        <v>38</v>
      </c>
      <c r="B406" s="46" t="s">
        <v>35</v>
      </c>
      <c r="C406" s="46"/>
      <c r="D406" s="3"/>
      <c r="E406" s="3"/>
      <c r="F406" s="3"/>
    </row>
    <row r="407" spans="1:6" x14ac:dyDescent="0.25">
      <c r="A407" s="72"/>
      <c r="B407" s="46" t="s">
        <v>36</v>
      </c>
      <c r="C407" s="46"/>
      <c r="D407" s="3"/>
      <c r="E407" s="3"/>
      <c r="F407" s="3"/>
    </row>
    <row r="408" spans="1:6" x14ac:dyDescent="0.25">
      <c r="A408" s="67" t="s">
        <v>39</v>
      </c>
      <c r="B408" s="46" t="s">
        <v>35</v>
      </c>
      <c r="C408" s="46"/>
      <c r="D408" s="3"/>
      <c r="E408" s="3"/>
      <c r="F408" s="3"/>
    </row>
    <row r="409" spans="1:6" x14ac:dyDescent="0.25">
      <c r="A409" s="67"/>
      <c r="B409" s="46" t="s">
        <v>36</v>
      </c>
      <c r="C409" s="3"/>
      <c r="D409" s="3"/>
      <c r="E409" s="3"/>
      <c r="F409" s="3"/>
    </row>
    <row r="411" spans="1:6" x14ac:dyDescent="0.25">
      <c r="A411" s="69" t="s">
        <v>66</v>
      </c>
      <c r="B411" s="70"/>
    </row>
    <row r="412" spans="1:6" x14ac:dyDescent="0.25">
      <c r="A412" s="71" t="s">
        <v>34</v>
      </c>
      <c r="B412" s="46" t="s">
        <v>35</v>
      </c>
      <c r="C412" s="46"/>
      <c r="D412" s="3"/>
      <c r="E412" s="3"/>
      <c r="F412" s="3"/>
    </row>
    <row r="413" spans="1:6" x14ac:dyDescent="0.25">
      <c r="A413" s="72"/>
      <c r="B413" s="46" t="s">
        <v>36</v>
      </c>
      <c r="C413" s="46"/>
      <c r="D413" s="3"/>
      <c r="E413" s="3"/>
      <c r="F413" s="3"/>
    </row>
    <row r="414" spans="1:6" x14ac:dyDescent="0.25">
      <c r="A414" s="71" t="s">
        <v>37</v>
      </c>
      <c r="B414" s="46" t="s">
        <v>35</v>
      </c>
      <c r="C414" s="46"/>
      <c r="D414" s="3"/>
      <c r="E414" s="3"/>
      <c r="F414" s="3"/>
    </row>
    <row r="415" spans="1:6" x14ac:dyDescent="0.25">
      <c r="A415" s="72"/>
      <c r="B415" s="46" t="s">
        <v>36</v>
      </c>
      <c r="C415" s="46"/>
      <c r="D415" s="3"/>
      <c r="E415" s="3"/>
      <c r="F415" s="3"/>
    </row>
    <row r="416" spans="1:6" x14ac:dyDescent="0.25">
      <c r="A416" s="71" t="s">
        <v>38</v>
      </c>
      <c r="B416" s="46" t="s">
        <v>35</v>
      </c>
      <c r="C416" s="46"/>
      <c r="D416" s="3"/>
      <c r="E416" s="3"/>
      <c r="F416" s="3"/>
    </row>
    <row r="417" spans="1:6" x14ac:dyDescent="0.25">
      <c r="A417" s="72"/>
      <c r="B417" s="46" t="s">
        <v>36</v>
      </c>
      <c r="C417" s="46"/>
      <c r="D417" s="3"/>
      <c r="E417" s="3"/>
      <c r="F417" s="3"/>
    </row>
    <row r="418" spans="1:6" x14ac:dyDescent="0.25">
      <c r="A418" s="67" t="s">
        <v>39</v>
      </c>
      <c r="B418" s="46" t="s">
        <v>35</v>
      </c>
      <c r="C418" s="46"/>
      <c r="D418" s="3"/>
      <c r="E418" s="3"/>
      <c r="F418" s="3"/>
    </row>
    <row r="419" spans="1:6" x14ac:dyDescent="0.25">
      <c r="A419" s="67"/>
      <c r="B419" s="46" t="s">
        <v>36</v>
      </c>
      <c r="C419" s="3"/>
      <c r="D419" s="3"/>
      <c r="E419" s="3"/>
      <c r="F419" s="3"/>
    </row>
    <row r="421" spans="1:6" x14ac:dyDescent="0.25">
      <c r="A421" s="69" t="s">
        <v>67</v>
      </c>
      <c r="B421" s="70"/>
    </row>
    <row r="422" spans="1:6" x14ac:dyDescent="0.25">
      <c r="A422" s="71" t="s">
        <v>34</v>
      </c>
      <c r="B422" s="46" t="s">
        <v>35</v>
      </c>
      <c r="C422" s="46"/>
      <c r="D422" s="3"/>
      <c r="E422" s="3"/>
      <c r="F422" s="3"/>
    </row>
    <row r="423" spans="1:6" x14ac:dyDescent="0.25">
      <c r="A423" s="72"/>
      <c r="B423" s="46" t="s">
        <v>36</v>
      </c>
      <c r="C423" s="46"/>
      <c r="D423" s="3"/>
      <c r="E423" s="3"/>
      <c r="F423" s="3"/>
    </row>
    <row r="424" spans="1:6" x14ac:dyDescent="0.25">
      <c r="A424" s="71" t="s">
        <v>37</v>
      </c>
      <c r="B424" s="46" t="s">
        <v>35</v>
      </c>
      <c r="C424" s="46"/>
      <c r="D424" s="3"/>
      <c r="E424" s="3"/>
      <c r="F424" s="3"/>
    </row>
    <row r="425" spans="1:6" x14ac:dyDescent="0.25">
      <c r="A425" s="72"/>
      <c r="B425" s="46" t="s">
        <v>36</v>
      </c>
      <c r="C425" s="46"/>
      <c r="D425" s="3"/>
      <c r="E425" s="3"/>
      <c r="F425" s="3"/>
    </row>
    <row r="426" spans="1:6" x14ac:dyDescent="0.25">
      <c r="A426" s="71" t="s">
        <v>38</v>
      </c>
      <c r="B426" s="46" t="s">
        <v>35</v>
      </c>
      <c r="C426" s="46"/>
      <c r="D426" s="3"/>
      <c r="E426" s="3"/>
      <c r="F426" s="3"/>
    </row>
    <row r="427" spans="1:6" x14ac:dyDescent="0.25">
      <c r="A427" s="72"/>
      <c r="B427" s="46" t="s">
        <v>36</v>
      </c>
      <c r="C427" s="46"/>
      <c r="D427" s="3"/>
      <c r="E427" s="3"/>
      <c r="F427" s="3"/>
    </row>
    <row r="428" spans="1:6" x14ac:dyDescent="0.25">
      <c r="A428" s="67" t="s">
        <v>39</v>
      </c>
      <c r="B428" s="46" t="s">
        <v>35</v>
      </c>
      <c r="C428" s="46"/>
      <c r="D428" s="3"/>
      <c r="E428" s="3"/>
      <c r="F428" s="3"/>
    </row>
    <row r="429" spans="1:6" x14ac:dyDescent="0.25">
      <c r="A429" s="67"/>
      <c r="B429" s="46" t="s">
        <v>36</v>
      </c>
      <c r="C429" s="3"/>
      <c r="D429" s="3"/>
      <c r="E429" s="3"/>
      <c r="F429" s="3"/>
    </row>
    <row r="431" spans="1:6" x14ac:dyDescent="0.25">
      <c r="A431" s="69" t="s">
        <v>68</v>
      </c>
      <c r="B431" s="70"/>
    </row>
    <row r="432" spans="1:6" x14ac:dyDescent="0.25">
      <c r="A432" s="71" t="s">
        <v>34</v>
      </c>
      <c r="B432" s="46" t="s">
        <v>35</v>
      </c>
      <c r="C432" s="46"/>
      <c r="D432" s="3"/>
      <c r="E432" s="3"/>
      <c r="F432" s="3"/>
    </row>
    <row r="433" spans="1:6" x14ac:dyDescent="0.25">
      <c r="A433" s="72"/>
      <c r="B433" s="46" t="s">
        <v>36</v>
      </c>
      <c r="C433" s="46"/>
      <c r="D433" s="3"/>
      <c r="E433" s="3"/>
      <c r="F433" s="3"/>
    </row>
    <row r="434" spans="1:6" x14ac:dyDescent="0.25">
      <c r="A434" s="71" t="s">
        <v>37</v>
      </c>
      <c r="B434" s="46" t="s">
        <v>35</v>
      </c>
      <c r="C434" s="46"/>
      <c r="D434" s="3"/>
      <c r="E434" s="3"/>
      <c r="F434" s="3"/>
    </row>
    <row r="435" spans="1:6" x14ac:dyDescent="0.25">
      <c r="A435" s="72"/>
      <c r="B435" s="46" t="s">
        <v>36</v>
      </c>
      <c r="C435" s="46"/>
      <c r="D435" s="3"/>
      <c r="E435" s="3"/>
      <c r="F435" s="3"/>
    </row>
    <row r="436" spans="1:6" x14ac:dyDescent="0.25">
      <c r="A436" s="71" t="s">
        <v>38</v>
      </c>
      <c r="B436" s="46" t="s">
        <v>35</v>
      </c>
      <c r="C436" s="46"/>
      <c r="D436" s="3"/>
      <c r="E436" s="3"/>
      <c r="F436" s="3"/>
    </row>
    <row r="437" spans="1:6" x14ac:dyDescent="0.25">
      <c r="A437" s="72"/>
      <c r="B437" s="46" t="s">
        <v>36</v>
      </c>
      <c r="C437" s="46"/>
      <c r="D437" s="3"/>
      <c r="E437" s="3"/>
      <c r="F437" s="3"/>
    </row>
    <row r="438" spans="1:6" x14ac:dyDescent="0.25">
      <c r="A438" s="67" t="s">
        <v>39</v>
      </c>
      <c r="B438" s="46" t="s">
        <v>35</v>
      </c>
      <c r="C438" s="46"/>
      <c r="D438" s="3"/>
      <c r="E438" s="3"/>
      <c r="F438" s="3"/>
    </row>
    <row r="439" spans="1:6" x14ac:dyDescent="0.25">
      <c r="A439" s="67"/>
      <c r="B439" s="46" t="s">
        <v>36</v>
      </c>
      <c r="C439" s="3"/>
      <c r="D439" s="3"/>
      <c r="E439" s="3"/>
      <c r="F439" s="3"/>
    </row>
    <row r="441" spans="1:6" x14ac:dyDescent="0.25">
      <c r="A441" s="69" t="s">
        <v>69</v>
      </c>
      <c r="B441" s="70"/>
    </row>
    <row r="442" spans="1:6" x14ac:dyDescent="0.25">
      <c r="A442" s="71" t="s">
        <v>34</v>
      </c>
      <c r="B442" s="46" t="s">
        <v>35</v>
      </c>
      <c r="C442" s="46"/>
      <c r="D442" s="3"/>
      <c r="E442" s="3"/>
      <c r="F442" s="3"/>
    </row>
    <row r="443" spans="1:6" x14ac:dyDescent="0.25">
      <c r="A443" s="72"/>
      <c r="B443" s="46" t="s">
        <v>36</v>
      </c>
      <c r="C443" s="46"/>
      <c r="D443" s="3"/>
      <c r="E443" s="3"/>
      <c r="F443" s="3"/>
    </row>
    <row r="444" spans="1:6" x14ac:dyDescent="0.25">
      <c r="A444" s="71" t="s">
        <v>37</v>
      </c>
      <c r="B444" s="46" t="s">
        <v>35</v>
      </c>
      <c r="C444" s="46"/>
      <c r="D444" s="3"/>
      <c r="E444" s="3"/>
      <c r="F444" s="3"/>
    </row>
    <row r="445" spans="1:6" x14ac:dyDescent="0.25">
      <c r="A445" s="72"/>
      <c r="B445" s="46" t="s">
        <v>36</v>
      </c>
      <c r="C445" s="46"/>
      <c r="D445" s="3"/>
      <c r="E445" s="3"/>
      <c r="F445" s="3"/>
    </row>
    <row r="446" spans="1:6" x14ac:dyDescent="0.25">
      <c r="A446" s="71" t="s">
        <v>38</v>
      </c>
      <c r="B446" s="46" t="s">
        <v>35</v>
      </c>
      <c r="C446" s="46"/>
      <c r="D446" s="3"/>
      <c r="E446" s="3"/>
      <c r="F446" s="3"/>
    </row>
    <row r="447" spans="1:6" x14ac:dyDescent="0.25">
      <c r="A447" s="72"/>
      <c r="B447" s="46" t="s">
        <v>36</v>
      </c>
      <c r="C447" s="46"/>
      <c r="D447" s="3"/>
      <c r="E447" s="3"/>
      <c r="F447" s="3"/>
    </row>
    <row r="448" spans="1:6" x14ac:dyDescent="0.25">
      <c r="A448" s="67" t="s">
        <v>39</v>
      </c>
      <c r="B448" s="46" t="s">
        <v>35</v>
      </c>
      <c r="C448" s="46"/>
      <c r="D448" s="3"/>
      <c r="E448" s="3"/>
      <c r="F448" s="3"/>
    </row>
    <row r="449" spans="1:6" x14ac:dyDescent="0.25">
      <c r="A449" s="67"/>
      <c r="B449" s="46" t="s">
        <v>36</v>
      </c>
      <c r="C449" s="3"/>
      <c r="D449" s="3"/>
      <c r="E449" s="3"/>
      <c r="F449" s="3"/>
    </row>
    <row r="451" spans="1:6" x14ac:dyDescent="0.25">
      <c r="A451" s="69" t="s">
        <v>70</v>
      </c>
      <c r="B451" s="70"/>
    </row>
    <row r="452" spans="1:6" x14ac:dyDescent="0.25">
      <c r="A452" s="71" t="s">
        <v>34</v>
      </c>
      <c r="B452" s="46" t="s">
        <v>35</v>
      </c>
      <c r="C452" s="46"/>
      <c r="D452" s="3"/>
      <c r="E452" s="3"/>
      <c r="F452" s="3"/>
    </row>
    <row r="453" spans="1:6" x14ac:dyDescent="0.25">
      <c r="A453" s="72"/>
      <c r="B453" s="46" t="s">
        <v>36</v>
      </c>
      <c r="C453" s="46"/>
      <c r="D453" s="3"/>
      <c r="E453" s="3"/>
      <c r="F453" s="3"/>
    </row>
    <row r="454" spans="1:6" x14ac:dyDescent="0.25">
      <c r="A454" s="71" t="s">
        <v>37</v>
      </c>
      <c r="B454" s="46" t="s">
        <v>35</v>
      </c>
      <c r="C454" s="46"/>
      <c r="D454" s="3"/>
      <c r="E454" s="3"/>
      <c r="F454" s="3"/>
    </row>
    <row r="455" spans="1:6" x14ac:dyDescent="0.25">
      <c r="A455" s="72"/>
      <c r="B455" s="46" t="s">
        <v>36</v>
      </c>
      <c r="C455" s="46"/>
      <c r="D455" s="3"/>
      <c r="E455" s="3"/>
      <c r="F455" s="3"/>
    </row>
    <row r="456" spans="1:6" x14ac:dyDescent="0.25">
      <c r="A456" s="71" t="s">
        <v>38</v>
      </c>
      <c r="B456" s="46" t="s">
        <v>35</v>
      </c>
      <c r="C456" s="46"/>
      <c r="D456" s="3"/>
      <c r="E456" s="3"/>
      <c r="F456" s="3"/>
    </row>
    <row r="457" spans="1:6" x14ac:dyDescent="0.25">
      <c r="A457" s="72"/>
      <c r="B457" s="46" t="s">
        <v>36</v>
      </c>
      <c r="C457" s="46"/>
      <c r="D457" s="3"/>
      <c r="E457" s="3"/>
      <c r="F457" s="3"/>
    </row>
    <row r="458" spans="1:6" x14ac:dyDescent="0.25">
      <c r="A458" s="67" t="s">
        <v>39</v>
      </c>
      <c r="B458" s="46" t="s">
        <v>35</v>
      </c>
      <c r="C458" s="46"/>
      <c r="D458" s="3"/>
      <c r="E458" s="3"/>
      <c r="F458" s="3"/>
    </row>
    <row r="459" spans="1:6" x14ac:dyDescent="0.25">
      <c r="A459" s="67"/>
      <c r="B459" s="46" t="s">
        <v>36</v>
      </c>
      <c r="C459" s="3"/>
      <c r="D459" s="3"/>
      <c r="E459" s="3"/>
      <c r="F459" s="3"/>
    </row>
    <row r="461" spans="1:6" x14ac:dyDescent="0.25">
      <c r="A461" s="69" t="s">
        <v>71</v>
      </c>
      <c r="B461" s="70"/>
    </row>
    <row r="462" spans="1:6" x14ac:dyDescent="0.25">
      <c r="A462" s="71" t="s">
        <v>34</v>
      </c>
      <c r="B462" s="46" t="s">
        <v>35</v>
      </c>
      <c r="C462" s="46"/>
      <c r="D462" s="3"/>
      <c r="E462" s="3"/>
      <c r="F462" s="3"/>
    </row>
    <row r="463" spans="1:6" x14ac:dyDescent="0.25">
      <c r="A463" s="72"/>
      <c r="B463" s="46" t="s">
        <v>36</v>
      </c>
      <c r="C463" s="46"/>
      <c r="D463" s="3"/>
      <c r="E463" s="3"/>
      <c r="F463" s="3"/>
    </row>
    <row r="464" spans="1:6" x14ac:dyDescent="0.25">
      <c r="A464" s="71" t="s">
        <v>37</v>
      </c>
      <c r="B464" s="46" t="s">
        <v>35</v>
      </c>
      <c r="C464" s="46"/>
      <c r="D464" s="3"/>
      <c r="E464" s="3"/>
      <c r="F464" s="3"/>
    </row>
    <row r="465" spans="1:6" x14ac:dyDescent="0.25">
      <c r="A465" s="72"/>
      <c r="B465" s="46" t="s">
        <v>36</v>
      </c>
      <c r="C465" s="46"/>
      <c r="D465" s="3"/>
      <c r="E465" s="3"/>
      <c r="F465" s="3"/>
    </row>
    <row r="466" spans="1:6" x14ac:dyDescent="0.25">
      <c r="A466" s="71" t="s">
        <v>38</v>
      </c>
      <c r="B466" s="46" t="s">
        <v>35</v>
      </c>
      <c r="C466" s="46"/>
      <c r="D466" s="3"/>
      <c r="E466" s="3"/>
      <c r="F466" s="3"/>
    </row>
    <row r="467" spans="1:6" x14ac:dyDescent="0.25">
      <c r="A467" s="72"/>
      <c r="B467" s="46" t="s">
        <v>36</v>
      </c>
      <c r="C467" s="46"/>
      <c r="D467" s="3"/>
      <c r="E467" s="3"/>
      <c r="F467" s="3"/>
    </row>
    <row r="468" spans="1:6" x14ac:dyDescent="0.25">
      <c r="A468" s="67" t="s">
        <v>39</v>
      </c>
      <c r="B468" s="46" t="s">
        <v>35</v>
      </c>
      <c r="C468" s="46"/>
      <c r="D468" s="3"/>
      <c r="E468" s="3"/>
      <c r="F468" s="3"/>
    </row>
    <row r="469" spans="1:6" x14ac:dyDescent="0.25">
      <c r="A469" s="67"/>
      <c r="B469" s="46" t="s">
        <v>36</v>
      </c>
      <c r="C469" s="3"/>
      <c r="D469" s="3"/>
      <c r="E469" s="3"/>
      <c r="F469" s="3"/>
    </row>
    <row r="471" spans="1:6" x14ac:dyDescent="0.25">
      <c r="A471" s="69" t="s">
        <v>72</v>
      </c>
      <c r="B471" s="70"/>
    </row>
    <row r="472" spans="1:6" x14ac:dyDescent="0.25">
      <c r="A472" s="71" t="s">
        <v>34</v>
      </c>
      <c r="B472" s="46" t="s">
        <v>35</v>
      </c>
      <c r="C472" s="46"/>
      <c r="D472" s="3"/>
      <c r="E472" s="3"/>
      <c r="F472" s="3"/>
    </row>
    <row r="473" spans="1:6" x14ac:dyDescent="0.25">
      <c r="A473" s="72"/>
      <c r="B473" s="46" t="s">
        <v>36</v>
      </c>
      <c r="C473" s="46"/>
      <c r="D473" s="3"/>
      <c r="E473" s="3"/>
      <c r="F473" s="3"/>
    </row>
    <row r="474" spans="1:6" x14ac:dyDescent="0.25">
      <c r="A474" s="71" t="s">
        <v>37</v>
      </c>
      <c r="B474" s="46" t="s">
        <v>35</v>
      </c>
      <c r="C474" s="46"/>
      <c r="D474" s="3"/>
      <c r="E474" s="3"/>
      <c r="F474" s="3"/>
    </row>
    <row r="475" spans="1:6" x14ac:dyDescent="0.25">
      <c r="A475" s="72"/>
      <c r="B475" s="46" t="s">
        <v>36</v>
      </c>
      <c r="C475" s="46"/>
      <c r="D475" s="3"/>
      <c r="E475" s="3"/>
      <c r="F475" s="3"/>
    </row>
    <row r="476" spans="1:6" x14ac:dyDescent="0.25">
      <c r="A476" s="71" t="s">
        <v>38</v>
      </c>
      <c r="B476" s="46" t="s">
        <v>35</v>
      </c>
      <c r="C476" s="46"/>
      <c r="D476" s="3"/>
      <c r="E476" s="3"/>
      <c r="F476" s="3"/>
    </row>
    <row r="477" spans="1:6" x14ac:dyDescent="0.25">
      <c r="A477" s="72"/>
      <c r="B477" s="46" t="s">
        <v>36</v>
      </c>
      <c r="C477" s="46"/>
      <c r="D477" s="3"/>
      <c r="E477" s="3"/>
      <c r="F477" s="3"/>
    </row>
    <row r="478" spans="1:6" x14ac:dyDescent="0.25">
      <c r="A478" s="67" t="s">
        <v>39</v>
      </c>
      <c r="B478" s="46" t="s">
        <v>35</v>
      </c>
      <c r="C478" s="46"/>
      <c r="D478" s="3"/>
      <c r="E478" s="3"/>
      <c r="F478" s="3"/>
    </row>
    <row r="479" spans="1:6" x14ac:dyDescent="0.25">
      <c r="A479" s="67"/>
      <c r="B479" s="46" t="s">
        <v>36</v>
      </c>
      <c r="C479" s="3"/>
      <c r="D479" s="3"/>
      <c r="E479" s="3"/>
      <c r="F479" s="3"/>
    </row>
    <row r="481" spans="1:6" x14ac:dyDescent="0.25">
      <c r="A481" s="69" t="s">
        <v>73</v>
      </c>
      <c r="B481" s="70"/>
    </row>
    <row r="482" spans="1:6" x14ac:dyDescent="0.25">
      <c r="A482" s="71" t="s">
        <v>34</v>
      </c>
      <c r="B482" s="46" t="s">
        <v>35</v>
      </c>
      <c r="C482" s="46"/>
      <c r="D482" s="3"/>
      <c r="E482" s="3"/>
      <c r="F482" s="3"/>
    </row>
    <row r="483" spans="1:6" x14ac:dyDescent="0.25">
      <c r="A483" s="72"/>
      <c r="B483" s="46" t="s">
        <v>36</v>
      </c>
      <c r="C483" s="46"/>
      <c r="D483" s="3"/>
      <c r="E483" s="3"/>
      <c r="F483" s="3"/>
    </row>
    <row r="484" spans="1:6" x14ac:dyDescent="0.25">
      <c r="A484" s="71" t="s">
        <v>37</v>
      </c>
      <c r="B484" s="46" t="s">
        <v>35</v>
      </c>
      <c r="C484" s="46"/>
      <c r="D484" s="3"/>
      <c r="E484" s="3"/>
      <c r="F484" s="3"/>
    </row>
    <row r="485" spans="1:6" x14ac:dyDescent="0.25">
      <c r="A485" s="72"/>
      <c r="B485" s="46" t="s">
        <v>36</v>
      </c>
      <c r="C485" s="46"/>
      <c r="D485" s="3"/>
      <c r="E485" s="3"/>
      <c r="F485" s="3"/>
    </row>
    <row r="486" spans="1:6" x14ac:dyDescent="0.25">
      <c r="A486" s="71" t="s">
        <v>38</v>
      </c>
      <c r="B486" s="46" t="s">
        <v>35</v>
      </c>
      <c r="C486" s="46"/>
      <c r="D486" s="3"/>
      <c r="E486" s="3"/>
      <c r="F486" s="3"/>
    </row>
    <row r="487" spans="1:6" x14ac:dyDescent="0.25">
      <c r="A487" s="72"/>
      <c r="B487" s="46" t="s">
        <v>36</v>
      </c>
      <c r="C487" s="46"/>
      <c r="D487" s="3"/>
      <c r="E487" s="3"/>
      <c r="F487" s="3"/>
    </row>
    <row r="488" spans="1:6" x14ac:dyDescent="0.25">
      <c r="A488" s="67" t="s">
        <v>39</v>
      </c>
      <c r="B488" s="46" t="s">
        <v>35</v>
      </c>
      <c r="C488" s="46"/>
      <c r="D488" s="3"/>
      <c r="E488" s="3"/>
      <c r="F488" s="3"/>
    </row>
    <row r="489" spans="1:6" x14ac:dyDescent="0.25">
      <c r="A489" s="67"/>
      <c r="B489" s="46" t="s">
        <v>36</v>
      </c>
      <c r="C489" s="3"/>
      <c r="D489" s="3"/>
      <c r="E489" s="3"/>
      <c r="F489" s="3"/>
    </row>
    <row r="491" spans="1:6" x14ac:dyDescent="0.25">
      <c r="A491" s="69" t="s">
        <v>74</v>
      </c>
      <c r="B491" s="70"/>
    </row>
    <row r="492" spans="1:6" x14ac:dyDescent="0.25">
      <c r="A492" s="71" t="s">
        <v>34</v>
      </c>
      <c r="B492" s="46" t="s">
        <v>35</v>
      </c>
      <c r="C492" s="46"/>
      <c r="D492" s="3"/>
      <c r="E492" s="3"/>
      <c r="F492" s="3"/>
    </row>
    <row r="493" spans="1:6" x14ac:dyDescent="0.25">
      <c r="A493" s="72"/>
      <c r="B493" s="46" t="s">
        <v>36</v>
      </c>
      <c r="C493" s="46"/>
      <c r="D493" s="3"/>
      <c r="E493" s="3"/>
      <c r="F493" s="3"/>
    </row>
    <row r="494" spans="1:6" x14ac:dyDescent="0.25">
      <c r="A494" s="71" t="s">
        <v>37</v>
      </c>
      <c r="B494" s="46" t="s">
        <v>35</v>
      </c>
      <c r="C494" s="46"/>
      <c r="D494" s="3"/>
      <c r="E494" s="3"/>
      <c r="F494" s="3"/>
    </row>
    <row r="495" spans="1:6" x14ac:dyDescent="0.25">
      <c r="A495" s="72"/>
      <c r="B495" s="46" t="s">
        <v>36</v>
      </c>
      <c r="C495" s="46"/>
      <c r="D495" s="3"/>
      <c r="E495" s="3"/>
      <c r="F495" s="3"/>
    </row>
    <row r="496" spans="1:6" x14ac:dyDescent="0.25">
      <c r="A496" s="71" t="s">
        <v>38</v>
      </c>
      <c r="B496" s="46" t="s">
        <v>35</v>
      </c>
      <c r="C496" s="46"/>
      <c r="D496" s="3"/>
      <c r="E496" s="3"/>
      <c r="F496" s="3"/>
    </row>
    <row r="497" spans="1:6" x14ac:dyDescent="0.25">
      <c r="A497" s="72"/>
      <c r="B497" s="46" t="s">
        <v>36</v>
      </c>
      <c r="C497" s="46"/>
      <c r="D497" s="3"/>
      <c r="E497" s="3"/>
      <c r="F497" s="3"/>
    </row>
    <row r="498" spans="1:6" x14ac:dyDescent="0.25">
      <c r="A498" s="67" t="s">
        <v>39</v>
      </c>
      <c r="B498" s="46" t="s">
        <v>35</v>
      </c>
      <c r="C498" s="46"/>
      <c r="D498" s="3"/>
      <c r="E498" s="3"/>
      <c r="F498" s="3"/>
    </row>
    <row r="499" spans="1:6" x14ac:dyDescent="0.25">
      <c r="A499" s="67"/>
      <c r="B499" s="46" t="s">
        <v>36</v>
      </c>
      <c r="C499" s="3"/>
      <c r="D499" s="3"/>
      <c r="E499" s="3"/>
      <c r="F499" s="3"/>
    </row>
    <row r="501" spans="1:6" x14ac:dyDescent="0.25">
      <c r="A501" s="69" t="s">
        <v>75</v>
      </c>
      <c r="B501" s="70"/>
    </row>
    <row r="502" spans="1:6" x14ac:dyDescent="0.25">
      <c r="A502" s="71" t="s">
        <v>34</v>
      </c>
      <c r="B502" s="46" t="s">
        <v>35</v>
      </c>
      <c r="C502" s="46"/>
      <c r="D502" s="3"/>
      <c r="E502" s="3"/>
      <c r="F502" s="3"/>
    </row>
    <row r="503" spans="1:6" x14ac:dyDescent="0.25">
      <c r="A503" s="72"/>
      <c r="B503" s="46" t="s">
        <v>36</v>
      </c>
      <c r="C503" s="46"/>
      <c r="D503" s="3"/>
      <c r="E503" s="3"/>
      <c r="F503" s="3"/>
    </row>
    <row r="504" spans="1:6" x14ac:dyDescent="0.25">
      <c r="A504" s="71" t="s">
        <v>37</v>
      </c>
      <c r="B504" s="46" t="s">
        <v>35</v>
      </c>
      <c r="C504" s="46"/>
      <c r="D504" s="3"/>
      <c r="E504" s="3"/>
      <c r="F504" s="3"/>
    </row>
    <row r="505" spans="1:6" x14ac:dyDescent="0.25">
      <c r="A505" s="72"/>
      <c r="B505" s="46" t="s">
        <v>36</v>
      </c>
      <c r="C505" s="46"/>
      <c r="D505" s="3"/>
      <c r="E505" s="3"/>
      <c r="F505" s="3"/>
    </row>
    <row r="506" spans="1:6" x14ac:dyDescent="0.25">
      <c r="A506" s="71" t="s">
        <v>38</v>
      </c>
      <c r="B506" s="46" t="s">
        <v>35</v>
      </c>
      <c r="C506" s="46"/>
      <c r="D506" s="3"/>
      <c r="E506" s="3"/>
      <c r="F506" s="3"/>
    </row>
    <row r="507" spans="1:6" x14ac:dyDescent="0.25">
      <c r="A507" s="72"/>
      <c r="B507" s="46" t="s">
        <v>36</v>
      </c>
      <c r="C507" s="46"/>
      <c r="D507" s="3"/>
      <c r="E507" s="3"/>
      <c r="F507" s="3"/>
    </row>
    <row r="508" spans="1:6" x14ac:dyDescent="0.25">
      <c r="A508" s="67" t="s">
        <v>39</v>
      </c>
      <c r="B508" s="46" t="s">
        <v>35</v>
      </c>
      <c r="C508" s="46"/>
      <c r="D508" s="3"/>
      <c r="E508" s="3"/>
      <c r="F508" s="3"/>
    </row>
    <row r="509" spans="1:6" x14ac:dyDescent="0.25">
      <c r="A509" s="67"/>
      <c r="B509" s="46" t="s">
        <v>36</v>
      </c>
      <c r="C509" s="3"/>
      <c r="D509" s="3"/>
      <c r="E509" s="3"/>
      <c r="F509" s="3"/>
    </row>
    <row r="511" spans="1:6" x14ac:dyDescent="0.25">
      <c r="A511" s="69" t="s">
        <v>76</v>
      </c>
      <c r="B511" s="70"/>
    </row>
    <row r="512" spans="1:6" x14ac:dyDescent="0.25">
      <c r="A512" s="71" t="s">
        <v>34</v>
      </c>
      <c r="B512" s="46" t="s">
        <v>35</v>
      </c>
      <c r="C512" s="46"/>
      <c r="D512" s="3"/>
      <c r="E512" s="3"/>
      <c r="F512" s="3"/>
    </row>
    <row r="513" spans="1:6" x14ac:dyDescent="0.25">
      <c r="A513" s="72"/>
      <c r="B513" s="46" t="s">
        <v>36</v>
      </c>
      <c r="C513" s="46"/>
      <c r="D513" s="3"/>
      <c r="E513" s="3"/>
      <c r="F513" s="3"/>
    </row>
    <row r="514" spans="1:6" x14ac:dyDescent="0.25">
      <c r="A514" s="71" t="s">
        <v>37</v>
      </c>
      <c r="B514" s="46" t="s">
        <v>35</v>
      </c>
      <c r="C514" s="46"/>
      <c r="D514" s="3"/>
      <c r="E514" s="3"/>
      <c r="F514" s="3"/>
    </row>
    <row r="515" spans="1:6" x14ac:dyDescent="0.25">
      <c r="A515" s="72"/>
      <c r="B515" s="46" t="s">
        <v>36</v>
      </c>
      <c r="C515" s="46"/>
      <c r="D515" s="3"/>
      <c r="E515" s="3"/>
      <c r="F515" s="3"/>
    </row>
    <row r="516" spans="1:6" x14ac:dyDescent="0.25">
      <c r="A516" s="71" t="s">
        <v>38</v>
      </c>
      <c r="B516" s="46" t="s">
        <v>35</v>
      </c>
      <c r="C516" s="46"/>
      <c r="D516" s="3"/>
      <c r="E516" s="3"/>
      <c r="F516" s="3"/>
    </row>
    <row r="517" spans="1:6" x14ac:dyDescent="0.25">
      <c r="A517" s="72"/>
      <c r="B517" s="46" t="s">
        <v>36</v>
      </c>
      <c r="C517" s="46"/>
      <c r="D517" s="3"/>
      <c r="E517" s="3"/>
      <c r="F517" s="3"/>
    </row>
    <row r="518" spans="1:6" x14ac:dyDescent="0.25">
      <c r="A518" s="67" t="s">
        <v>39</v>
      </c>
      <c r="B518" s="46" t="s">
        <v>35</v>
      </c>
      <c r="C518" s="46"/>
      <c r="D518" s="3"/>
      <c r="E518" s="3"/>
      <c r="F518" s="3"/>
    </row>
    <row r="519" spans="1:6" x14ac:dyDescent="0.25">
      <c r="A519" s="67"/>
      <c r="B519" s="46" t="s">
        <v>36</v>
      </c>
      <c r="C519" s="3"/>
      <c r="D519" s="3"/>
      <c r="E519" s="3"/>
      <c r="F519" s="3"/>
    </row>
    <row r="521" spans="1:6" x14ac:dyDescent="0.25">
      <c r="A521" s="69" t="s">
        <v>77</v>
      </c>
      <c r="B521" s="70"/>
    </row>
    <row r="522" spans="1:6" x14ac:dyDescent="0.25">
      <c r="A522" s="71" t="s">
        <v>34</v>
      </c>
      <c r="B522" s="46" t="s">
        <v>35</v>
      </c>
      <c r="C522" s="46"/>
      <c r="D522" s="3"/>
      <c r="E522" s="3"/>
      <c r="F522" s="3"/>
    </row>
    <row r="523" spans="1:6" x14ac:dyDescent="0.25">
      <c r="A523" s="72"/>
      <c r="B523" s="46" t="s">
        <v>36</v>
      </c>
      <c r="C523" s="46"/>
      <c r="D523" s="3"/>
      <c r="E523" s="3"/>
      <c r="F523" s="3"/>
    </row>
    <row r="524" spans="1:6" x14ac:dyDescent="0.25">
      <c r="A524" s="71" t="s">
        <v>37</v>
      </c>
      <c r="B524" s="46" t="s">
        <v>35</v>
      </c>
      <c r="C524" s="46"/>
      <c r="D524" s="3"/>
      <c r="E524" s="3"/>
      <c r="F524" s="3"/>
    </row>
    <row r="525" spans="1:6" x14ac:dyDescent="0.25">
      <c r="A525" s="72"/>
      <c r="B525" s="46" t="s">
        <v>36</v>
      </c>
      <c r="C525" s="46"/>
      <c r="D525" s="3"/>
      <c r="E525" s="3"/>
      <c r="F525" s="3"/>
    </row>
    <row r="526" spans="1:6" x14ac:dyDescent="0.25">
      <c r="A526" s="71" t="s">
        <v>38</v>
      </c>
      <c r="B526" s="46" t="s">
        <v>35</v>
      </c>
      <c r="C526" s="46"/>
      <c r="D526" s="3"/>
      <c r="E526" s="3"/>
      <c r="F526" s="3"/>
    </row>
    <row r="527" spans="1:6" x14ac:dyDescent="0.25">
      <c r="A527" s="72"/>
      <c r="B527" s="46" t="s">
        <v>36</v>
      </c>
      <c r="C527" s="46"/>
      <c r="D527" s="3"/>
      <c r="E527" s="3"/>
      <c r="F527" s="3"/>
    </row>
    <row r="528" spans="1:6" x14ac:dyDescent="0.25">
      <c r="A528" s="67" t="s">
        <v>39</v>
      </c>
      <c r="B528" s="46" t="s">
        <v>35</v>
      </c>
      <c r="C528" s="46"/>
      <c r="D528" s="3"/>
      <c r="E528" s="3"/>
      <c r="F528" s="3"/>
    </row>
    <row r="529" spans="1:6" x14ac:dyDescent="0.25">
      <c r="A529" s="67"/>
      <c r="B529" s="46" t="s">
        <v>36</v>
      </c>
      <c r="C529" s="3"/>
      <c r="D529" s="3"/>
      <c r="E529" s="3"/>
      <c r="F529" s="3"/>
    </row>
    <row r="531" spans="1:6" x14ac:dyDescent="0.25">
      <c r="A531" s="69" t="s">
        <v>78</v>
      </c>
      <c r="B531" s="70"/>
    </row>
    <row r="532" spans="1:6" x14ac:dyDescent="0.25">
      <c r="A532" s="71" t="s">
        <v>34</v>
      </c>
      <c r="B532" s="46" t="s">
        <v>35</v>
      </c>
      <c r="C532" s="46"/>
      <c r="D532" s="3"/>
      <c r="E532" s="3"/>
      <c r="F532" s="3"/>
    </row>
    <row r="533" spans="1:6" x14ac:dyDescent="0.25">
      <c r="A533" s="72"/>
      <c r="B533" s="46" t="s">
        <v>36</v>
      </c>
      <c r="C533" s="46"/>
      <c r="D533" s="3"/>
      <c r="E533" s="3"/>
      <c r="F533" s="3"/>
    </row>
    <row r="534" spans="1:6" x14ac:dyDescent="0.25">
      <c r="A534" s="71" t="s">
        <v>37</v>
      </c>
      <c r="B534" s="46" t="s">
        <v>35</v>
      </c>
      <c r="C534" s="46"/>
      <c r="D534" s="3"/>
      <c r="E534" s="3"/>
      <c r="F534" s="3"/>
    </row>
    <row r="535" spans="1:6" x14ac:dyDescent="0.25">
      <c r="A535" s="72"/>
      <c r="B535" s="46" t="s">
        <v>36</v>
      </c>
      <c r="C535" s="46"/>
      <c r="D535" s="3"/>
      <c r="E535" s="3"/>
      <c r="F535" s="3"/>
    </row>
    <row r="536" spans="1:6" x14ac:dyDescent="0.25">
      <c r="A536" s="71" t="s">
        <v>38</v>
      </c>
      <c r="B536" s="46" t="s">
        <v>35</v>
      </c>
      <c r="C536" s="46"/>
      <c r="D536" s="3"/>
      <c r="E536" s="3"/>
      <c r="F536" s="3"/>
    </row>
    <row r="537" spans="1:6" x14ac:dyDescent="0.25">
      <c r="A537" s="72"/>
      <c r="B537" s="46" t="s">
        <v>36</v>
      </c>
      <c r="C537" s="46"/>
      <c r="D537" s="3"/>
      <c r="E537" s="3"/>
      <c r="F537" s="3"/>
    </row>
    <row r="538" spans="1:6" x14ac:dyDescent="0.25">
      <c r="A538" s="67" t="s">
        <v>39</v>
      </c>
      <c r="B538" s="46" t="s">
        <v>35</v>
      </c>
      <c r="C538" s="46"/>
      <c r="D538" s="3"/>
      <c r="E538" s="3"/>
      <c r="F538" s="3"/>
    </row>
    <row r="539" spans="1:6" x14ac:dyDescent="0.25">
      <c r="A539" s="67"/>
      <c r="B539" s="46" t="s">
        <v>36</v>
      </c>
      <c r="C539" s="3"/>
      <c r="D539" s="3"/>
      <c r="E539" s="3"/>
      <c r="F539" s="3"/>
    </row>
    <row r="541" spans="1:6" x14ac:dyDescent="0.25">
      <c r="A541" s="69" t="s">
        <v>79</v>
      </c>
      <c r="B541" s="70"/>
    </row>
    <row r="542" spans="1:6" x14ac:dyDescent="0.25">
      <c r="A542" s="71" t="s">
        <v>34</v>
      </c>
      <c r="B542" s="46" t="s">
        <v>35</v>
      </c>
      <c r="C542" s="46"/>
      <c r="D542" s="3"/>
      <c r="E542" s="3"/>
      <c r="F542" s="3"/>
    </row>
    <row r="543" spans="1:6" x14ac:dyDescent="0.25">
      <c r="A543" s="72"/>
      <c r="B543" s="46" t="s">
        <v>36</v>
      </c>
      <c r="C543" s="46"/>
      <c r="D543" s="3"/>
      <c r="E543" s="3"/>
      <c r="F543" s="3"/>
    </row>
    <row r="544" spans="1:6" x14ac:dyDescent="0.25">
      <c r="A544" s="71" t="s">
        <v>37</v>
      </c>
      <c r="B544" s="46" t="s">
        <v>35</v>
      </c>
      <c r="C544" s="46"/>
      <c r="D544" s="3"/>
      <c r="E544" s="3"/>
      <c r="F544" s="3"/>
    </row>
    <row r="545" spans="1:6" x14ac:dyDescent="0.25">
      <c r="A545" s="72"/>
      <c r="B545" s="46" t="s">
        <v>36</v>
      </c>
      <c r="C545" s="46"/>
      <c r="D545" s="3"/>
      <c r="E545" s="3"/>
      <c r="F545" s="3"/>
    </row>
    <row r="546" spans="1:6" x14ac:dyDescent="0.25">
      <c r="A546" s="71" t="s">
        <v>38</v>
      </c>
      <c r="B546" s="46" t="s">
        <v>35</v>
      </c>
      <c r="C546" s="46"/>
      <c r="D546" s="3"/>
      <c r="E546" s="3"/>
      <c r="F546" s="3"/>
    </row>
    <row r="547" spans="1:6" x14ac:dyDescent="0.25">
      <c r="A547" s="72"/>
      <c r="B547" s="46" t="s">
        <v>36</v>
      </c>
      <c r="C547" s="46"/>
      <c r="D547" s="3"/>
      <c r="E547" s="3"/>
      <c r="F547" s="3"/>
    </row>
    <row r="548" spans="1:6" x14ac:dyDescent="0.25">
      <c r="A548" s="67" t="s">
        <v>39</v>
      </c>
      <c r="B548" s="46" t="s">
        <v>35</v>
      </c>
      <c r="C548" s="46"/>
      <c r="D548" s="3"/>
      <c r="E548" s="3"/>
      <c r="F548" s="3"/>
    </row>
    <row r="549" spans="1:6" x14ac:dyDescent="0.25">
      <c r="A549" s="67"/>
      <c r="B549" s="46" t="s">
        <v>36</v>
      </c>
      <c r="C549" s="3"/>
      <c r="D549" s="3"/>
      <c r="E549" s="3"/>
      <c r="F549" s="3"/>
    </row>
    <row r="551" spans="1:6" x14ac:dyDescent="0.25">
      <c r="A551" s="69" t="s">
        <v>80</v>
      </c>
      <c r="B551" s="70"/>
    </row>
    <row r="552" spans="1:6" x14ac:dyDescent="0.25">
      <c r="A552" s="71" t="s">
        <v>34</v>
      </c>
      <c r="B552" s="46" t="s">
        <v>35</v>
      </c>
      <c r="C552" s="46"/>
      <c r="D552" s="3"/>
      <c r="E552" s="3"/>
      <c r="F552" s="3"/>
    </row>
    <row r="553" spans="1:6" x14ac:dyDescent="0.25">
      <c r="A553" s="72"/>
      <c r="B553" s="46" t="s">
        <v>36</v>
      </c>
      <c r="C553" s="46"/>
      <c r="D553" s="3"/>
      <c r="E553" s="3"/>
      <c r="F553" s="3"/>
    </row>
    <row r="554" spans="1:6" x14ac:dyDescent="0.25">
      <c r="A554" s="71" t="s">
        <v>37</v>
      </c>
      <c r="B554" s="46" t="s">
        <v>35</v>
      </c>
      <c r="C554" s="46"/>
      <c r="D554" s="3"/>
      <c r="E554" s="3"/>
      <c r="F554" s="3"/>
    </row>
    <row r="555" spans="1:6" x14ac:dyDescent="0.25">
      <c r="A555" s="72"/>
      <c r="B555" s="46" t="s">
        <v>36</v>
      </c>
      <c r="C555" s="46"/>
      <c r="D555" s="3"/>
      <c r="E555" s="3"/>
      <c r="F555" s="3"/>
    </row>
    <row r="556" spans="1:6" x14ac:dyDescent="0.25">
      <c r="A556" s="71" t="s">
        <v>38</v>
      </c>
      <c r="B556" s="46" t="s">
        <v>35</v>
      </c>
      <c r="C556" s="46"/>
      <c r="D556" s="3"/>
      <c r="E556" s="3"/>
      <c r="F556" s="3"/>
    </row>
    <row r="557" spans="1:6" x14ac:dyDescent="0.25">
      <c r="A557" s="72"/>
      <c r="B557" s="46" t="s">
        <v>36</v>
      </c>
      <c r="C557" s="46"/>
      <c r="D557" s="3"/>
      <c r="E557" s="3"/>
      <c r="F557" s="3"/>
    </row>
    <row r="558" spans="1:6" x14ac:dyDescent="0.25">
      <c r="A558" s="67" t="s">
        <v>39</v>
      </c>
      <c r="B558" s="46" t="s">
        <v>35</v>
      </c>
      <c r="C558" s="46"/>
      <c r="D558" s="3"/>
      <c r="E558" s="3"/>
      <c r="F558" s="3"/>
    </row>
    <row r="559" spans="1:6" x14ac:dyDescent="0.25">
      <c r="A559" s="67"/>
      <c r="B559" s="46" t="s">
        <v>36</v>
      </c>
      <c r="C559" s="3"/>
      <c r="D559" s="3"/>
      <c r="E559" s="3"/>
      <c r="F559" s="3"/>
    </row>
    <row r="561" spans="1:6" x14ac:dyDescent="0.25">
      <c r="A561" s="69" t="s">
        <v>81</v>
      </c>
      <c r="B561" s="70"/>
    </row>
    <row r="562" spans="1:6" x14ac:dyDescent="0.25">
      <c r="A562" s="71" t="s">
        <v>34</v>
      </c>
      <c r="B562" s="46" t="s">
        <v>35</v>
      </c>
      <c r="C562" s="46"/>
      <c r="D562" s="3"/>
      <c r="E562" s="3"/>
      <c r="F562" s="3"/>
    </row>
    <row r="563" spans="1:6" x14ac:dyDescent="0.25">
      <c r="A563" s="72"/>
      <c r="B563" s="46" t="s">
        <v>36</v>
      </c>
      <c r="C563" s="46"/>
      <c r="D563" s="3"/>
      <c r="E563" s="3"/>
      <c r="F563" s="3"/>
    </row>
    <row r="564" spans="1:6" x14ac:dyDescent="0.25">
      <c r="A564" s="71" t="s">
        <v>37</v>
      </c>
      <c r="B564" s="46" t="s">
        <v>35</v>
      </c>
      <c r="C564" s="46"/>
      <c r="D564" s="3"/>
      <c r="E564" s="3"/>
      <c r="F564" s="3"/>
    </row>
    <row r="565" spans="1:6" x14ac:dyDescent="0.25">
      <c r="A565" s="72"/>
      <c r="B565" s="46" t="s">
        <v>36</v>
      </c>
      <c r="C565" s="46"/>
      <c r="D565" s="3"/>
      <c r="E565" s="3"/>
      <c r="F565" s="3"/>
    </row>
    <row r="566" spans="1:6" x14ac:dyDescent="0.25">
      <c r="A566" s="71" t="s">
        <v>38</v>
      </c>
      <c r="B566" s="46" t="s">
        <v>35</v>
      </c>
      <c r="C566" s="46"/>
      <c r="D566" s="3"/>
      <c r="E566" s="3"/>
      <c r="F566" s="3"/>
    </row>
    <row r="567" spans="1:6" x14ac:dyDescent="0.25">
      <c r="A567" s="72"/>
      <c r="B567" s="46" t="s">
        <v>36</v>
      </c>
      <c r="C567" s="46"/>
      <c r="D567" s="3"/>
      <c r="E567" s="3"/>
      <c r="F567" s="3"/>
    </row>
    <row r="568" spans="1:6" x14ac:dyDescent="0.25">
      <c r="A568" s="67" t="s">
        <v>39</v>
      </c>
      <c r="B568" s="46" t="s">
        <v>35</v>
      </c>
      <c r="C568" s="46"/>
      <c r="D568" s="3"/>
      <c r="E568" s="3"/>
      <c r="F568" s="3"/>
    </row>
    <row r="569" spans="1:6" x14ac:dyDescent="0.25">
      <c r="A569" s="67"/>
      <c r="B569" s="46" t="s">
        <v>36</v>
      </c>
      <c r="C569" s="3"/>
      <c r="D569" s="3"/>
      <c r="E569" s="3"/>
      <c r="F569" s="3"/>
    </row>
    <row r="571" spans="1:6" x14ac:dyDescent="0.25">
      <c r="A571" s="69" t="s">
        <v>97</v>
      </c>
      <c r="B571" s="70"/>
    </row>
    <row r="572" spans="1:6" x14ac:dyDescent="0.25">
      <c r="A572" s="71" t="s">
        <v>34</v>
      </c>
      <c r="B572" s="46" t="s">
        <v>35</v>
      </c>
      <c r="C572" s="46"/>
      <c r="D572" s="3"/>
      <c r="E572" s="3"/>
      <c r="F572" s="3"/>
    </row>
    <row r="573" spans="1:6" x14ac:dyDescent="0.25">
      <c r="A573" s="72"/>
      <c r="B573" s="46" t="s">
        <v>36</v>
      </c>
      <c r="C573" s="46"/>
      <c r="D573" s="3"/>
      <c r="E573" s="3"/>
      <c r="F573" s="3"/>
    </row>
    <row r="574" spans="1:6" x14ac:dyDescent="0.25">
      <c r="A574" s="71" t="s">
        <v>37</v>
      </c>
      <c r="B574" s="46" t="s">
        <v>35</v>
      </c>
      <c r="C574" s="46"/>
      <c r="D574" s="3"/>
      <c r="E574" s="3"/>
      <c r="F574" s="3"/>
    </row>
    <row r="575" spans="1:6" x14ac:dyDescent="0.25">
      <c r="A575" s="72"/>
      <c r="B575" s="46" t="s">
        <v>36</v>
      </c>
      <c r="C575" s="46"/>
      <c r="D575" s="3"/>
      <c r="E575" s="3"/>
      <c r="F575" s="3"/>
    </row>
    <row r="576" spans="1:6" x14ac:dyDescent="0.25">
      <c r="A576" s="71" t="s">
        <v>38</v>
      </c>
      <c r="B576" s="46" t="s">
        <v>35</v>
      </c>
      <c r="C576" s="46"/>
      <c r="D576" s="3"/>
      <c r="E576" s="3"/>
      <c r="F576" s="3"/>
    </row>
    <row r="577" spans="1:6" x14ac:dyDescent="0.25">
      <c r="A577" s="72"/>
      <c r="B577" s="46" t="s">
        <v>36</v>
      </c>
      <c r="C577" s="46"/>
      <c r="D577" s="3"/>
      <c r="E577" s="3"/>
      <c r="F577" s="3"/>
    </row>
    <row r="578" spans="1:6" x14ac:dyDescent="0.25">
      <c r="A578" s="67" t="s">
        <v>39</v>
      </c>
      <c r="B578" s="46" t="s">
        <v>35</v>
      </c>
      <c r="C578" s="46"/>
      <c r="D578" s="3"/>
      <c r="E578" s="3"/>
      <c r="F578" s="3"/>
    </row>
    <row r="579" spans="1:6" x14ac:dyDescent="0.25">
      <c r="A579" s="67"/>
      <c r="B579" s="46" t="s">
        <v>36</v>
      </c>
      <c r="C579" s="3"/>
      <c r="D579" s="3"/>
      <c r="E579" s="3"/>
      <c r="F579" s="3"/>
    </row>
    <row r="581" spans="1:6" x14ac:dyDescent="0.25">
      <c r="A581" s="69" t="s">
        <v>98</v>
      </c>
      <c r="B581" s="70"/>
    </row>
    <row r="582" spans="1:6" x14ac:dyDescent="0.25">
      <c r="A582" s="71" t="s">
        <v>34</v>
      </c>
      <c r="B582" s="46" t="s">
        <v>35</v>
      </c>
      <c r="C582" s="46"/>
      <c r="D582" s="3"/>
      <c r="E582" s="3"/>
      <c r="F582" s="3"/>
    </row>
    <row r="583" spans="1:6" x14ac:dyDescent="0.25">
      <c r="A583" s="72"/>
      <c r="B583" s="46" t="s">
        <v>36</v>
      </c>
      <c r="C583" s="46"/>
      <c r="D583" s="3"/>
      <c r="E583" s="3"/>
      <c r="F583" s="3"/>
    </row>
    <row r="584" spans="1:6" x14ac:dyDescent="0.25">
      <c r="A584" s="71" t="s">
        <v>37</v>
      </c>
      <c r="B584" s="46" t="s">
        <v>35</v>
      </c>
      <c r="C584" s="46"/>
      <c r="D584" s="3"/>
      <c r="E584" s="3"/>
      <c r="F584" s="3"/>
    </row>
    <row r="585" spans="1:6" x14ac:dyDescent="0.25">
      <c r="A585" s="72"/>
      <c r="B585" s="46" t="s">
        <v>36</v>
      </c>
      <c r="C585" s="46"/>
      <c r="D585" s="3"/>
      <c r="E585" s="3"/>
      <c r="F585" s="3"/>
    </row>
    <row r="586" spans="1:6" x14ac:dyDescent="0.25">
      <c r="A586" s="71" t="s">
        <v>38</v>
      </c>
      <c r="B586" s="46" t="s">
        <v>35</v>
      </c>
      <c r="C586" s="46"/>
      <c r="D586" s="3"/>
      <c r="E586" s="3"/>
      <c r="F586" s="3"/>
    </row>
    <row r="587" spans="1:6" x14ac:dyDescent="0.25">
      <c r="A587" s="72"/>
      <c r="B587" s="46" t="s">
        <v>36</v>
      </c>
      <c r="C587" s="46"/>
      <c r="D587" s="3"/>
      <c r="E587" s="3"/>
      <c r="F587" s="3"/>
    </row>
    <row r="588" spans="1:6" x14ac:dyDescent="0.25">
      <c r="A588" s="67" t="s">
        <v>39</v>
      </c>
      <c r="B588" s="46" t="s">
        <v>35</v>
      </c>
      <c r="C588" s="46"/>
      <c r="D588" s="3"/>
      <c r="E588" s="3"/>
      <c r="F588" s="3"/>
    </row>
    <row r="589" spans="1:6" x14ac:dyDescent="0.25">
      <c r="A589" s="67"/>
      <c r="B589" s="46" t="s">
        <v>36</v>
      </c>
      <c r="C589" s="3"/>
      <c r="D589" s="3"/>
      <c r="E589" s="3"/>
      <c r="F589" s="3"/>
    </row>
    <row r="591" spans="1:6" x14ac:dyDescent="0.25">
      <c r="A591" s="69" t="s">
        <v>99</v>
      </c>
      <c r="B591" s="70"/>
    </row>
    <row r="592" spans="1:6" x14ac:dyDescent="0.25">
      <c r="A592" s="71" t="s">
        <v>34</v>
      </c>
      <c r="B592" s="46" t="s">
        <v>35</v>
      </c>
      <c r="C592" s="46"/>
      <c r="D592" s="3"/>
      <c r="E592" s="3"/>
      <c r="F592" s="3"/>
    </row>
    <row r="593" spans="1:6" x14ac:dyDescent="0.25">
      <c r="A593" s="72"/>
      <c r="B593" s="46" t="s">
        <v>36</v>
      </c>
      <c r="C593" s="46"/>
      <c r="D593" s="3"/>
      <c r="E593" s="3"/>
      <c r="F593" s="3"/>
    </row>
    <row r="594" spans="1:6" x14ac:dyDescent="0.25">
      <c r="A594" s="71" t="s">
        <v>37</v>
      </c>
      <c r="B594" s="46" t="s">
        <v>35</v>
      </c>
      <c r="C594" s="46"/>
      <c r="D594" s="3"/>
      <c r="E594" s="3"/>
      <c r="F594" s="3"/>
    </row>
    <row r="595" spans="1:6" x14ac:dyDescent="0.25">
      <c r="A595" s="72"/>
      <c r="B595" s="46" t="s">
        <v>36</v>
      </c>
      <c r="C595" s="46"/>
      <c r="D595" s="3"/>
      <c r="E595" s="3"/>
      <c r="F595" s="3"/>
    </row>
    <row r="596" spans="1:6" x14ac:dyDescent="0.25">
      <c r="A596" s="71" t="s">
        <v>38</v>
      </c>
      <c r="B596" s="46" t="s">
        <v>35</v>
      </c>
      <c r="C596" s="46"/>
      <c r="D596" s="3"/>
      <c r="E596" s="3"/>
      <c r="F596" s="3"/>
    </row>
    <row r="597" spans="1:6" x14ac:dyDescent="0.25">
      <c r="A597" s="72"/>
      <c r="B597" s="46" t="s">
        <v>36</v>
      </c>
      <c r="C597" s="46"/>
      <c r="D597" s="3"/>
      <c r="E597" s="3"/>
      <c r="F597" s="3"/>
    </row>
    <row r="598" spans="1:6" x14ac:dyDescent="0.25">
      <c r="A598" s="67" t="s">
        <v>39</v>
      </c>
      <c r="B598" s="46" t="s">
        <v>35</v>
      </c>
      <c r="C598" s="46"/>
      <c r="D598" s="3"/>
      <c r="E598" s="3"/>
      <c r="F598" s="3"/>
    </row>
    <row r="599" spans="1:6" x14ac:dyDescent="0.25">
      <c r="A599" s="67"/>
      <c r="B599" s="46" t="s">
        <v>36</v>
      </c>
      <c r="C599" s="3"/>
      <c r="D599" s="3"/>
      <c r="E599" s="3"/>
      <c r="F599" s="3"/>
    </row>
    <row r="601" spans="1:6" x14ac:dyDescent="0.25">
      <c r="A601" s="69" t="s">
        <v>100</v>
      </c>
      <c r="B601" s="70"/>
    </row>
    <row r="602" spans="1:6" x14ac:dyDescent="0.25">
      <c r="A602" s="71" t="s">
        <v>34</v>
      </c>
      <c r="B602" s="46" t="s">
        <v>35</v>
      </c>
      <c r="C602" s="46"/>
      <c r="D602" s="3"/>
      <c r="E602" s="3"/>
      <c r="F602" s="3"/>
    </row>
    <row r="603" spans="1:6" x14ac:dyDescent="0.25">
      <c r="A603" s="72"/>
      <c r="B603" s="46" t="s">
        <v>36</v>
      </c>
      <c r="C603" s="46"/>
      <c r="D603" s="3"/>
      <c r="E603" s="3"/>
      <c r="F603" s="3"/>
    </row>
    <row r="604" spans="1:6" x14ac:dyDescent="0.25">
      <c r="A604" s="71" t="s">
        <v>37</v>
      </c>
      <c r="B604" s="46" t="s">
        <v>35</v>
      </c>
      <c r="C604" s="46"/>
      <c r="D604" s="3"/>
      <c r="E604" s="3"/>
      <c r="F604" s="3"/>
    </row>
    <row r="605" spans="1:6" x14ac:dyDescent="0.25">
      <c r="A605" s="72"/>
      <c r="B605" s="46" t="s">
        <v>36</v>
      </c>
      <c r="C605" s="46"/>
      <c r="D605" s="3"/>
      <c r="E605" s="3"/>
      <c r="F605" s="3"/>
    </row>
    <row r="606" spans="1:6" x14ac:dyDescent="0.25">
      <c r="A606" s="71" t="s">
        <v>38</v>
      </c>
      <c r="B606" s="46" t="s">
        <v>35</v>
      </c>
      <c r="C606" s="46"/>
      <c r="D606" s="3"/>
      <c r="E606" s="3"/>
      <c r="F606" s="3"/>
    </row>
    <row r="607" spans="1:6" x14ac:dyDescent="0.25">
      <c r="A607" s="72"/>
      <c r="B607" s="46" t="s">
        <v>36</v>
      </c>
      <c r="C607" s="46"/>
      <c r="D607" s="3"/>
      <c r="E607" s="3"/>
      <c r="F607" s="3"/>
    </row>
    <row r="608" spans="1:6" x14ac:dyDescent="0.25">
      <c r="A608" s="67" t="s">
        <v>39</v>
      </c>
      <c r="B608" s="46" t="s">
        <v>35</v>
      </c>
      <c r="C608" s="46"/>
      <c r="D608" s="3"/>
      <c r="E608" s="3"/>
      <c r="F608" s="3"/>
    </row>
    <row r="609" spans="1:6" x14ac:dyDescent="0.25">
      <c r="A609" s="67"/>
      <c r="B609" s="46" t="s">
        <v>36</v>
      </c>
      <c r="C609" s="3"/>
      <c r="D609" s="3"/>
      <c r="E609" s="3"/>
      <c r="F609" s="3"/>
    </row>
    <row r="611" spans="1:6" x14ac:dyDescent="0.25">
      <c r="A611" s="69" t="s">
        <v>101</v>
      </c>
      <c r="B611" s="70"/>
    </row>
    <row r="612" spans="1:6" x14ac:dyDescent="0.25">
      <c r="A612" s="71" t="s">
        <v>34</v>
      </c>
      <c r="B612" s="46" t="s">
        <v>35</v>
      </c>
      <c r="C612" s="46"/>
      <c r="D612" s="3"/>
      <c r="E612" s="3"/>
      <c r="F612" s="3"/>
    </row>
    <row r="613" spans="1:6" x14ac:dyDescent="0.25">
      <c r="A613" s="72"/>
      <c r="B613" s="46" t="s">
        <v>36</v>
      </c>
      <c r="C613" s="46"/>
      <c r="D613" s="3"/>
      <c r="E613" s="3"/>
      <c r="F613" s="3"/>
    </row>
    <row r="614" spans="1:6" x14ac:dyDescent="0.25">
      <c r="A614" s="71" t="s">
        <v>37</v>
      </c>
      <c r="B614" s="46" t="s">
        <v>35</v>
      </c>
      <c r="C614" s="46"/>
      <c r="D614" s="3"/>
      <c r="E614" s="3"/>
      <c r="F614" s="3"/>
    </row>
    <row r="615" spans="1:6" x14ac:dyDescent="0.25">
      <c r="A615" s="72"/>
      <c r="B615" s="46" t="s">
        <v>36</v>
      </c>
      <c r="C615" s="46"/>
      <c r="D615" s="3"/>
      <c r="E615" s="3"/>
      <c r="F615" s="3"/>
    </row>
    <row r="616" spans="1:6" x14ac:dyDescent="0.25">
      <c r="A616" s="71" t="s">
        <v>38</v>
      </c>
      <c r="B616" s="46" t="s">
        <v>35</v>
      </c>
      <c r="C616" s="46"/>
      <c r="D616" s="3"/>
      <c r="E616" s="3"/>
      <c r="F616" s="3"/>
    </row>
    <row r="617" spans="1:6" x14ac:dyDescent="0.25">
      <c r="A617" s="72"/>
      <c r="B617" s="46" t="s">
        <v>36</v>
      </c>
      <c r="C617" s="46"/>
      <c r="D617" s="3"/>
      <c r="E617" s="3"/>
      <c r="F617" s="3"/>
    </row>
    <row r="618" spans="1:6" x14ac:dyDescent="0.25">
      <c r="A618" s="67" t="s">
        <v>39</v>
      </c>
      <c r="B618" s="46" t="s">
        <v>35</v>
      </c>
      <c r="C618" s="46"/>
      <c r="D618" s="3"/>
      <c r="E618" s="3"/>
      <c r="F618" s="3"/>
    </row>
    <row r="619" spans="1:6" x14ac:dyDescent="0.25">
      <c r="A619" s="67"/>
      <c r="B619" s="46" t="s">
        <v>36</v>
      </c>
      <c r="C619" s="3"/>
      <c r="D619" s="3"/>
      <c r="E619" s="3"/>
      <c r="F619" s="3"/>
    </row>
    <row r="621" spans="1:6" x14ac:dyDescent="0.25">
      <c r="A621" s="69" t="s">
        <v>102</v>
      </c>
      <c r="B621" s="70"/>
    </row>
    <row r="622" spans="1:6" x14ac:dyDescent="0.25">
      <c r="A622" s="71" t="s">
        <v>34</v>
      </c>
      <c r="B622" s="46" t="s">
        <v>35</v>
      </c>
      <c r="C622" s="46"/>
      <c r="D622" s="3"/>
      <c r="E622" s="3"/>
      <c r="F622" s="3"/>
    </row>
    <row r="623" spans="1:6" x14ac:dyDescent="0.25">
      <c r="A623" s="72"/>
      <c r="B623" s="46" t="s">
        <v>36</v>
      </c>
      <c r="C623" s="46"/>
      <c r="D623" s="3"/>
      <c r="E623" s="3"/>
      <c r="F623" s="3"/>
    </row>
    <row r="624" spans="1:6" x14ac:dyDescent="0.25">
      <c r="A624" s="71" t="s">
        <v>37</v>
      </c>
      <c r="B624" s="46" t="s">
        <v>35</v>
      </c>
      <c r="C624" s="46"/>
      <c r="D624" s="3"/>
      <c r="E624" s="3"/>
      <c r="F624" s="3"/>
    </row>
    <row r="625" spans="1:6" x14ac:dyDescent="0.25">
      <c r="A625" s="72"/>
      <c r="B625" s="46" t="s">
        <v>36</v>
      </c>
      <c r="C625" s="46"/>
      <c r="D625" s="3"/>
      <c r="E625" s="3"/>
      <c r="F625" s="3"/>
    </row>
    <row r="626" spans="1:6" x14ac:dyDescent="0.25">
      <c r="A626" s="71" t="s">
        <v>38</v>
      </c>
      <c r="B626" s="46" t="s">
        <v>35</v>
      </c>
      <c r="C626" s="46"/>
      <c r="D626" s="3"/>
      <c r="E626" s="3"/>
      <c r="F626" s="3"/>
    </row>
    <row r="627" spans="1:6" x14ac:dyDescent="0.25">
      <c r="A627" s="72"/>
      <c r="B627" s="46" t="s">
        <v>36</v>
      </c>
      <c r="C627" s="46"/>
      <c r="D627" s="3"/>
      <c r="E627" s="3"/>
      <c r="F627" s="3"/>
    </row>
    <row r="628" spans="1:6" x14ac:dyDescent="0.25">
      <c r="A628" s="67" t="s">
        <v>39</v>
      </c>
      <c r="B628" s="46" t="s">
        <v>35</v>
      </c>
      <c r="C628" s="46"/>
      <c r="D628" s="3"/>
      <c r="E628" s="3"/>
      <c r="F628" s="3"/>
    </row>
    <row r="629" spans="1:6" x14ac:dyDescent="0.25">
      <c r="A629" s="67"/>
      <c r="B629" s="46" t="s">
        <v>36</v>
      </c>
      <c r="C629" s="3"/>
      <c r="D629" s="3"/>
      <c r="E629" s="3"/>
      <c r="F629" s="3"/>
    </row>
    <row r="631" spans="1:6" x14ac:dyDescent="0.25">
      <c r="A631" s="69" t="s">
        <v>103</v>
      </c>
      <c r="B631" s="70"/>
    </row>
    <row r="632" spans="1:6" x14ac:dyDescent="0.25">
      <c r="A632" s="71" t="s">
        <v>34</v>
      </c>
      <c r="B632" s="46" t="s">
        <v>35</v>
      </c>
      <c r="C632" s="46"/>
      <c r="D632" s="3"/>
      <c r="E632" s="3"/>
      <c r="F632" s="3"/>
    </row>
    <row r="633" spans="1:6" x14ac:dyDescent="0.25">
      <c r="A633" s="72"/>
      <c r="B633" s="46" t="s">
        <v>36</v>
      </c>
      <c r="C633" s="46"/>
      <c r="D633" s="3"/>
      <c r="E633" s="3"/>
      <c r="F633" s="3"/>
    </row>
    <row r="634" spans="1:6" x14ac:dyDescent="0.25">
      <c r="A634" s="71" t="s">
        <v>37</v>
      </c>
      <c r="B634" s="46" t="s">
        <v>35</v>
      </c>
      <c r="C634" s="46"/>
      <c r="D634" s="3"/>
      <c r="E634" s="3"/>
      <c r="F634" s="3"/>
    </row>
    <row r="635" spans="1:6" x14ac:dyDescent="0.25">
      <c r="A635" s="72"/>
      <c r="B635" s="46" t="s">
        <v>36</v>
      </c>
      <c r="C635" s="46"/>
      <c r="D635" s="3"/>
      <c r="E635" s="3"/>
      <c r="F635" s="3"/>
    </row>
    <row r="636" spans="1:6" x14ac:dyDescent="0.25">
      <c r="A636" s="71" t="s">
        <v>38</v>
      </c>
      <c r="B636" s="46" t="s">
        <v>35</v>
      </c>
      <c r="C636" s="46"/>
      <c r="D636" s="3"/>
      <c r="E636" s="3"/>
      <c r="F636" s="3"/>
    </row>
    <row r="637" spans="1:6" x14ac:dyDescent="0.25">
      <c r="A637" s="72"/>
      <c r="B637" s="46" t="s">
        <v>36</v>
      </c>
      <c r="C637" s="46"/>
      <c r="D637" s="3"/>
      <c r="E637" s="3"/>
      <c r="F637" s="3"/>
    </row>
    <row r="638" spans="1:6" x14ac:dyDescent="0.25">
      <c r="A638" s="67" t="s">
        <v>39</v>
      </c>
      <c r="B638" s="46" t="s">
        <v>35</v>
      </c>
      <c r="C638" s="46"/>
      <c r="D638" s="3"/>
      <c r="E638" s="3"/>
      <c r="F638" s="3"/>
    </row>
    <row r="639" spans="1:6" x14ac:dyDescent="0.25">
      <c r="A639" s="67"/>
      <c r="B639" s="46" t="s">
        <v>36</v>
      </c>
      <c r="C639" s="3"/>
      <c r="D639" s="3"/>
      <c r="E639" s="3"/>
      <c r="F639" s="3"/>
    </row>
    <row r="641" spans="1:6" x14ac:dyDescent="0.25">
      <c r="A641" s="69" t="s">
        <v>104</v>
      </c>
      <c r="B641" s="70"/>
    </row>
    <row r="642" spans="1:6" x14ac:dyDescent="0.25">
      <c r="A642" s="71" t="s">
        <v>34</v>
      </c>
      <c r="B642" s="46" t="s">
        <v>35</v>
      </c>
      <c r="C642" s="46"/>
      <c r="D642" s="3"/>
      <c r="E642" s="3"/>
      <c r="F642" s="3"/>
    </row>
    <row r="643" spans="1:6" x14ac:dyDescent="0.25">
      <c r="A643" s="72"/>
      <c r="B643" s="46" t="s">
        <v>36</v>
      </c>
      <c r="C643" s="46"/>
      <c r="D643" s="3"/>
      <c r="E643" s="3"/>
      <c r="F643" s="3"/>
    </row>
    <row r="644" spans="1:6" x14ac:dyDescent="0.25">
      <c r="A644" s="71" t="s">
        <v>37</v>
      </c>
      <c r="B644" s="46" t="s">
        <v>35</v>
      </c>
      <c r="C644" s="46"/>
      <c r="D644" s="3"/>
      <c r="E644" s="3"/>
      <c r="F644" s="3"/>
    </row>
    <row r="645" spans="1:6" x14ac:dyDescent="0.25">
      <c r="A645" s="72"/>
      <c r="B645" s="46" t="s">
        <v>36</v>
      </c>
      <c r="C645" s="46"/>
      <c r="D645" s="3"/>
      <c r="E645" s="3"/>
      <c r="F645" s="3"/>
    </row>
    <row r="646" spans="1:6" x14ac:dyDescent="0.25">
      <c r="A646" s="71" t="s">
        <v>38</v>
      </c>
      <c r="B646" s="46" t="s">
        <v>35</v>
      </c>
      <c r="C646" s="46"/>
      <c r="D646" s="3"/>
      <c r="E646" s="3"/>
      <c r="F646" s="3"/>
    </row>
    <row r="647" spans="1:6" x14ac:dyDescent="0.25">
      <c r="A647" s="72"/>
      <c r="B647" s="46" t="s">
        <v>36</v>
      </c>
      <c r="C647" s="46"/>
      <c r="D647" s="3"/>
      <c r="E647" s="3"/>
      <c r="F647" s="3"/>
    </row>
    <row r="648" spans="1:6" x14ac:dyDescent="0.25">
      <c r="A648" s="67" t="s">
        <v>39</v>
      </c>
      <c r="B648" s="46" t="s">
        <v>35</v>
      </c>
      <c r="C648" s="46"/>
      <c r="D648" s="3"/>
      <c r="E648" s="3"/>
      <c r="F648" s="3"/>
    </row>
    <row r="649" spans="1:6" x14ac:dyDescent="0.25">
      <c r="A649" s="67"/>
      <c r="B649" s="46" t="s">
        <v>36</v>
      </c>
      <c r="C649" s="3"/>
      <c r="D649" s="3"/>
      <c r="E649" s="3"/>
      <c r="F649" s="3"/>
    </row>
    <row r="651" spans="1:6" x14ac:dyDescent="0.25">
      <c r="A651" s="69" t="s">
        <v>105</v>
      </c>
      <c r="B651" s="70"/>
    </row>
    <row r="652" spans="1:6" x14ac:dyDescent="0.25">
      <c r="A652" s="71" t="s">
        <v>34</v>
      </c>
      <c r="B652" s="46" t="s">
        <v>35</v>
      </c>
      <c r="C652" s="46"/>
      <c r="D652" s="3"/>
      <c r="E652" s="3"/>
      <c r="F652" s="3"/>
    </row>
    <row r="653" spans="1:6" x14ac:dyDescent="0.25">
      <c r="A653" s="72"/>
      <c r="B653" s="46" t="s">
        <v>36</v>
      </c>
      <c r="C653" s="46"/>
      <c r="D653" s="3"/>
      <c r="E653" s="3"/>
      <c r="F653" s="3"/>
    </row>
    <row r="654" spans="1:6" x14ac:dyDescent="0.25">
      <c r="A654" s="71" t="s">
        <v>37</v>
      </c>
      <c r="B654" s="46" t="s">
        <v>35</v>
      </c>
      <c r="C654" s="46"/>
      <c r="D654" s="3"/>
      <c r="E654" s="3"/>
      <c r="F654" s="3"/>
    </row>
    <row r="655" spans="1:6" x14ac:dyDescent="0.25">
      <c r="A655" s="72"/>
      <c r="B655" s="46" t="s">
        <v>36</v>
      </c>
      <c r="C655" s="46"/>
      <c r="D655" s="3"/>
      <c r="E655" s="3"/>
      <c r="F655" s="3"/>
    </row>
    <row r="656" spans="1:6" x14ac:dyDescent="0.25">
      <c r="A656" s="71" t="s">
        <v>38</v>
      </c>
      <c r="B656" s="46" t="s">
        <v>35</v>
      </c>
      <c r="C656" s="46"/>
      <c r="D656" s="3"/>
      <c r="E656" s="3"/>
      <c r="F656" s="3"/>
    </row>
    <row r="657" spans="1:6" x14ac:dyDescent="0.25">
      <c r="A657" s="72"/>
      <c r="B657" s="46" t="s">
        <v>36</v>
      </c>
      <c r="C657" s="46"/>
      <c r="D657" s="3"/>
      <c r="E657" s="3"/>
      <c r="F657" s="3"/>
    </row>
    <row r="658" spans="1:6" x14ac:dyDescent="0.25">
      <c r="A658" s="67" t="s">
        <v>39</v>
      </c>
      <c r="B658" s="46" t="s">
        <v>35</v>
      </c>
      <c r="C658" s="46"/>
      <c r="D658" s="3"/>
      <c r="E658" s="3"/>
      <c r="F658" s="3"/>
    </row>
    <row r="659" spans="1:6" x14ac:dyDescent="0.25">
      <c r="A659" s="67"/>
      <c r="B659" s="46" t="s">
        <v>36</v>
      </c>
      <c r="C659" s="3"/>
      <c r="D659" s="3"/>
      <c r="E659" s="3"/>
      <c r="F659" s="3"/>
    </row>
    <row r="661" spans="1:6" x14ac:dyDescent="0.25">
      <c r="A661" s="69" t="s">
        <v>106</v>
      </c>
      <c r="B661" s="70"/>
    </row>
    <row r="662" spans="1:6" x14ac:dyDescent="0.25">
      <c r="A662" s="71" t="s">
        <v>34</v>
      </c>
      <c r="B662" s="46" t="s">
        <v>35</v>
      </c>
      <c r="C662" s="46"/>
      <c r="D662" s="3"/>
      <c r="E662" s="3"/>
      <c r="F662" s="3"/>
    </row>
    <row r="663" spans="1:6" x14ac:dyDescent="0.25">
      <c r="A663" s="72"/>
      <c r="B663" s="46" t="s">
        <v>36</v>
      </c>
      <c r="C663" s="46"/>
      <c r="D663" s="3"/>
      <c r="E663" s="3"/>
      <c r="F663" s="3"/>
    </row>
    <row r="664" spans="1:6" x14ac:dyDescent="0.25">
      <c r="A664" s="71" t="s">
        <v>37</v>
      </c>
      <c r="B664" s="46" t="s">
        <v>35</v>
      </c>
      <c r="C664" s="46"/>
      <c r="D664" s="3"/>
      <c r="E664" s="3"/>
      <c r="F664" s="3"/>
    </row>
    <row r="665" spans="1:6" x14ac:dyDescent="0.25">
      <c r="A665" s="72"/>
      <c r="B665" s="46" t="s">
        <v>36</v>
      </c>
      <c r="C665" s="46"/>
      <c r="D665" s="3"/>
      <c r="E665" s="3"/>
      <c r="F665" s="3"/>
    </row>
    <row r="666" spans="1:6" x14ac:dyDescent="0.25">
      <c r="A666" s="71" t="s">
        <v>38</v>
      </c>
      <c r="B666" s="46" t="s">
        <v>35</v>
      </c>
      <c r="C666" s="46"/>
      <c r="D666" s="3"/>
      <c r="E666" s="3"/>
      <c r="F666" s="3"/>
    </row>
    <row r="667" spans="1:6" x14ac:dyDescent="0.25">
      <c r="A667" s="72"/>
      <c r="B667" s="46" t="s">
        <v>36</v>
      </c>
      <c r="C667" s="46"/>
      <c r="D667" s="3"/>
      <c r="E667" s="3"/>
      <c r="F667" s="3"/>
    </row>
    <row r="668" spans="1:6" x14ac:dyDescent="0.25">
      <c r="A668" s="67" t="s">
        <v>39</v>
      </c>
      <c r="B668" s="46" t="s">
        <v>35</v>
      </c>
      <c r="C668" s="46"/>
      <c r="D668" s="3"/>
      <c r="E668" s="3"/>
      <c r="F668" s="3"/>
    </row>
    <row r="669" spans="1:6" x14ac:dyDescent="0.25">
      <c r="A669" s="67"/>
      <c r="B669" s="46" t="s">
        <v>36</v>
      </c>
      <c r="C669" s="3"/>
      <c r="D669" s="3"/>
      <c r="E669" s="3"/>
      <c r="F669" s="3"/>
    </row>
    <row r="671" spans="1:6" x14ac:dyDescent="0.25">
      <c r="A671" s="69" t="s">
        <v>107</v>
      </c>
      <c r="B671" s="70"/>
    </row>
    <row r="672" spans="1:6" x14ac:dyDescent="0.25">
      <c r="A672" s="71" t="s">
        <v>34</v>
      </c>
      <c r="B672" s="46" t="s">
        <v>35</v>
      </c>
      <c r="C672" s="46"/>
      <c r="D672" s="3"/>
      <c r="E672" s="3"/>
      <c r="F672" s="3"/>
    </row>
    <row r="673" spans="1:6" x14ac:dyDescent="0.25">
      <c r="A673" s="72"/>
      <c r="B673" s="46" t="s">
        <v>36</v>
      </c>
      <c r="C673" s="46"/>
      <c r="D673" s="3"/>
      <c r="E673" s="3"/>
      <c r="F673" s="3"/>
    </row>
    <row r="674" spans="1:6" x14ac:dyDescent="0.25">
      <c r="A674" s="71" t="s">
        <v>37</v>
      </c>
      <c r="B674" s="46" t="s">
        <v>35</v>
      </c>
      <c r="C674" s="46"/>
      <c r="D674" s="3"/>
      <c r="E674" s="3"/>
      <c r="F674" s="3"/>
    </row>
    <row r="675" spans="1:6" x14ac:dyDescent="0.25">
      <c r="A675" s="72"/>
      <c r="B675" s="46" t="s">
        <v>36</v>
      </c>
      <c r="C675" s="46"/>
      <c r="D675" s="3"/>
      <c r="E675" s="3"/>
      <c r="F675" s="3"/>
    </row>
    <row r="676" spans="1:6" x14ac:dyDescent="0.25">
      <c r="A676" s="71" t="s">
        <v>38</v>
      </c>
      <c r="B676" s="46" t="s">
        <v>35</v>
      </c>
      <c r="C676" s="46"/>
      <c r="D676" s="3"/>
      <c r="E676" s="3"/>
      <c r="F676" s="3"/>
    </row>
    <row r="677" spans="1:6" x14ac:dyDescent="0.25">
      <c r="A677" s="72"/>
      <c r="B677" s="46" t="s">
        <v>36</v>
      </c>
      <c r="C677" s="46"/>
      <c r="D677" s="3"/>
      <c r="E677" s="3"/>
      <c r="F677" s="3"/>
    </row>
    <row r="678" spans="1:6" x14ac:dyDescent="0.25">
      <c r="A678" s="67" t="s">
        <v>39</v>
      </c>
      <c r="B678" s="46" t="s">
        <v>35</v>
      </c>
      <c r="C678" s="46"/>
      <c r="D678" s="3"/>
      <c r="E678" s="3"/>
      <c r="F678" s="3"/>
    </row>
    <row r="679" spans="1:6" x14ac:dyDescent="0.25">
      <c r="A679" s="67"/>
      <c r="B679" s="46" t="s">
        <v>36</v>
      </c>
      <c r="C679" s="3"/>
      <c r="D679" s="3"/>
      <c r="E679" s="3"/>
      <c r="F679" s="3"/>
    </row>
    <row r="681" spans="1:6" x14ac:dyDescent="0.25">
      <c r="A681" s="69" t="s">
        <v>108</v>
      </c>
      <c r="B681" s="70"/>
    </row>
    <row r="682" spans="1:6" x14ac:dyDescent="0.25">
      <c r="A682" s="71" t="s">
        <v>34</v>
      </c>
      <c r="B682" s="46" t="s">
        <v>35</v>
      </c>
      <c r="C682" s="46"/>
      <c r="D682" s="3"/>
      <c r="E682" s="3"/>
      <c r="F682" s="3"/>
    </row>
    <row r="683" spans="1:6" x14ac:dyDescent="0.25">
      <c r="A683" s="72"/>
      <c r="B683" s="46" t="s">
        <v>36</v>
      </c>
      <c r="C683" s="46"/>
      <c r="D683" s="3"/>
      <c r="E683" s="3"/>
      <c r="F683" s="3"/>
    </row>
    <row r="684" spans="1:6" x14ac:dyDescent="0.25">
      <c r="A684" s="71" t="s">
        <v>37</v>
      </c>
      <c r="B684" s="46" t="s">
        <v>35</v>
      </c>
      <c r="C684" s="46"/>
      <c r="D684" s="3"/>
      <c r="E684" s="3"/>
      <c r="F684" s="3"/>
    </row>
    <row r="685" spans="1:6" x14ac:dyDescent="0.25">
      <c r="A685" s="72"/>
      <c r="B685" s="46" t="s">
        <v>36</v>
      </c>
      <c r="C685" s="46"/>
      <c r="D685" s="3"/>
      <c r="E685" s="3"/>
      <c r="F685" s="3"/>
    </row>
    <row r="686" spans="1:6" x14ac:dyDescent="0.25">
      <c r="A686" s="71" t="s">
        <v>38</v>
      </c>
      <c r="B686" s="46" t="s">
        <v>35</v>
      </c>
      <c r="C686" s="46"/>
      <c r="D686" s="3"/>
      <c r="E686" s="3"/>
      <c r="F686" s="3"/>
    </row>
    <row r="687" spans="1:6" x14ac:dyDescent="0.25">
      <c r="A687" s="72"/>
      <c r="B687" s="46" t="s">
        <v>36</v>
      </c>
      <c r="C687" s="46"/>
      <c r="D687" s="3"/>
      <c r="E687" s="3"/>
      <c r="F687" s="3"/>
    </row>
    <row r="688" spans="1:6" x14ac:dyDescent="0.25">
      <c r="A688" s="67" t="s">
        <v>39</v>
      </c>
      <c r="B688" s="46" t="s">
        <v>35</v>
      </c>
      <c r="C688" s="46"/>
      <c r="D688" s="3"/>
      <c r="E688" s="3"/>
      <c r="F688" s="3"/>
    </row>
    <row r="689" spans="1:6" x14ac:dyDescent="0.25">
      <c r="A689" s="67"/>
      <c r="B689" s="46" t="s">
        <v>36</v>
      </c>
      <c r="C689" s="3"/>
      <c r="D689" s="3"/>
      <c r="E689" s="3"/>
      <c r="F689" s="3"/>
    </row>
    <row r="691" spans="1:6" x14ac:dyDescent="0.25">
      <c r="A691" s="69" t="s">
        <v>109</v>
      </c>
      <c r="B691" s="70"/>
    </row>
    <row r="692" spans="1:6" x14ac:dyDescent="0.25">
      <c r="A692" s="71" t="s">
        <v>34</v>
      </c>
      <c r="B692" s="46" t="s">
        <v>35</v>
      </c>
      <c r="C692" s="46"/>
      <c r="D692" s="3"/>
      <c r="E692" s="3"/>
      <c r="F692" s="3"/>
    </row>
    <row r="693" spans="1:6" x14ac:dyDescent="0.25">
      <c r="A693" s="72"/>
      <c r="B693" s="46" t="s">
        <v>36</v>
      </c>
      <c r="C693" s="46"/>
      <c r="D693" s="3"/>
      <c r="E693" s="3"/>
      <c r="F693" s="3"/>
    </row>
    <row r="694" spans="1:6" x14ac:dyDescent="0.25">
      <c r="A694" s="71" t="s">
        <v>37</v>
      </c>
      <c r="B694" s="46" t="s">
        <v>35</v>
      </c>
      <c r="C694" s="46"/>
      <c r="D694" s="3"/>
      <c r="E694" s="3"/>
      <c r="F694" s="3"/>
    </row>
    <row r="695" spans="1:6" x14ac:dyDescent="0.25">
      <c r="A695" s="72"/>
      <c r="B695" s="46" t="s">
        <v>36</v>
      </c>
      <c r="C695" s="46"/>
      <c r="D695" s="3"/>
      <c r="E695" s="3"/>
      <c r="F695" s="3"/>
    </row>
    <row r="696" spans="1:6" x14ac:dyDescent="0.25">
      <c r="A696" s="71" t="s">
        <v>38</v>
      </c>
      <c r="B696" s="46" t="s">
        <v>35</v>
      </c>
      <c r="C696" s="46"/>
      <c r="D696" s="3"/>
      <c r="E696" s="3"/>
      <c r="F696" s="3"/>
    </row>
    <row r="697" spans="1:6" x14ac:dyDescent="0.25">
      <c r="A697" s="72"/>
      <c r="B697" s="46" t="s">
        <v>36</v>
      </c>
      <c r="C697" s="46"/>
      <c r="D697" s="3"/>
      <c r="E697" s="3"/>
      <c r="F697" s="3"/>
    </row>
    <row r="698" spans="1:6" x14ac:dyDescent="0.25">
      <c r="A698" s="67" t="s">
        <v>39</v>
      </c>
      <c r="B698" s="46" t="s">
        <v>35</v>
      </c>
      <c r="C698" s="46"/>
      <c r="D698" s="3"/>
      <c r="E698" s="3"/>
      <c r="F698" s="3"/>
    </row>
    <row r="699" spans="1:6" x14ac:dyDescent="0.25">
      <c r="A699" s="67"/>
      <c r="B699" s="46" t="s">
        <v>36</v>
      </c>
      <c r="C699" s="3"/>
      <c r="D699" s="3"/>
      <c r="E699" s="3"/>
      <c r="F699" s="3"/>
    </row>
    <row r="701" spans="1:6" x14ac:dyDescent="0.25">
      <c r="A701" s="69" t="s">
        <v>110</v>
      </c>
      <c r="B701" s="70"/>
    </row>
    <row r="702" spans="1:6" x14ac:dyDescent="0.25">
      <c r="A702" s="71" t="s">
        <v>34</v>
      </c>
      <c r="B702" s="46" t="s">
        <v>35</v>
      </c>
      <c r="C702" s="46"/>
      <c r="D702" s="3"/>
      <c r="E702" s="3"/>
      <c r="F702" s="3"/>
    </row>
    <row r="703" spans="1:6" x14ac:dyDescent="0.25">
      <c r="A703" s="72"/>
      <c r="B703" s="46" t="s">
        <v>36</v>
      </c>
      <c r="C703" s="46"/>
      <c r="D703" s="3"/>
      <c r="E703" s="3"/>
      <c r="F703" s="3"/>
    </row>
    <row r="704" spans="1:6" x14ac:dyDescent="0.25">
      <c r="A704" s="71" t="s">
        <v>37</v>
      </c>
      <c r="B704" s="46" t="s">
        <v>35</v>
      </c>
      <c r="C704" s="46"/>
      <c r="D704" s="3"/>
      <c r="E704" s="3"/>
      <c r="F704" s="3"/>
    </row>
    <row r="705" spans="1:6" x14ac:dyDescent="0.25">
      <c r="A705" s="72"/>
      <c r="B705" s="46" t="s">
        <v>36</v>
      </c>
      <c r="C705" s="46"/>
      <c r="D705" s="3"/>
      <c r="E705" s="3"/>
      <c r="F705" s="3"/>
    </row>
    <row r="706" spans="1:6" x14ac:dyDescent="0.25">
      <c r="A706" s="71" t="s">
        <v>38</v>
      </c>
      <c r="B706" s="46" t="s">
        <v>35</v>
      </c>
      <c r="C706" s="46"/>
      <c r="D706" s="3"/>
      <c r="E706" s="3"/>
      <c r="F706" s="3"/>
    </row>
    <row r="707" spans="1:6" x14ac:dyDescent="0.25">
      <c r="A707" s="72"/>
      <c r="B707" s="46" t="s">
        <v>36</v>
      </c>
      <c r="C707" s="46"/>
      <c r="D707" s="3"/>
      <c r="E707" s="3"/>
      <c r="F707" s="3"/>
    </row>
    <row r="708" spans="1:6" x14ac:dyDescent="0.25">
      <c r="A708" s="67" t="s">
        <v>39</v>
      </c>
      <c r="B708" s="46" t="s">
        <v>35</v>
      </c>
      <c r="C708" s="46"/>
      <c r="D708" s="3"/>
      <c r="E708" s="3"/>
      <c r="F708" s="3"/>
    </row>
    <row r="709" spans="1:6" x14ac:dyDescent="0.25">
      <c r="A709" s="67"/>
      <c r="B709" s="46" t="s">
        <v>36</v>
      </c>
      <c r="C709" s="3"/>
      <c r="D709" s="3"/>
      <c r="E709" s="3"/>
      <c r="F709" s="3"/>
    </row>
    <row r="711" spans="1:6" x14ac:dyDescent="0.25">
      <c r="A711" s="69" t="s">
        <v>111</v>
      </c>
      <c r="B711" s="70"/>
    </row>
    <row r="712" spans="1:6" x14ac:dyDescent="0.25">
      <c r="A712" s="71" t="s">
        <v>34</v>
      </c>
      <c r="B712" s="46" t="s">
        <v>35</v>
      </c>
      <c r="C712" s="46"/>
      <c r="D712" s="3"/>
      <c r="E712" s="3"/>
      <c r="F712" s="3"/>
    </row>
    <row r="713" spans="1:6" x14ac:dyDescent="0.25">
      <c r="A713" s="72"/>
      <c r="B713" s="46" t="s">
        <v>36</v>
      </c>
      <c r="C713" s="46"/>
      <c r="D713" s="3"/>
      <c r="E713" s="3"/>
      <c r="F713" s="3"/>
    </row>
    <row r="714" spans="1:6" x14ac:dyDescent="0.25">
      <c r="A714" s="71" t="s">
        <v>37</v>
      </c>
      <c r="B714" s="46" t="s">
        <v>35</v>
      </c>
      <c r="C714" s="46"/>
      <c r="D714" s="3"/>
      <c r="E714" s="3"/>
      <c r="F714" s="3"/>
    </row>
    <row r="715" spans="1:6" x14ac:dyDescent="0.25">
      <c r="A715" s="72"/>
      <c r="B715" s="46" t="s">
        <v>36</v>
      </c>
      <c r="C715" s="46"/>
      <c r="D715" s="3"/>
      <c r="E715" s="3"/>
      <c r="F715" s="3"/>
    </row>
    <row r="716" spans="1:6" x14ac:dyDescent="0.25">
      <c r="A716" s="71" t="s">
        <v>38</v>
      </c>
      <c r="B716" s="46" t="s">
        <v>35</v>
      </c>
      <c r="C716" s="46"/>
      <c r="D716" s="3"/>
      <c r="E716" s="3"/>
      <c r="F716" s="3"/>
    </row>
    <row r="717" spans="1:6" x14ac:dyDescent="0.25">
      <c r="A717" s="72"/>
      <c r="B717" s="46" t="s">
        <v>36</v>
      </c>
      <c r="C717" s="46"/>
      <c r="D717" s="3"/>
      <c r="E717" s="3"/>
      <c r="F717" s="3"/>
    </row>
    <row r="718" spans="1:6" x14ac:dyDescent="0.25">
      <c r="A718" s="67" t="s">
        <v>39</v>
      </c>
      <c r="B718" s="46" t="s">
        <v>35</v>
      </c>
      <c r="C718" s="46"/>
      <c r="D718" s="3"/>
      <c r="E718" s="3"/>
      <c r="F718" s="3"/>
    </row>
    <row r="719" spans="1:6" x14ac:dyDescent="0.25">
      <c r="A719" s="67"/>
      <c r="B719" s="46" t="s">
        <v>36</v>
      </c>
      <c r="C719" s="3"/>
      <c r="D719" s="3"/>
      <c r="E719" s="3"/>
      <c r="F719" s="3"/>
    </row>
    <row r="721" spans="1:6" x14ac:dyDescent="0.25">
      <c r="A721" s="69" t="s">
        <v>112</v>
      </c>
      <c r="B721" s="70"/>
    </row>
    <row r="722" spans="1:6" x14ac:dyDescent="0.25">
      <c r="A722" s="71" t="s">
        <v>34</v>
      </c>
      <c r="B722" s="46" t="s">
        <v>35</v>
      </c>
      <c r="C722" s="46"/>
      <c r="D722" s="3"/>
      <c r="E722" s="3"/>
      <c r="F722" s="3"/>
    </row>
    <row r="723" spans="1:6" x14ac:dyDescent="0.25">
      <c r="A723" s="72"/>
      <c r="B723" s="46" t="s">
        <v>36</v>
      </c>
      <c r="C723" s="46"/>
      <c r="D723" s="3"/>
      <c r="E723" s="3"/>
      <c r="F723" s="3"/>
    </row>
    <row r="724" spans="1:6" x14ac:dyDescent="0.25">
      <c r="A724" s="71" t="s">
        <v>37</v>
      </c>
      <c r="B724" s="46" t="s">
        <v>35</v>
      </c>
      <c r="C724" s="46"/>
      <c r="D724" s="3"/>
      <c r="E724" s="3"/>
      <c r="F724" s="3"/>
    </row>
    <row r="725" spans="1:6" x14ac:dyDescent="0.25">
      <c r="A725" s="72"/>
      <c r="B725" s="46" t="s">
        <v>36</v>
      </c>
      <c r="C725" s="46"/>
      <c r="D725" s="3"/>
      <c r="E725" s="3"/>
      <c r="F725" s="3"/>
    </row>
    <row r="726" spans="1:6" x14ac:dyDescent="0.25">
      <c r="A726" s="71" t="s">
        <v>38</v>
      </c>
      <c r="B726" s="46" t="s">
        <v>35</v>
      </c>
      <c r="C726" s="46"/>
      <c r="D726" s="3"/>
      <c r="E726" s="3"/>
      <c r="F726" s="3"/>
    </row>
    <row r="727" spans="1:6" x14ac:dyDescent="0.25">
      <c r="A727" s="72"/>
      <c r="B727" s="46" t="s">
        <v>36</v>
      </c>
      <c r="C727" s="46"/>
      <c r="D727" s="3"/>
      <c r="E727" s="3"/>
      <c r="F727" s="3"/>
    </row>
    <row r="728" spans="1:6" x14ac:dyDescent="0.25">
      <c r="A728" s="67" t="s">
        <v>39</v>
      </c>
      <c r="B728" s="46" t="s">
        <v>35</v>
      </c>
      <c r="C728" s="46"/>
      <c r="D728" s="3"/>
      <c r="E728" s="3"/>
      <c r="F728" s="3"/>
    </row>
    <row r="729" spans="1:6" x14ac:dyDescent="0.25">
      <c r="A729" s="67"/>
      <c r="B729" s="46" t="s">
        <v>36</v>
      </c>
      <c r="C729" s="3"/>
      <c r="D729" s="3"/>
      <c r="E729" s="3"/>
      <c r="F729" s="3"/>
    </row>
    <row r="731" spans="1:6" x14ac:dyDescent="0.25">
      <c r="A731" s="69" t="s">
        <v>113</v>
      </c>
      <c r="B731" s="70"/>
    </row>
    <row r="732" spans="1:6" x14ac:dyDescent="0.25">
      <c r="A732" s="71" t="s">
        <v>34</v>
      </c>
      <c r="B732" s="46" t="s">
        <v>35</v>
      </c>
      <c r="C732" s="46"/>
      <c r="D732" s="3"/>
      <c r="E732" s="3"/>
      <c r="F732" s="3"/>
    </row>
    <row r="733" spans="1:6" x14ac:dyDescent="0.25">
      <c r="A733" s="72"/>
      <c r="B733" s="46" t="s">
        <v>36</v>
      </c>
      <c r="C733" s="46"/>
      <c r="D733" s="3"/>
      <c r="E733" s="3"/>
      <c r="F733" s="3"/>
    </row>
    <row r="734" spans="1:6" x14ac:dyDescent="0.25">
      <c r="A734" s="71" t="s">
        <v>37</v>
      </c>
      <c r="B734" s="46" t="s">
        <v>35</v>
      </c>
      <c r="C734" s="46"/>
      <c r="D734" s="3"/>
      <c r="E734" s="3"/>
      <c r="F734" s="3"/>
    </row>
    <row r="735" spans="1:6" x14ac:dyDescent="0.25">
      <c r="A735" s="72"/>
      <c r="B735" s="46" t="s">
        <v>36</v>
      </c>
      <c r="C735" s="46"/>
      <c r="D735" s="3"/>
      <c r="E735" s="3"/>
      <c r="F735" s="3"/>
    </row>
    <row r="736" spans="1:6" x14ac:dyDescent="0.25">
      <c r="A736" s="71" t="s">
        <v>38</v>
      </c>
      <c r="B736" s="46" t="s">
        <v>35</v>
      </c>
      <c r="C736" s="46"/>
      <c r="D736" s="3"/>
      <c r="E736" s="3"/>
      <c r="F736" s="3"/>
    </row>
    <row r="737" spans="1:6" x14ac:dyDescent="0.25">
      <c r="A737" s="72"/>
      <c r="B737" s="46" t="s">
        <v>36</v>
      </c>
      <c r="C737" s="46"/>
      <c r="D737" s="3"/>
      <c r="E737" s="3"/>
      <c r="F737" s="3"/>
    </row>
    <row r="738" spans="1:6" x14ac:dyDescent="0.25">
      <c r="A738" s="67" t="s">
        <v>39</v>
      </c>
      <c r="B738" s="46" t="s">
        <v>35</v>
      </c>
      <c r="C738" s="46"/>
      <c r="D738" s="3"/>
      <c r="E738" s="3"/>
      <c r="F738" s="3"/>
    </row>
    <row r="739" spans="1:6" x14ac:dyDescent="0.25">
      <c r="A739" s="67"/>
      <c r="B739" s="46" t="s">
        <v>36</v>
      </c>
      <c r="C739" s="3"/>
      <c r="D739" s="3"/>
      <c r="E739" s="3"/>
      <c r="F739" s="3"/>
    </row>
    <row r="741" spans="1:6" x14ac:dyDescent="0.25">
      <c r="A741" s="69" t="s">
        <v>114</v>
      </c>
      <c r="B741" s="70"/>
    </row>
    <row r="742" spans="1:6" x14ac:dyDescent="0.25">
      <c r="A742" s="71" t="s">
        <v>34</v>
      </c>
      <c r="B742" s="46" t="s">
        <v>35</v>
      </c>
      <c r="C742" s="46"/>
      <c r="D742" s="3"/>
      <c r="E742" s="3"/>
      <c r="F742" s="3"/>
    </row>
    <row r="743" spans="1:6" x14ac:dyDescent="0.25">
      <c r="A743" s="72"/>
      <c r="B743" s="46" t="s">
        <v>36</v>
      </c>
      <c r="C743" s="46"/>
      <c r="D743" s="3"/>
      <c r="E743" s="3"/>
      <c r="F743" s="3"/>
    </row>
    <row r="744" spans="1:6" x14ac:dyDescent="0.25">
      <c r="A744" s="71" t="s">
        <v>37</v>
      </c>
      <c r="B744" s="46" t="s">
        <v>35</v>
      </c>
      <c r="C744" s="46"/>
      <c r="D744" s="3"/>
      <c r="E744" s="3"/>
      <c r="F744" s="3"/>
    </row>
    <row r="745" spans="1:6" x14ac:dyDescent="0.25">
      <c r="A745" s="72"/>
      <c r="B745" s="46" t="s">
        <v>36</v>
      </c>
      <c r="C745" s="46"/>
      <c r="D745" s="3"/>
      <c r="E745" s="3"/>
      <c r="F745" s="3"/>
    </row>
    <row r="746" spans="1:6" x14ac:dyDescent="0.25">
      <c r="A746" s="71" t="s">
        <v>38</v>
      </c>
      <c r="B746" s="46" t="s">
        <v>35</v>
      </c>
      <c r="C746" s="46"/>
      <c r="D746" s="3"/>
      <c r="E746" s="3"/>
      <c r="F746" s="3"/>
    </row>
    <row r="747" spans="1:6" x14ac:dyDescent="0.25">
      <c r="A747" s="72"/>
      <c r="B747" s="46" t="s">
        <v>36</v>
      </c>
      <c r="C747" s="46"/>
      <c r="D747" s="3"/>
      <c r="E747" s="3"/>
      <c r="F747" s="3"/>
    </row>
    <row r="748" spans="1:6" x14ac:dyDescent="0.25">
      <c r="A748" s="67" t="s">
        <v>39</v>
      </c>
      <c r="B748" s="46" t="s">
        <v>35</v>
      </c>
      <c r="C748" s="46"/>
      <c r="D748" s="3"/>
      <c r="E748" s="3"/>
      <c r="F748" s="3"/>
    </row>
    <row r="749" spans="1:6" x14ac:dyDescent="0.25">
      <c r="A749" s="67"/>
      <c r="B749" s="46" t="s">
        <v>36</v>
      </c>
      <c r="C749" s="3"/>
      <c r="D749" s="3"/>
      <c r="E749" s="3"/>
      <c r="F749" s="3"/>
    </row>
    <row r="751" spans="1:6" x14ac:dyDescent="0.25">
      <c r="A751" s="69" t="s">
        <v>115</v>
      </c>
      <c r="B751" s="70"/>
    </row>
    <row r="752" spans="1:6" x14ac:dyDescent="0.25">
      <c r="A752" s="71" t="s">
        <v>34</v>
      </c>
      <c r="B752" s="46" t="s">
        <v>35</v>
      </c>
      <c r="C752" s="46"/>
      <c r="D752" s="3"/>
      <c r="E752" s="3"/>
      <c r="F752" s="3"/>
    </row>
    <row r="753" spans="1:6" x14ac:dyDescent="0.25">
      <c r="A753" s="72"/>
      <c r="B753" s="46" t="s">
        <v>36</v>
      </c>
      <c r="C753" s="46"/>
      <c r="D753" s="3"/>
      <c r="E753" s="3"/>
      <c r="F753" s="3"/>
    </row>
    <row r="754" spans="1:6" x14ac:dyDescent="0.25">
      <c r="A754" s="71" t="s">
        <v>37</v>
      </c>
      <c r="B754" s="46" t="s">
        <v>35</v>
      </c>
      <c r="C754" s="46"/>
      <c r="D754" s="3"/>
      <c r="E754" s="3"/>
      <c r="F754" s="3"/>
    </row>
    <row r="755" spans="1:6" x14ac:dyDescent="0.25">
      <c r="A755" s="72"/>
      <c r="B755" s="46" t="s">
        <v>36</v>
      </c>
      <c r="C755" s="46"/>
      <c r="D755" s="3"/>
      <c r="E755" s="3"/>
      <c r="F755" s="3"/>
    </row>
    <row r="756" spans="1:6" x14ac:dyDescent="0.25">
      <c r="A756" s="71" t="s">
        <v>38</v>
      </c>
      <c r="B756" s="46" t="s">
        <v>35</v>
      </c>
      <c r="C756" s="46"/>
      <c r="D756" s="3"/>
      <c r="E756" s="3"/>
      <c r="F756" s="3"/>
    </row>
    <row r="757" spans="1:6" x14ac:dyDescent="0.25">
      <c r="A757" s="72"/>
      <c r="B757" s="46" t="s">
        <v>36</v>
      </c>
      <c r="C757" s="46"/>
      <c r="D757" s="3"/>
      <c r="E757" s="3"/>
      <c r="F757" s="3"/>
    </row>
    <row r="758" spans="1:6" x14ac:dyDescent="0.25">
      <c r="A758" s="67" t="s">
        <v>39</v>
      </c>
      <c r="B758" s="46" t="s">
        <v>35</v>
      </c>
      <c r="C758" s="46"/>
      <c r="D758" s="3"/>
      <c r="E758" s="3"/>
      <c r="F758" s="3"/>
    </row>
    <row r="759" spans="1:6" x14ac:dyDescent="0.25">
      <c r="A759" s="67"/>
      <c r="B759" s="46" t="s">
        <v>36</v>
      </c>
      <c r="C759" s="3"/>
      <c r="D759" s="3"/>
      <c r="E759" s="3"/>
      <c r="F759" s="3"/>
    </row>
    <row r="761" spans="1:6" x14ac:dyDescent="0.25">
      <c r="A761" s="69" t="s">
        <v>116</v>
      </c>
      <c r="B761" s="70"/>
    </row>
    <row r="762" spans="1:6" x14ac:dyDescent="0.25">
      <c r="A762" s="71" t="s">
        <v>34</v>
      </c>
      <c r="B762" s="46" t="s">
        <v>35</v>
      </c>
      <c r="C762" s="46"/>
      <c r="D762" s="3"/>
      <c r="E762" s="3"/>
      <c r="F762" s="3"/>
    </row>
    <row r="763" spans="1:6" x14ac:dyDescent="0.25">
      <c r="A763" s="72"/>
      <c r="B763" s="46" t="s">
        <v>36</v>
      </c>
      <c r="C763" s="46"/>
      <c r="D763" s="3"/>
      <c r="E763" s="3"/>
      <c r="F763" s="3"/>
    </row>
    <row r="764" spans="1:6" x14ac:dyDescent="0.25">
      <c r="A764" s="71" t="s">
        <v>37</v>
      </c>
      <c r="B764" s="46" t="s">
        <v>35</v>
      </c>
      <c r="C764" s="46"/>
      <c r="D764" s="3"/>
      <c r="E764" s="3"/>
      <c r="F764" s="3"/>
    </row>
    <row r="765" spans="1:6" x14ac:dyDescent="0.25">
      <c r="A765" s="72"/>
      <c r="B765" s="46" t="s">
        <v>36</v>
      </c>
      <c r="C765" s="46"/>
      <c r="D765" s="3"/>
      <c r="E765" s="3"/>
      <c r="F765" s="3"/>
    </row>
    <row r="766" spans="1:6" x14ac:dyDescent="0.25">
      <c r="A766" s="71" t="s">
        <v>38</v>
      </c>
      <c r="B766" s="46" t="s">
        <v>35</v>
      </c>
      <c r="C766" s="46"/>
      <c r="D766" s="3"/>
      <c r="E766" s="3"/>
      <c r="F766" s="3"/>
    </row>
    <row r="767" spans="1:6" x14ac:dyDescent="0.25">
      <c r="A767" s="72"/>
      <c r="B767" s="46" t="s">
        <v>36</v>
      </c>
      <c r="C767" s="46"/>
      <c r="D767" s="3"/>
      <c r="E767" s="3"/>
      <c r="F767" s="3"/>
    </row>
    <row r="768" spans="1:6" x14ac:dyDescent="0.25">
      <c r="A768" s="67" t="s">
        <v>39</v>
      </c>
      <c r="B768" s="46" t="s">
        <v>35</v>
      </c>
      <c r="C768" s="46"/>
      <c r="D768" s="3"/>
      <c r="E768" s="3"/>
      <c r="F768" s="3"/>
    </row>
    <row r="769" spans="1:6" x14ac:dyDescent="0.25">
      <c r="A769" s="67"/>
      <c r="B769" s="46" t="s">
        <v>36</v>
      </c>
      <c r="C769" s="3"/>
      <c r="D769" s="3"/>
      <c r="E769" s="3"/>
      <c r="F769" s="3"/>
    </row>
  </sheetData>
  <mergeCells count="445">
    <mergeCell ref="P1:Q1"/>
    <mergeCell ref="R1:S1"/>
    <mergeCell ref="T1:U1"/>
    <mergeCell ref="V1:W1"/>
    <mergeCell ref="X1:Y1"/>
    <mergeCell ref="Z1:AA1"/>
    <mergeCell ref="A1:B1"/>
    <mergeCell ref="F1:G1"/>
    <mergeCell ref="H1:I1"/>
    <mergeCell ref="J1:K1"/>
    <mergeCell ref="L1:M1"/>
    <mergeCell ref="N1:O1"/>
    <mergeCell ref="AN1:AO1"/>
    <mergeCell ref="AP1:AQ1"/>
    <mergeCell ref="AR1:AS1"/>
    <mergeCell ref="AT1:AU1"/>
    <mergeCell ref="AV1:AW1"/>
    <mergeCell ref="AX1:AY1"/>
    <mergeCell ref="AB1:AC1"/>
    <mergeCell ref="AD1:AE1"/>
    <mergeCell ref="AF1:AG1"/>
    <mergeCell ref="AH1:AI1"/>
    <mergeCell ref="AJ1:AK1"/>
    <mergeCell ref="AL1:AM1"/>
    <mergeCell ref="BL1:BM1"/>
    <mergeCell ref="BN1:BO1"/>
    <mergeCell ref="BP1:BQ1"/>
    <mergeCell ref="BR1:BS1"/>
    <mergeCell ref="BT1:BU1"/>
    <mergeCell ref="BV1:BW1"/>
    <mergeCell ref="AZ1:BA1"/>
    <mergeCell ref="BB1:BC1"/>
    <mergeCell ref="BD1:BE1"/>
    <mergeCell ref="BF1:BG1"/>
    <mergeCell ref="BH1:BI1"/>
    <mergeCell ref="BJ1:BK1"/>
    <mergeCell ref="CJ1:CK1"/>
    <mergeCell ref="CL1:CM1"/>
    <mergeCell ref="CN1:CO1"/>
    <mergeCell ref="CP1:CQ1"/>
    <mergeCell ref="CR1:CS1"/>
    <mergeCell ref="CT1:CU1"/>
    <mergeCell ref="BX1:BY1"/>
    <mergeCell ref="BZ1:CA1"/>
    <mergeCell ref="CB1:CC1"/>
    <mergeCell ref="CD1:CE1"/>
    <mergeCell ref="CF1:CG1"/>
    <mergeCell ref="CH1:CI1"/>
    <mergeCell ref="EF1:EG1"/>
    <mergeCell ref="EH1:EI1"/>
    <mergeCell ref="EJ1:EK1"/>
    <mergeCell ref="EL1:EM1"/>
    <mergeCell ref="EN1:EO1"/>
    <mergeCell ref="A31:B31"/>
    <mergeCell ref="DT1:DU1"/>
    <mergeCell ref="DV1:DW1"/>
    <mergeCell ref="DX1:DY1"/>
    <mergeCell ref="DZ1:EA1"/>
    <mergeCell ref="EB1:EC1"/>
    <mergeCell ref="ED1:EE1"/>
    <mergeCell ref="DH1:DI1"/>
    <mergeCell ref="DJ1:DK1"/>
    <mergeCell ref="DL1:DM1"/>
    <mergeCell ref="DN1:DO1"/>
    <mergeCell ref="DP1:DQ1"/>
    <mergeCell ref="DR1:DS1"/>
    <mergeCell ref="CV1:CW1"/>
    <mergeCell ref="CX1:CY1"/>
    <mergeCell ref="CZ1:DA1"/>
    <mergeCell ref="DB1:DC1"/>
    <mergeCell ref="DD1:DE1"/>
    <mergeCell ref="DF1:DG1"/>
    <mergeCell ref="A44:A45"/>
    <mergeCell ref="A46:A47"/>
    <mergeCell ref="A48:A49"/>
    <mergeCell ref="A51:B51"/>
    <mergeCell ref="A52:A53"/>
    <mergeCell ref="A54:A55"/>
    <mergeCell ref="A32:A33"/>
    <mergeCell ref="A34:A35"/>
    <mergeCell ref="A36:A37"/>
    <mergeCell ref="A38:A39"/>
    <mergeCell ref="A41:B41"/>
    <mergeCell ref="A42:A43"/>
    <mergeCell ref="A68:A69"/>
    <mergeCell ref="A71:B71"/>
    <mergeCell ref="A72:A73"/>
    <mergeCell ref="A74:A75"/>
    <mergeCell ref="A76:A77"/>
    <mergeCell ref="A78:A79"/>
    <mergeCell ref="A56:A57"/>
    <mergeCell ref="A58:A59"/>
    <mergeCell ref="A61:B61"/>
    <mergeCell ref="A62:A63"/>
    <mergeCell ref="A64:A65"/>
    <mergeCell ref="A66:A67"/>
    <mergeCell ref="A92:A93"/>
    <mergeCell ref="A94:A95"/>
    <mergeCell ref="A96:A97"/>
    <mergeCell ref="A98:A99"/>
    <mergeCell ref="A101:B101"/>
    <mergeCell ref="A102:A103"/>
    <mergeCell ref="A81:B81"/>
    <mergeCell ref="A82:A83"/>
    <mergeCell ref="A84:A85"/>
    <mergeCell ref="A86:A87"/>
    <mergeCell ref="A88:A89"/>
    <mergeCell ref="A91:B91"/>
    <mergeCell ref="A116:A117"/>
    <mergeCell ref="A118:A119"/>
    <mergeCell ref="A121:B121"/>
    <mergeCell ref="A122:A123"/>
    <mergeCell ref="A124:A125"/>
    <mergeCell ref="A126:A127"/>
    <mergeCell ref="A104:A105"/>
    <mergeCell ref="A106:A107"/>
    <mergeCell ref="A108:A109"/>
    <mergeCell ref="A111:B111"/>
    <mergeCell ref="A112:A113"/>
    <mergeCell ref="A114:A115"/>
    <mergeCell ref="A141:B141"/>
    <mergeCell ref="A142:A143"/>
    <mergeCell ref="A144:A145"/>
    <mergeCell ref="A146:A147"/>
    <mergeCell ref="A148:A149"/>
    <mergeCell ref="A151:B151"/>
    <mergeCell ref="A128:A129"/>
    <mergeCell ref="A131:B131"/>
    <mergeCell ref="A132:A133"/>
    <mergeCell ref="A134:A135"/>
    <mergeCell ref="A136:A137"/>
    <mergeCell ref="A138:A139"/>
    <mergeCell ref="A164:A165"/>
    <mergeCell ref="A166:A167"/>
    <mergeCell ref="A168:A169"/>
    <mergeCell ref="A171:B171"/>
    <mergeCell ref="A172:A173"/>
    <mergeCell ref="A174:A175"/>
    <mergeCell ref="A152:A153"/>
    <mergeCell ref="A154:A155"/>
    <mergeCell ref="A156:A157"/>
    <mergeCell ref="A158:A159"/>
    <mergeCell ref="A161:B161"/>
    <mergeCell ref="A162:A163"/>
    <mergeCell ref="A188:A189"/>
    <mergeCell ref="A191:B191"/>
    <mergeCell ref="A192:A193"/>
    <mergeCell ref="A194:A195"/>
    <mergeCell ref="A196:A197"/>
    <mergeCell ref="A198:A199"/>
    <mergeCell ref="A176:A177"/>
    <mergeCell ref="A178:A179"/>
    <mergeCell ref="A181:B181"/>
    <mergeCell ref="A182:A183"/>
    <mergeCell ref="A184:A185"/>
    <mergeCell ref="A186:A187"/>
    <mergeCell ref="A212:A213"/>
    <mergeCell ref="A214:A215"/>
    <mergeCell ref="A216:A217"/>
    <mergeCell ref="A218:A219"/>
    <mergeCell ref="A221:B221"/>
    <mergeCell ref="A222:A223"/>
    <mergeCell ref="A201:B201"/>
    <mergeCell ref="A202:A203"/>
    <mergeCell ref="A204:A205"/>
    <mergeCell ref="A206:A207"/>
    <mergeCell ref="A208:A209"/>
    <mergeCell ref="A211:B211"/>
    <mergeCell ref="A236:A237"/>
    <mergeCell ref="A238:A239"/>
    <mergeCell ref="A241:B241"/>
    <mergeCell ref="A242:A243"/>
    <mergeCell ref="A244:A245"/>
    <mergeCell ref="A246:A247"/>
    <mergeCell ref="A224:A225"/>
    <mergeCell ref="A226:A227"/>
    <mergeCell ref="A228:A229"/>
    <mergeCell ref="A231:B231"/>
    <mergeCell ref="A232:A233"/>
    <mergeCell ref="A234:A235"/>
    <mergeCell ref="A261:B261"/>
    <mergeCell ref="A262:A263"/>
    <mergeCell ref="A264:A265"/>
    <mergeCell ref="A266:A267"/>
    <mergeCell ref="A268:A269"/>
    <mergeCell ref="A271:B271"/>
    <mergeCell ref="A248:A249"/>
    <mergeCell ref="A251:B251"/>
    <mergeCell ref="A252:A253"/>
    <mergeCell ref="A254:A255"/>
    <mergeCell ref="A256:A257"/>
    <mergeCell ref="A258:A259"/>
    <mergeCell ref="A284:A285"/>
    <mergeCell ref="A286:A287"/>
    <mergeCell ref="A288:A289"/>
    <mergeCell ref="A291:B291"/>
    <mergeCell ref="A292:A293"/>
    <mergeCell ref="A294:A295"/>
    <mergeCell ref="A272:A273"/>
    <mergeCell ref="A274:A275"/>
    <mergeCell ref="A276:A277"/>
    <mergeCell ref="A278:A279"/>
    <mergeCell ref="A281:B281"/>
    <mergeCell ref="A282:A283"/>
    <mergeCell ref="A308:A309"/>
    <mergeCell ref="A311:B311"/>
    <mergeCell ref="A312:A313"/>
    <mergeCell ref="A314:A315"/>
    <mergeCell ref="A316:A317"/>
    <mergeCell ref="A318:A319"/>
    <mergeCell ref="A296:A297"/>
    <mergeCell ref="A298:A299"/>
    <mergeCell ref="A301:B301"/>
    <mergeCell ref="A302:A303"/>
    <mergeCell ref="A304:A305"/>
    <mergeCell ref="A306:A307"/>
    <mergeCell ref="A332:A333"/>
    <mergeCell ref="A334:A335"/>
    <mergeCell ref="A336:A337"/>
    <mergeCell ref="A338:A339"/>
    <mergeCell ref="A341:B341"/>
    <mergeCell ref="A342:A343"/>
    <mergeCell ref="A321:B321"/>
    <mergeCell ref="A322:A323"/>
    <mergeCell ref="A324:A325"/>
    <mergeCell ref="A326:A327"/>
    <mergeCell ref="A328:A329"/>
    <mergeCell ref="A331:B331"/>
    <mergeCell ref="A356:A357"/>
    <mergeCell ref="A358:A359"/>
    <mergeCell ref="A361:B361"/>
    <mergeCell ref="A362:A363"/>
    <mergeCell ref="A364:A365"/>
    <mergeCell ref="A366:A367"/>
    <mergeCell ref="A344:A345"/>
    <mergeCell ref="A346:A347"/>
    <mergeCell ref="A348:A349"/>
    <mergeCell ref="A351:B351"/>
    <mergeCell ref="A352:A353"/>
    <mergeCell ref="A354:A355"/>
    <mergeCell ref="A381:B381"/>
    <mergeCell ref="A382:A383"/>
    <mergeCell ref="A384:A385"/>
    <mergeCell ref="A386:A387"/>
    <mergeCell ref="A388:A389"/>
    <mergeCell ref="A391:B391"/>
    <mergeCell ref="A368:A369"/>
    <mergeCell ref="A371:B371"/>
    <mergeCell ref="A372:A373"/>
    <mergeCell ref="A374:A375"/>
    <mergeCell ref="A376:A377"/>
    <mergeCell ref="A378:A379"/>
    <mergeCell ref="A404:A405"/>
    <mergeCell ref="A406:A407"/>
    <mergeCell ref="A408:A409"/>
    <mergeCell ref="A411:B411"/>
    <mergeCell ref="A412:A413"/>
    <mergeCell ref="A414:A415"/>
    <mergeCell ref="A392:A393"/>
    <mergeCell ref="A394:A395"/>
    <mergeCell ref="A396:A397"/>
    <mergeCell ref="A398:A399"/>
    <mergeCell ref="A401:B401"/>
    <mergeCell ref="A402:A403"/>
    <mergeCell ref="A428:A429"/>
    <mergeCell ref="A431:B431"/>
    <mergeCell ref="A432:A433"/>
    <mergeCell ref="A434:A435"/>
    <mergeCell ref="A436:A437"/>
    <mergeCell ref="A438:A439"/>
    <mergeCell ref="A416:A417"/>
    <mergeCell ref="A418:A419"/>
    <mergeCell ref="A421:B421"/>
    <mergeCell ref="A422:A423"/>
    <mergeCell ref="A424:A425"/>
    <mergeCell ref="A426:A427"/>
    <mergeCell ref="A452:A453"/>
    <mergeCell ref="A454:A455"/>
    <mergeCell ref="A456:A457"/>
    <mergeCell ref="A458:A459"/>
    <mergeCell ref="A461:B461"/>
    <mergeCell ref="A462:A463"/>
    <mergeCell ref="A441:B441"/>
    <mergeCell ref="A442:A443"/>
    <mergeCell ref="A444:A445"/>
    <mergeCell ref="A446:A447"/>
    <mergeCell ref="A448:A449"/>
    <mergeCell ref="A451:B451"/>
    <mergeCell ref="A476:A477"/>
    <mergeCell ref="A478:A479"/>
    <mergeCell ref="A481:B481"/>
    <mergeCell ref="A482:A483"/>
    <mergeCell ref="A484:A485"/>
    <mergeCell ref="A486:A487"/>
    <mergeCell ref="A464:A465"/>
    <mergeCell ref="A466:A467"/>
    <mergeCell ref="A468:A469"/>
    <mergeCell ref="A471:B471"/>
    <mergeCell ref="A472:A473"/>
    <mergeCell ref="A474:A475"/>
    <mergeCell ref="A501:B501"/>
    <mergeCell ref="A502:A503"/>
    <mergeCell ref="A504:A505"/>
    <mergeCell ref="A506:A507"/>
    <mergeCell ref="A508:A509"/>
    <mergeCell ref="A511:B511"/>
    <mergeCell ref="A488:A489"/>
    <mergeCell ref="A491:B491"/>
    <mergeCell ref="A492:A493"/>
    <mergeCell ref="A494:A495"/>
    <mergeCell ref="A496:A497"/>
    <mergeCell ref="A498:A499"/>
    <mergeCell ref="A524:A525"/>
    <mergeCell ref="A526:A527"/>
    <mergeCell ref="A528:A529"/>
    <mergeCell ref="A531:B531"/>
    <mergeCell ref="A532:A533"/>
    <mergeCell ref="A534:A535"/>
    <mergeCell ref="A512:A513"/>
    <mergeCell ref="A514:A515"/>
    <mergeCell ref="A516:A517"/>
    <mergeCell ref="A518:A519"/>
    <mergeCell ref="A521:B521"/>
    <mergeCell ref="A522:A523"/>
    <mergeCell ref="A548:A549"/>
    <mergeCell ref="A551:B551"/>
    <mergeCell ref="A552:A553"/>
    <mergeCell ref="A554:A555"/>
    <mergeCell ref="A556:A557"/>
    <mergeCell ref="A558:A559"/>
    <mergeCell ref="A536:A537"/>
    <mergeCell ref="A538:A539"/>
    <mergeCell ref="A541:B541"/>
    <mergeCell ref="A542:A543"/>
    <mergeCell ref="A544:A545"/>
    <mergeCell ref="A546:A547"/>
    <mergeCell ref="A572:A573"/>
    <mergeCell ref="A574:A575"/>
    <mergeCell ref="A576:A577"/>
    <mergeCell ref="A578:A579"/>
    <mergeCell ref="A581:B581"/>
    <mergeCell ref="A582:A583"/>
    <mergeCell ref="A561:B561"/>
    <mergeCell ref="A562:A563"/>
    <mergeCell ref="A564:A565"/>
    <mergeCell ref="A566:A567"/>
    <mergeCell ref="A568:A569"/>
    <mergeCell ref="A571:B571"/>
    <mergeCell ref="A596:A597"/>
    <mergeCell ref="A598:A599"/>
    <mergeCell ref="A601:B601"/>
    <mergeCell ref="A602:A603"/>
    <mergeCell ref="A604:A605"/>
    <mergeCell ref="A606:A607"/>
    <mergeCell ref="A584:A585"/>
    <mergeCell ref="A586:A587"/>
    <mergeCell ref="A588:A589"/>
    <mergeCell ref="A591:B591"/>
    <mergeCell ref="A592:A593"/>
    <mergeCell ref="A594:A595"/>
    <mergeCell ref="A621:B621"/>
    <mergeCell ref="A622:A623"/>
    <mergeCell ref="A624:A625"/>
    <mergeCell ref="A626:A627"/>
    <mergeCell ref="A628:A629"/>
    <mergeCell ref="A631:B631"/>
    <mergeCell ref="A608:A609"/>
    <mergeCell ref="A611:B611"/>
    <mergeCell ref="A612:A613"/>
    <mergeCell ref="A614:A615"/>
    <mergeCell ref="A616:A617"/>
    <mergeCell ref="A618:A619"/>
    <mergeCell ref="A644:A645"/>
    <mergeCell ref="A646:A647"/>
    <mergeCell ref="A648:A649"/>
    <mergeCell ref="A651:B651"/>
    <mergeCell ref="A652:A653"/>
    <mergeCell ref="A654:A655"/>
    <mergeCell ref="A632:A633"/>
    <mergeCell ref="A634:A635"/>
    <mergeCell ref="A636:A637"/>
    <mergeCell ref="A638:A639"/>
    <mergeCell ref="A641:B641"/>
    <mergeCell ref="A642:A643"/>
    <mergeCell ref="A668:A669"/>
    <mergeCell ref="A671:B671"/>
    <mergeCell ref="A672:A673"/>
    <mergeCell ref="A674:A675"/>
    <mergeCell ref="A676:A677"/>
    <mergeCell ref="A678:A679"/>
    <mergeCell ref="A656:A657"/>
    <mergeCell ref="A658:A659"/>
    <mergeCell ref="A661:B661"/>
    <mergeCell ref="A662:A663"/>
    <mergeCell ref="A664:A665"/>
    <mergeCell ref="A666:A667"/>
    <mergeCell ref="A692:A693"/>
    <mergeCell ref="A694:A695"/>
    <mergeCell ref="A696:A697"/>
    <mergeCell ref="A698:A699"/>
    <mergeCell ref="A701:B701"/>
    <mergeCell ref="A702:A703"/>
    <mergeCell ref="A681:B681"/>
    <mergeCell ref="A682:A683"/>
    <mergeCell ref="A684:A685"/>
    <mergeCell ref="A686:A687"/>
    <mergeCell ref="A688:A689"/>
    <mergeCell ref="A691:B691"/>
    <mergeCell ref="A732:A733"/>
    <mergeCell ref="A716:A717"/>
    <mergeCell ref="A718:A719"/>
    <mergeCell ref="A721:B721"/>
    <mergeCell ref="A722:A723"/>
    <mergeCell ref="A724:A725"/>
    <mergeCell ref="A726:A727"/>
    <mergeCell ref="A704:A705"/>
    <mergeCell ref="A706:A707"/>
    <mergeCell ref="A708:A709"/>
    <mergeCell ref="A711:B711"/>
    <mergeCell ref="A712:A713"/>
    <mergeCell ref="A714:A715"/>
    <mergeCell ref="A768:A769"/>
    <mergeCell ref="A758:A759"/>
    <mergeCell ref="EV1:EW1"/>
    <mergeCell ref="A761:B761"/>
    <mergeCell ref="A762:A763"/>
    <mergeCell ref="A764:A765"/>
    <mergeCell ref="A766:A767"/>
    <mergeCell ref="A746:A747"/>
    <mergeCell ref="A748:A749"/>
    <mergeCell ref="A751:B751"/>
    <mergeCell ref="A752:A753"/>
    <mergeCell ref="A754:A755"/>
    <mergeCell ref="A756:A757"/>
    <mergeCell ref="A734:A735"/>
    <mergeCell ref="A736:A737"/>
    <mergeCell ref="A738:A739"/>
    <mergeCell ref="A741:B741"/>
    <mergeCell ref="A742:A743"/>
    <mergeCell ref="A744:A745"/>
    <mergeCell ref="A728:A729"/>
    <mergeCell ref="EP1:EQ1"/>
    <mergeCell ref="ER1:ES1"/>
    <mergeCell ref="ET1:EU1"/>
    <mergeCell ref="A731:B731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0B39-EDF8-48BA-811A-6387EFDCE9B7}">
  <dimension ref="A1:AD131"/>
  <sheetViews>
    <sheetView tabSelected="1" zoomScale="90" zoomScaleNormal="90" workbookViewId="0">
      <selection activeCell="F4" sqref="F4"/>
    </sheetView>
  </sheetViews>
  <sheetFormatPr baseColWidth="10" defaultRowHeight="15" x14ac:dyDescent="0.25"/>
  <cols>
    <col min="1" max="16384" width="11.42578125" style="29"/>
  </cols>
  <sheetData>
    <row r="1" spans="1:17" x14ac:dyDescent="0.25">
      <c r="A1" s="30" t="s">
        <v>19</v>
      </c>
      <c r="B1" s="35" t="s">
        <v>40</v>
      </c>
      <c r="C1" s="36" t="s">
        <v>36</v>
      </c>
      <c r="D1" s="35" t="s">
        <v>40</v>
      </c>
      <c r="E1" s="36" t="s">
        <v>36</v>
      </c>
      <c r="F1" s="35" t="s">
        <v>40</v>
      </c>
      <c r="G1" s="36" t="s">
        <v>36</v>
      </c>
      <c r="H1" s="35" t="s">
        <v>40</v>
      </c>
      <c r="I1" s="36" t="s">
        <v>36</v>
      </c>
      <c r="J1" s="31" t="s">
        <v>40</v>
      </c>
      <c r="K1" s="3" t="s">
        <v>36</v>
      </c>
      <c r="L1" s="3" t="s">
        <v>40</v>
      </c>
      <c r="M1" s="3" t="s">
        <v>36</v>
      </c>
    </row>
    <row r="2" spans="1:17" x14ac:dyDescent="0.25">
      <c r="A2" s="30" t="s">
        <v>41</v>
      </c>
      <c r="B2" s="32">
        <v>5</v>
      </c>
      <c r="C2" s="33">
        <v>0</v>
      </c>
      <c r="D2" s="32">
        <v>130</v>
      </c>
      <c r="E2" s="33">
        <v>0</v>
      </c>
      <c r="F2" s="32">
        <v>235</v>
      </c>
      <c r="G2" s="38">
        <v>0</v>
      </c>
      <c r="H2" s="39"/>
      <c r="I2" s="40"/>
      <c r="J2" s="3"/>
      <c r="K2" s="3"/>
    </row>
    <row r="3" spans="1:17" ht="15.75" thickBot="1" x14ac:dyDescent="0.3">
      <c r="A3" s="30" t="s">
        <v>42</v>
      </c>
      <c r="B3" s="34">
        <v>5</v>
      </c>
      <c r="C3" s="27">
        <v>260</v>
      </c>
      <c r="D3" s="34">
        <v>130</v>
      </c>
      <c r="E3" s="27">
        <v>260</v>
      </c>
      <c r="F3" s="34">
        <v>235</v>
      </c>
      <c r="G3" s="27">
        <v>260</v>
      </c>
      <c r="H3" s="34"/>
      <c r="I3" s="37"/>
      <c r="J3" s="3"/>
      <c r="K3" s="3"/>
    </row>
    <row r="4" spans="1:17" ht="15.75" thickBot="1" x14ac:dyDescent="0.3"/>
    <row r="5" spans="1:17" ht="15.75" thickBot="1" x14ac:dyDescent="0.3">
      <c r="A5" s="30" t="s">
        <v>20</v>
      </c>
      <c r="B5" s="35" t="s">
        <v>40</v>
      </c>
      <c r="C5" s="36" t="s">
        <v>36</v>
      </c>
      <c r="D5" s="35" t="s">
        <v>40</v>
      </c>
      <c r="E5" s="36" t="s">
        <v>36</v>
      </c>
      <c r="F5" s="35" t="s">
        <v>40</v>
      </c>
      <c r="G5" s="36" t="s">
        <v>36</v>
      </c>
      <c r="H5" s="35" t="s">
        <v>40</v>
      </c>
      <c r="I5" s="36" t="s">
        <v>36</v>
      </c>
      <c r="J5" s="31" t="s">
        <v>40</v>
      </c>
      <c r="K5" s="3" t="s">
        <v>36</v>
      </c>
      <c r="L5" s="3" t="s">
        <v>40</v>
      </c>
      <c r="M5" s="3" t="s">
        <v>36</v>
      </c>
    </row>
    <row r="6" spans="1:17" x14ac:dyDescent="0.25">
      <c r="A6" s="30"/>
      <c r="B6" s="4">
        <v>5</v>
      </c>
      <c r="C6" s="5">
        <v>0</v>
      </c>
      <c r="D6" s="4">
        <v>95</v>
      </c>
      <c r="E6" s="5">
        <v>0</v>
      </c>
      <c r="F6" s="4"/>
      <c r="G6" s="5"/>
      <c r="H6" s="31"/>
      <c r="I6" s="3"/>
      <c r="J6" s="3"/>
      <c r="K6" s="3"/>
      <c r="L6" s="3"/>
      <c r="M6" s="3"/>
    </row>
    <row r="7" spans="1:17" x14ac:dyDescent="0.25">
      <c r="A7" s="30"/>
      <c r="B7" s="32">
        <v>5</v>
      </c>
      <c r="C7" s="33">
        <v>260</v>
      </c>
      <c r="D7" s="32">
        <v>95</v>
      </c>
      <c r="E7" s="33">
        <v>260</v>
      </c>
      <c r="F7" s="32"/>
      <c r="G7" s="33"/>
      <c r="H7" s="31"/>
      <c r="I7" s="3"/>
      <c r="J7" s="3"/>
      <c r="K7" s="3"/>
      <c r="L7" s="3"/>
      <c r="M7" s="3"/>
    </row>
    <row r="8" spans="1:17" x14ac:dyDescent="0.25">
      <c r="B8" s="3"/>
      <c r="C8" s="3"/>
      <c r="D8" s="3"/>
      <c r="E8" s="3"/>
      <c r="F8" s="3"/>
      <c r="G8" s="3"/>
      <c r="H8" s="3"/>
      <c r="I8" s="3"/>
      <c r="J8" s="3"/>
      <c r="K8" s="3"/>
    </row>
    <row r="9" spans="1:17" x14ac:dyDescent="0.25">
      <c r="A9" s="3" t="s">
        <v>21</v>
      </c>
      <c r="B9" s="3" t="s">
        <v>40</v>
      </c>
      <c r="C9" s="3" t="s">
        <v>36</v>
      </c>
      <c r="D9" s="3" t="s">
        <v>40</v>
      </c>
      <c r="E9" s="3" t="s">
        <v>36</v>
      </c>
      <c r="F9" s="3" t="s">
        <v>40</v>
      </c>
      <c r="G9" s="3" t="s">
        <v>36</v>
      </c>
      <c r="H9" s="3" t="s">
        <v>40</v>
      </c>
      <c r="I9" s="3" t="s">
        <v>36</v>
      </c>
      <c r="J9" s="3" t="s">
        <v>40</v>
      </c>
      <c r="K9" s="3" t="s">
        <v>36</v>
      </c>
      <c r="L9" s="3" t="s">
        <v>40</v>
      </c>
      <c r="M9" s="3" t="s">
        <v>36</v>
      </c>
      <c r="N9" s="3" t="s">
        <v>40</v>
      </c>
      <c r="O9" s="3" t="s">
        <v>36</v>
      </c>
    </row>
    <row r="10" spans="1:17" x14ac:dyDescent="0.25">
      <c r="A10" s="3"/>
      <c r="B10" s="3">
        <v>95</v>
      </c>
      <c r="C10" s="3"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7" x14ac:dyDescent="0.25">
      <c r="A11" s="3"/>
      <c r="B11" s="3">
        <v>95</v>
      </c>
      <c r="C11" s="3">
        <v>260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3" spans="1:17" x14ac:dyDescent="0.25">
      <c r="A13" s="3" t="s">
        <v>22</v>
      </c>
      <c r="B13" s="3" t="s">
        <v>40</v>
      </c>
      <c r="C13" s="3" t="s">
        <v>36</v>
      </c>
      <c r="D13" s="3" t="s">
        <v>40</v>
      </c>
      <c r="E13" s="3" t="s">
        <v>36</v>
      </c>
      <c r="F13" s="3" t="s">
        <v>40</v>
      </c>
      <c r="G13" s="3" t="s">
        <v>36</v>
      </c>
      <c r="H13" s="3" t="s">
        <v>40</v>
      </c>
      <c r="I13" s="3" t="s">
        <v>36</v>
      </c>
      <c r="J13" s="3" t="s">
        <v>40</v>
      </c>
      <c r="K13" s="3" t="s">
        <v>36</v>
      </c>
      <c r="L13" s="3" t="s">
        <v>40</v>
      </c>
      <c r="M13" s="3" t="s">
        <v>36</v>
      </c>
      <c r="N13" s="3" t="s">
        <v>40</v>
      </c>
      <c r="O13" s="3" t="s">
        <v>36</v>
      </c>
      <c r="P13" s="3" t="s">
        <v>40</v>
      </c>
      <c r="Q13" s="3" t="s">
        <v>36</v>
      </c>
    </row>
    <row r="14" spans="1:17" x14ac:dyDescent="0.25">
      <c r="A14" s="3"/>
      <c r="B14" s="3">
        <v>5</v>
      </c>
      <c r="C14" s="3"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3"/>
      <c r="B15" s="3">
        <v>5</v>
      </c>
      <c r="C15" s="3">
        <v>260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7" spans="1:17" x14ac:dyDescent="0.25">
      <c r="A17" s="3" t="s">
        <v>23</v>
      </c>
      <c r="B17" s="3" t="s">
        <v>40</v>
      </c>
      <c r="C17" s="3" t="s">
        <v>36</v>
      </c>
      <c r="D17" s="3" t="s">
        <v>40</v>
      </c>
      <c r="E17" s="3" t="s">
        <v>36</v>
      </c>
      <c r="F17" s="3" t="s">
        <v>40</v>
      </c>
      <c r="G17" s="3" t="s">
        <v>36</v>
      </c>
      <c r="H17" s="3" t="s">
        <v>40</v>
      </c>
      <c r="I17" s="3" t="s">
        <v>36</v>
      </c>
      <c r="J17" s="3" t="s">
        <v>40</v>
      </c>
      <c r="K17" s="3" t="s">
        <v>36</v>
      </c>
      <c r="L17" s="3" t="s">
        <v>40</v>
      </c>
      <c r="M17" s="3" t="s">
        <v>36</v>
      </c>
      <c r="N17" s="3" t="s">
        <v>40</v>
      </c>
      <c r="O17" s="3" t="s">
        <v>36</v>
      </c>
      <c r="P17" s="3" t="s">
        <v>40</v>
      </c>
      <c r="Q17" s="3" t="s">
        <v>36</v>
      </c>
    </row>
    <row r="18" spans="1:17" x14ac:dyDescent="0.25">
      <c r="A18" s="3"/>
      <c r="B18" s="3">
        <v>65</v>
      </c>
      <c r="C18" s="3"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3"/>
      <c r="B19" s="3">
        <v>65</v>
      </c>
      <c r="C19" s="3">
        <v>260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</row>
    <row r="21" spans="1:17" x14ac:dyDescent="0.25">
      <c r="A21" s="3" t="s">
        <v>82</v>
      </c>
      <c r="B21" s="3" t="s">
        <v>40</v>
      </c>
      <c r="C21" s="3" t="s">
        <v>36</v>
      </c>
      <c r="D21" s="3" t="s">
        <v>40</v>
      </c>
      <c r="E21" s="3" t="s">
        <v>36</v>
      </c>
      <c r="F21" s="3" t="s">
        <v>40</v>
      </c>
      <c r="G21" s="3" t="s">
        <v>36</v>
      </c>
      <c r="H21" s="3" t="s">
        <v>40</v>
      </c>
      <c r="I21" s="3" t="s">
        <v>36</v>
      </c>
      <c r="J21" s="3" t="s">
        <v>40</v>
      </c>
      <c r="K21" s="3" t="s">
        <v>36</v>
      </c>
      <c r="L21" s="3" t="s">
        <v>40</v>
      </c>
      <c r="M21" s="3" t="s">
        <v>36</v>
      </c>
      <c r="N21" s="3" t="s">
        <v>40</v>
      </c>
      <c r="O21" s="3" t="s">
        <v>36</v>
      </c>
      <c r="P21" s="3" t="s">
        <v>40</v>
      </c>
      <c r="Q21" s="3" t="s">
        <v>36</v>
      </c>
    </row>
    <row r="22" spans="1:17" x14ac:dyDescent="0.25">
      <c r="A22" s="3"/>
      <c r="B22" s="3">
        <v>80</v>
      </c>
      <c r="C22" s="3"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3"/>
      <c r="B23" s="3">
        <v>80</v>
      </c>
      <c r="C23" s="3">
        <v>260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5" spans="1:17" x14ac:dyDescent="0.25">
      <c r="A25" s="3" t="s">
        <v>56</v>
      </c>
      <c r="B25" s="3" t="s">
        <v>40</v>
      </c>
      <c r="C25" s="3" t="s">
        <v>36</v>
      </c>
      <c r="D25" s="3" t="s">
        <v>40</v>
      </c>
      <c r="E25" s="3" t="s">
        <v>36</v>
      </c>
      <c r="F25" s="3" t="s">
        <v>40</v>
      </c>
      <c r="G25" s="3" t="s">
        <v>36</v>
      </c>
      <c r="H25" s="3" t="s">
        <v>40</v>
      </c>
      <c r="I25" s="3" t="s">
        <v>36</v>
      </c>
      <c r="J25" s="3" t="s">
        <v>40</v>
      </c>
      <c r="K25" s="3" t="s">
        <v>36</v>
      </c>
      <c r="L25" s="3" t="s">
        <v>40</v>
      </c>
      <c r="M25" s="3" t="s">
        <v>36</v>
      </c>
      <c r="N25" s="3" t="s">
        <v>40</v>
      </c>
      <c r="O25" s="3" t="s">
        <v>36</v>
      </c>
      <c r="P25" s="3" t="s">
        <v>40</v>
      </c>
      <c r="Q25" s="3" t="s">
        <v>36</v>
      </c>
    </row>
    <row r="26" spans="1:1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9" spans="1:17" x14ac:dyDescent="0.25">
      <c r="A29" s="3" t="s">
        <v>57</v>
      </c>
      <c r="B29" s="3" t="s">
        <v>40</v>
      </c>
      <c r="C29" s="3" t="s">
        <v>36</v>
      </c>
      <c r="D29" s="3" t="s">
        <v>40</v>
      </c>
      <c r="E29" s="3" t="s">
        <v>36</v>
      </c>
      <c r="F29" s="3" t="s">
        <v>40</v>
      </c>
      <c r="G29" s="3" t="s">
        <v>36</v>
      </c>
      <c r="H29" s="3" t="s">
        <v>40</v>
      </c>
      <c r="I29" s="3" t="s">
        <v>36</v>
      </c>
      <c r="J29" s="3" t="s">
        <v>40</v>
      </c>
      <c r="K29" s="3" t="s">
        <v>36</v>
      </c>
      <c r="L29" s="3" t="s">
        <v>40</v>
      </c>
      <c r="M29" s="3" t="s">
        <v>36</v>
      </c>
      <c r="N29" s="3" t="s">
        <v>40</v>
      </c>
      <c r="O29" s="3" t="s">
        <v>36</v>
      </c>
      <c r="P29" s="3" t="s">
        <v>40</v>
      </c>
      <c r="Q29" s="3" t="s">
        <v>36</v>
      </c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3" spans="1:17" x14ac:dyDescent="0.25">
      <c r="A33" s="3" t="s">
        <v>58</v>
      </c>
      <c r="B33" s="3" t="s">
        <v>40</v>
      </c>
      <c r="C33" s="3" t="s">
        <v>36</v>
      </c>
      <c r="D33" s="3" t="s">
        <v>40</v>
      </c>
      <c r="E33" s="3" t="s">
        <v>36</v>
      </c>
      <c r="F33" s="3" t="s">
        <v>40</v>
      </c>
      <c r="G33" s="3" t="s">
        <v>36</v>
      </c>
      <c r="H33" s="3" t="s">
        <v>40</v>
      </c>
      <c r="I33" s="3" t="s">
        <v>36</v>
      </c>
      <c r="J33" s="3" t="s">
        <v>40</v>
      </c>
      <c r="K33" s="3" t="s">
        <v>36</v>
      </c>
      <c r="L33" s="3" t="s">
        <v>40</v>
      </c>
      <c r="M33" s="3" t="s">
        <v>36</v>
      </c>
      <c r="N33" s="3" t="s">
        <v>40</v>
      </c>
      <c r="O33" s="3" t="s">
        <v>36</v>
      </c>
      <c r="P33" s="3" t="s">
        <v>40</v>
      </c>
      <c r="Q33" s="3" t="s">
        <v>36</v>
      </c>
    </row>
    <row r="34" spans="1:17" x14ac:dyDescent="0.25">
      <c r="A34" s="3"/>
      <c r="B34" s="3" t="e">
        <f>+#REF!+11</f>
        <v>#REF!</v>
      </c>
      <c r="C34" s="3">
        <v>0</v>
      </c>
      <c r="D34" s="3" t="e">
        <f>+#REF!+108</f>
        <v>#REF!</v>
      </c>
      <c r="E34" s="3">
        <f>+C34</f>
        <v>0</v>
      </c>
      <c r="F34" s="3" t="e">
        <f>+#REF!+213</f>
        <v>#REF!</v>
      </c>
      <c r="G34" s="3">
        <v>0</v>
      </c>
      <c r="H34" s="3" t="e">
        <f>+#REF!+310</f>
        <v>#REF!</v>
      </c>
      <c r="I34" s="3">
        <v>0</v>
      </c>
      <c r="J34" s="3" t="e">
        <f>+#REF!+432</f>
        <v>#REF!</v>
      </c>
      <c r="K34" s="3">
        <v>0</v>
      </c>
      <c r="L34" s="3"/>
      <c r="M34" s="3"/>
      <c r="N34" s="3"/>
      <c r="O34" s="3"/>
      <c r="P34" s="3"/>
      <c r="Q34" s="3"/>
    </row>
    <row r="35" spans="1:17" x14ac:dyDescent="0.25">
      <c r="A35" s="3"/>
      <c r="B35" s="3" t="e">
        <f>+B34</f>
        <v>#REF!</v>
      </c>
      <c r="C35" s="3">
        <v>60</v>
      </c>
      <c r="D35" s="3" t="e">
        <f>+D34</f>
        <v>#REF!</v>
      </c>
      <c r="E35" s="3">
        <f>+C35</f>
        <v>60</v>
      </c>
      <c r="F35" s="3" t="e">
        <f>+F34</f>
        <v>#REF!</v>
      </c>
      <c r="G35" s="3">
        <f>+E35</f>
        <v>60</v>
      </c>
      <c r="H35" s="3" t="e">
        <f>+H34</f>
        <v>#REF!</v>
      </c>
      <c r="I35" s="3">
        <f>+G35</f>
        <v>60</v>
      </c>
      <c r="J35" s="3" t="e">
        <f>+J34</f>
        <v>#REF!</v>
      </c>
      <c r="K35" s="3">
        <f>+I35</f>
        <v>60</v>
      </c>
      <c r="L35" s="3"/>
      <c r="M35" s="3"/>
      <c r="N35" s="3"/>
      <c r="O35" s="3"/>
      <c r="P35" s="3"/>
      <c r="Q35" s="3"/>
    </row>
    <row r="37" spans="1:17" x14ac:dyDescent="0.25">
      <c r="A37" s="3" t="s">
        <v>59</v>
      </c>
      <c r="B37" s="3" t="s">
        <v>40</v>
      </c>
      <c r="C37" s="3" t="s">
        <v>36</v>
      </c>
      <c r="D37" s="3" t="s">
        <v>40</v>
      </c>
      <c r="E37" s="3" t="s">
        <v>36</v>
      </c>
      <c r="F37" s="3" t="s">
        <v>40</v>
      </c>
      <c r="G37" s="3" t="s">
        <v>36</v>
      </c>
      <c r="H37" s="3" t="s">
        <v>40</v>
      </c>
      <c r="I37" s="3" t="s">
        <v>36</v>
      </c>
      <c r="J37" s="3" t="s">
        <v>40</v>
      </c>
      <c r="K37" s="3" t="s">
        <v>36</v>
      </c>
      <c r="L37" s="3" t="s">
        <v>40</v>
      </c>
      <c r="M37" s="3" t="s">
        <v>36</v>
      </c>
      <c r="N37" s="3" t="s">
        <v>40</v>
      </c>
      <c r="O37" s="3" t="s">
        <v>36</v>
      </c>
      <c r="P37" s="3" t="s">
        <v>40</v>
      </c>
      <c r="Q37" s="3" t="s">
        <v>36</v>
      </c>
    </row>
    <row r="38" spans="1:17" x14ac:dyDescent="0.25">
      <c r="A38" s="3"/>
      <c r="B38" s="3" t="e">
        <f>+#REF!+11</f>
        <v>#REF!</v>
      </c>
      <c r="C38" s="3">
        <v>0</v>
      </c>
      <c r="D38" s="3" t="e">
        <f>+#REF!+109</f>
        <v>#REF!</v>
      </c>
      <c r="E38" s="3">
        <v>0</v>
      </c>
      <c r="F38" s="3" t="e">
        <f>+#REF!+211</f>
        <v>#REF!</v>
      </c>
      <c r="G38" s="3">
        <v>0</v>
      </c>
      <c r="H38" s="3" t="e">
        <f>+#REF!+309</f>
        <v>#REF!</v>
      </c>
      <c r="I38" s="3">
        <v>0</v>
      </c>
      <c r="J38" s="3" t="e">
        <f>+#REF!+413</f>
        <v>#REF!</v>
      </c>
      <c r="K38" s="3">
        <v>0</v>
      </c>
      <c r="L38" s="3" t="e">
        <f>+#REF!+450</f>
        <v>#REF!</v>
      </c>
      <c r="M38" s="3">
        <v>0</v>
      </c>
      <c r="N38" s="3"/>
      <c r="O38" s="3"/>
      <c r="P38" s="3"/>
      <c r="Q38" s="3"/>
    </row>
    <row r="39" spans="1:17" x14ac:dyDescent="0.25">
      <c r="A39" s="3"/>
      <c r="B39" s="3" t="e">
        <f>+B38</f>
        <v>#REF!</v>
      </c>
      <c r="C39" s="3">
        <v>60</v>
      </c>
      <c r="D39" s="3" t="e">
        <f>+D38</f>
        <v>#REF!</v>
      </c>
      <c r="E39" s="3">
        <f>+C39</f>
        <v>60</v>
      </c>
      <c r="F39" s="3" t="e">
        <f>+F38</f>
        <v>#REF!</v>
      </c>
      <c r="G39" s="3">
        <f>+E39</f>
        <v>60</v>
      </c>
      <c r="H39" s="3" t="e">
        <f>+H38</f>
        <v>#REF!</v>
      </c>
      <c r="I39" s="3">
        <f>+G39</f>
        <v>60</v>
      </c>
      <c r="J39" s="3" t="e">
        <f>+J38</f>
        <v>#REF!</v>
      </c>
      <c r="K39" s="3">
        <f>+I39</f>
        <v>60</v>
      </c>
      <c r="L39" s="3" t="e">
        <f>+L38</f>
        <v>#REF!</v>
      </c>
      <c r="M39" s="3">
        <f>+K39</f>
        <v>60</v>
      </c>
      <c r="N39" s="3"/>
      <c r="O39" s="3"/>
      <c r="P39" s="3"/>
      <c r="Q39" s="3"/>
    </row>
    <row r="40" spans="1:17" customFormat="1" x14ac:dyDescent="0.25"/>
    <row r="41" spans="1:17" x14ac:dyDescent="0.25">
      <c r="A41" s="3" t="s">
        <v>60</v>
      </c>
      <c r="B41" s="3" t="s">
        <v>40</v>
      </c>
      <c r="C41" s="3" t="s">
        <v>36</v>
      </c>
      <c r="D41" s="3" t="s">
        <v>40</v>
      </c>
      <c r="E41" s="3" t="s">
        <v>36</v>
      </c>
      <c r="F41" s="3" t="s">
        <v>40</v>
      </c>
      <c r="G41" s="3" t="s">
        <v>36</v>
      </c>
      <c r="H41" s="3" t="s">
        <v>40</v>
      </c>
      <c r="I41" s="3" t="s">
        <v>36</v>
      </c>
      <c r="J41" s="3" t="s">
        <v>40</v>
      </c>
      <c r="K41" s="3" t="s">
        <v>36</v>
      </c>
      <c r="L41" s="3" t="s">
        <v>40</v>
      </c>
      <c r="M41" s="3" t="s">
        <v>36</v>
      </c>
      <c r="N41" s="3" t="s">
        <v>40</v>
      </c>
      <c r="O41" s="3" t="s">
        <v>36</v>
      </c>
      <c r="P41" s="3" t="s">
        <v>40</v>
      </c>
      <c r="Q41" s="3" t="s">
        <v>36</v>
      </c>
    </row>
    <row r="42" spans="1:17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customFormat="1" x14ac:dyDescent="0.25"/>
    <row r="45" spans="1:17" x14ac:dyDescent="0.25">
      <c r="A45" s="3" t="s">
        <v>61</v>
      </c>
      <c r="B45" s="3" t="s">
        <v>40</v>
      </c>
      <c r="C45" s="3" t="s">
        <v>36</v>
      </c>
      <c r="D45" s="3" t="s">
        <v>40</v>
      </c>
      <c r="E45" s="3" t="s">
        <v>36</v>
      </c>
      <c r="F45" s="3" t="s">
        <v>40</v>
      </c>
      <c r="G45" s="3" t="s">
        <v>36</v>
      </c>
      <c r="H45" s="3" t="s">
        <v>40</v>
      </c>
      <c r="I45" s="3" t="s">
        <v>36</v>
      </c>
      <c r="J45" s="3" t="s">
        <v>40</v>
      </c>
      <c r="K45" s="3" t="s">
        <v>36</v>
      </c>
      <c r="L45" s="3" t="s">
        <v>40</v>
      </c>
      <c r="M45" s="3" t="s">
        <v>36</v>
      </c>
      <c r="N45" s="3" t="s">
        <v>40</v>
      </c>
      <c r="O45" s="3" t="s">
        <v>36</v>
      </c>
      <c r="P45" s="3" t="s">
        <v>40</v>
      </c>
      <c r="Q45" s="3" t="s">
        <v>36</v>
      </c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5">
      <c r="D48" s="23"/>
    </row>
    <row r="49" spans="1:30" x14ac:dyDescent="0.25">
      <c r="A49" s="3" t="s">
        <v>62</v>
      </c>
      <c r="B49" s="29" t="s">
        <v>40</v>
      </c>
      <c r="C49" s="29" t="s">
        <v>36</v>
      </c>
      <c r="D49" s="29" t="s">
        <v>40</v>
      </c>
      <c r="E49" s="29" t="s">
        <v>36</v>
      </c>
      <c r="F49" s="29" t="s">
        <v>40</v>
      </c>
      <c r="G49" s="29" t="s">
        <v>36</v>
      </c>
      <c r="H49" s="29" t="s">
        <v>40</v>
      </c>
      <c r="I49" s="29" t="s">
        <v>36</v>
      </c>
      <c r="J49" s="29" t="s">
        <v>40</v>
      </c>
      <c r="K49" s="29" t="s">
        <v>36</v>
      </c>
      <c r="L49" s="29" t="s">
        <v>40</v>
      </c>
      <c r="M49" s="29" t="s">
        <v>36</v>
      </c>
      <c r="N49" s="3" t="s">
        <v>40</v>
      </c>
      <c r="O49" s="3" t="s">
        <v>36</v>
      </c>
      <c r="P49" s="3" t="s">
        <v>40</v>
      </c>
      <c r="Q49" s="3" t="s">
        <v>36</v>
      </c>
      <c r="S49"/>
      <c r="T49"/>
      <c r="U49"/>
      <c r="V49"/>
      <c r="W49"/>
      <c r="X49"/>
      <c r="Y49"/>
      <c r="Z49"/>
      <c r="AA49"/>
      <c r="AB49"/>
      <c r="AC49"/>
      <c r="AD49"/>
    </row>
    <row r="50" spans="1:30" x14ac:dyDescent="0.25">
      <c r="A50" s="3"/>
      <c r="B50" s="41" t="e">
        <f>+#REF!+11</f>
        <v>#REF!</v>
      </c>
      <c r="C50" s="3">
        <v>0</v>
      </c>
      <c r="D50" s="41" t="e">
        <f>+#REF!+133.3</f>
        <v>#REF!</v>
      </c>
      <c r="E50" s="3">
        <v>0</v>
      </c>
      <c r="F50" s="41" t="e">
        <f>+#REF!+232.22</f>
        <v>#REF!</v>
      </c>
      <c r="G50" s="3">
        <v>0</v>
      </c>
      <c r="H50" s="41" t="e">
        <f>+#REF!+299.75</f>
        <v>#REF!</v>
      </c>
      <c r="I50" s="3">
        <v>0</v>
      </c>
      <c r="J50" s="41" t="e">
        <f>+#REF!+341.75</f>
        <v>#REF!</v>
      </c>
      <c r="K50" s="3">
        <v>0</v>
      </c>
      <c r="L50" s="41" t="e">
        <f>+#REF!+438.35</f>
        <v>#REF!</v>
      </c>
      <c r="M50" s="3">
        <v>0</v>
      </c>
      <c r="N50" s="41" t="e">
        <f>+#REF!+560.5</f>
        <v>#REF!</v>
      </c>
      <c r="O50" s="3">
        <v>0</v>
      </c>
      <c r="P50" s="41"/>
      <c r="Q50" s="3"/>
      <c r="S50"/>
      <c r="T50"/>
      <c r="U50"/>
      <c r="V50"/>
      <c r="W50"/>
      <c r="X50"/>
      <c r="Y50"/>
      <c r="Z50"/>
      <c r="AA50"/>
      <c r="AB50"/>
      <c r="AC50"/>
      <c r="AD50"/>
    </row>
    <row r="51" spans="1:30" x14ac:dyDescent="0.25">
      <c r="A51" s="3"/>
      <c r="B51" s="41" t="e">
        <f>+B50</f>
        <v>#REF!</v>
      </c>
      <c r="C51" s="3">
        <v>60</v>
      </c>
      <c r="D51" s="41" t="e">
        <f>+D50</f>
        <v>#REF!</v>
      </c>
      <c r="E51" s="3">
        <f>+C51</f>
        <v>60</v>
      </c>
      <c r="F51" s="41" t="e">
        <f>+F50</f>
        <v>#REF!</v>
      </c>
      <c r="G51" s="3">
        <f>+E51</f>
        <v>60</v>
      </c>
      <c r="H51" s="41" t="e">
        <f>+H50</f>
        <v>#REF!</v>
      </c>
      <c r="I51" s="3">
        <f>+G51</f>
        <v>60</v>
      </c>
      <c r="J51" s="41" t="e">
        <f>+J50</f>
        <v>#REF!</v>
      </c>
      <c r="K51" s="3">
        <f>+I51</f>
        <v>60</v>
      </c>
      <c r="L51" s="41" t="e">
        <f>+L50</f>
        <v>#REF!</v>
      </c>
      <c r="M51" s="3">
        <f>+K51</f>
        <v>60</v>
      </c>
      <c r="N51" s="41" t="e">
        <f>+N50</f>
        <v>#REF!</v>
      </c>
      <c r="O51" s="3">
        <f>+M51</f>
        <v>60</v>
      </c>
      <c r="P51" s="41"/>
      <c r="Q51" s="3"/>
      <c r="S51"/>
      <c r="T51"/>
      <c r="U51"/>
      <c r="V51"/>
      <c r="W51"/>
      <c r="X51"/>
      <c r="Y51"/>
      <c r="Z51"/>
      <c r="AA51"/>
      <c r="AB51"/>
      <c r="AC51"/>
      <c r="AD51"/>
    </row>
    <row r="52" spans="1:30" x14ac:dyDescent="0.25">
      <c r="S52"/>
      <c r="T52"/>
      <c r="U52"/>
      <c r="V52"/>
      <c r="W52"/>
      <c r="X52"/>
      <c r="Y52"/>
      <c r="Z52"/>
      <c r="AA52"/>
      <c r="AB52"/>
      <c r="AC52"/>
      <c r="AD52"/>
    </row>
    <row r="53" spans="1:30" x14ac:dyDescent="0.25">
      <c r="A53" s="3" t="s">
        <v>63</v>
      </c>
      <c r="B53" s="29" t="s">
        <v>40</v>
      </c>
      <c r="C53" s="29" t="s">
        <v>36</v>
      </c>
      <c r="D53" s="29" t="s">
        <v>40</v>
      </c>
      <c r="E53" s="29" t="s">
        <v>36</v>
      </c>
      <c r="F53" s="29" t="s">
        <v>40</v>
      </c>
      <c r="G53" s="29" t="s">
        <v>36</v>
      </c>
      <c r="H53" s="29" t="s">
        <v>40</v>
      </c>
      <c r="I53" s="29" t="s">
        <v>36</v>
      </c>
      <c r="J53" s="29" t="s">
        <v>40</v>
      </c>
      <c r="K53" s="29" t="s">
        <v>36</v>
      </c>
      <c r="L53" s="29" t="s">
        <v>40</v>
      </c>
      <c r="M53" s="29" t="s">
        <v>36</v>
      </c>
      <c r="N53" s="3" t="s">
        <v>40</v>
      </c>
      <c r="O53" s="3" t="s">
        <v>36</v>
      </c>
      <c r="P53" s="3" t="s">
        <v>40</v>
      </c>
      <c r="Q53" s="3" t="s">
        <v>36</v>
      </c>
      <c r="S53"/>
      <c r="T53"/>
      <c r="U53"/>
      <c r="V53"/>
      <c r="W53"/>
      <c r="X53"/>
      <c r="Y53"/>
      <c r="Z53"/>
      <c r="AA53"/>
      <c r="AB53"/>
      <c r="AC53"/>
      <c r="AD53"/>
    </row>
    <row r="54" spans="1:30" x14ac:dyDescent="0.25">
      <c r="A54" s="3"/>
      <c r="B54" s="3" t="e">
        <f>+#REF!+11.5</f>
        <v>#REF!</v>
      </c>
      <c r="C54" s="3">
        <v>0</v>
      </c>
      <c r="D54" s="3" t="e">
        <f>+#REF!+108.27</f>
        <v>#REF!</v>
      </c>
      <c r="E54" s="3">
        <v>0</v>
      </c>
      <c r="F54" s="3" t="e">
        <f>+#REF!+211.91</f>
        <v>#REF!</v>
      </c>
      <c r="G54" s="3">
        <v>0</v>
      </c>
      <c r="H54" s="3" t="e">
        <f>+#REF!+389.03</f>
        <v>#REF!</v>
      </c>
      <c r="I54" s="3">
        <v>0</v>
      </c>
      <c r="J54" s="3" t="e">
        <f>+#REF!+448.85</f>
        <v>#REF!</v>
      </c>
      <c r="K54" s="3">
        <v>0</v>
      </c>
      <c r="L54" s="3" t="e">
        <f>+#REF!+551.5</f>
        <v>#REF!</v>
      </c>
      <c r="M54" s="3">
        <v>0</v>
      </c>
      <c r="N54" s="3" t="e">
        <f>+#REF!+670.82</f>
        <v>#REF!</v>
      </c>
      <c r="O54" s="3">
        <v>0</v>
      </c>
      <c r="P54" s="3" t="e">
        <f>+#REF!+768.95</f>
        <v>#REF!</v>
      </c>
      <c r="Q54" s="3">
        <v>0</v>
      </c>
      <c r="S54"/>
      <c r="T54"/>
      <c r="U54"/>
      <c r="V54"/>
      <c r="W54"/>
      <c r="X54"/>
      <c r="Y54"/>
      <c r="Z54"/>
      <c r="AA54"/>
      <c r="AB54"/>
      <c r="AC54"/>
      <c r="AD54"/>
    </row>
    <row r="55" spans="1:30" x14ac:dyDescent="0.25">
      <c r="A55" s="3"/>
      <c r="B55" s="3" t="e">
        <f>+B54</f>
        <v>#REF!</v>
      </c>
      <c r="C55" s="3">
        <v>60</v>
      </c>
      <c r="D55" s="3" t="e">
        <f>+D54</f>
        <v>#REF!</v>
      </c>
      <c r="E55" s="3">
        <f>+C55</f>
        <v>60</v>
      </c>
      <c r="F55" s="3" t="e">
        <f>+F54</f>
        <v>#REF!</v>
      </c>
      <c r="G55" s="3">
        <f>+E55</f>
        <v>60</v>
      </c>
      <c r="H55" s="3" t="e">
        <f>+H54</f>
        <v>#REF!</v>
      </c>
      <c r="I55" s="3">
        <f>+G55</f>
        <v>60</v>
      </c>
      <c r="J55" s="3" t="e">
        <f>+J54</f>
        <v>#REF!</v>
      </c>
      <c r="K55" s="3">
        <f>+I55</f>
        <v>60</v>
      </c>
      <c r="L55" s="3" t="e">
        <f>+L54</f>
        <v>#REF!</v>
      </c>
      <c r="M55" s="3">
        <f>+K55</f>
        <v>60</v>
      </c>
      <c r="N55" s="3" t="e">
        <f>+N54</f>
        <v>#REF!</v>
      </c>
      <c r="O55" s="3">
        <f>+M55</f>
        <v>60</v>
      </c>
      <c r="P55" s="3" t="e">
        <f>+P54</f>
        <v>#REF!</v>
      </c>
      <c r="Q55" s="3">
        <f>+O55</f>
        <v>60</v>
      </c>
      <c r="S55"/>
      <c r="T55"/>
      <c r="U55"/>
      <c r="V55"/>
      <c r="W55"/>
      <c r="X55"/>
      <c r="Y55"/>
      <c r="Z55"/>
      <c r="AA55"/>
      <c r="AB55"/>
      <c r="AC55"/>
      <c r="AD55"/>
    </row>
    <row r="56" spans="1:30" x14ac:dyDescent="0.25">
      <c r="S56"/>
      <c r="T56"/>
      <c r="U56"/>
      <c r="V56"/>
      <c r="W56"/>
      <c r="X56"/>
      <c r="Y56"/>
      <c r="Z56"/>
      <c r="AA56"/>
      <c r="AB56"/>
      <c r="AC56"/>
      <c r="AD56"/>
    </row>
    <row r="57" spans="1:30" x14ac:dyDescent="0.25">
      <c r="A57" s="3" t="s">
        <v>64</v>
      </c>
      <c r="B57" s="29" t="s">
        <v>40</v>
      </c>
      <c r="C57" s="29" t="s">
        <v>36</v>
      </c>
      <c r="D57" s="29" t="s">
        <v>40</v>
      </c>
      <c r="E57" s="29" t="s">
        <v>36</v>
      </c>
      <c r="F57" s="29" t="s">
        <v>40</v>
      </c>
      <c r="G57" s="29" t="s">
        <v>36</v>
      </c>
      <c r="H57" s="29" t="s">
        <v>40</v>
      </c>
      <c r="I57" s="29" t="s">
        <v>36</v>
      </c>
      <c r="J57" s="29" t="s">
        <v>40</v>
      </c>
      <c r="K57" s="29" t="s">
        <v>36</v>
      </c>
      <c r="L57" s="29" t="s">
        <v>40</v>
      </c>
      <c r="M57" s="29" t="s">
        <v>36</v>
      </c>
      <c r="N57" s="3" t="s">
        <v>40</v>
      </c>
      <c r="O57" s="3" t="s">
        <v>36</v>
      </c>
      <c r="P57" s="3" t="s">
        <v>40</v>
      </c>
      <c r="Q57" s="3" t="s">
        <v>36</v>
      </c>
      <c r="S57"/>
      <c r="T57"/>
      <c r="U57"/>
      <c r="V57"/>
      <c r="W57"/>
      <c r="X57"/>
      <c r="Y57"/>
      <c r="Z57"/>
      <c r="AA57"/>
      <c r="AB57"/>
      <c r="AC57"/>
      <c r="AD57"/>
    </row>
    <row r="58" spans="1:30" x14ac:dyDescent="0.25">
      <c r="A58" s="3"/>
      <c r="B58" s="41"/>
      <c r="C58" s="3"/>
      <c r="D58" s="41"/>
      <c r="E58" s="3"/>
      <c r="F58" s="41"/>
      <c r="G58" s="3"/>
      <c r="H58" s="41"/>
      <c r="I58" s="3"/>
      <c r="J58" s="3"/>
      <c r="K58" s="3"/>
      <c r="L58" s="3"/>
      <c r="M58" s="3"/>
      <c r="N58" s="3"/>
      <c r="O58" s="3"/>
      <c r="P58" s="3"/>
      <c r="Q58" s="3"/>
      <c r="S58"/>
      <c r="T58"/>
      <c r="U58"/>
      <c r="V58"/>
      <c r="W58"/>
      <c r="X58"/>
      <c r="Y58"/>
      <c r="Z58"/>
      <c r="AA58"/>
      <c r="AB58"/>
      <c r="AC58"/>
      <c r="AD58"/>
    </row>
    <row r="59" spans="1:30" x14ac:dyDescent="0.25">
      <c r="A59" s="3"/>
      <c r="B59" s="41"/>
      <c r="C59" s="3"/>
      <c r="D59" s="41"/>
      <c r="E59" s="3"/>
      <c r="F59" s="41"/>
      <c r="G59" s="3"/>
      <c r="H59" s="41"/>
      <c r="I59" s="3"/>
      <c r="J59" s="3"/>
      <c r="K59" s="3"/>
      <c r="L59" s="3"/>
      <c r="M59" s="3"/>
      <c r="N59" s="3"/>
      <c r="O59" s="3"/>
      <c r="P59" s="3"/>
      <c r="Q59" s="3"/>
      <c r="S59"/>
      <c r="T59"/>
      <c r="U59"/>
      <c r="V59"/>
      <c r="W59"/>
      <c r="X59"/>
      <c r="Y59"/>
      <c r="Z59"/>
      <c r="AA59"/>
      <c r="AB59"/>
      <c r="AC59"/>
      <c r="AD59"/>
    </row>
    <row r="60" spans="1:30" x14ac:dyDescent="0.25">
      <c r="S60"/>
      <c r="T60"/>
      <c r="U60"/>
      <c r="V60"/>
      <c r="W60"/>
      <c r="X60"/>
      <c r="Y60"/>
      <c r="Z60"/>
      <c r="AA60"/>
      <c r="AB60"/>
      <c r="AC60"/>
      <c r="AD60"/>
    </row>
    <row r="61" spans="1:30" x14ac:dyDescent="0.25">
      <c r="A61" s="3" t="s">
        <v>65</v>
      </c>
      <c r="B61" s="29" t="s">
        <v>40</v>
      </c>
      <c r="C61" s="29" t="s">
        <v>36</v>
      </c>
      <c r="D61" s="29" t="s">
        <v>40</v>
      </c>
      <c r="E61" s="29" t="s">
        <v>36</v>
      </c>
      <c r="F61" s="29" t="s">
        <v>40</v>
      </c>
      <c r="G61" s="29" t="s">
        <v>36</v>
      </c>
      <c r="H61" s="29" t="s">
        <v>40</v>
      </c>
      <c r="I61" s="29" t="s">
        <v>36</v>
      </c>
      <c r="J61" s="29" t="s">
        <v>40</v>
      </c>
      <c r="K61" s="29" t="s">
        <v>36</v>
      </c>
      <c r="L61" s="29" t="s">
        <v>40</v>
      </c>
      <c r="M61" s="29" t="s">
        <v>36</v>
      </c>
      <c r="N61" s="3" t="s">
        <v>40</v>
      </c>
      <c r="O61" s="3" t="s">
        <v>36</v>
      </c>
      <c r="P61" s="3" t="s">
        <v>40</v>
      </c>
      <c r="Q61" s="3" t="s">
        <v>36</v>
      </c>
      <c r="S61"/>
      <c r="T61"/>
      <c r="U61"/>
      <c r="V61"/>
      <c r="W61"/>
      <c r="X61"/>
      <c r="Y61"/>
      <c r="Z61"/>
      <c r="AA61"/>
      <c r="AB61"/>
      <c r="AC61"/>
      <c r="AD61"/>
    </row>
    <row r="62" spans="1:30" x14ac:dyDescent="0.25">
      <c r="A62" s="3"/>
      <c r="B62" s="41"/>
      <c r="C62" s="3"/>
      <c r="D62" s="41"/>
      <c r="E62" s="3"/>
      <c r="F62" s="41"/>
      <c r="G62" s="3"/>
      <c r="H62" s="41"/>
      <c r="I62" s="3"/>
      <c r="J62" s="41"/>
      <c r="K62" s="3"/>
      <c r="L62" s="3"/>
      <c r="M62" s="3"/>
      <c r="N62" s="3"/>
      <c r="O62" s="3"/>
      <c r="P62" s="3"/>
      <c r="Q62" s="3"/>
      <c r="S62"/>
      <c r="T62"/>
      <c r="U62"/>
      <c r="V62"/>
      <c r="W62"/>
      <c r="X62"/>
      <c r="Y62"/>
      <c r="Z62"/>
      <c r="AA62"/>
      <c r="AB62"/>
      <c r="AC62"/>
      <c r="AD62"/>
    </row>
    <row r="63" spans="1:30" x14ac:dyDescent="0.25">
      <c r="A63" s="3"/>
      <c r="B63" s="41"/>
      <c r="C63" s="3"/>
      <c r="D63" s="41"/>
      <c r="E63" s="3"/>
      <c r="F63" s="41"/>
      <c r="G63" s="3"/>
      <c r="H63" s="41"/>
      <c r="I63" s="3"/>
      <c r="J63" s="41"/>
      <c r="K63" s="3"/>
      <c r="L63" s="3"/>
      <c r="M63" s="3"/>
      <c r="N63" s="3"/>
      <c r="O63" s="3"/>
      <c r="P63" s="3"/>
      <c r="Q63" s="3"/>
      <c r="S63"/>
      <c r="T63"/>
      <c r="U63"/>
      <c r="V63"/>
      <c r="W63"/>
      <c r="X63"/>
      <c r="Y63"/>
      <c r="Z63"/>
      <c r="AA63"/>
      <c r="AB63"/>
      <c r="AC63"/>
      <c r="AD63"/>
    </row>
    <row r="64" spans="1:30" x14ac:dyDescent="0.25">
      <c r="S64"/>
      <c r="T64"/>
      <c r="U64"/>
      <c r="V64"/>
      <c r="W64"/>
      <c r="X64"/>
      <c r="Y64"/>
      <c r="Z64"/>
      <c r="AA64"/>
      <c r="AB64"/>
      <c r="AC64"/>
      <c r="AD64"/>
    </row>
    <row r="65" spans="1:30" x14ac:dyDescent="0.25">
      <c r="A65" s="3" t="s">
        <v>66</v>
      </c>
      <c r="B65" s="29" t="s">
        <v>40</v>
      </c>
      <c r="C65" s="29" t="s">
        <v>36</v>
      </c>
      <c r="D65" s="29" t="s">
        <v>40</v>
      </c>
      <c r="E65" s="29" t="s">
        <v>36</v>
      </c>
      <c r="F65" s="29" t="s">
        <v>40</v>
      </c>
      <c r="G65" s="29" t="s">
        <v>36</v>
      </c>
      <c r="H65" s="29" t="s">
        <v>40</v>
      </c>
      <c r="I65" s="29" t="s">
        <v>36</v>
      </c>
      <c r="J65" s="29" t="s">
        <v>40</v>
      </c>
      <c r="K65" s="29" t="s">
        <v>36</v>
      </c>
      <c r="L65" s="29" t="s">
        <v>40</v>
      </c>
      <c r="M65" s="29" t="s">
        <v>36</v>
      </c>
      <c r="N65" s="3" t="s">
        <v>40</v>
      </c>
      <c r="O65" s="3" t="s">
        <v>36</v>
      </c>
      <c r="P65" s="3" t="s">
        <v>40</v>
      </c>
      <c r="Q65" s="3" t="s">
        <v>36</v>
      </c>
      <c r="S65"/>
      <c r="T65"/>
      <c r="U65"/>
      <c r="V65"/>
      <c r="W65"/>
      <c r="X65"/>
      <c r="Y65"/>
      <c r="Z65"/>
      <c r="AA65"/>
      <c r="AB65"/>
      <c r="AC65"/>
      <c r="AD65"/>
    </row>
    <row r="66" spans="1:3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S66"/>
      <c r="T66"/>
      <c r="U66"/>
      <c r="V66"/>
      <c r="W66"/>
      <c r="X66"/>
      <c r="Y66"/>
      <c r="Z66"/>
      <c r="AA66"/>
      <c r="AB66"/>
      <c r="AC66"/>
      <c r="AD66"/>
    </row>
    <row r="67" spans="1:3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S67"/>
      <c r="T67"/>
      <c r="U67"/>
      <c r="V67"/>
      <c r="W67"/>
      <c r="X67"/>
      <c r="Y67"/>
      <c r="Z67"/>
      <c r="AA67"/>
      <c r="AB67"/>
      <c r="AC67"/>
      <c r="AD67"/>
    </row>
    <row r="68" spans="1:30" x14ac:dyDescent="0.25">
      <c r="S68"/>
      <c r="T68"/>
      <c r="U68"/>
      <c r="V68"/>
      <c r="W68"/>
      <c r="X68"/>
      <c r="Y68"/>
      <c r="Z68"/>
      <c r="AA68"/>
      <c r="AB68"/>
      <c r="AC68"/>
      <c r="AD68"/>
    </row>
    <row r="69" spans="1:30" x14ac:dyDescent="0.25">
      <c r="A69" s="3" t="s">
        <v>67</v>
      </c>
      <c r="B69" s="29" t="s">
        <v>40</v>
      </c>
      <c r="C69" s="29" t="s">
        <v>36</v>
      </c>
      <c r="D69" s="29" t="s">
        <v>40</v>
      </c>
      <c r="E69" s="29" t="s">
        <v>36</v>
      </c>
      <c r="F69" s="29" t="s">
        <v>40</v>
      </c>
      <c r="G69" s="29" t="s">
        <v>36</v>
      </c>
      <c r="H69" s="29" t="s">
        <v>40</v>
      </c>
      <c r="I69" s="29" t="s">
        <v>36</v>
      </c>
      <c r="J69" s="29" t="s">
        <v>40</v>
      </c>
      <c r="K69" s="29" t="s">
        <v>36</v>
      </c>
      <c r="L69" s="29" t="s">
        <v>40</v>
      </c>
      <c r="M69" s="29" t="s">
        <v>36</v>
      </c>
      <c r="N69" s="3" t="s">
        <v>40</v>
      </c>
      <c r="O69" s="3" t="s">
        <v>36</v>
      </c>
      <c r="P69" s="3" t="s">
        <v>40</v>
      </c>
      <c r="Q69" s="3" t="s">
        <v>36</v>
      </c>
      <c r="S69"/>
      <c r="T69"/>
      <c r="U69"/>
      <c r="V69"/>
      <c r="W69"/>
      <c r="X69"/>
      <c r="Y69"/>
      <c r="Z69"/>
      <c r="AA69"/>
      <c r="AB69"/>
      <c r="AC69"/>
      <c r="AD69"/>
    </row>
    <row r="70" spans="1:3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S70"/>
      <c r="T70"/>
      <c r="U70"/>
      <c r="V70"/>
      <c r="W70"/>
      <c r="X70"/>
      <c r="Y70"/>
      <c r="Z70"/>
      <c r="AA70"/>
      <c r="AB70"/>
      <c r="AC70"/>
      <c r="AD70"/>
    </row>
    <row r="71" spans="1:3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S71"/>
      <c r="T71"/>
      <c r="U71"/>
      <c r="V71"/>
      <c r="W71"/>
      <c r="X71"/>
      <c r="Y71"/>
      <c r="Z71"/>
      <c r="AA71"/>
      <c r="AB71"/>
      <c r="AC71"/>
      <c r="AD71"/>
    </row>
    <row r="72" spans="1:30" x14ac:dyDescent="0.25">
      <c r="S72"/>
      <c r="T72"/>
      <c r="U72"/>
      <c r="V72"/>
      <c r="W72"/>
      <c r="X72"/>
      <c r="Y72"/>
      <c r="Z72"/>
      <c r="AA72"/>
      <c r="AB72"/>
      <c r="AC72"/>
      <c r="AD72"/>
    </row>
    <row r="73" spans="1:30" x14ac:dyDescent="0.25">
      <c r="A73" s="3" t="s">
        <v>68</v>
      </c>
      <c r="B73" s="29" t="s">
        <v>40</v>
      </c>
      <c r="C73" s="29" t="s">
        <v>36</v>
      </c>
      <c r="D73" s="29" t="s">
        <v>40</v>
      </c>
      <c r="E73" s="29" t="s">
        <v>36</v>
      </c>
      <c r="F73" s="29" t="s">
        <v>40</v>
      </c>
      <c r="G73" s="29" t="s">
        <v>36</v>
      </c>
      <c r="H73" s="29" t="s">
        <v>40</v>
      </c>
      <c r="I73" s="29" t="s">
        <v>36</v>
      </c>
      <c r="J73" s="29" t="s">
        <v>40</v>
      </c>
      <c r="K73" s="29" t="s">
        <v>36</v>
      </c>
      <c r="L73" s="29" t="s">
        <v>40</v>
      </c>
      <c r="M73" s="29" t="s">
        <v>36</v>
      </c>
      <c r="N73" s="3" t="s">
        <v>40</v>
      </c>
      <c r="O73" s="3" t="s">
        <v>36</v>
      </c>
      <c r="P73" s="3" t="s">
        <v>40</v>
      </c>
      <c r="Q73" s="3" t="s">
        <v>36</v>
      </c>
      <c r="S73"/>
      <c r="T73"/>
      <c r="U73"/>
      <c r="V73"/>
      <c r="W73"/>
      <c r="X73"/>
      <c r="Y73"/>
      <c r="Z73"/>
      <c r="AA73"/>
      <c r="AB73"/>
      <c r="AC73"/>
      <c r="AD73"/>
    </row>
    <row r="74" spans="1:30" x14ac:dyDescent="0.25">
      <c r="A74" s="3"/>
      <c r="B74" s="41"/>
      <c r="C74" s="3"/>
      <c r="D74" s="41"/>
      <c r="E74" s="3"/>
      <c r="F74" s="41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S74"/>
      <c r="T74"/>
      <c r="U74"/>
      <c r="V74"/>
      <c r="W74"/>
      <c r="X74"/>
      <c r="Y74"/>
      <c r="Z74"/>
      <c r="AA74"/>
      <c r="AB74"/>
      <c r="AC74"/>
      <c r="AD74"/>
    </row>
    <row r="75" spans="1:30" x14ac:dyDescent="0.25">
      <c r="A75" s="3"/>
      <c r="B75" s="41"/>
      <c r="C75" s="3"/>
      <c r="D75" s="41"/>
      <c r="E75" s="3"/>
      <c r="F75" s="41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S75"/>
      <c r="T75"/>
      <c r="U75"/>
      <c r="V75"/>
      <c r="W75"/>
      <c r="X75"/>
      <c r="Y75"/>
      <c r="Z75"/>
      <c r="AA75"/>
      <c r="AB75"/>
      <c r="AC75"/>
      <c r="AD75"/>
    </row>
    <row r="76" spans="1:30" x14ac:dyDescent="0.25">
      <c r="S76"/>
      <c r="T76"/>
      <c r="U76"/>
      <c r="V76"/>
      <c r="W76"/>
      <c r="X76"/>
      <c r="Y76"/>
      <c r="Z76"/>
      <c r="AA76"/>
      <c r="AB76"/>
      <c r="AC76"/>
      <c r="AD76"/>
    </row>
    <row r="77" spans="1:30" x14ac:dyDescent="0.25">
      <c r="A77" s="3" t="s">
        <v>69</v>
      </c>
      <c r="B77" s="29" t="s">
        <v>40</v>
      </c>
      <c r="C77" s="29" t="s">
        <v>36</v>
      </c>
      <c r="D77" s="29" t="s">
        <v>40</v>
      </c>
      <c r="E77" s="29" t="s">
        <v>36</v>
      </c>
      <c r="F77" s="29" t="s">
        <v>40</v>
      </c>
      <c r="G77" s="29" t="s">
        <v>36</v>
      </c>
      <c r="H77" s="29" t="s">
        <v>40</v>
      </c>
      <c r="I77" s="29" t="s">
        <v>36</v>
      </c>
      <c r="J77" s="29" t="s">
        <v>40</v>
      </c>
      <c r="K77" s="29" t="s">
        <v>36</v>
      </c>
      <c r="L77" s="29" t="s">
        <v>40</v>
      </c>
      <c r="M77" s="29" t="s">
        <v>36</v>
      </c>
      <c r="N77" s="3" t="s">
        <v>40</v>
      </c>
      <c r="O77" s="3" t="s">
        <v>36</v>
      </c>
      <c r="P77" s="3" t="s">
        <v>40</v>
      </c>
      <c r="Q77" s="3" t="s">
        <v>36</v>
      </c>
      <c r="S77"/>
      <c r="T77"/>
      <c r="U77"/>
      <c r="V77"/>
      <c r="W77"/>
      <c r="X77"/>
      <c r="Y77"/>
      <c r="Z77"/>
      <c r="AA77"/>
      <c r="AB77"/>
      <c r="AC77"/>
      <c r="AD77"/>
    </row>
    <row r="78" spans="1:3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S78"/>
      <c r="T78"/>
      <c r="U78"/>
      <c r="V78"/>
      <c r="W78"/>
      <c r="X78"/>
      <c r="Y78"/>
      <c r="Z78"/>
      <c r="AA78"/>
      <c r="AB78"/>
      <c r="AC78"/>
      <c r="AD78"/>
    </row>
    <row r="79" spans="1:3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S79"/>
      <c r="T79"/>
      <c r="U79"/>
      <c r="V79"/>
      <c r="W79"/>
      <c r="X79"/>
      <c r="Y79"/>
      <c r="Z79"/>
      <c r="AA79"/>
      <c r="AB79"/>
      <c r="AC79"/>
      <c r="AD79"/>
    </row>
    <row r="80" spans="1:30" x14ac:dyDescent="0.25">
      <c r="S80"/>
      <c r="T80"/>
      <c r="U80"/>
      <c r="V80"/>
      <c r="W80"/>
      <c r="X80"/>
      <c r="Y80"/>
      <c r="Z80"/>
      <c r="AA80"/>
      <c r="AB80"/>
      <c r="AC80"/>
      <c r="AD80"/>
    </row>
    <row r="81" spans="1:30" x14ac:dyDescent="0.25">
      <c r="A81" s="3" t="s">
        <v>70</v>
      </c>
      <c r="B81" s="29" t="s">
        <v>40</v>
      </c>
      <c r="C81" s="29" t="s">
        <v>36</v>
      </c>
      <c r="D81" s="29" t="s">
        <v>40</v>
      </c>
      <c r="E81" s="29" t="s">
        <v>36</v>
      </c>
      <c r="F81" s="29" t="s">
        <v>40</v>
      </c>
      <c r="G81" s="29" t="s">
        <v>36</v>
      </c>
      <c r="H81" s="29" t="s">
        <v>40</v>
      </c>
      <c r="I81" s="29" t="s">
        <v>36</v>
      </c>
      <c r="J81" s="29" t="s">
        <v>40</v>
      </c>
      <c r="K81" s="29" t="s">
        <v>36</v>
      </c>
      <c r="L81" s="29" t="s">
        <v>40</v>
      </c>
      <c r="M81" s="29" t="s">
        <v>36</v>
      </c>
      <c r="N81" s="3" t="s">
        <v>40</v>
      </c>
      <c r="O81" s="3" t="s">
        <v>36</v>
      </c>
      <c r="P81" s="3" t="s">
        <v>40</v>
      </c>
      <c r="Q81" s="3" t="s">
        <v>36</v>
      </c>
      <c r="S81"/>
      <c r="T81"/>
      <c r="U81"/>
      <c r="V81"/>
      <c r="W81"/>
      <c r="X81"/>
      <c r="Y81"/>
      <c r="Z81"/>
      <c r="AA81"/>
      <c r="AB81"/>
      <c r="AC81"/>
      <c r="AD81"/>
    </row>
    <row r="82" spans="1:30" x14ac:dyDescent="0.25">
      <c r="A82" s="3"/>
      <c r="B82" s="4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S82"/>
      <c r="T82"/>
      <c r="U82"/>
      <c r="V82"/>
      <c r="W82"/>
      <c r="X82"/>
      <c r="Y82"/>
      <c r="Z82"/>
      <c r="AA82"/>
      <c r="AB82"/>
      <c r="AC82"/>
      <c r="AD82"/>
    </row>
    <row r="83" spans="1:30" x14ac:dyDescent="0.25">
      <c r="A83" s="3"/>
      <c r="B83" s="4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S83"/>
      <c r="T83"/>
      <c r="U83"/>
      <c r="V83"/>
      <c r="W83"/>
      <c r="X83"/>
      <c r="Y83"/>
      <c r="Z83"/>
      <c r="AA83"/>
      <c r="AB83"/>
      <c r="AC83"/>
      <c r="AD83"/>
    </row>
    <row r="85" spans="1:30" x14ac:dyDescent="0.25">
      <c r="A85" s="3" t="s">
        <v>71</v>
      </c>
      <c r="B85" s="3" t="s">
        <v>40</v>
      </c>
      <c r="C85" s="3" t="s">
        <v>36</v>
      </c>
      <c r="D85" s="3" t="s">
        <v>40</v>
      </c>
      <c r="E85" s="3" t="s">
        <v>36</v>
      </c>
      <c r="F85" s="3" t="s">
        <v>40</v>
      </c>
      <c r="G85" s="3" t="s">
        <v>36</v>
      </c>
      <c r="H85" s="3" t="s">
        <v>40</v>
      </c>
      <c r="I85" s="3" t="s">
        <v>36</v>
      </c>
      <c r="J85" s="3" t="s">
        <v>40</v>
      </c>
      <c r="K85" s="3" t="s">
        <v>36</v>
      </c>
      <c r="L85" s="3" t="s">
        <v>40</v>
      </c>
      <c r="M85" s="3" t="s">
        <v>36</v>
      </c>
      <c r="N85" s="3" t="s">
        <v>40</v>
      </c>
      <c r="O85" s="3" t="s">
        <v>36</v>
      </c>
      <c r="P85" s="3" t="s">
        <v>40</v>
      </c>
      <c r="Q85" s="3" t="s">
        <v>36</v>
      </c>
      <c r="S85"/>
      <c r="T85"/>
      <c r="U85"/>
      <c r="V85"/>
      <c r="W85"/>
      <c r="X85"/>
      <c r="Y85"/>
      <c r="Z85"/>
      <c r="AA85"/>
      <c r="AB85"/>
      <c r="AC85"/>
      <c r="AD85"/>
    </row>
    <row r="86" spans="1:30" x14ac:dyDescent="0.25">
      <c r="A86" s="3"/>
      <c r="B86" s="41" t="e">
        <f>+#REF!+11</f>
        <v>#REF!</v>
      </c>
      <c r="C86" s="3">
        <v>0</v>
      </c>
      <c r="D86" s="3" t="e">
        <f>+#REF!+91.5</f>
        <v>#REF!</v>
      </c>
      <c r="E86" s="3">
        <v>0</v>
      </c>
      <c r="F86" s="3" t="e">
        <f>+#REF!+149</f>
        <v>#REF!</v>
      </c>
      <c r="G86" s="3">
        <v>0</v>
      </c>
      <c r="H86" s="3"/>
      <c r="I86" s="3"/>
      <c r="J86" s="3"/>
      <c r="K86" s="3"/>
      <c r="L86" s="3"/>
      <c r="M86" s="3"/>
      <c r="N86" s="3"/>
      <c r="O86" s="3"/>
      <c r="P86" s="3"/>
      <c r="Q86" s="3"/>
      <c r="S86"/>
      <c r="T86"/>
      <c r="U86"/>
      <c r="V86"/>
      <c r="W86"/>
      <c r="X86"/>
      <c r="Y86"/>
      <c r="Z86"/>
      <c r="AA86"/>
      <c r="AB86"/>
      <c r="AC86"/>
      <c r="AD86"/>
    </row>
    <row r="87" spans="1:30" x14ac:dyDescent="0.25">
      <c r="A87" s="3"/>
      <c r="B87" s="41" t="e">
        <f>+B86</f>
        <v>#REF!</v>
      </c>
      <c r="C87" s="3">
        <v>60</v>
      </c>
      <c r="D87" s="3" t="e">
        <f>+D86</f>
        <v>#REF!</v>
      </c>
      <c r="E87" s="3">
        <v>60</v>
      </c>
      <c r="F87" s="3" t="e">
        <f>+F86</f>
        <v>#REF!</v>
      </c>
      <c r="G87" s="3">
        <v>60</v>
      </c>
      <c r="H87" s="3"/>
      <c r="I87" s="3"/>
      <c r="J87" s="3"/>
      <c r="K87" s="3"/>
      <c r="L87" s="3"/>
      <c r="M87" s="3"/>
      <c r="N87" s="3"/>
      <c r="O87" s="3"/>
      <c r="P87" s="3"/>
      <c r="Q87" s="3"/>
      <c r="S87"/>
      <c r="T87"/>
      <c r="U87"/>
      <c r="V87"/>
      <c r="W87"/>
      <c r="X87"/>
      <c r="Y87"/>
      <c r="Z87"/>
      <c r="AA87"/>
      <c r="AB87"/>
      <c r="AC87"/>
      <c r="AD87"/>
    </row>
    <row r="89" spans="1:30" x14ac:dyDescent="0.25">
      <c r="A89" s="3" t="s">
        <v>72</v>
      </c>
      <c r="B89" s="3" t="s">
        <v>40</v>
      </c>
      <c r="C89" s="3" t="s">
        <v>36</v>
      </c>
      <c r="D89" s="3" t="s">
        <v>40</v>
      </c>
      <c r="E89" s="3" t="s">
        <v>36</v>
      </c>
      <c r="F89" s="3" t="s">
        <v>40</v>
      </c>
      <c r="G89" s="3" t="s">
        <v>36</v>
      </c>
      <c r="H89" s="3" t="s">
        <v>40</v>
      </c>
      <c r="I89" s="3" t="s">
        <v>36</v>
      </c>
      <c r="J89" s="3" t="s">
        <v>40</v>
      </c>
      <c r="K89" s="3" t="s">
        <v>36</v>
      </c>
      <c r="L89" s="3" t="s">
        <v>40</v>
      </c>
      <c r="M89" s="3" t="s">
        <v>36</v>
      </c>
      <c r="N89" s="3" t="s">
        <v>40</v>
      </c>
      <c r="O89" s="3" t="s">
        <v>36</v>
      </c>
      <c r="P89" s="3" t="s">
        <v>40</v>
      </c>
      <c r="Q89" s="3" t="s">
        <v>36</v>
      </c>
    </row>
    <row r="90" spans="1:30" x14ac:dyDescent="0.25">
      <c r="A90" s="3"/>
      <c r="B90" s="3" t="e">
        <f>+#REF!+11</f>
        <v>#REF!</v>
      </c>
      <c r="C90" s="3">
        <v>0</v>
      </c>
      <c r="D90" s="3" t="e">
        <f>+#REF!+108.5</f>
        <v>#REF!</v>
      </c>
      <c r="E90" s="3">
        <v>0</v>
      </c>
      <c r="F90" s="3" t="e">
        <f>+#REF!+212.5</f>
        <v>#REF!</v>
      </c>
      <c r="G90" s="3">
        <v>0</v>
      </c>
      <c r="H90" s="3" t="e">
        <f>+#REF!+309</f>
        <v>#REF!</v>
      </c>
      <c r="I90" s="3">
        <v>0</v>
      </c>
      <c r="J90" s="3" t="e">
        <f>+#REF!+390.5</f>
        <v>#REF!</v>
      </c>
      <c r="K90" s="3">
        <v>0</v>
      </c>
      <c r="L90" s="3" t="e">
        <f>+#REF!+450</f>
        <v>#REF!</v>
      </c>
      <c r="M90" s="3">
        <v>0</v>
      </c>
      <c r="N90" s="3"/>
      <c r="O90" s="3"/>
      <c r="P90" s="3"/>
      <c r="Q90" s="3"/>
    </row>
    <row r="91" spans="1:30" x14ac:dyDescent="0.25">
      <c r="A91" s="3"/>
      <c r="B91" s="3" t="e">
        <f>+B90</f>
        <v>#REF!</v>
      </c>
      <c r="C91" s="3">
        <v>60</v>
      </c>
      <c r="D91" s="3" t="e">
        <f>+D90</f>
        <v>#REF!</v>
      </c>
      <c r="E91" s="3">
        <f>+C91</f>
        <v>60</v>
      </c>
      <c r="F91" s="3" t="e">
        <f>+F90</f>
        <v>#REF!</v>
      </c>
      <c r="G91" s="3">
        <f>+E91</f>
        <v>60</v>
      </c>
      <c r="H91" s="3" t="e">
        <f>+H90</f>
        <v>#REF!</v>
      </c>
      <c r="I91" s="3">
        <f>+G91</f>
        <v>60</v>
      </c>
      <c r="J91" s="3" t="e">
        <f>+J90</f>
        <v>#REF!</v>
      </c>
      <c r="K91" s="3">
        <f>+I91</f>
        <v>60</v>
      </c>
      <c r="L91" s="3" t="e">
        <f>+L90</f>
        <v>#REF!</v>
      </c>
      <c r="M91" s="3">
        <f>+K91</f>
        <v>60</v>
      </c>
      <c r="N91" s="3"/>
      <c r="O91" s="3"/>
      <c r="P91" s="3"/>
      <c r="Q91" s="3"/>
    </row>
    <row r="93" spans="1:30" x14ac:dyDescent="0.25">
      <c r="A93" s="3" t="s">
        <v>73</v>
      </c>
      <c r="B93" s="3" t="s">
        <v>40</v>
      </c>
      <c r="C93" s="3" t="s">
        <v>36</v>
      </c>
      <c r="D93" s="3" t="s">
        <v>40</v>
      </c>
      <c r="E93" s="3" t="s">
        <v>36</v>
      </c>
      <c r="F93" s="3" t="s">
        <v>40</v>
      </c>
      <c r="G93" s="3" t="s">
        <v>36</v>
      </c>
      <c r="H93" s="3" t="s">
        <v>40</v>
      </c>
      <c r="I93" s="3" t="s">
        <v>36</v>
      </c>
      <c r="J93" s="3" t="s">
        <v>40</v>
      </c>
      <c r="K93" s="3" t="s">
        <v>36</v>
      </c>
      <c r="L93" s="3" t="s">
        <v>40</v>
      </c>
      <c r="M93" s="3" t="s">
        <v>36</v>
      </c>
      <c r="N93" s="3" t="s">
        <v>40</v>
      </c>
      <c r="O93" s="3" t="s">
        <v>36</v>
      </c>
      <c r="P93" s="3" t="s">
        <v>40</v>
      </c>
      <c r="Q93" s="3" t="s">
        <v>36</v>
      </c>
    </row>
    <row r="94" spans="1:30" x14ac:dyDescent="0.25">
      <c r="A94" s="3"/>
      <c r="B94" s="41" t="e">
        <f>+#REF!+11</f>
        <v>#REF!</v>
      </c>
      <c r="C94" s="3">
        <v>0</v>
      </c>
      <c r="D94" s="3" t="e">
        <f>+#REF!+99.4</f>
        <v>#REF!</v>
      </c>
      <c r="E94" s="3">
        <v>0</v>
      </c>
      <c r="F94" s="3" t="e">
        <f>+#REF!+173</f>
        <v>#REF!</v>
      </c>
      <c r="G94" s="3">
        <v>0</v>
      </c>
      <c r="H94" s="3" t="e">
        <f>+#REF!+294</f>
        <v>#REF!</v>
      </c>
      <c r="I94" s="3">
        <v>0</v>
      </c>
      <c r="J94" s="3"/>
      <c r="K94" s="3"/>
      <c r="L94" s="3"/>
      <c r="M94" s="3"/>
      <c r="N94" s="3"/>
      <c r="O94" s="3"/>
      <c r="P94" s="3"/>
      <c r="Q94" s="3"/>
    </row>
    <row r="95" spans="1:30" x14ac:dyDescent="0.25">
      <c r="A95" s="3"/>
      <c r="B95" s="41" t="e">
        <f>+B94</f>
        <v>#REF!</v>
      </c>
      <c r="C95" s="3">
        <v>60</v>
      </c>
      <c r="D95" s="3" t="e">
        <f>+D94</f>
        <v>#REF!</v>
      </c>
      <c r="E95" s="3">
        <f>+C95</f>
        <v>60</v>
      </c>
      <c r="F95" s="3" t="e">
        <f>+F94</f>
        <v>#REF!</v>
      </c>
      <c r="G95" s="3">
        <f>+E95</f>
        <v>60</v>
      </c>
      <c r="H95" s="3" t="e">
        <f>+H94</f>
        <v>#REF!</v>
      </c>
      <c r="I95" s="3">
        <f>+G95</f>
        <v>60</v>
      </c>
      <c r="J95" s="3"/>
      <c r="K95" s="3"/>
      <c r="L95" s="3"/>
      <c r="M95" s="3"/>
      <c r="N95" s="3"/>
      <c r="O95" s="3"/>
      <c r="P95" s="3"/>
      <c r="Q95" s="3"/>
    </row>
    <row r="97" spans="1:17" x14ac:dyDescent="0.25">
      <c r="A97" s="3" t="s">
        <v>74</v>
      </c>
      <c r="B97" s="3" t="s">
        <v>40</v>
      </c>
      <c r="C97" s="3" t="s">
        <v>36</v>
      </c>
      <c r="D97" s="3" t="s">
        <v>40</v>
      </c>
      <c r="E97" s="3" t="s">
        <v>36</v>
      </c>
      <c r="F97" s="3" t="s">
        <v>40</v>
      </c>
      <c r="G97" s="3" t="s">
        <v>36</v>
      </c>
      <c r="H97" s="3" t="s">
        <v>40</v>
      </c>
      <c r="I97" s="3" t="s">
        <v>36</v>
      </c>
      <c r="J97" s="3" t="s">
        <v>40</v>
      </c>
      <c r="K97" s="3" t="s">
        <v>36</v>
      </c>
      <c r="L97" s="3" t="s">
        <v>40</v>
      </c>
      <c r="M97" s="3" t="s">
        <v>36</v>
      </c>
      <c r="N97" s="3" t="s">
        <v>40</v>
      </c>
      <c r="O97" s="3" t="s">
        <v>36</v>
      </c>
      <c r="P97" s="3" t="s">
        <v>40</v>
      </c>
      <c r="Q97" s="3" t="s">
        <v>36</v>
      </c>
    </row>
    <row r="98" spans="1:17" x14ac:dyDescent="0.25">
      <c r="A98" s="3"/>
      <c r="B98" s="41" t="e">
        <f>+#REF!+6</f>
        <v>#REF!</v>
      </c>
      <c r="C98" s="3">
        <v>0</v>
      </c>
      <c r="D98" s="3" t="e">
        <f>+#REF!+102</f>
        <v>#REF!</v>
      </c>
      <c r="E98" s="3">
        <v>0</v>
      </c>
      <c r="F98" s="3" t="e">
        <f>+#REF!+203</f>
        <v>#REF!</v>
      </c>
      <c r="G98" s="3">
        <v>0</v>
      </c>
      <c r="H98" s="3" t="e">
        <f>+#REF!+299</f>
        <v>#REF!</v>
      </c>
      <c r="I98" s="3">
        <v>0</v>
      </c>
      <c r="J98" s="3" t="e">
        <f>+#REF!+402</f>
        <v>#REF!</v>
      </c>
      <c r="K98" s="3">
        <v>0</v>
      </c>
      <c r="L98" s="3" t="e">
        <f>+#REF!+498</f>
        <v>#REF!</v>
      </c>
      <c r="M98" s="3">
        <v>0</v>
      </c>
      <c r="N98" s="3" t="e">
        <f>+#REF!+616</f>
        <v>#REF!</v>
      </c>
      <c r="O98" s="3">
        <v>0</v>
      </c>
      <c r="P98" s="3"/>
      <c r="Q98" s="3"/>
    </row>
    <row r="99" spans="1:17" x14ac:dyDescent="0.25">
      <c r="A99" s="3"/>
      <c r="B99" s="41" t="e">
        <f>+B98</f>
        <v>#REF!</v>
      </c>
      <c r="C99" s="3">
        <v>60</v>
      </c>
      <c r="D99" s="3" t="e">
        <f>+D98</f>
        <v>#REF!</v>
      </c>
      <c r="E99" s="3">
        <f>+C99</f>
        <v>60</v>
      </c>
      <c r="F99" s="3" t="e">
        <f>+F98</f>
        <v>#REF!</v>
      </c>
      <c r="G99" s="3">
        <f>+E99</f>
        <v>60</v>
      </c>
      <c r="H99" s="3" t="e">
        <f>+H98</f>
        <v>#REF!</v>
      </c>
      <c r="I99" s="3">
        <f>+G99</f>
        <v>60</v>
      </c>
      <c r="J99" s="3" t="e">
        <f>+J98</f>
        <v>#REF!</v>
      </c>
      <c r="K99" s="3">
        <f>+I99</f>
        <v>60</v>
      </c>
      <c r="L99" s="3" t="e">
        <f>+L98</f>
        <v>#REF!</v>
      </c>
      <c r="M99" s="3">
        <f>+K99</f>
        <v>60</v>
      </c>
      <c r="N99" s="3" t="e">
        <f>+N98</f>
        <v>#REF!</v>
      </c>
      <c r="O99" s="3">
        <f>+M99</f>
        <v>60</v>
      </c>
      <c r="P99" s="3"/>
      <c r="Q99" s="3"/>
    </row>
    <row r="100" spans="1:17" x14ac:dyDescent="0.25">
      <c r="B100" s="29">
        <f>+G100-6</f>
        <v>168</v>
      </c>
      <c r="F100" s="29">
        <f>174-163</f>
        <v>11</v>
      </c>
      <c r="G100" s="29">
        <v>174</v>
      </c>
    </row>
    <row r="101" spans="1:17" x14ac:dyDescent="0.25">
      <c r="A101" s="3" t="s">
        <v>75</v>
      </c>
      <c r="B101" s="3" t="s">
        <v>40</v>
      </c>
      <c r="C101" s="3" t="s">
        <v>36</v>
      </c>
      <c r="D101" s="3" t="s">
        <v>40</v>
      </c>
      <c r="E101" s="3" t="s">
        <v>36</v>
      </c>
      <c r="F101" s="3" t="s">
        <v>40</v>
      </c>
      <c r="G101" s="3" t="s">
        <v>36</v>
      </c>
      <c r="H101" s="3" t="s">
        <v>40</v>
      </c>
      <c r="I101" s="3" t="s">
        <v>36</v>
      </c>
      <c r="J101" s="3" t="s">
        <v>40</v>
      </c>
      <c r="K101" s="3" t="s">
        <v>36</v>
      </c>
      <c r="L101" s="3" t="s">
        <v>40</v>
      </c>
      <c r="M101" s="3" t="s">
        <v>36</v>
      </c>
      <c r="N101" s="3" t="s">
        <v>40</v>
      </c>
      <c r="O101" s="3" t="s">
        <v>36</v>
      </c>
      <c r="P101" s="3" t="s">
        <v>40</v>
      </c>
      <c r="Q101" s="3" t="s">
        <v>36</v>
      </c>
    </row>
    <row r="102" spans="1:17" x14ac:dyDescent="0.25">
      <c r="A102" s="3"/>
      <c r="B102" s="41" t="e">
        <f>+#REF!+6</f>
        <v>#REF!</v>
      </c>
      <c r="C102" s="3">
        <v>0</v>
      </c>
      <c r="D102" s="3" t="e">
        <f>+#REF!+88</f>
        <v>#REF!</v>
      </c>
      <c r="E102" s="3">
        <v>0</v>
      </c>
      <c r="F102" s="3" t="e">
        <f>+#REF!+163</f>
        <v>#REF!</v>
      </c>
      <c r="G102" s="3">
        <v>0</v>
      </c>
      <c r="N102" s="3"/>
      <c r="O102" s="3"/>
      <c r="P102" s="3"/>
      <c r="Q102" s="3"/>
    </row>
    <row r="103" spans="1:17" x14ac:dyDescent="0.25">
      <c r="A103" s="3"/>
      <c r="B103" s="41" t="e">
        <f>+B102</f>
        <v>#REF!</v>
      </c>
      <c r="C103" s="3">
        <v>60</v>
      </c>
      <c r="D103" s="3" t="e">
        <f>+D102</f>
        <v>#REF!</v>
      </c>
      <c r="E103" s="3">
        <f>+C103</f>
        <v>60</v>
      </c>
      <c r="F103" s="3" t="e">
        <f>+F102</f>
        <v>#REF!</v>
      </c>
      <c r="G103" s="3">
        <f>+C103</f>
        <v>60</v>
      </c>
      <c r="N103" s="3"/>
      <c r="O103" s="3"/>
      <c r="P103" s="3"/>
      <c r="Q103" s="3"/>
    </row>
    <row r="105" spans="1:17" x14ac:dyDescent="0.25">
      <c r="A105" s="3" t="s">
        <v>76</v>
      </c>
      <c r="B105" s="3" t="s">
        <v>40</v>
      </c>
      <c r="C105" s="3" t="s">
        <v>36</v>
      </c>
      <c r="D105" s="3" t="s">
        <v>40</v>
      </c>
      <c r="E105" s="3" t="s">
        <v>36</v>
      </c>
      <c r="F105" s="3" t="s">
        <v>40</v>
      </c>
      <c r="G105" s="3" t="s">
        <v>36</v>
      </c>
      <c r="H105" s="3" t="s">
        <v>40</v>
      </c>
      <c r="I105" s="3" t="s">
        <v>36</v>
      </c>
      <c r="J105" s="3" t="s">
        <v>40</v>
      </c>
      <c r="K105" s="3" t="s">
        <v>36</v>
      </c>
      <c r="L105" s="3" t="s">
        <v>40</v>
      </c>
      <c r="M105" s="3" t="s">
        <v>36</v>
      </c>
      <c r="N105" s="3" t="s">
        <v>40</v>
      </c>
      <c r="O105" s="3" t="s">
        <v>36</v>
      </c>
      <c r="P105" s="3" t="s">
        <v>40</v>
      </c>
      <c r="Q105" s="3" t="s">
        <v>36</v>
      </c>
    </row>
    <row r="106" spans="1:17" x14ac:dyDescent="0.25">
      <c r="A106" s="3"/>
      <c r="B106" s="3" t="e">
        <f>+#REF!+92</f>
        <v>#REF!</v>
      </c>
      <c r="C106" s="3">
        <v>0</v>
      </c>
      <c r="D106" s="3" t="e">
        <f>+#REF!+205</f>
        <v>#REF!</v>
      </c>
      <c r="E106" s="3">
        <v>0</v>
      </c>
      <c r="F106" s="3" t="e">
        <f>+#REF!+294</f>
        <v>#REF!</v>
      </c>
      <c r="G106" s="3">
        <v>0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5">
      <c r="A107" s="3"/>
      <c r="B107" s="3" t="e">
        <f>+B106</f>
        <v>#REF!</v>
      </c>
      <c r="C107" s="3">
        <v>60</v>
      </c>
      <c r="D107" s="3" t="e">
        <f>+D106</f>
        <v>#REF!</v>
      </c>
      <c r="E107" s="3">
        <f>+C107</f>
        <v>60</v>
      </c>
      <c r="F107" s="3" t="e">
        <f>+F106</f>
        <v>#REF!</v>
      </c>
      <c r="G107" s="3">
        <f>+E107</f>
        <v>60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9" spans="1:17" x14ac:dyDescent="0.25">
      <c r="A109" s="3" t="s">
        <v>77</v>
      </c>
      <c r="B109" s="3" t="s">
        <v>40</v>
      </c>
      <c r="C109" s="3" t="s">
        <v>36</v>
      </c>
      <c r="D109" s="3" t="s">
        <v>40</v>
      </c>
      <c r="E109" s="3" t="s">
        <v>36</v>
      </c>
      <c r="F109" s="3" t="s">
        <v>40</v>
      </c>
      <c r="G109" s="3" t="s">
        <v>36</v>
      </c>
      <c r="H109" s="3" t="s">
        <v>40</v>
      </c>
      <c r="I109" s="3" t="s">
        <v>36</v>
      </c>
      <c r="J109" s="3" t="s">
        <v>40</v>
      </c>
      <c r="K109" s="3" t="s">
        <v>36</v>
      </c>
      <c r="L109" s="3" t="s">
        <v>40</v>
      </c>
      <c r="M109" s="3" t="s">
        <v>36</v>
      </c>
      <c r="N109" s="3" t="s">
        <v>40</v>
      </c>
      <c r="O109" s="3" t="s">
        <v>36</v>
      </c>
      <c r="P109" s="3" t="s">
        <v>40</v>
      </c>
      <c r="Q109" s="3" t="s">
        <v>36</v>
      </c>
    </row>
    <row r="110" spans="1:17" x14ac:dyDescent="0.25">
      <c r="A110" s="3"/>
      <c r="B110" s="41" t="e">
        <f>+#REF!+6</f>
        <v>#REF!</v>
      </c>
      <c r="C110" s="3">
        <v>0</v>
      </c>
      <c r="D110" s="3" t="e">
        <f>+#REF!+100</f>
        <v>#REF!</v>
      </c>
      <c r="E110" s="3">
        <v>0</v>
      </c>
      <c r="F110" s="3" t="e">
        <f>+#REF!+187</f>
        <v>#REF!</v>
      </c>
      <c r="G110" s="3">
        <v>0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5">
      <c r="A111" s="3"/>
      <c r="B111" s="41" t="e">
        <f>+B110</f>
        <v>#REF!</v>
      </c>
      <c r="C111" s="3">
        <v>60</v>
      </c>
      <c r="D111" s="3" t="e">
        <f>+D110</f>
        <v>#REF!</v>
      </c>
      <c r="E111" s="3">
        <f>+C111</f>
        <v>60</v>
      </c>
      <c r="F111" s="3" t="e">
        <f>+F110</f>
        <v>#REF!</v>
      </c>
      <c r="G111" s="3">
        <f>+E111</f>
        <v>60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3" spans="1:17" x14ac:dyDescent="0.25">
      <c r="A113" s="3" t="s">
        <v>78</v>
      </c>
      <c r="B113" s="3" t="s">
        <v>40</v>
      </c>
      <c r="C113" s="3" t="s">
        <v>36</v>
      </c>
      <c r="D113" s="3" t="s">
        <v>40</v>
      </c>
      <c r="E113" s="3" t="s">
        <v>36</v>
      </c>
      <c r="F113" s="3" t="s">
        <v>40</v>
      </c>
      <c r="G113" s="3" t="s">
        <v>36</v>
      </c>
      <c r="H113" s="3" t="s">
        <v>40</v>
      </c>
      <c r="I113" s="3" t="s">
        <v>36</v>
      </c>
      <c r="J113" s="3" t="s">
        <v>40</v>
      </c>
      <c r="K113" s="3" t="s">
        <v>36</v>
      </c>
      <c r="L113" s="3" t="s">
        <v>40</v>
      </c>
      <c r="M113" s="3" t="s">
        <v>36</v>
      </c>
      <c r="N113" s="3" t="s">
        <v>40</v>
      </c>
      <c r="O113" s="3" t="s">
        <v>36</v>
      </c>
      <c r="P113" s="3" t="s">
        <v>40</v>
      </c>
      <c r="Q113" s="3" t="s">
        <v>36</v>
      </c>
    </row>
    <row r="114" spans="1:17" x14ac:dyDescent="0.25">
      <c r="A114" s="3"/>
      <c r="B114" s="41" t="e">
        <f>+#REF!+6</f>
        <v>#REF!</v>
      </c>
      <c r="C114" s="3">
        <v>0</v>
      </c>
      <c r="D114" s="3" t="e">
        <f>+#REF!+100</f>
        <v>#REF!</v>
      </c>
      <c r="E114" s="3">
        <v>0</v>
      </c>
      <c r="F114" s="3" t="e">
        <f>+#REF!+204</f>
        <v>#REF!</v>
      </c>
      <c r="G114" s="3">
        <v>0</v>
      </c>
      <c r="H114" s="3" t="e">
        <f>+#REF!+280</f>
        <v>#REF!</v>
      </c>
      <c r="I114" s="3">
        <v>0</v>
      </c>
      <c r="J114" s="3"/>
      <c r="K114" s="3"/>
      <c r="L114" s="3"/>
      <c r="M114" s="3"/>
      <c r="N114" s="3"/>
      <c r="O114" s="3"/>
      <c r="P114" s="3"/>
      <c r="Q114" s="3"/>
    </row>
    <row r="115" spans="1:17" x14ac:dyDescent="0.25">
      <c r="A115" s="3"/>
      <c r="B115" s="41" t="e">
        <f>+B114</f>
        <v>#REF!</v>
      </c>
      <c r="C115" s="3">
        <v>60</v>
      </c>
      <c r="D115" s="3" t="e">
        <f>+D114</f>
        <v>#REF!</v>
      </c>
      <c r="E115" s="3">
        <f>+C115</f>
        <v>60</v>
      </c>
      <c r="F115" s="3" t="e">
        <f>+F114</f>
        <v>#REF!</v>
      </c>
      <c r="G115" s="3">
        <f>+E115</f>
        <v>60</v>
      </c>
      <c r="H115" s="3" t="e">
        <f>+H114</f>
        <v>#REF!</v>
      </c>
      <c r="I115" s="3">
        <f>+G115</f>
        <v>60</v>
      </c>
      <c r="J115" s="3"/>
      <c r="K115" s="3"/>
      <c r="L115" s="3"/>
      <c r="M115" s="3"/>
      <c r="N115" s="3"/>
      <c r="O115" s="3"/>
      <c r="P115" s="3"/>
      <c r="Q115" s="3"/>
    </row>
    <row r="117" spans="1:17" x14ac:dyDescent="0.25">
      <c r="A117" s="3" t="s">
        <v>79</v>
      </c>
      <c r="B117" s="3" t="s">
        <v>40</v>
      </c>
      <c r="C117" s="3" t="s">
        <v>36</v>
      </c>
      <c r="D117" s="3" t="s">
        <v>40</v>
      </c>
      <c r="E117" s="3" t="s">
        <v>36</v>
      </c>
      <c r="F117" s="3" t="s">
        <v>40</v>
      </c>
      <c r="G117" s="3" t="s">
        <v>36</v>
      </c>
      <c r="H117" s="3" t="s">
        <v>40</v>
      </c>
      <c r="I117" s="3" t="s">
        <v>36</v>
      </c>
      <c r="J117" s="3" t="s">
        <v>40</v>
      </c>
      <c r="K117" s="3" t="s">
        <v>36</v>
      </c>
      <c r="L117" s="3" t="s">
        <v>40</v>
      </c>
      <c r="M117" s="3" t="s">
        <v>36</v>
      </c>
      <c r="N117" s="3" t="s">
        <v>40</v>
      </c>
      <c r="O117" s="3" t="s">
        <v>36</v>
      </c>
      <c r="P117" s="3" t="s">
        <v>40</v>
      </c>
      <c r="Q117" s="3" t="s">
        <v>36</v>
      </c>
    </row>
    <row r="118" spans="1:17" x14ac:dyDescent="0.25">
      <c r="A118" s="3"/>
      <c r="B118" s="41" t="e">
        <f>+#REF!+11</f>
        <v>#REF!</v>
      </c>
      <c r="C118" s="3">
        <v>0</v>
      </c>
      <c r="D118" s="41" t="e">
        <f>+#REF!+91</f>
        <v>#REF!</v>
      </c>
      <c r="E118" s="3">
        <v>0</v>
      </c>
      <c r="F118" s="41" t="e">
        <f>+#REF!+149</f>
        <v>#REF!</v>
      </c>
      <c r="G118" s="3">
        <v>0</v>
      </c>
      <c r="H118" s="41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5">
      <c r="A119" s="3"/>
      <c r="B119" s="41" t="e">
        <f>+B118</f>
        <v>#REF!</v>
      </c>
      <c r="C119" s="3">
        <v>60</v>
      </c>
      <c r="D119" s="41" t="e">
        <f>+D118</f>
        <v>#REF!</v>
      </c>
      <c r="E119" s="3">
        <f>+C119</f>
        <v>60</v>
      </c>
      <c r="F119" s="41" t="e">
        <f>+F118</f>
        <v>#REF!</v>
      </c>
      <c r="G119" s="3">
        <f>+E119</f>
        <v>60</v>
      </c>
      <c r="H119" s="41"/>
      <c r="I119" s="3"/>
      <c r="J119" s="3"/>
      <c r="K119" s="3"/>
      <c r="L119" s="3"/>
      <c r="M119" s="3"/>
      <c r="N119" s="3"/>
      <c r="O119" s="3"/>
      <c r="P119" s="3"/>
      <c r="Q119" s="3"/>
    </row>
    <row r="121" spans="1:17" x14ac:dyDescent="0.25">
      <c r="A121" s="3" t="s">
        <v>80</v>
      </c>
      <c r="B121" s="3" t="s">
        <v>40</v>
      </c>
      <c r="C121" s="3" t="s">
        <v>36</v>
      </c>
      <c r="D121" s="3" t="s">
        <v>40</v>
      </c>
      <c r="E121" s="3" t="s">
        <v>36</v>
      </c>
      <c r="F121" s="3" t="s">
        <v>40</v>
      </c>
      <c r="G121" s="3" t="s">
        <v>36</v>
      </c>
      <c r="H121" s="3" t="s">
        <v>40</v>
      </c>
      <c r="I121" s="3" t="s">
        <v>36</v>
      </c>
      <c r="J121" s="3" t="s">
        <v>40</v>
      </c>
      <c r="K121" s="3" t="s">
        <v>36</v>
      </c>
      <c r="L121" s="3" t="s">
        <v>40</v>
      </c>
      <c r="M121" s="3" t="s">
        <v>36</v>
      </c>
      <c r="N121" s="3" t="s">
        <v>40</v>
      </c>
      <c r="O121" s="3" t="s">
        <v>36</v>
      </c>
      <c r="P121" s="3" t="s">
        <v>40</v>
      </c>
      <c r="Q121" s="3" t="s">
        <v>36</v>
      </c>
    </row>
    <row r="122" spans="1:17" x14ac:dyDescent="0.25">
      <c r="A122" s="3"/>
      <c r="B122" s="4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5">
      <c r="A123" s="3"/>
      <c r="B123" s="4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5" spans="1:17" x14ac:dyDescent="0.25">
      <c r="A125" s="3" t="s">
        <v>81</v>
      </c>
      <c r="B125" s="3" t="s">
        <v>40</v>
      </c>
      <c r="C125" s="3" t="s">
        <v>36</v>
      </c>
      <c r="D125" s="3" t="s">
        <v>40</v>
      </c>
      <c r="E125" s="3" t="s">
        <v>36</v>
      </c>
      <c r="F125" s="3" t="s">
        <v>40</v>
      </c>
      <c r="G125" s="3" t="s">
        <v>36</v>
      </c>
      <c r="H125" s="3" t="s">
        <v>40</v>
      </c>
      <c r="I125" s="3" t="s">
        <v>36</v>
      </c>
      <c r="J125" s="3" t="s">
        <v>40</v>
      </c>
      <c r="K125" s="3" t="s">
        <v>36</v>
      </c>
      <c r="L125" s="3" t="s">
        <v>40</v>
      </c>
      <c r="M125" s="3" t="s">
        <v>36</v>
      </c>
      <c r="N125" s="3" t="s">
        <v>40</v>
      </c>
      <c r="O125" s="3" t="s">
        <v>36</v>
      </c>
      <c r="P125" s="3" t="s">
        <v>40</v>
      </c>
      <c r="Q125" s="3" t="s">
        <v>36</v>
      </c>
    </row>
    <row r="126" spans="1:17" x14ac:dyDescent="0.25">
      <c r="A126" s="3"/>
      <c r="B126" s="4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5">
      <c r="A127" s="3"/>
      <c r="B127" s="4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9" customFormat="1" x14ac:dyDescent="0.25"/>
    <row r="130" customFormat="1" x14ac:dyDescent="0.25"/>
    <row r="131" customFormat="1" x14ac:dyDescent="0.25"/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39D8E-71E0-4405-A65A-BC98D6CE57A0}">
  <dimension ref="R18:T84"/>
  <sheetViews>
    <sheetView topLeftCell="A31" zoomScale="70" zoomScaleNormal="70" workbookViewId="0">
      <selection activeCell="M17" sqref="M17"/>
    </sheetView>
  </sheetViews>
  <sheetFormatPr baseColWidth="10" defaultRowHeight="15" x14ac:dyDescent="0.25"/>
  <cols>
    <col min="13" max="13" width="26.28515625" customWidth="1"/>
    <col min="15" max="15" width="18.42578125" customWidth="1"/>
    <col min="18" max="18" width="27" style="2" customWidth="1"/>
    <col min="19" max="19" width="13.7109375" style="2" customWidth="1"/>
    <col min="20" max="20" width="26.140625" style="2" customWidth="1"/>
  </cols>
  <sheetData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 1</vt:lpstr>
      <vt:lpstr>Dovelas 1</vt:lpstr>
      <vt:lpstr>Colores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 Alzate</dc:creator>
  <cp:lastModifiedBy>USUARIO</cp:lastModifiedBy>
  <dcterms:created xsi:type="dcterms:W3CDTF">2015-06-05T18:19:34Z</dcterms:created>
  <dcterms:modified xsi:type="dcterms:W3CDTF">2022-11-28T18:00:29Z</dcterms:modified>
</cp:coreProperties>
</file>