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Landcode\Estadística2uco\ultima clase\"/>
    </mc:Choice>
  </mc:AlternateContent>
  <bookViews>
    <workbookView xWindow="0" yWindow="0" windowWidth="14380" windowHeight="4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G2" i="1" l="1"/>
  <c r="I2" i="1" s="1"/>
  <c r="K2" i="1" s="1"/>
  <c r="J2" i="1"/>
  <c r="H2" i="1"/>
  <c r="G3" i="1"/>
  <c r="N9" i="1" l="1"/>
  <c r="N6" i="1"/>
  <c r="N7" i="1" s="1"/>
  <c r="J5" i="1"/>
  <c r="J4" i="1"/>
  <c r="J3" i="1"/>
  <c r="H3" i="1"/>
  <c r="H4" i="1"/>
  <c r="H5" i="1"/>
  <c r="G4" i="1"/>
  <c r="G5" i="1"/>
  <c r="I5" i="1" l="1"/>
  <c r="K5" i="1" s="1"/>
  <c r="I3" i="1"/>
  <c r="K3" i="1" s="1"/>
  <c r="I4" i="1"/>
  <c r="K4" i="1" s="1"/>
  <c r="N2" i="1" l="1"/>
  <c r="N10" i="1" s="1"/>
  <c r="F16" i="1" l="1"/>
  <c r="C15" i="1"/>
  <c r="E13" i="1"/>
  <c r="E16" i="1"/>
  <c r="B15" i="1"/>
  <c r="D13" i="1"/>
  <c r="D16" i="1"/>
  <c r="F14" i="1"/>
  <c r="C13" i="1"/>
  <c r="E14" i="1"/>
  <c r="B13" i="1"/>
  <c r="F13" i="1"/>
  <c r="C16" i="1"/>
  <c r="B16" i="1"/>
  <c r="D14" i="1"/>
  <c r="F15" i="1"/>
  <c r="C14" i="1"/>
  <c r="E15" i="1"/>
  <c r="B14" i="1"/>
  <c r="D15" i="1"/>
  <c r="I15" i="1" l="1"/>
</calcChain>
</file>

<file path=xl/sharedStrings.xml><?xml version="1.0" encoding="utf-8"?>
<sst xmlns="http://schemas.openxmlformats.org/spreadsheetml/2006/main" count="37" uniqueCount="27">
  <si>
    <t>EDAD/CIUDAD</t>
  </si>
  <si>
    <t>Cartagena</t>
  </si>
  <si>
    <t>Medellín</t>
  </si>
  <si>
    <t>La Guajira</t>
  </si>
  <si>
    <t>Bogotá</t>
  </si>
  <si>
    <t>Cali</t>
  </si>
  <si>
    <t>&gt;25 años</t>
  </si>
  <si>
    <t>Entre 26-36 años</t>
  </si>
  <si>
    <t>Entre 37-47 años</t>
  </si>
  <si>
    <t>Más de 48 años</t>
  </si>
  <si>
    <t>Suma</t>
  </si>
  <si>
    <t xml:space="preserve">Promedio </t>
  </si>
  <si>
    <t>Wi</t>
  </si>
  <si>
    <t>Si^2</t>
  </si>
  <si>
    <t>Wi*Si^2</t>
  </si>
  <si>
    <t>terminio</t>
  </si>
  <si>
    <t>valor</t>
  </si>
  <si>
    <t>Suma(Wi*si^2)</t>
  </si>
  <si>
    <t>confianza</t>
  </si>
  <si>
    <t>Z(0.025)</t>
  </si>
  <si>
    <t>E</t>
  </si>
  <si>
    <t>mediaDe</t>
  </si>
  <si>
    <t xml:space="preserve">%Error </t>
  </si>
  <si>
    <t>no</t>
  </si>
  <si>
    <t>N</t>
  </si>
  <si>
    <t>n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</si>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</sst>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8"/>
      <color rgb="FF000000"/>
      <name val="Calibri"/>
      <family val="2"/>
      <scheme val="minor"/>
    </font>
    <font>
      <b/>
      <u/>
      <sz val="1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9EFF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0DEEF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topLeftCell="C1" workbookViewId="0">
      <selection activeCell="N7" sqref="N7"/>
    </sheetView>
  </sheetViews>
  <sheetFormatPr baseColWidth="10" defaultRowHeight="14.5" x14ac:dyDescent="0.35"/>
  <cols>
    <col min="1" max="1" width="22.54296875" customWidth="1"/>
    <col min="2" max="2" width="16" customWidth="1"/>
    <col min="3" max="3" width="14.6328125" customWidth="1"/>
    <col min="4" max="4" width="18.81640625" customWidth="1"/>
    <col min="5" max="5" width="12.7265625" customWidth="1"/>
    <col min="6" max="6" width="18.453125" bestFit="1" customWidth="1"/>
    <col min="8" max="8" width="11.1796875" bestFit="1" customWidth="1"/>
    <col min="11" max="11" width="13.08984375" customWidth="1"/>
    <col min="13" max="13" width="11.81640625" customWidth="1"/>
    <col min="14" max="14" width="14.1796875" customWidth="1"/>
  </cols>
  <sheetData>
    <row r="1" spans="1:14" ht="47.5" thickBot="1" x14ac:dyDescent="0.4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14</v>
      </c>
      <c r="M1" s="10" t="s">
        <v>15</v>
      </c>
      <c r="N1" s="10" t="s">
        <v>16</v>
      </c>
    </row>
    <row r="2" spans="1:14" ht="24.5" thickTop="1" thickBot="1" x14ac:dyDescent="0.4">
      <c r="A2" s="2" t="s">
        <v>6</v>
      </c>
      <c r="B2" s="3">
        <v>125000</v>
      </c>
      <c r="C2" s="3">
        <v>278500</v>
      </c>
      <c r="D2" s="3">
        <v>120000</v>
      </c>
      <c r="E2" s="3">
        <v>250000</v>
      </c>
      <c r="F2" s="3">
        <v>95000</v>
      </c>
      <c r="G2">
        <f>SUM(B2:F2)</f>
        <v>868500</v>
      </c>
      <c r="H2">
        <f>AVERAGE(B2:F2)</f>
        <v>173700</v>
      </c>
      <c r="I2">
        <f>G2/SUM(G2:G5)</f>
        <v>0.23807565789473684</v>
      </c>
      <c r="J2">
        <f>VAR(B2:F2)</f>
        <v>7063450000</v>
      </c>
      <c r="K2">
        <f>I2*J2</f>
        <v>1681635505.7565789</v>
      </c>
      <c r="M2" t="s">
        <v>17</v>
      </c>
      <c r="N2">
        <f>SUM(K2:K5)</f>
        <v>15866274719.024122</v>
      </c>
    </row>
    <row r="3" spans="1:14" ht="47.5" thickBot="1" x14ac:dyDescent="0.4">
      <c r="A3" s="4" t="s">
        <v>7</v>
      </c>
      <c r="B3" s="5">
        <v>95000</v>
      </c>
      <c r="C3" s="5">
        <v>50000</v>
      </c>
      <c r="D3" s="5">
        <v>25000</v>
      </c>
      <c r="E3" s="5">
        <v>24500</v>
      </c>
      <c r="F3" s="5">
        <v>35000</v>
      </c>
      <c r="G3">
        <f>SUM(B3:F3)</f>
        <v>229500</v>
      </c>
      <c r="H3">
        <f>AVERAGE(B3:F3)</f>
        <v>45900</v>
      </c>
      <c r="I3">
        <f>G3/SUM(G2:G5)</f>
        <v>6.2911184210526314E-2</v>
      </c>
      <c r="J3">
        <f>VAR(B3:F3)</f>
        <v>860300000</v>
      </c>
      <c r="K3">
        <f>I3*J3</f>
        <v>54122491.776315786</v>
      </c>
      <c r="M3" t="s">
        <v>18</v>
      </c>
      <c r="N3">
        <v>0.95</v>
      </c>
    </row>
    <row r="4" spans="1:14" ht="47.5" thickBot="1" x14ac:dyDescent="0.4">
      <c r="A4" s="6" t="s">
        <v>8</v>
      </c>
      <c r="B4" s="7">
        <v>255000</v>
      </c>
      <c r="C4" s="7">
        <v>350000</v>
      </c>
      <c r="D4" s="7">
        <v>175000</v>
      </c>
      <c r="E4" s="7">
        <v>550000</v>
      </c>
      <c r="F4" s="7">
        <v>120000</v>
      </c>
      <c r="G4">
        <f>SUM(B4:F4)</f>
        <v>1450000</v>
      </c>
      <c r="H4">
        <f t="shared" ref="H4:H5" si="0">AVERAGE(B4:F4)</f>
        <v>290000</v>
      </c>
      <c r="I4">
        <f>G4/SUM(G2:G5)</f>
        <v>0.39747807017543857</v>
      </c>
      <c r="J4">
        <f>VAR(B4:F4)</f>
        <v>28637500000</v>
      </c>
      <c r="K4">
        <f t="shared" ref="K4:K5" si="1">I4*J4</f>
        <v>11382778234.649122</v>
      </c>
      <c r="M4" t="s">
        <v>19</v>
      </c>
      <c r="N4">
        <v>1.96</v>
      </c>
    </row>
    <row r="5" spans="1:14" ht="24" thickBot="1" x14ac:dyDescent="0.4">
      <c r="A5" s="4" t="s">
        <v>9</v>
      </c>
      <c r="B5" s="5">
        <v>150000</v>
      </c>
      <c r="C5" s="5">
        <v>250000</v>
      </c>
      <c r="D5" s="5">
        <v>160000</v>
      </c>
      <c r="E5" s="5">
        <v>375000</v>
      </c>
      <c r="F5" s="5">
        <v>165000</v>
      </c>
      <c r="G5">
        <f xml:space="preserve"> SUM(B5:F5)</f>
        <v>1100000</v>
      </c>
      <c r="H5">
        <f t="shared" si="0"/>
        <v>220000</v>
      </c>
      <c r="I5">
        <f>G5/SUM(G2:G5)</f>
        <v>0.30153508771929827</v>
      </c>
      <c r="J5">
        <f>VAR(B5:F5)</f>
        <v>9112500000</v>
      </c>
      <c r="K5">
        <f t="shared" si="1"/>
        <v>2747738486.8421054</v>
      </c>
      <c r="M5" t="s">
        <v>22</v>
      </c>
      <c r="N5">
        <v>0.04</v>
      </c>
    </row>
    <row r="6" spans="1:14" x14ac:dyDescent="0.35">
      <c r="M6" t="s">
        <v>21</v>
      </c>
      <c r="N6">
        <f>AVERAGE(H2:H5)</f>
        <v>182400</v>
      </c>
    </row>
    <row r="7" spans="1:14" x14ac:dyDescent="0.35">
      <c r="M7" t="s">
        <v>20</v>
      </c>
      <c r="N7">
        <f>N6*N5</f>
        <v>7296</v>
      </c>
    </row>
    <row r="8" spans="1:14" x14ac:dyDescent="0.35">
      <c r="M8" t="s">
        <v>23</v>
      </c>
      <c r="N8">
        <f>N4^2*N2/N7^2</f>
        <v>1145.0315722258567</v>
      </c>
    </row>
    <row r="9" spans="1:14" x14ac:dyDescent="0.35">
      <c r="M9" t="s">
        <v>24</v>
      </c>
      <c r="N9">
        <f>SUM(B2:F5)</f>
        <v>3648000</v>
      </c>
    </row>
    <row r="10" spans="1:14" x14ac:dyDescent="0.35">
      <c r="M10" t="s">
        <v>25</v>
      </c>
      <c r="N10">
        <f>N9/(1+N9/N8)</f>
        <v>1144.6722833266624</v>
      </c>
    </row>
    <row r="11" spans="1:14" ht="15" thickBot="1" x14ac:dyDescent="0.4">
      <c r="M11" t="s">
        <v>26</v>
      </c>
      <c r="N11">
        <v>1143</v>
      </c>
    </row>
    <row r="12" spans="1:14" ht="24" thickBot="1" x14ac:dyDescent="0.4">
      <c r="A12" s="8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 spans="1:14" ht="24.5" thickTop="1" thickBot="1" x14ac:dyDescent="0.4">
      <c r="A13" s="2" t="s">
        <v>6</v>
      </c>
      <c r="B13" s="3">
        <f>(125000/N9)*N10</f>
        <v>39.222597427585747</v>
      </c>
      <c r="C13" s="3">
        <f>(278500/N9)*N10</f>
        <v>87.387947068661049</v>
      </c>
      <c r="D13" s="3">
        <f>(120000/N9)*N10</f>
        <v>37.653693530482315</v>
      </c>
      <c r="E13" s="3">
        <f>(250000/N9)*N10</f>
        <v>78.445194855171493</v>
      </c>
      <c r="F13" s="3">
        <f>(95000/N9)*N10</f>
        <v>29.809174044965168</v>
      </c>
    </row>
    <row r="14" spans="1:14" ht="47.5" thickBot="1" x14ac:dyDescent="0.4">
      <c r="A14" s="4" t="s">
        <v>7</v>
      </c>
      <c r="B14" s="5">
        <f>(95000/N9)*N10</f>
        <v>29.809174044965168</v>
      </c>
      <c r="C14" s="5">
        <f>(50000/N9)*N10</f>
        <v>15.689038971034298</v>
      </c>
      <c r="D14" s="5">
        <f>(25000/N9)*N10</f>
        <v>7.8445194855171492</v>
      </c>
      <c r="E14" s="5">
        <f>(24500/N9)*N10</f>
        <v>7.6876290958068063</v>
      </c>
      <c r="F14" s="5">
        <f>(35000/N9)*N10</f>
        <v>10.982327279724009</v>
      </c>
    </row>
    <row r="15" spans="1:14" ht="47.5" thickBot="1" x14ac:dyDescent="0.4">
      <c r="A15" s="6" t="s">
        <v>8</v>
      </c>
      <c r="B15" s="7">
        <f>(255000/N9)*N10</f>
        <v>80.014098752274919</v>
      </c>
      <c r="C15" s="7">
        <f>(350000/N9)*N10</f>
        <v>109.82327279724009</v>
      </c>
      <c r="D15" s="7">
        <f>(175000/N9)*N10</f>
        <v>54.911636398620047</v>
      </c>
      <c r="E15" s="7">
        <f>(550000/N9)*N10</f>
        <v>172.57942868137729</v>
      </c>
      <c r="F15" s="7">
        <f>(120000/N9)*N10</f>
        <v>37.653693530482315</v>
      </c>
      <c r="I15">
        <f>SUM(B13:F16)</f>
        <v>1144.6722833266626</v>
      </c>
    </row>
    <row r="16" spans="1:14" ht="24" thickBot="1" x14ac:dyDescent="0.4">
      <c r="A16" s="4" t="s">
        <v>9</v>
      </c>
      <c r="B16" s="5">
        <f>(150000/N9)*N10</f>
        <v>47.0671169131029</v>
      </c>
      <c r="C16" s="5">
        <f>(250000/N9)*N10</f>
        <v>78.445194855171493</v>
      </c>
      <c r="D16" s="5">
        <f>(160000/N9)*N10</f>
        <v>50.20492470730975</v>
      </c>
      <c r="E16" s="5">
        <f>(375000/N9)*N10</f>
        <v>117.66779228275723</v>
      </c>
      <c r="F16" s="5">
        <f>(165000/N9)*N10</f>
        <v>51.77382860441319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2018-11-16T21:05:47Z</dcterms:created>
  <dcterms:modified xsi:type="dcterms:W3CDTF">2018-11-20T01:43:49Z</dcterms:modified>
</cp:coreProperties>
</file>