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aspils\E-TEASPILS\HW\resources\"/>
    </mc:Choice>
  </mc:AlternateContent>
  <xr:revisionPtr revIDLastSave="0" documentId="13_ncr:1_{3B664D10-E197-4CFB-8811-0E8AAF7D7FC7}" xr6:coauthVersionLast="47" xr6:coauthVersionMax="47" xr10:uidLastSave="{00000000-0000-0000-0000-000000000000}"/>
  <bookViews>
    <workbookView xWindow="-120" yWindow="-120" windowWidth="29040" windowHeight="15840" xr2:uid="{36BA7C5B-6F62-47D9-8DA5-65D7BBC27CDB}"/>
  </bookViews>
  <sheets>
    <sheet name="Current Draw" sheetId="1" r:id="rId1"/>
    <sheet name="Disipated Current" sheetId="2" r:id="rId2"/>
    <sheet name="Track Wi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6" i="1"/>
  <c r="F8" i="1"/>
  <c r="F9" i="1"/>
  <c r="F10" i="1"/>
  <c r="E18" i="2"/>
  <c r="C16" i="2"/>
  <c r="C10" i="2"/>
  <c r="D17" i="1"/>
  <c r="D16" i="1"/>
  <c r="E12" i="1"/>
  <c r="D12" i="1"/>
  <c r="B17" i="1" l="1"/>
  <c r="F7" i="1" s="1"/>
  <c r="C17" i="1"/>
  <c r="B16" i="1"/>
  <c r="C16" i="1"/>
  <c r="F5" i="1"/>
  <c r="F4" i="1"/>
  <c r="F11" i="1" l="1"/>
  <c r="F12" i="1"/>
</calcChain>
</file>

<file path=xl/sharedStrings.xml><?xml version="1.0" encoding="utf-8"?>
<sst xmlns="http://schemas.openxmlformats.org/spreadsheetml/2006/main" count="76" uniqueCount="71">
  <si>
    <t>Consumo de Corriente del Sistema</t>
  </si>
  <si>
    <t>Total System Current Draw</t>
  </si>
  <si>
    <t>Device</t>
  </si>
  <si>
    <t>Datasheet</t>
  </si>
  <si>
    <t>Average Consumption (mA)</t>
  </si>
  <si>
    <t>Peak Consumption (mA)</t>
  </si>
  <si>
    <t>Rate of system usage</t>
  </si>
  <si>
    <t>Dev-Kit</t>
  </si>
  <si>
    <t>mA</t>
  </si>
  <si>
    <t>Display</t>
  </si>
  <si>
    <t>Az-Delivery</t>
  </si>
  <si>
    <t>NeoPixel</t>
  </si>
  <si>
    <t>Adafruit</t>
  </si>
  <si>
    <t>ESP32 AZ-Delivery Dev-Module</t>
  </si>
  <si>
    <t>SD card reader</t>
  </si>
  <si>
    <t>DS18B20 (X2)</t>
  </si>
  <si>
    <t>5V</t>
  </si>
  <si>
    <t>3,3V</t>
  </si>
  <si>
    <t>Voltage (V)</t>
  </si>
  <si>
    <t>Average total draw.Consumo Total</t>
  </si>
  <si>
    <t>Peak total draw. Consumo Total Máximo</t>
  </si>
  <si>
    <t>Temp. Union P-N</t>
  </si>
  <si>
    <t>Tj</t>
  </si>
  <si>
    <t>Temp. Max. Ambiente</t>
  </si>
  <si>
    <t>Ta</t>
  </si>
  <si>
    <t>Θja</t>
  </si>
  <si>
    <t>Potencia máxima Disipable (W)</t>
  </si>
  <si>
    <t xml:space="preserve"> Estudio de potencia disipada y calor generado</t>
  </si>
  <si>
    <t>Study of disipated power and generated heat</t>
  </si>
  <si>
    <t xml:space="preserve">Voltaje de entrada </t>
  </si>
  <si>
    <t>Vin</t>
  </si>
  <si>
    <t>Voltaje de salida</t>
  </si>
  <si>
    <t>Vout</t>
  </si>
  <si>
    <t>Corriente consumida</t>
  </si>
  <si>
    <t>I</t>
  </si>
  <si>
    <t>Potencia Disipada por el sistema</t>
  </si>
  <si>
    <t>¿Es necesario incluir disipador térmico?</t>
  </si>
  <si>
    <t>¿It is mandatory to include a thermal disipator?</t>
  </si>
  <si>
    <t>Ancho de vía</t>
  </si>
  <si>
    <t>Red 1</t>
  </si>
  <si>
    <t>Red 2</t>
  </si>
  <si>
    <t>Red Solar</t>
  </si>
  <si>
    <t>Red Supply</t>
  </si>
  <si>
    <t>Voltaje de red (V)</t>
  </si>
  <si>
    <t>Corriente máxima (mA)</t>
  </si>
  <si>
    <t>Ancho (mm)</t>
  </si>
  <si>
    <t>Grosor (mm)</t>
  </si>
  <si>
    <t>Logitud del conductor?</t>
  </si>
  <si>
    <t>Nominal Operating Current</t>
  </si>
  <si>
    <t>Discharge cut-off current</t>
  </si>
  <si>
    <t>2,5A</t>
  </si>
  <si>
    <t>5A +- 1</t>
  </si>
  <si>
    <t>Battery</t>
  </si>
  <si>
    <t>Power Boost</t>
  </si>
  <si>
    <t>Switch Current Limit</t>
  </si>
  <si>
    <t>4A</t>
  </si>
  <si>
    <t>Track Width</t>
  </si>
  <si>
    <t>Aumento de Temp. (ºC)</t>
  </si>
  <si>
    <t>Overcurrent Protection</t>
  </si>
  <si>
    <t>Min</t>
  </si>
  <si>
    <t>Typ</t>
  </si>
  <si>
    <t>Max</t>
  </si>
  <si>
    <t>Battery V2</t>
  </si>
  <si>
    <t>Max Discharge current</t>
  </si>
  <si>
    <t>&gt;2.5A</t>
  </si>
  <si>
    <t>ADS1117</t>
  </si>
  <si>
    <t>TDS sensor</t>
  </si>
  <si>
    <t>pH sensor</t>
  </si>
  <si>
    <t>EC sensor</t>
  </si>
  <si>
    <t>Turb sensor</t>
  </si>
  <si>
    <t>beWater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</si>
</sst>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3" fillId="0" borderId="2" xfId="2" applyBorder="1"/>
    <xf numFmtId="0" fontId="0" fillId="0" borderId="2" xfId="0" applyBorder="1"/>
    <xf numFmtId="10" fontId="0" fillId="0" borderId="2" xfId="1" applyNumberFormat="1" applyFont="1" applyBorder="1"/>
    <xf numFmtId="0" fontId="0" fillId="2" borderId="2" xfId="0" applyFill="1" applyBorder="1"/>
    <xf numFmtId="0" fontId="0" fillId="3" borderId="2" xfId="0" applyFill="1" applyBorder="1"/>
    <xf numFmtId="0" fontId="0" fillId="0" borderId="2" xfId="0" applyBorder="1" applyAlignment="1">
      <alignment wrapText="1"/>
    </xf>
    <xf numFmtId="0" fontId="2" fillId="0" borderId="0" xfId="0" applyFont="1" applyAlignment="1">
      <alignment horizontal="center"/>
    </xf>
    <xf numFmtId="0" fontId="0" fillId="2" borderId="2" xfId="0" applyFill="1" applyBorder="1" applyAlignment="1">
      <alignment wrapText="1"/>
    </xf>
    <xf numFmtId="0" fontId="0" fillId="4" borderId="2" xfId="0" applyFill="1" applyBorder="1"/>
    <xf numFmtId="0" fontId="0" fillId="5" borderId="2" xfId="0" applyFill="1" applyBorder="1"/>
    <xf numFmtId="0" fontId="0" fillId="6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0" borderId="0" xfId="0" applyFill="1"/>
    <xf numFmtId="0" fontId="0" fillId="0" borderId="4" xfId="0" applyBorder="1"/>
    <xf numFmtId="0" fontId="0" fillId="9" borderId="2" xfId="0" applyFill="1" applyBorder="1"/>
    <xf numFmtId="0" fontId="2" fillId="2" borderId="2" xfId="0" applyFont="1" applyFill="1" applyBorder="1" applyAlignment="1">
      <alignment horizontal="center" wrapText="1"/>
    </xf>
    <xf numFmtId="0" fontId="0" fillId="10" borderId="2" xfId="0" applyFill="1" applyBorder="1"/>
    <xf numFmtId="0" fontId="2" fillId="10" borderId="2" xfId="0" applyFont="1" applyFill="1" applyBorder="1"/>
    <xf numFmtId="0" fontId="0" fillId="10" borderId="2" xfId="0" applyFill="1" applyBorder="1" applyAlignment="1">
      <alignment horizontal="center"/>
    </xf>
    <xf numFmtId="0" fontId="2" fillId="10" borderId="10" xfId="0" applyFont="1" applyFill="1" applyBorder="1"/>
    <xf numFmtId="0" fontId="0" fillId="10" borderId="10" xfId="0" applyFill="1" applyBorder="1"/>
    <xf numFmtId="0" fontId="0" fillId="0" borderId="12" xfId="0" applyFill="1" applyBorder="1"/>
    <xf numFmtId="0" fontId="0" fillId="0" borderId="0" xfId="0" applyBorder="1"/>
    <xf numFmtId="0" fontId="0" fillId="0" borderId="0" xfId="0" applyFill="1" applyBorder="1"/>
    <xf numFmtId="0" fontId="0" fillId="1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0" borderId="14" xfId="0" applyBorder="1"/>
  </cellXfs>
  <cellStyles count="3">
    <cellStyle name="Hipervínculo" xfId="2" builtinId="8"/>
    <cellStyle name="Normal" xfId="0" builtinId="0"/>
    <cellStyle name="Porcentaje" xfId="1" builtinId="5"/>
  </cellStyles>
  <dxfs count="2"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shopify.com/s/files/1/1509/1638/files/1_3_Zoll_Display_Datenblatt_AZ-Delivery_Vertriebs_GmbH_rev.pdf?v=1606164520" TargetMode="External"/><Relationship Id="rId2" Type="http://schemas.openxmlformats.org/officeDocument/2006/relationships/hyperlink" Target="https://learn.adafruit.com/adafruit-neopixel-uberguide/powering-neopixels" TargetMode="External"/><Relationship Id="rId1" Type="http://schemas.openxmlformats.org/officeDocument/2006/relationships/hyperlink" Target="file:///C:\Users\Juan%20Arquero\Documents\beWater\HW\datasheets\ESP-32%20Dev%20Kit%20C%20V2_EN.pdf" TargetMode="External"/><Relationship Id="rId5" Type="http://schemas.openxmlformats.org/officeDocument/2006/relationships/hyperlink" Target="https://datasheets.maximintegrated.com/en/ds/DS18B20.pdf" TargetMode="External"/><Relationship Id="rId4" Type="http://schemas.openxmlformats.org/officeDocument/2006/relationships/hyperlink" Target="..\..\Datasheets\SPI%20Reader%20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7114-B6B3-441E-A39E-60C2502DF887}">
  <dimension ref="A1:H17"/>
  <sheetViews>
    <sheetView tabSelected="1" workbookViewId="0">
      <selection activeCell="H16" sqref="H16"/>
    </sheetView>
  </sheetViews>
  <sheetFormatPr baseColWidth="10" defaultRowHeight="15" x14ac:dyDescent="0.25"/>
  <cols>
    <col min="1" max="1" width="15.28515625" customWidth="1"/>
    <col min="7" max="7" width="7.5703125" customWidth="1"/>
    <col min="8" max="8" width="25.28515625" customWidth="1"/>
  </cols>
  <sheetData>
    <row r="1" spans="1:8" ht="15.75" thickBot="1" x14ac:dyDescent="0.3">
      <c r="A1" s="31" t="s">
        <v>0</v>
      </c>
      <c r="B1" s="31"/>
      <c r="C1" s="31"/>
      <c r="D1" s="31"/>
      <c r="H1" s="46" t="s">
        <v>70</v>
      </c>
    </row>
    <row r="2" spans="1:8" x14ac:dyDescent="0.25">
      <c r="A2" s="32" t="s">
        <v>1</v>
      </c>
      <c r="B2" s="32"/>
      <c r="C2" s="32"/>
      <c r="D2" s="32"/>
    </row>
    <row r="3" spans="1:8" ht="45" x14ac:dyDescent="0.25">
      <c r="A3" s="1" t="s">
        <v>2</v>
      </c>
      <c r="B3" s="1" t="s">
        <v>3</v>
      </c>
      <c r="C3" s="2" t="s">
        <v>18</v>
      </c>
      <c r="D3" s="2" t="s">
        <v>4</v>
      </c>
      <c r="E3" s="2" t="s">
        <v>5</v>
      </c>
      <c r="F3" s="2" t="s">
        <v>6</v>
      </c>
    </row>
    <row r="4" spans="1:8" ht="45" x14ac:dyDescent="0.25">
      <c r="A4" s="3" t="s">
        <v>13</v>
      </c>
      <c r="B4" s="4" t="s">
        <v>7</v>
      </c>
      <c r="C4" s="5">
        <v>3.3</v>
      </c>
      <c r="D4" s="5">
        <v>128</v>
      </c>
      <c r="E4" s="5">
        <v>500</v>
      </c>
      <c r="F4" s="6">
        <f t="shared" ref="F4:F13" si="0">E4/$B$17</f>
        <v>0.75187969924812026</v>
      </c>
    </row>
    <row r="5" spans="1:8" x14ac:dyDescent="0.25">
      <c r="A5" s="5" t="s">
        <v>11</v>
      </c>
      <c r="B5" s="4" t="s">
        <v>12</v>
      </c>
      <c r="C5" s="5">
        <v>5</v>
      </c>
      <c r="D5" s="5">
        <v>40</v>
      </c>
      <c r="E5" s="5">
        <v>60</v>
      </c>
      <c r="F5" s="6">
        <f t="shared" si="0"/>
        <v>9.0225563909774431E-2</v>
      </c>
    </row>
    <row r="6" spans="1:8" x14ac:dyDescent="0.25">
      <c r="A6" s="8" t="s">
        <v>65</v>
      </c>
      <c r="B6" s="4"/>
      <c r="C6" s="5">
        <v>5</v>
      </c>
      <c r="D6" s="5"/>
      <c r="E6" s="5"/>
      <c r="F6" s="6">
        <f t="shared" si="0"/>
        <v>0</v>
      </c>
    </row>
    <row r="7" spans="1:8" x14ac:dyDescent="0.25">
      <c r="A7" s="5" t="s">
        <v>9</v>
      </c>
      <c r="B7" s="4" t="s">
        <v>10</v>
      </c>
      <c r="C7" s="5">
        <v>3.3</v>
      </c>
      <c r="D7" s="5">
        <v>40</v>
      </c>
      <c r="E7" s="5">
        <v>45</v>
      </c>
      <c r="F7" s="6">
        <f t="shared" si="0"/>
        <v>6.7669172932330823E-2</v>
      </c>
    </row>
    <row r="8" spans="1:8" x14ac:dyDescent="0.25">
      <c r="A8" s="9" t="s">
        <v>66</v>
      </c>
      <c r="B8" s="4"/>
      <c r="C8" s="5">
        <v>5</v>
      </c>
      <c r="D8" s="5"/>
      <c r="E8" s="5"/>
      <c r="F8" s="6">
        <f t="shared" si="0"/>
        <v>0</v>
      </c>
    </row>
    <row r="9" spans="1:8" x14ac:dyDescent="0.25">
      <c r="A9" s="5" t="s">
        <v>67</v>
      </c>
      <c r="B9" s="4"/>
      <c r="C9" s="5">
        <v>5</v>
      </c>
      <c r="D9" s="5"/>
      <c r="E9" s="5"/>
      <c r="F9" s="6">
        <f t="shared" si="0"/>
        <v>0</v>
      </c>
    </row>
    <row r="10" spans="1:8" x14ac:dyDescent="0.25">
      <c r="A10" s="5" t="s">
        <v>68</v>
      </c>
      <c r="B10" s="4"/>
      <c r="C10" s="5">
        <v>5</v>
      </c>
      <c r="D10" s="5">
        <v>6.1</v>
      </c>
      <c r="E10" s="5">
        <v>7</v>
      </c>
      <c r="F10" s="6">
        <f t="shared" si="0"/>
        <v>1.0526315789473684E-2</v>
      </c>
    </row>
    <row r="11" spans="1:8" x14ac:dyDescent="0.25">
      <c r="A11" s="5" t="s">
        <v>14</v>
      </c>
      <c r="B11" s="4" t="s">
        <v>10</v>
      </c>
      <c r="C11" s="5">
        <v>5</v>
      </c>
      <c r="D11" s="5">
        <v>2.6</v>
      </c>
      <c r="E11" s="5">
        <v>50</v>
      </c>
      <c r="F11" s="6">
        <f t="shared" si="0"/>
        <v>7.5187969924812026E-2</v>
      </c>
    </row>
    <row r="12" spans="1:8" x14ac:dyDescent="0.25">
      <c r="A12" s="5" t="s">
        <v>15</v>
      </c>
      <c r="B12" s="4" t="s">
        <v>3</v>
      </c>
      <c r="C12" s="5">
        <v>5</v>
      </c>
      <c r="D12" s="5">
        <f>1*2</f>
        <v>2</v>
      </c>
      <c r="E12" s="5">
        <f>1.5*2</f>
        <v>3</v>
      </c>
      <c r="F12" s="6">
        <f t="shared" si="0"/>
        <v>4.5112781954887221E-3</v>
      </c>
    </row>
    <row r="13" spans="1:8" x14ac:dyDescent="0.25">
      <c r="A13" s="5" t="s">
        <v>69</v>
      </c>
      <c r="B13" s="4"/>
      <c r="C13" s="5">
        <v>5</v>
      </c>
      <c r="D13" s="5"/>
      <c r="E13" s="5"/>
      <c r="F13" s="6">
        <f t="shared" si="0"/>
        <v>0</v>
      </c>
    </row>
    <row r="15" spans="1:8" x14ac:dyDescent="0.25">
      <c r="B15" s="10" t="s">
        <v>8</v>
      </c>
      <c r="C15" s="10" t="s">
        <v>16</v>
      </c>
      <c r="D15" s="10" t="s">
        <v>17</v>
      </c>
    </row>
    <row r="16" spans="1:8" ht="45" x14ac:dyDescent="0.25">
      <c r="A16" s="11" t="s">
        <v>19</v>
      </c>
      <c r="B16" s="7">
        <f>SUM(D4:D13)</f>
        <v>218.7</v>
      </c>
      <c r="C16" s="7">
        <f>D5+D8+D11+D12</f>
        <v>44.6</v>
      </c>
      <c r="D16" s="7">
        <f>SUMIF(C4:C12,"=3,3",D4:D12)</f>
        <v>168</v>
      </c>
    </row>
    <row r="17" spans="1:4" ht="45" x14ac:dyDescent="0.25">
      <c r="A17" s="11" t="s">
        <v>20</v>
      </c>
      <c r="B17" s="7">
        <f>SUM(E4:E13)</f>
        <v>665</v>
      </c>
      <c r="C17" s="7">
        <f>E5+E8+E11+E12</f>
        <v>113</v>
      </c>
      <c r="D17" s="7">
        <f>SUMIF(C4:C13,"=3,3",E4:E13)</f>
        <v>545</v>
      </c>
    </row>
  </sheetData>
  <mergeCells count="2">
    <mergeCell ref="A1:D1"/>
    <mergeCell ref="A2:D2"/>
  </mergeCells>
  <conditionalFormatting sqref="F4:F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4" r:id="rId1" xr:uid="{1B7C9C82-659A-4A1D-A219-FC4978CF9059}"/>
    <hyperlink ref="B5" r:id="rId2" xr:uid="{8D4672FB-8AF7-4BA3-B954-DE6BB7441496}"/>
    <hyperlink ref="B7" r:id="rId3" xr:uid="{D08666CA-A7B4-40D9-8139-83BAB1CF5114}"/>
    <hyperlink ref="B11" r:id="rId4" xr:uid="{8B681A76-00AE-4F12-950B-61AA477828B1}"/>
    <hyperlink ref="B12" r:id="rId5" xr:uid="{CC20CC82-885C-4765-8249-96E92C3AD3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3C10-DFB5-40C4-8950-91B2A0FB152E}">
  <dimension ref="A2:F19"/>
  <sheetViews>
    <sheetView workbookViewId="0">
      <selection activeCell="H12" sqref="H12"/>
    </sheetView>
  </sheetViews>
  <sheetFormatPr baseColWidth="10" defaultRowHeight="15" x14ac:dyDescent="0.25"/>
  <cols>
    <col min="1" max="1" width="21" customWidth="1"/>
    <col min="2" max="2" width="22" customWidth="1"/>
  </cols>
  <sheetData>
    <row r="2" spans="1:4" x14ac:dyDescent="0.25">
      <c r="A2" s="33" t="s">
        <v>27</v>
      </c>
      <c r="B2" s="33"/>
    </row>
    <row r="3" spans="1:4" x14ac:dyDescent="0.25">
      <c r="A3" s="33" t="s">
        <v>28</v>
      </c>
      <c r="B3" s="33"/>
    </row>
    <row r="6" spans="1:4" x14ac:dyDescent="0.25">
      <c r="B6" s="12" t="s">
        <v>21</v>
      </c>
      <c r="C6" s="13" t="s">
        <v>22</v>
      </c>
      <c r="D6" s="5">
        <v>125</v>
      </c>
    </row>
    <row r="7" spans="1:4" x14ac:dyDescent="0.25">
      <c r="B7" s="12" t="s">
        <v>23</v>
      </c>
      <c r="C7" s="13" t="s">
        <v>24</v>
      </c>
      <c r="D7" s="5">
        <v>40</v>
      </c>
    </row>
    <row r="8" spans="1:4" x14ac:dyDescent="0.25">
      <c r="B8" s="12"/>
      <c r="C8" s="13" t="s">
        <v>25</v>
      </c>
      <c r="D8" s="5">
        <v>50</v>
      </c>
    </row>
    <row r="9" spans="1:4" ht="15.75" thickBot="1" x14ac:dyDescent="0.3"/>
    <row r="10" spans="1:4" ht="33" customHeight="1" thickBot="1" x14ac:dyDescent="0.3">
      <c r="B10" s="14" t="s">
        <v>26</v>
      </c>
      <c r="C10" s="15">
        <f>(D6-D7)/D8</f>
        <v>1.7</v>
      </c>
    </row>
    <row r="12" spans="1:4" x14ac:dyDescent="0.25">
      <c r="B12" s="16" t="s">
        <v>29</v>
      </c>
      <c r="C12" s="17" t="s">
        <v>30</v>
      </c>
      <c r="D12" s="5">
        <v>5</v>
      </c>
    </row>
    <row r="13" spans="1:4" x14ac:dyDescent="0.25">
      <c r="B13" s="16" t="s">
        <v>31</v>
      </c>
      <c r="C13" s="17" t="s">
        <v>32</v>
      </c>
      <c r="D13" s="5">
        <v>3.3</v>
      </c>
    </row>
    <row r="14" spans="1:4" x14ac:dyDescent="0.25">
      <c r="B14" s="16" t="s">
        <v>33</v>
      </c>
      <c r="C14" s="17" t="s">
        <v>34</v>
      </c>
      <c r="D14" s="5">
        <v>621.04499999999996</v>
      </c>
    </row>
    <row r="15" spans="1:4" ht="15.75" thickBot="1" x14ac:dyDescent="0.3">
      <c r="C15" s="18"/>
    </row>
    <row r="16" spans="1:4" ht="30.75" thickBot="1" x14ac:dyDescent="0.3">
      <c r="B16" s="14" t="s">
        <v>35</v>
      </c>
      <c r="C16" s="19">
        <f>(D12-D13)*(D14/1000)</f>
        <v>1.0557765000000001</v>
      </c>
    </row>
    <row r="18" spans="2:6" x14ac:dyDescent="0.25">
      <c r="B18" s="38" t="s">
        <v>36</v>
      </c>
      <c r="C18" s="39"/>
      <c r="D18" s="39"/>
      <c r="E18" s="34" t="str">
        <f>IF(C16&lt;C10,"NO","SI/YES")</f>
        <v>NO</v>
      </c>
      <c r="F18" s="35"/>
    </row>
    <row r="19" spans="2:6" x14ac:dyDescent="0.25">
      <c r="B19" s="40" t="s">
        <v>37</v>
      </c>
      <c r="C19" s="41"/>
      <c r="D19" s="41"/>
      <c r="E19" s="36"/>
      <c r="F19" s="37"/>
    </row>
  </sheetData>
  <mergeCells count="5">
    <mergeCell ref="A2:B2"/>
    <mergeCell ref="A3:B3"/>
    <mergeCell ref="E18:F19"/>
    <mergeCell ref="B18:D18"/>
    <mergeCell ref="B19:D19"/>
  </mergeCells>
  <conditionalFormatting sqref="E18:F19">
    <cfRule type="containsText" dxfId="1" priority="1" operator="containsText" text="NO">
      <formula>NOT(ISERROR(SEARCH("NO",E18)))</formula>
    </cfRule>
    <cfRule type="containsText" dxfId="0" priority="2" operator="containsText" text="SI">
      <formula>NOT(ISERROR(SEARCH("SI",E18)))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D2219-ED01-4229-A0EC-FDFEE964CA51}">
  <dimension ref="B2:N17"/>
  <sheetViews>
    <sheetView topLeftCell="B1" zoomScale="130" zoomScaleNormal="130" workbookViewId="0">
      <selection activeCell="G5" sqref="G5"/>
    </sheetView>
  </sheetViews>
  <sheetFormatPr baseColWidth="10" defaultRowHeight="15" x14ac:dyDescent="0.25"/>
  <cols>
    <col min="2" max="2" width="13.140625" customWidth="1"/>
    <col min="3" max="3" width="13.85546875" customWidth="1"/>
    <col min="4" max="4" width="13.140625" customWidth="1"/>
    <col min="5" max="6" width="11.85546875" customWidth="1"/>
    <col min="7" max="7" width="11.28515625" customWidth="1"/>
  </cols>
  <sheetData>
    <row r="2" spans="2:14" x14ac:dyDescent="0.25">
      <c r="B2" t="s">
        <v>38</v>
      </c>
      <c r="C2" t="s">
        <v>56</v>
      </c>
    </row>
    <row r="3" spans="2:14" ht="27.75" customHeight="1" x14ac:dyDescent="0.25"/>
    <row r="4" spans="2:14" ht="33" customHeight="1" x14ac:dyDescent="0.25">
      <c r="B4" s="5"/>
      <c r="C4" s="21" t="s">
        <v>43</v>
      </c>
      <c r="D4" s="21" t="s">
        <v>44</v>
      </c>
      <c r="E4" s="21" t="s">
        <v>57</v>
      </c>
      <c r="F4" s="21" t="s">
        <v>46</v>
      </c>
      <c r="G4" s="21" t="s">
        <v>45</v>
      </c>
    </row>
    <row r="5" spans="2:14" x14ac:dyDescent="0.25">
      <c r="B5" s="20" t="s">
        <v>39</v>
      </c>
      <c r="C5" s="5">
        <v>5</v>
      </c>
      <c r="D5" s="5">
        <v>593</v>
      </c>
      <c r="E5" s="5">
        <v>20</v>
      </c>
      <c r="F5" s="5">
        <v>3.5000000000000003E-2</v>
      </c>
      <c r="G5" s="5">
        <v>9.59309E-2</v>
      </c>
    </row>
    <row r="6" spans="2:14" x14ac:dyDescent="0.25">
      <c r="B6" s="20" t="s">
        <v>40</v>
      </c>
      <c r="C6" s="5">
        <v>3.3</v>
      </c>
      <c r="D6" s="5">
        <v>621.04499999999996</v>
      </c>
      <c r="E6" s="5">
        <v>20</v>
      </c>
      <c r="F6" s="5">
        <v>3.5000000000000003E-2</v>
      </c>
      <c r="G6" s="5">
        <v>0.102461</v>
      </c>
    </row>
    <row r="7" spans="2:14" x14ac:dyDescent="0.25">
      <c r="B7" s="20" t="s">
        <v>42</v>
      </c>
      <c r="C7" s="5">
        <v>3.7</v>
      </c>
      <c r="D7" s="22">
        <v>4000</v>
      </c>
      <c r="E7" s="5">
        <v>20</v>
      </c>
      <c r="F7" s="5">
        <v>3.5000000000000003E-2</v>
      </c>
      <c r="G7" s="5">
        <v>1.3347899999999999</v>
      </c>
    </row>
    <row r="8" spans="2:14" x14ac:dyDescent="0.25">
      <c r="B8" s="20" t="s">
        <v>41</v>
      </c>
      <c r="C8" s="5">
        <v>6.4</v>
      </c>
      <c r="D8" s="5">
        <v>170</v>
      </c>
      <c r="E8" s="5">
        <v>20</v>
      </c>
      <c r="F8" s="5">
        <v>3.5000000000000003E-2</v>
      </c>
      <c r="G8" s="5">
        <v>1.7121299999999999E-2</v>
      </c>
    </row>
    <row r="11" spans="2:14" x14ac:dyDescent="0.25">
      <c r="M11" s="28"/>
    </row>
    <row r="12" spans="2:14" x14ac:dyDescent="0.25">
      <c r="B12" s="31" t="s">
        <v>47</v>
      </c>
      <c r="C12" s="31"/>
      <c r="M12" s="29"/>
    </row>
    <row r="13" spans="2:14" x14ac:dyDescent="0.25">
      <c r="J13" s="42" t="s">
        <v>58</v>
      </c>
      <c r="K13" s="43"/>
      <c r="L13" s="44"/>
      <c r="M13" s="27"/>
    </row>
    <row r="14" spans="2:14" x14ac:dyDescent="0.25">
      <c r="B14" s="23" t="s">
        <v>42</v>
      </c>
      <c r="C14" s="45" t="s">
        <v>48</v>
      </c>
      <c r="D14" s="45"/>
      <c r="E14" s="45" t="s">
        <v>49</v>
      </c>
      <c r="F14" s="45"/>
      <c r="I14" s="25" t="s">
        <v>42</v>
      </c>
      <c r="J14" s="24" t="s">
        <v>59</v>
      </c>
      <c r="K14" s="24" t="s">
        <v>60</v>
      </c>
      <c r="L14" s="30" t="s">
        <v>61</v>
      </c>
      <c r="M14" s="45" t="s">
        <v>63</v>
      </c>
      <c r="N14" s="45"/>
    </row>
    <row r="15" spans="2:14" x14ac:dyDescent="0.25">
      <c r="B15" s="22" t="s">
        <v>62</v>
      </c>
      <c r="C15" s="45" t="s">
        <v>50</v>
      </c>
      <c r="D15" s="45"/>
      <c r="E15" s="45" t="s">
        <v>51</v>
      </c>
      <c r="F15" s="45"/>
      <c r="I15" s="26" t="s">
        <v>52</v>
      </c>
      <c r="J15" s="24" t="s">
        <v>50</v>
      </c>
      <c r="K15" s="24">
        <v>4</v>
      </c>
      <c r="L15" s="30">
        <v>6</v>
      </c>
      <c r="M15" s="45" t="s">
        <v>64</v>
      </c>
      <c r="N15" s="45"/>
    </row>
    <row r="16" spans="2:14" x14ac:dyDescent="0.25">
      <c r="B16" s="23" t="s">
        <v>53</v>
      </c>
      <c r="C16" s="45" t="s">
        <v>54</v>
      </c>
      <c r="D16" s="45"/>
      <c r="E16" s="45"/>
      <c r="F16" s="45"/>
      <c r="M16" s="29"/>
    </row>
    <row r="17" spans="2:6" x14ac:dyDescent="0.25">
      <c r="B17" s="22"/>
      <c r="C17" s="45" t="s">
        <v>55</v>
      </c>
      <c r="D17" s="45"/>
      <c r="E17" s="45"/>
      <c r="F17" s="45"/>
    </row>
  </sheetData>
  <mergeCells count="12">
    <mergeCell ref="B12:C12"/>
    <mergeCell ref="C14:D14"/>
    <mergeCell ref="C15:D15"/>
    <mergeCell ref="E14:F14"/>
    <mergeCell ref="E15:F15"/>
    <mergeCell ref="J13:L13"/>
    <mergeCell ref="M14:N14"/>
    <mergeCell ref="M15:N15"/>
    <mergeCell ref="C17:D17"/>
    <mergeCell ref="E17:F17"/>
    <mergeCell ref="C16:D16"/>
    <mergeCell ref="E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Current Draw</vt:lpstr>
      <vt:lpstr>Disipated Current</vt:lpstr>
      <vt:lpstr>Track With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Arquero</dc:creator>
  <cp:lastModifiedBy>Juan Arquero</cp:lastModifiedBy>
  <dcterms:created xsi:type="dcterms:W3CDTF">2022-03-27T20:30:02Z</dcterms:created>
  <dcterms:modified xsi:type="dcterms:W3CDTF">2022-04-27T17:57:19Z</dcterms:modified>
</cp:coreProperties>
</file>